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3"/>
    <sheet state="visible" name="Task 1" sheetId="2" r:id="rId4"/>
    <sheet state="visible" name="Club Roster-Directory" sheetId="3" r:id="rId5"/>
    <sheet state="visible" name="Service Record" sheetId="4" r:id="rId6"/>
    <sheet state="visible" name="Member Recognition Program" sheetId="5" r:id="rId7"/>
    <sheet state="visible" name="Club Elections" sheetId="6" r:id="rId8"/>
    <sheet state="visible" name="Annual Report" sheetId="7" r:id="rId9"/>
    <sheet state="visible" name="Project List" sheetId="8" r:id="rId10"/>
    <sheet state="visible" name="Mar" sheetId="9" r:id="rId11"/>
    <sheet state="visible" name="April" sheetId="10" r:id="rId12"/>
    <sheet state="visible" name="May" sheetId="11" r:id="rId13"/>
    <sheet state="visible" name="June" sheetId="12" r:id="rId14"/>
    <sheet state="visible" name="July" sheetId="13" r:id="rId15"/>
    <sheet state="visible" name="August" sheetId="14" r:id="rId16"/>
    <sheet state="visible" name="September" sheetId="15" r:id="rId17"/>
    <sheet state="visible" name="October" sheetId="16" r:id="rId18"/>
    <sheet state="visible" name="November" sheetId="17" r:id="rId19"/>
    <sheet state="visible" name="December" sheetId="18" r:id="rId20"/>
    <sheet state="visible" name="January" sheetId="19" r:id="rId21"/>
    <sheet state="visible" name="February" sheetId="20" r:id="rId22"/>
    <sheet state="visible" name="March" sheetId="21" r:id="rId23"/>
  </sheets>
  <definedNames/>
  <calcPr/>
</workbook>
</file>

<file path=xl/sharedStrings.xml><?xml version="1.0" encoding="utf-8"?>
<sst xmlns="http://schemas.openxmlformats.org/spreadsheetml/2006/main" count="6390" uniqueCount="1421">
  <si>
    <t>NOTES:</t>
  </si>
  <si>
    <r>
      <t xml:space="preserve">Some clubs refer to this as a </t>
    </r>
    <r>
      <rPr>
        <rFont val="Century Gothic"/>
        <sz val="12.0"/>
        <u/>
      </rPr>
      <t>roster</t>
    </r>
    <r>
      <rPr>
        <rFont val="Century Gothic"/>
        <sz val="12.0"/>
      </rPr>
      <t xml:space="preserve"> while others refer to it as a </t>
    </r>
    <r>
      <rPr>
        <rFont val="Century Gothic"/>
        <sz val="12.0"/>
        <u/>
      </rPr>
      <t>directory.</t>
    </r>
  </si>
  <si>
    <t>THIS PAGE IS NOT PROTECTED.</t>
  </si>
  <si>
    <r>
      <rPr>
        <rFont val="Century Gothic"/>
        <b/>
        <sz val="28.0"/>
      </rPr>
      <t>C N H</t>
    </r>
    <r>
      <rPr>
        <rFont val="Century Gothic"/>
        <sz val="28.0"/>
      </rPr>
      <t xml:space="preserve"> | K E Y  C L U B</t>
    </r>
  </si>
  <si>
    <t>This is merely a template to help you get started. Please feel free to change as needed for your purposes.  These top rows will not print but you can delete them as well.</t>
  </si>
  <si>
    <t>Club Activity Report Instruction Page</t>
  </si>
  <si>
    <t>NOTES TO HELP YOU</t>
  </si>
  <si>
    <r>
      <t xml:space="preserve">It is designed so that you can collect the information needed to update your membership using the International </t>
    </r>
    <r>
      <rPr>
        <rFont val="Century Gothic"/>
        <b/>
        <sz val="12.0"/>
        <u/>
      </rPr>
      <t>Member Update Center</t>
    </r>
  </si>
  <si>
    <t>Replace prompts with the appropriate information</t>
  </si>
  <si>
    <t>You can add or delete rows and columns, use borders, sort by name, committee, Grad Year, or for whatever your club/officers/committee chairs need.</t>
  </si>
  <si>
    <t>Tip: If you input names using "Last Name, First" then you can use the sort feature to alphabetize your list; gridlines can be used or removed.</t>
  </si>
  <si>
    <t xml:space="preserve">*Info needed for Member Update Center= updating the roster with International. Columns can be hidden if not needed for club purposes.   </t>
  </si>
  <si>
    <t xml:space="preserve"> **Can be helpful for recording who has paid. Column can be hidden or cell information can be changed as needed.</t>
  </si>
  <si>
    <t>Some info auto-transfers to the reports. Please do not rearrange the positions/officers in the left column. Officers listed in the right column may be changed as needed.</t>
  </si>
  <si>
    <t>Select Term</t>
  </si>
  <si>
    <t>C N H | K E Y  C L U B</t>
  </si>
  <si>
    <r>
      <rPr>
        <rFont val="Goudy Old Style"/>
        <color rgb="FFFF0000"/>
        <sz val="11.0"/>
      </rPr>
      <t>Hello Secretary,</t>
    </r>
    <r>
      <rPr>
        <rFont val="Goudy Old Style"/>
        <sz val="11.0"/>
      </rPr>
      <t xml:space="preserve">
Congratulations on your election! You have taken on a role that is fulfilling and challenging, the members you serve await you and your leadership. I am confident that you will rise to the occasion and faithfully serve your club this coming term.
We DO use the information in this MRF that YOU are responsible for reporting to better serve you and the District. This is the CNH Monthly Report Form, or the MRF. This form is meant to collect club information using Excel to provide the District with better data to identify and address club needs. The MRF is submitted to the Lieutenant Governor, Sponsoring Kiwanis Club, and Region Advisor on a monthly basis.
PLEASE COMPLETE THIS FORM AS ACCURATELY AND PRECISELY AS POSSIBLE. This form will be used for certain awards such as Distinguished Club and Most Service. Work proactively to fill out this form as correctly as possible each month. 
As club secretary, you are responsible for accurately reporting the service and leadership of the members you serve. Strive to go above and beyond to ensure that you have all the members’ service hours, attendance, etc. Actively reach out to them when you are unsure. Communicate as much as you can with members to get a good idea of their attendance at service events and club/division events.
Please feel free to reach out to your Lieutenant Governor or predecessor if you need help. I wish you the best of luck with your term, and thank you for your service! 
</t>
    </r>
  </si>
  <si>
    <t>KEY FEATURES</t>
  </si>
  <si>
    <t>r</t>
  </si>
  <si>
    <t>2019-2020</t>
  </si>
  <si>
    <t>"At A Glance" Information for</t>
  </si>
  <si>
    <r>
      <rPr>
        <rFont val="Goudy Old Style"/>
        <b/>
        <sz val="11.0"/>
      </rPr>
      <t>Task 1:</t>
    </r>
    <r>
      <rPr>
        <rFont val="Goudy Old Style"/>
        <sz val="11.0"/>
      </rPr>
      <t xml:space="preserve"> </t>
    </r>
    <r>
      <rPr>
        <rFont val="Goudy Old Style"/>
        <color rgb="FFFF0000"/>
        <sz val="11.0"/>
      </rPr>
      <t>PLEASE START HERE!!!</t>
    </r>
    <r>
      <rPr>
        <rFont val="Goudy Old Style"/>
        <sz val="11.0"/>
      </rPr>
      <t xml:space="preserve"> The information collected on this page will automatically transfer to each monthly report and the annual achievement report. PLEASE KEEP THE MAIN OFFICERS INTACT for appropriate auto transfers to the monthly reports. </t>
    </r>
  </si>
  <si>
    <r>
      <rPr>
        <rFont val="Goudy Old Style"/>
        <b/>
        <sz val="11.0"/>
      </rPr>
      <t xml:space="preserve">Club Roster-Directory: </t>
    </r>
    <r>
      <rPr>
        <rFont val="Goudy Old Style"/>
        <sz val="11.0"/>
      </rPr>
      <t xml:space="preserve">This page not only provides a basic roster for the club but also gathers information needed for the completion of the International annual dues process at the Member Update Center located at the Key Club International website. PLEASE GO TO THE ROSTER-DIRECTORY PAGE FOR SPECIFIC INSTRUCTIONS AND TIPS. The page has been left unprotected so you can sort the members as you like, add or delete cells as needed, and adjust the roster to meet the needs of your committees and club. We hope that this version will make it easier for you to be able to copy and paste the membership rosters before making adjustments of adds and deletes. You can also share the roster page with other officers to keep track of dues payments, forms, and other items the Club/Board has identified. </t>
    </r>
  </si>
  <si>
    <r>
      <rPr>
        <rFont val="Goudy Old Style"/>
        <b/>
        <sz val="11.0"/>
      </rPr>
      <t xml:space="preserve">Service Record: </t>
    </r>
    <r>
      <rPr>
        <rFont val="Goudy Old Style"/>
        <sz val="11.0"/>
      </rPr>
      <t>This generic form has been included to help you keep track of the service hours for your club &amp; members. The member names can easily be copied and pasted from the Roster-Directory Page. The events and dates can be added. Records can be maintained for each member keeping track of only event attendance or more accurate records of service hours. If keeping track of service hours, you can then sort by highest number of hours served to recognize active members. The use of these records can also assist members who might need this information to complete scholarship and college applications. You may have your own system. This is merely a suggestion for new clubs and officers. Please feel free to develop your own system to meet the needs of your club.</t>
    </r>
  </si>
  <si>
    <t>2020-2021</t>
  </si>
  <si>
    <r>
      <rPr>
        <rFont val="Goudy Old Style"/>
        <b/>
        <sz val="11.0"/>
      </rPr>
      <t>Club</t>
    </r>
    <r>
      <rPr>
        <rFont val="Goudy Old Style"/>
        <sz val="11.0"/>
      </rPr>
      <t xml:space="preserve"> </t>
    </r>
    <r>
      <rPr>
        <rFont val="Goudy Old Style"/>
        <b/>
        <sz val="11.0"/>
      </rPr>
      <t xml:space="preserve">Election Report: </t>
    </r>
    <r>
      <rPr>
        <rFont val="Goudy Old Style"/>
        <sz val="11.0"/>
      </rPr>
      <t xml:space="preserve">This form identifies the information that you will need to be able to successfully file your club election results </t>
    </r>
    <r>
      <rPr>
        <rFont val="Goudy Old Style"/>
        <b/>
        <sz val="11.0"/>
        <u/>
      </rPr>
      <t>online</t>
    </r>
    <r>
      <rPr>
        <rFont val="Goudy Old Style"/>
        <sz val="11.0"/>
      </rPr>
      <t xml:space="preserve">. The </t>
    </r>
    <r>
      <rPr>
        <rFont val="Goudy Old Style"/>
        <b/>
        <sz val="11.0"/>
        <u/>
      </rPr>
      <t>Club Officer Contact Information</t>
    </r>
    <r>
      <rPr>
        <rFont val="Goudy Old Style"/>
        <sz val="11.0"/>
      </rPr>
      <t xml:space="preserve"> link will be active as of </t>
    </r>
    <r>
      <rPr>
        <rFont val="Goudy Old Style"/>
        <b/>
        <sz val="11.0"/>
        <u/>
      </rPr>
      <t>February 1</t>
    </r>
    <r>
      <rPr>
        <rFont val="Goudy Old Style"/>
        <sz val="11.0"/>
      </rPr>
      <t xml:space="preserve">. This information is used by the District Secretary for the completion of the district Directory, all of the CNH Executive Officers and Committee Chairs for their respective reflector groups, and the Division Lt. Governor and Lt. Governor Elect to provide constant communication and a smooth transition into the new Key Club year. Submitting this information immediately after the elections will promote an easy transition for the club officers and the Lt. Governor. Club Elections should be completed starting in January so that the new officers can attend the District Convention and Officer Training Conference to prepare for their leadership roles. </t>
    </r>
  </si>
  <si>
    <t>SECA</t>
  </si>
  <si>
    <r>
      <rPr>
        <rFont val="Goudy Old Style"/>
        <b/>
        <sz val="11.0"/>
      </rPr>
      <t xml:space="preserve">Annual Report and Projects List: </t>
    </r>
    <r>
      <rPr>
        <rFont val="Goudy Old Style"/>
        <sz val="11.0"/>
      </rPr>
      <t>Completion and submission of the Annual Report is compulsory for all clubs. This report is also helpful for the club to recognize continued areas of strength and areas to grow. To make the task of completing the form easier, information appropriately reported on each monthly report is transferred to the Annual Report. All necessary calculations are also completed. There is only one prompt on the report that needs to be addressed. Instructions on these pages are provided to assist you with this process.</t>
    </r>
  </si>
  <si>
    <t>H92588</t>
  </si>
  <si>
    <t>CNH</t>
  </si>
  <si>
    <t xml:space="preserve">                                                                                                         </t>
  </si>
  <si>
    <r>
      <rPr>
        <rFont val="Goudy Old Style"/>
        <b/>
        <sz val="11.0"/>
      </rPr>
      <t>Monthly Reports:</t>
    </r>
    <r>
      <rPr>
        <rFont val="Goudy Old Style"/>
        <sz val="11.0"/>
      </rPr>
      <t xml:space="preserve"> Auto links have been created and have been checked. It is important to check official membership numbers with the official Dues Report since the membership numbers the club reports and the numbers Key Club International have on record as dues paid members quite frequently differ. The CNH Dues Report is posted on the CNH CyberKey on a regular basis based on reports released by International. It is MOST IMPORTANT to pay dues by December 1 each year. All officers, especially members with division, District, and International level positions must be members in good standing. Remember, DUES are year round. Most members will pay their dues in the September to November period. On each monthly tab of the MRF there is a place to input "new members paid this month", Date and check number. This will keep adding to the membership totals through the September tab which is the end of the "Fiscal Year". The October tab for membership starts at 0 (zero) as it is the start of the new "Fiscal Year". </t>
    </r>
    <r>
      <rPr>
        <rFont val="Goudy Old Style"/>
        <color rgb="FFFF0000"/>
        <sz val="11.0"/>
      </rPr>
      <t>If you pay dues in September for the new Fiscal year, put them on the October tab, which then will add them into the correct year</t>
    </r>
    <r>
      <rPr>
        <rFont val="Goudy Old Style"/>
        <sz val="11.0"/>
      </rPr>
      <t xml:space="preserve">. When you enter figures on the October tab for "new members paid this month" it will again start your membership numbers and add any members added in the months that follow to this new membership figure. Your club should set up a system for paying dues each month. For example, everyone that pays their dues by the 20th of each month, those dues are sent in to Key Club International by the end of that month. Each month it is the same way. Your club can send in dues as many times at it needs to get everyone that pays there dues on the KCI and your club roster. For the Annual Report it uses the December 1 membership and the February 1 membership to calculate an average membership for the club and uses that for any award calculations where it is needed. </t>
    </r>
  </si>
  <si>
    <t>27 North</t>
  </si>
  <si>
    <t>2021-2022</t>
  </si>
  <si>
    <t>Term</t>
  </si>
  <si>
    <t>Club Name</t>
  </si>
  <si>
    <t>Club Number</t>
  </si>
  <si>
    <t>District</t>
  </si>
  <si>
    <t>Region</t>
  </si>
  <si>
    <t>Division</t>
  </si>
  <si>
    <t>Club</t>
  </si>
  <si>
    <t>2022-2023</t>
  </si>
  <si>
    <r>
      <rPr>
        <rFont val="Goudy Old Style"/>
        <b/>
        <sz val="11.0"/>
      </rPr>
      <t xml:space="preserve">Monthly Reports: </t>
    </r>
    <r>
      <rPr>
        <rFont val="Goudy Old Style"/>
        <sz val="11.0"/>
      </rPr>
      <t>Some cells have been protected to maintain the integrity of the information transfers and necessary calculations. Since the forms are consistent for each month, some cells have a default response and may also be protected to make completion of the form thorough and easier for you. The key is to have accurate reporting so that the club can truly see what they have accomplished and what they can do to grow as a service club. Remember the goal is 50 hours of service per member each year.</t>
    </r>
  </si>
  <si>
    <r>
      <rPr>
        <rFont val="Goudy Old Style"/>
        <b/>
        <sz val="11.0"/>
      </rPr>
      <t xml:space="preserve">Member Recognition Program: </t>
    </r>
    <r>
      <rPr>
        <rFont val="Goudy Old Style"/>
        <sz val="11.0"/>
      </rPr>
      <t>This tab allows you to keep track of members for the Member Recognition Program. The sheet identifies the criterion for each level of recognition. The District Member Recognition Committee will provide the deadline for final submissions. Members will receive suitable recognition at District Convention and posted on the official CNH Key Club media sites.</t>
    </r>
  </si>
  <si>
    <t>If you have any questions regarding this form or any of the duties of club secretary, please feel free to contact the District Secretary in addition to your local Lt. Governor. We are here to serve and want to help you have a fantastic year of service and leadership. Thank you for taking the time to be a club leader. Congratulations again! On behalf of the Cali-Nev-Ha District, welcome to the office of Club Secretary and have a wonderful year!</t>
  </si>
  <si>
    <t xml:space="preserve">Serving with a Smile,
2018-2019 District Secretary Zoe Yao
California-Nevada-Hawaii District
Key Club International
</t>
  </si>
  <si>
    <t>PLEASE PROCEED TO TASK 1</t>
  </si>
  <si>
    <t>Club Information</t>
  </si>
  <si>
    <t xml:space="preserve">Name </t>
  </si>
  <si>
    <t>Faculty or Kiwanis</t>
  </si>
  <si>
    <t>E-mail</t>
  </si>
  <si>
    <t>Preferred Phone</t>
  </si>
  <si>
    <t>Advisors</t>
  </si>
  <si>
    <t>2023-2024</t>
  </si>
  <si>
    <t>Kelly Shannon</t>
  </si>
  <si>
    <t>Faculty</t>
  </si>
  <si>
    <t>skelly@stocktonusd.net</t>
  </si>
  <si>
    <t>(209)482-4358</t>
  </si>
  <si>
    <t>349 E. Vine Street</t>
  </si>
  <si>
    <t>Reasor Dale</t>
  </si>
  <si>
    <t>Kiwanis</t>
  </si>
  <si>
    <t>Stockton</t>
  </si>
  <si>
    <t>dalereasor@yahoo.com</t>
  </si>
  <si>
    <t>(209)481-0735</t>
  </si>
  <si>
    <t>CA</t>
  </si>
  <si>
    <t>95202-203</t>
  </si>
  <si>
    <t>(209)933-7379</t>
  </si>
  <si>
    <t>School Address</t>
  </si>
  <si>
    <t>City</t>
  </si>
  <si>
    <t>State</t>
  </si>
  <si>
    <t>Zip Code</t>
  </si>
  <si>
    <t>Phone</t>
  </si>
  <si>
    <t>No</t>
  </si>
  <si>
    <t>Last Name, First</t>
  </si>
  <si>
    <t>Yes</t>
  </si>
  <si>
    <t>https://secakeyclub.wix.com/club</t>
  </si>
  <si>
    <t>Position</t>
  </si>
  <si>
    <t>Committee</t>
  </si>
  <si>
    <t>Grad Year</t>
  </si>
  <si>
    <t>Member ID*</t>
  </si>
  <si>
    <t>Mailing Adddress*</t>
  </si>
  <si>
    <t>City*</t>
  </si>
  <si>
    <t>Paid**</t>
  </si>
  <si>
    <t>Club Members</t>
  </si>
  <si>
    <t>N/A</t>
  </si>
  <si>
    <t>Wednesdays at Lunch, SECA Room 301</t>
  </si>
  <si>
    <t>Aceves Esteban</t>
  </si>
  <si>
    <t>estebanaceves77@gmail.com</t>
  </si>
  <si>
    <t>Club Website</t>
  </si>
  <si>
    <t>(209)993-4287</t>
  </si>
  <si>
    <t>Club Reflector Group</t>
  </si>
  <si>
    <t>Sponoring Kiwanis Club</t>
  </si>
  <si>
    <t>Meeting time &amp; Location</t>
  </si>
  <si>
    <t>Angulo Sergio</t>
  </si>
  <si>
    <t>NOTE:</t>
  </si>
  <si>
    <t>sangulo1525@gmail.com</t>
  </si>
  <si>
    <t>Club Officers &amp; Advisors</t>
  </si>
  <si>
    <t>(209)689-4574</t>
  </si>
  <si>
    <t>Arellano Jane Colline</t>
  </si>
  <si>
    <t>jane.arellano14@gmail.com</t>
  </si>
  <si>
    <t>(209)200-0575</t>
  </si>
  <si>
    <t xml:space="preserve">THIS PAGE IS NOT PROTECTED. Delete these top rows for better formatting. </t>
  </si>
  <si>
    <t>The following advisors and officers are used on various reports.</t>
  </si>
  <si>
    <t>Arellano-Escobar Lizbeth</t>
  </si>
  <si>
    <t>lizbetharellano02@gmail.com</t>
  </si>
  <si>
    <t>(209)688-0845</t>
  </si>
  <si>
    <t>Columns B &amp; D transfer from the Club Roster Directory tab - Do not sort this page by those columns unless you do all columns from row 10 to the last name in the list. This will keep the services for each member correctly</t>
  </si>
  <si>
    <t>Auyeung Kristy</t>
  </si>
  <si>
    <t>kristy.auyeung22@gmail.com</t>
  </si>
  <si>
    <t>(209)388-6026</t>
  </si>
  <si>
    <r>
      <t xml:space="preserve">These officers are </t>
    </r>
    <r>
      <rPr>
        <rFont val="Century Gothic"/>
        <sz val="9.0"/>
        <u/>
      </rPr>
      <t>not</t>
    </r>
    <r>
      <rPr>
        <rFont val="Century Gothic"/>
        <sz val="9.0"/>
      </rPr>
      <t xml:space="preserve"> used on reports and can be changed.</t>
    </r>
  </si>
  <si>
    <t>Basuel Divine Joy</t>
  </si>
  <si>
    <t>2953866@stocktonusd.org</t>
  </si>
  <si>
    <t>(209)565-7582</t>
  </si>
  <si>
    <t>Berber Anthoni</t>
  </si>
  <si>
    <t>ariama256@gmail.com</t>
  </si>
  <si>
    <t>(209)993-3394</t>
  </si>
  <si>
    <t>Bharadwaj Prantik</t>
  </si>
  <si>
    <t>prantikbharadwaj@icloud.com</t>
  </si>
  <si>
    <t>(781)249-9593</t>
  </si>
  <si>
    <t>Bongcaron Mikaela</t>
  </si>
  <si>
    <t>mikaelaashley21seca@gmail.com</t>
  </si>
  <si>
    <t>(209)662-8452</t>
  </si>
  <si>
    <t>You can keep track of individual member service and service hours by event. Some clubs like to post the membership hours or use for recognition purposes. The Total Service Row in the lt Green has a formula in it that will calculate the service hours for that project for you.</t>
  </si>
  <si>
    <t>Caluza Nathalia</t>
  </si>
  <si>
    <t>Faculty Advisor</t>
  </si>
  <si>
    <t>nathaliacaluza@gmail.com</t>
  </si>
  <si>
    <t>Shannon Kelly</t>
  </si>
  <si>
    <t>Treasurer</t>
  </si>
  <si>
    <t>Chelsea Enriquez</t>
  </si>
  <si>
    <t>(209)598-6195</t>
  </si>
  <si>
    <t>The last column in view is set up to automatically total the service hours for each member. Simply add more columns BEFORE the last row to maintain the formula. If you have more members change the formula in Row 9 to add in the additional rows.</t>
  </si>
  <si>
    <t>Caslib Kenneth</t>
  </si>
  <si>
    <t>Kiwanis Advisor</t>
  </si>
  <si>
    <t>Dale Reasor</t>
  </si>
  <si>
    <t>kgcdimple2711@att.net</t>
  </si>
  <si>
    <t>(209)915-1322</t>
  </si>
  <si>
    <t>Vice President</t>
  </si>
  <si>
    <t>Celina Hui</t>
  </si>
  <si>
    <t>Chanthilack Kyle</t>
  </si>
  <si>
    <t>kchanthilack@gmail.com</t>
  </si>
  <si>
    <t>Replace with focus</t>
  </si>
  <si>
    <t>(209)933-1695</t>
  </si>
  <si>
    <t>If you need to add rows to the bottom just click on the last cell for that column and then click on the little box in the bottom right hand corner and pull it down to how many rows you need. You will need to do this for C, D and E columns, as well as fix the formula in row 9</t>
  </si>
  <si>
    <t>President</t>
  </si>
  <si>
    <t>Alina Chen</t>
  </si>
  <si>
    <t>Input Name</t>
  </si>
  <si>
    <t>Chavelas Esmeralda</t>
  </si>
  <si>
    <t>esmechavelas@gmail.com</t>
  </si>
  <si>
    <t>(209)933-1457</t>
  </si>
  <si>
    <t>Chavez Gerardo</t>
  </si>
  <si>
    <t>jerrychav02@gmail.com</t>
  </si>
  <si>
    <t>(209)688-0825</t>
  </si>
  <si>
    <t>Secretary</t>
  </si>
  <si>
    <t>Eliza Coleto</t>
  </si>
  <si>
    <t>Chavez Jazmin</t>
  </si>
  <si>
    <t>jazminchavez15@gmail.com</t>
  </si>
  <si>
    <t>(209)612-8555</t>
  </si>
  <si>
    <t>Membership Service Record</t>
  </si>
  <si>
    <t>Editor: Newsletters</t>
  </si>
  <si>
    <t>Cheema Harkirat</t>
  </si>
  <si>
    <t>Editor: Webmaster</t>
  </si>
  <si>
    <t>Mikaela Damouney</t>
  </si>
  <si>
    <t>harkirat209@gmail.com</t>
  </si>
  <si>
    <t>Editor: Technology</t>
  </si>
  <si>
    <t>(209)305-0748</t>
  </si>
  <si>
    <t>Editor: News</t>
  </si>
  <si>
    <t>Cheema Karkirat</t>
  </si>
  <si>
    <t>karkirat209@gmail.com</t>
  </si>
  <si>
    <t>(209)305-2236</t>
  </si>
  <si>
    <t>Historian</t>
  </si>
  <si>
    <t>Chen Alina</t>
  </si>
  <si>
    <t>alinachen08@gmail.com</t>
  </si>
  <si>
    <t>Claire Rasamee</t>
  </si>
  <si>
    <t>(209)329-3375</t>
  </si>
  <si>
    <t>Sergeant at Arms</t>
  </si>
  <si>
    <t>Membership</t>
  </si>
  <si>
    <t xml:space="preserve">Other: </t>
  </si>
  <si>
    <t>Chen Felix</t>
  </si>
  <si>
    <t>felixchen54321@gmail.com</t>
  </si>
  <si>
    <t>(209)207-8006</t>
  </si>
  <si>
    <t>Coleto Eliza</t>
  </si>
  <si>
    <t>mintaeliza21@gmail.com</t>
  </si>
  <si>
    <t>(209)762-7749</t>
  </si>
  <si>
    <t>Dues</t>
  </si>
  <si>
    <t>General Questions</t>
  </si>
  <si>
    <t>Event --&gt;</t>
  </si>
  <si>
    <t>Corea Jorge</t>
  </si>
  <si>
    <t>jorge209corea@gmail.com</t>
  </si>
  <si>
    <t>(209)430-3571</t>
  </si>
  <si>
    <t>Rio Calaveras Spaghetti Dinner</t>
  </si>
  <si>
    <t>The answers to the following questions will automatically transfer to the reports and will be calculated in the achievement report.</t>
  </si>
  <si>
    <t>Cruz Annai</t>
  </si>
  <si>
    <t>yyes.hernandezz.c.2810@gmail.com</t>
  </si>
  <si>
    <t>(209)302-1387</t>
  </si>
  <si>
    <t>March San Joaquin Honors Concert</t>
  </si>
  <si>
    <t>Science Olympiad DAY 1</t>
  </si>
  <si>
    <t>Stockton Chinese New Year</t>
  </si>
  <si>
    <t>Science Olympiad DAY 2</t>
  </si>
  <si>
    <t>Cruz Viviana</t>
  </si>
  <si>
    <t>2900290@stocktonusd.org</t>
  </si>
  <si>
    <t>March Bread of Life</t>
  </si>
  <si>
    <t>March DCM</t>
  </si>
  <si>
    <t>Asparagus Festival</t>
  </si>
  <si>
    <t>Do you currently have a member serving as a district officer or committee member? This includes division Lt. Governors.</t>
  </si>
  <si>
    <t>April Banquet DCM</t>
  </si>
  <si>
    <t>Damouny Mikaela</t>
  </si>
  <si>
    <t>Little League Carnival</t>
  </si>
  <si>
    <t>Webmaster</t>
  </si>
  <si>
    <t>Cinco De Mayo Festival</t>
  </si>
  <si>
    <t>mikaela.damouny@gmail.com</t>
  </si>
  <si>
    <t>Rio Calaveras Multicultural Faire</t>
  </si>
  <si>
    <t>(209)662-1936</t>
  </si>
  <si>
    <t>Avenue of the Vines DAY 1</t>
  </si>
  <si>
    <t>May DCM</t>
  </si>
  <si>
    <t>Avenue of the Vines DAY 2</t>
  </si>
  <si>
    <t>Tiger Memorial Swim Meet DAY 1</t>
  </si>
  <si>
    <t>Tiger Memorial Swim Meet DAY 2</t>
  </si>
  <si>
    <t>May Animal Shelter Service</t>
  </si>
  <si>
    <t>Temple Israel</t>
  </si>
  <si>
    <t>Lupus Awareness Color Walk</t>
  </si>
  <si>
    <t>Festa Italiana</t>
  </si>
  <si>
    <t>San Joaquin County Fair (June 13-16)</t>
  </si>
  <si>
    <t>Philippine Independence Day Celebration</t>
  </si>
  <si>
    <t>June DCM/OTC</t>
  </si>
  <si>
    <t>Lodi Obon Festival (June 29-30)</t>
  </si>
  <si>
    <t>Freedom Festival</t>
  </si>
  <si>
    <t>June Animal Shelter Service</t>
  </si>
  <si>
    <t>The Cambodian Experience (June 27-July 5)</t>
  </si>
  <si>
    <t>Second Annual Fun in the Sun</t>
  </si>
  <si>
    <t>July Bread of Life</t>
  </si>
  <si>
    <t>July DCM</t>
  </si>
  <si>
    <t>Overseas Khmer Summit (July 25-26)</t>
  </si>
  <si>
    <t>Slip Into Service</t>
  </si>
  <si>
    <t>July Animal Shelter Service</t>
  </si>
  <si>
    <t>Davis Dellarae</t>
  </si>
  <si>
    <t>July Stockton Food Bank Service</t>
  </si>
  <si>
    <t>StocktonCon (Aug 2-4)</t>
  </si>
  <si>
    <t>2897138@stocktonusd.org</t>
  </si>
  <si>
    <t>Stockton Buddhist Church Obon Festival</t>
  </si>
  <si>
    <t>(209)993-6631</t>
  </si>
  <si>
    <t>National Night Out</t>
  </si>
  <si>
    <t>SIsters Supporting Breast Cancer</t>
  </si>
  <si>
    <t>Rio Calaveras 20th Anniversary</t>
  </si>
  <si>
    <t>Pride Festival</t>
  </si>
  <si>
    <t>August DCM</t>
  </si>
  <si>
    <t>SECA &amp; Lincoln Interclub</t>
  </si>
  <si>
    <t>August Animal Shelter Service</t>
  </si>
  <si>
    <t>Walk 4 Life</t>
  </si>
  <si>
    <t>Family Day at the Park</t>
  </si>
  <si>
    <t>St. George's Parish Festival</t>
  </si>
  <si>
    <t>Bread of Life</t>
  </si>
  <si>
    <t>Stockton Jazz Festival</t>
  </si>
  <si>
    <t>Do you currently have a member serving as an International officer or committee member?</t>
  </si>
  <si>
    <t>UOP's Circle K Interclub</t>
  </si>
  <si>
    <t>El Dorado Elementary Volunteering</t>
  </si>
  <si>
    <t>Love Stockton</t>
  </si>
  <si>
    <t>D27N Awakeathon</t>
  </si>
  <si>
    <t>Oakwood Elementary School Harvest Festival</t>
  </si>
  <si>
    <t>Apex Elementary</t>
  </si>
  <si>
    <t>Walk to End Alzheimer's</t>
  </si>
  <si>
    <t>Pumpkin Night</t>
  </si>
  <si>
    <t>Funktober Fest</t>
  </si>
  <si>
    <t>Enriquez Chelsea Erika</t>
  </si>
  <si>
    <t>Rio Calaveras Harvest Festival</t>
  </si>
  <si>
    <t>Rio Calaveras Posters</t>
  </si>
  <si>
    <t>Stockton Hmong 8th Branch Service</t>
  </si>
  <si>
    <t>Stockton Hmong New Year</t>
  </si>
  <si>
    <t>Micke Grove Zoo Beautification</t>
  </si>
  <si>
    <t>Runnin Rebels Hoopfest</t>
  </si>
  <si>
    <t>SECA's Multicultural Faire</t>
  </si>
  <si>
    <t>Rio Calaveras Teacher's Assistant</t>
  </si>
  <si>
    <t>Grizzly's Workshop</t>
  </si>
  <si>
    <t>Does your Kiwanis sponsor(s) fulfill the obligations of sponsorship? Are you connected with your sponsoring Kiwanis club(s)?</t>
  </si>
  <si>
    <t>Grizz-mas/December DCM</t>
  </si>
  <si>
    <t>Creekside Bridge Program</t>
  </si>
  <si>
    <t>St. Mary's Service</t>
  </si>
  <si>
    <t>chelrika@gmail.com</t>
  </si>
  <si>
    <t>(209)905-0359</t>
  </si>
  <si>
    <t>Is your club a co-sponsor of a Builder's Club or a K-Kids club?</t>
  </si>
  <si>
    <t>AcaDec Starter Competition</t>
  </si>
  <si>
    <t>Fun Run/Walk For Wellness</t>
  </si>
  <si>
    <t>AcaDec Competition Day</t>
  </si>
  <si>
    <t>The El Dorado Garden Club</t>
  </si>
  <si>
    <t>Wine and Chocolate Weekend</t>
  </si>
  <si>
    <t>Crab Feed</t>
  </si>
  <si>
    <t>Kiwanis Family Day/February DCM</t>
  </si>
  <si>
    <t>Science Olympiad B/C</t>
  </si>
  <si>
    <t>Annual Snow Day</t>
  </si>
  <si>
    <t>Francisco Karlaine</t>
  </si>
  <si>
    <t>itskarlaine@gmail.com</t>
  </si>
  <si>
    <t>Official Membership: Beginning of Term (March-April)  (From Dues Report)</t>
  </si>
  <si>
    <t>(209)914-7401</t>
  </si>
  <si>
    <t>Total Hours</t>
  </si>
  <si>
    <t>Official Membership: End of Term (as of February 1)      (Check Dues Report)</t>
  </si>
  <si>
    <t>Glover Johnae</t>
  </si>
  <si>
    <t>johnae4796@gmail.com</t>
  </si>
  <si>
    <t>Copy/Paste from Roster</t>
  </si>
  <si>
    <t>Annual Achievement Report Score Previous Term</t>
  </si>
  <si>
    <t>(209)507-5963</t>
  </si>
  <si>
    <t>Ha Diana</t>
  </si>
  <si>
    <t>Date --&gt;</t>
  </si>
  <si>
    <t>dianaha0913@gmail.com</t>
  </si>
  <si>
    <t>(209)244-4462</t>
  </si>
  <si>
    <t>Her Mai</t>
  </si>
  <si>
    <t>mai-lee8@hotmail.com</t>
  </si>
  <si>
    <t>(209)328-7751</t>
  </si>
  <si>
    <t>Hernandez Nuria</t>
  </si>
  <si>
    <t>hernandeznuria37@gmail.com</t>
  </si>
  <si>
    <t>(209)513-8887</t>
  </si>
  <si>
    <t>Annual Achievement Report Score This Term</t>
  </si>
  <si>
    <t>Huang Dickson</t>
  </si>
  <si>
    <t>dicksonhuang1@gmail.com</t>
  </si>
  <si>
    <t>(209)636-9511</t>
  </si>
  <si>
    <t>May</t>
  </si>
  <si>
    <t>Hui Celina</t>
  </si>
  <si>
    <t>celinahui02@gmail.com</t>
  </si>
  <si>
    <t>(209)242-1576</t>
  </si>
  <si>
    <t>June</t>
  </si>
  <si>
    <t>Jackson Leilani</t>
  </si>
  <si>
    <t>vmv081587@yahoo.com</t>
  </si>
  <si>
    <t>(209)598-8022</t>
  </si>
  <si>
    <t>July</t>
  </si>
  <si>
    <t>Aug</t>
  </si>
  <si>
    <t>Jit Bhavdeep</t>
  </si>
  <si>
    <t>Sep</t>
  </si>
  <si>
    <t>priyakaur696@gmail.com</t>
  </si>
  <si>
    <t>(209)982-9124</t>
  </si>
  <si>
    <t>Club Communications  (Yes or No)</t>
  </si>
  <si>
    <t>Facebook</t>
  </si>
  <si>
    <t>Kamboj Suchi</t>
  </si>
  <si>
    <t>22suchik@gmail.com</t>
  </si>
  <si>
    <t>(209)610-3164</t>
  </si>
  <si>
    <t>Kaur Harman</t>
  </si>
  <si>
    <t>2951520@stocktonusd.org</t>
  </si>
  <si>
    <t>(209)395-8856</t>
  </si>
  <si>
    <t>Ex</t>
  </si>
  <si>
    <t>Kaur Navjit</t>
  </si>
  <si>
    <t>spr2u@yahoo.com</t>
  </si>
  <si>
    <t>(209)390-1874</t>
  </si>
  <si>
    <t>Club Newsletter/other publication</t>
  </si>
  <si>
    <t>Buzz Beehive</t>
  </si>
  <si>
    <t>Khan Rimla</t>
  </si>
  <si>
    <t>Total Service</t>
  </si>
  <si>
    <t>khan.rimla209@gmail.com</t>
  </si>
  <si>
    <t>(209)490-8522</t>
  </si>
  <si>
    <t xml:space="preserve">Twitter </t>
  </si>
  <si>
    <t>King Sakura</t>
  </si>
  <si>
    <t>stevenuniversepearl@gmail.com</t>
  </si>
  <si>
    <t>(209)993-1877</t>
  </si>
  <si>
    <t>Instagram</t>
  </si>
  <si>
    <t>Lao Samuel</t>
  </si>
  <si>
    <t>samuellao123567@gmail.com</t>
  </si>
  <si>
    <t>(209)373-9875</t>
  </si>
  <si>
    <t>Lee Raymond</t>
  </si>
  <si>
    <t>rlee6000580@gmail.com</t>
  </si>
  <si>
    <t>(209)952-2019</t>
  </si>
  <si>
    <t>Other Social media Platform</t>
  </si>
  <si>
    <t>Li Jeffery</t>
  </si>
  <si>
    <t>jefferylio24@gmail.com</t>
  </si>
  <si>
    <t>(209)641-5229</t>
  </si>
  <si>
    <t>Li Weimei</t>
  </si>
  <si>
    <t>Messaging System</t>
  </si>
  <si>
    <t>lwei75556@gmail.com</t>
  </si>
  <si>
    <t>(209)292-4464</t>
  </si>
  <si>
    <t>Lin Michelle</t>
  </si>
  <si>
    <t>michelle012803@yahoo.com</t>
  </si>
  <si>
    <t>(209)361-8576</t>
  </si>
  <si>
    <t>Low Jacky</t>
  </si>
  <si>
    <t>jackylow2020@gmail.com</t>
  </si>
  <si>
    <t>(209)561-7385</t>
  </si>
  <si>
    <t>Luna Anthony</t>
  </si>
  <si>
    <t>cja295@yahoo.com</t>
  </si>
  <si>
    <t>(209)609-5313</t>
  </si>
  <si>
    <t>Ly Kathy</t>
  </si>
  <si>
    <t>klygbdh@gmail.com</t>
  </si>
  <si>
    <t>(209)361-6059</t>
  </si>
  <si>
    <t>Macatuno Aleksei</t>
  </si>
  <si>
    <t>aemacatuno@gmail.com</t>
  </si>
  <si>
    <t>(209)561-0148</t>
  </si>
  <si>
    <t>Malhotra Rishab</t>
  </si>
  <si>
    <t>rishi200415@gmail.com</t>
  </si>
  <si>
    <t>(707)742-9435</t>
  </si>
  <si>
    <t>Mansilla Giancarlo</t>
  </si>
  <si>
    <t>mansillag2003@gmail.com</t>
  </si>
  <si>
    <t>Molamphy Judy</t>
  </si>
  <si>
    <t>2912893@stocktonusd.org</t>
  </si>
  <si>
    <t>(209)452-2003</t>
  </si>
  <si>
    <t>Moreno Stephanie</t>
  </si>
  <si>
    <t>moreno.stephanieee@gmail.com</t>
  </si>
  <si>
    <t>(209)715-4307</t>
  </si>
  <si>
    <t>Munoz Sarah</t>
  </si>
  <si>
    <t>sarahmunoz04@gmail.com</t>
  </si>
  <si>
    <t>(209)466-2287</t>
  </si>
  <si>
    <t>Nelson Isaiah</t>
  </si>
  <si>
    <t>cmendez@stocktonusd.net</t>
  </si>
  <si>
    <t>(209)915-0619</t>
  </si>
  <si>
    <t>Nguyen Aijhanaya</t>
  </si>
  <si>
    <t>nayafrmthbaya@gmail.com</t>
  </si>
  <si>
    <t>(408)726-5396</t>
  </si>
  <si>
    <t>Nguyen Ngoc</t>
  </si>
  <si>
    <t>nnguyen4932@gmail.com</t>
  </si>
  <si>
    <t>(209)420-3875</t>
  </si>
  <si>
    <t>Ordonez Maria Alyana</t>
  </si>
  <si>
    <t>ordonezalyana@gmail.com</t>
  </si>
  <si>
    <t>(669)294-5410</t>
  </si>
  <si>
    <t>Pagueo Faith</t>
  </si>
  <si>
    <t>2913530@stocktonusd.org</t>
  </si>
  <si>
    <t>(209)636-7083</t>
  </si>
  <si>
    <t>Pannu Khushi</t>
  </si>
  <si>
    <t>khushipannu004@gmail.com</t>
  </si>
  <si>
    <t>(209)313-6985</t>
  </si>
  <si>
    <t>Pelera Sofia Avelina</t>
  </si>
  <si>
    <t>2911077@stocktonusd.org</t>
  </si>
  <si>
    <t>(209)487-2345</t>
  </si>
  <si>
    <t>Pen Kalina</t>
  </si>
  <si>
    <t>kalina.pen25@gmail.com</t>
  </si>
  <si>
    <t>(209)470-7792</t>
  </si>
  <si>
    <t>Ramsical Joy Louise</t>
  </si>
  <si>
    <t>2904877@stocktonusd.org</t>
  </si>
  <si>
    <t>(209)561-7270</t>
  </si>
  <si>
    <t>Ramsical Vinson</t>
  </si>
  <si>
    <t>2902044@stocktonusd.org</t>
  </si>
  <si>
    <t>(209)487-3991</t>
  </si>
  <si>
    <t>Rasamee Caitlynn</t>
  </si>
  <si>
    <t>caitlynnrasamee0915@gmail.com</t>
  </si>
  <si>
    <t>(209)990-1185</t>
  </si>
  <si>
    <t>Rasamee Claire</t>
  </si>
  <si>
    <t>clairerasamee@icloud.com</t>
  </si>
  <si>
    <t>(209)990-1186</t>
  </si>
  <si>
    <t>Reyes Darian</t>
  </si>
  <si>
    <t>(209)420-5105</t>
  </si>
  <si>
    <t>Reyes Sierra</t>
  </si>
  <si>
    <t>sierrareyes764@yahoo.com</t>
  </si>
  <si>
    <t>(209)623-5295</t>
  </si>
  <si>
    <t>Riberal Sophia Pauleen</t>
  </si>
  <si>
    <t>sylvariberal@gmail.com</t>
  </si>
  <si>
    <t>(209)623-8595</t>
  </si>
  <si>
    <t>Sana Arthea Nicole Lynne</t>
  </si>
  <si>
    <t>theanicole246@gmail.com</t>
  </si>
  <si>
    <t>(209)715-3261</t>
  </si>
  <si>
    <t>Sandhu Savreet</t>
  </si>
  <si>
    <t>sandhulodi@yahoo.com</t>
  </si>
  <si>
    <t>(209)666-5366</t>
  </si>
  <si>
    <t>Serrano Ron</t>
  </si>
  <si>
    <t>ron.jacibs.serrano@gmail.com</t>
  </si>
  <si>
    <t>(209)636-3690</t>
  </si>
  <si>
    <t>Seung Mercury</t>
  </si>
  <si>
    <t>planetmercury2000@yahoo.com</t>
  </si>
  <si>
    <t>(209)518-4218</t>
  </si>
  <si>
    <t>Silverio Gustabo</t>
  </si>
  <si>
    <t>gustavosilverio62@gmail.com</t>
  </si>
  <si>
    <t>(209)450-0748</t>
  </si>
  <si>
    <t>Soeung Paousim</t>
  </si>
  <si>
    <t>2960301@stocktonusd.org</t>
  </si>
  <si>
    <t>(209)452-9336</t>
  </si>
  <si>
    <t>Soliven Dianne</t>
  </si>
  <si>
    <t>solivendianne12@gmail.com</t>
  </si>
  <si>
    <t>(209)406-8013</t>
  </si>
  <si>
    <t>Tabaco Wisher</t>
  </si>
  <si>
    <t>tabaco.wisher@yahoo.com</t>
  </si>
  <si>
    <t>(209)507-1074</t>
  </si>
  <si>
    <t>Thao Choua</t>
  </si>
  <si>
    <t>chouathao143@gmail.com</t>
  </si>
  <si>
    <t>(209)401-9308</t>
  </si>
  <si>
    <t>Tongco Aidan</t>
  </si>
  <si>
    <t>paulen_ph@yahoo.com</t>
  </si>
  <si>
    <t>(209)684-3565</t>
  </si>
  <si>
    <t>Trejo Gloria</t>
  </si>
  <si>
    <t>2899838@stocktonusd.org</t>
  </si>
  <si>
    <t>(209)235-8914</t>
  </si>
  <si>
    <t>Trinh Vi</t>
  </si>
  <si>
    <t>vi.xtrinh@gmail.com</t>
  </si>
  <si>
    <t>(209)404-1612</t>
  </si>
  <si>
    <t>Tubig Aliana Mikaela</t>
  </si>
  <si>
    <t>alianatubig03@gmail.com</t>
  </si>
  <si>
    <t>(650)580-5494</t>
  </si>
  <si>
    <t>Upadhyay Aayushi</t>
  </si>
  <si>
    <t>upadhyayaayushi2002@gmail.com</t>
  </si>
  <si>
    <t>(209)636-9965</t>
  </si>
  <si>
    <t>Vang Alexander</t>
  </si>
  <si>
    <t>alexandervang015@gmail.com</t>
  </si>
  <si>
    <t>(209)662-2337</t>
  </si>
  <si>
    <t>Vang Kivo</t>
  </si>
  <si>
    <t>homefordsisuck@gmail.com</t>
  </si>
  <si>
    <t>(209)475-1678</t>
  </si>
  <si>
    <t>Vang Pong</t>
  </si>
  <si>
    <t>2897957@stocktonusd.org</t>
  </si>
  <si>
    <t>(209)600-8234</t>
  </si>
  <si>
    <t>Vasquez Shyann</t>
  </si>
  <si>
    <t>shyannmonkey@gmail.com</t>
  </si>
  <si>
    <t>(209)565-7753</t>
  </si>
  <si>
    <t>Viddles Saul</t>
  </si>
  <si>
    <t>saulviddles3@gmail.com</t>
  </si>
  <si>
    <t>(209)507-9424</t>
  </si>
  <si>
    <t>Wang Amelia</t>
  </si>
  <si>
    <t>ameliawang668@gmail.com</t>
  </si>
  <si>
    <t>(209)954-8179</t>
  </si>
  <si>
    <t>Wang Thomas</t>
  </si>
  <si>
    <t>thomaswang202@gmail.com</t>
  </si>
  <si>
    <t>(209)822-9773</t>
  </si>
  <si>
    <t>Woo Andrew</t>
  </si>
  <si>
    <t>wooa345@gmail.com</t>
  </si>
  <si>
    <t>(209)235-7299</t>
  </si>
  <si>
    <t>Woo Ivy</t>
  </si>
  <si>
    <t>ivywoo23@gmail.com</t>
  </si>
  <si>
    <t>(209)518-4436</t>
  </si>
  <si>
    <t>Yan Jason</t>
  </si>
  <si>
    <t>jasonwyan168@gmail.com</t>
  </si>
  <si>
    <t>(209)561-5126</t>
  </si>
  <si>
    <t>Yang Darling</t>
  </si>
  <si>
    <t>darlingyang27@gmail.com</t>
  </si>
  <si>
    <t>(209)302-2804</t>
  </si>
  <si>
    <t>Yang Larissa</t>
  </si>
  <si>
    <t>larissayang@gmail.com</t>
  </si>
  <si>
    <t>(209)701-9448</t>
  </si>
  <si>
    <t>Yap Anthony</t>
  </si>
  <si>
    <t>yapanthony477@gmail.com</t>
  </si>
  <si>
    <t>(209)689-7372</t>
  </si>
  <si>
    <t>Yap Justin</t>
  </si>
  <si>
    <t>j.yap2121@gmail.com</t>
  </si>
  <si>
    <t>(209)817-6444</t>
  </si>
  <si>
    <t>Ye Dulin</t>
  </si>
  <si>
    <t>2911510@stocktonusd.org</t>
  </si>
  <si>
    <t>(209)641-2700</t>
  </si>
  <si>
    <t>Yu Rui</t>
  </si>
  <si>
    <t>ruiyu35@gmail.com</t>
  </si>
  <si>
    <t>(209)696-0318</t>
  </si>
  <si>
    <t>Zuniga Briana</t>
  </si>
  <si>
    <t>brianazuniga18@gmail.com</t>
  </si>
  <si>
    <t>(209)507-5009</t>
  </si>
  <si>
    <t xml:space="preserve">You can keep track of individual member progress for the Member Recognition Program. </t>
  </si>
  <si>
    <t>The Member Recognition Program was created in order to recognize members of Key Club who meet and exceed the expectations
placed on Key Clubbers by Key Club International. There are four levels: Bronze, Silver, Gold, and Platinum. In order to receive Bronze,  a member must meet  50 service hours and then meet 4 of the 13 Categories, not including the categories that have a "0". In order to receive Silver, a member must meet 100 service hours and then meet 6 of the 13 Categories, not including the categories that have a "0".In order to receive Gold a member must meet  150 service hours and then meet 9 of the 13 Categories, and in order to receive Platinum, a member must meet 200 service hours and then meet 10 of the 13 Categories (example for Platinum - go to 4 training events, 5 Kiwanis family Events, 6 Interclubs, 6 Division events, 2 District Events, 1 International event, and so on until they meet 10 of the 13 categories).</t>
  </si>
  <si>
    <r>
      <t xml:space="preserve">Membership                                                                           </t>
    </r>
    <r>
      <rPr>
        <rFont val="Century Gothic"/>
        <i/>
        <sz val="9.0"/>
      </rPr>
      <t xml:space="preserve">  Copy/Paste from Roster</t>
    </r>
  </si>
  <si>
    <t>Dues Paid</t>
  </si>
  <si>
    <t>Service Hours</t>
  </si>
  <si>
    <t>Training Events</t>
  </si>
  <si>
    <t>Kiwanis Family Events</t>
  </si>
  <si>
    <t>Interclubs</t>
  </si>
  <si>
    <t>Division Events</t>
  </si>
  <si>
    <t>District Events</t>
  </si>
  <si>
    <t>International Events</t>
  </si>
  <si>
    <t>Articles/Visuals Submitted</t>
  </si>
  <si>
    <t>Event or Project Chair</t>
  </si>
  <si>
    <t>Division/Region/District Workshop Facilitator</t>
  </si>
  <si>
    <t>Club Committee Member</t>
  </si>
  <si>
    <t>Division/District Committee Member</t>
  </si>
  <si>
    <t>Club/Leadership Position</t>
  </si>
  <si>
    <t>Lives Saved from MNT</t>
  </si>
  <si>
    <t>Level of Recognition</t>
  </si>
  <si>
    <t>Name</t>
  </si>
  <si>
    <t>PLATINUM LEVEL</t>
  </si>
  <si>
    <t>Y</t>
  </si>
  <si>
    <t>10 out of 13</t>
  </si>
  <si>
    <t>GOLD LEVEL</t>
  </si>
  <si>
    <t>9 out of 13</t>
  </si>
  <si>
    <t>SILVER LEVEL</t>
  </si>
  <si>
    <t>6 out of 13</t>
  </si>
  <si>
    <t>BRONZE LEVEL</t>
  </si>
  <si>
    <t>5 out of 13</t>
  </si>
  <si>
    <t>Bronze</t>
  </si>
  <si>
    <t>Should be completed: January--March</t>
  </si>
  <si>
    <t>CNH Board Policy 141 indicates that club elections should take place so the new officers can attend convention.</t>
  </si>
  <si>
    <t>CLUB OFFICER ELECTIONS</t>
  </si>
  <si>
    <r>
      <t xml:space="preserve">As per Key Club International Constitution &amp; Bylaws, each Key Club may elected </t>
    </r>
    <r>
      <rPr>
        <rFont val="Goudy Old Style"/>
        <sz val="10.0"/>
        <u/>
      </rPr>
      <t>one</t>
    </r>
    <r>
      <rPr>
        <rFont val="Goudy Old Style"/>
        <sz val="10.0"/>
      </rPr>
      <t xml:space="preserve"> President, </t>
    </r>
    <r>
      <rPr>
        <rFont val="Goudy Old Style"/>
        <sz val="10.0"/>
        <u/>
      </rPr>
      <t>one or more</t>
    </r>
    <r>
      <rPr>
        <rFont val="Goudy Old Style"/>
        <sz val="10.0"/>
      </rPr>
      <t xml:space="preserve"> Vice President(s), </t>
    </r>
    <r>
      <rPr>
        <rFont val="Goudy Old Style"/>
        <sz val="10.0"/>
        <u/>
      </rPr>
      <t>one</t>
    </r>
    <r>
      <rPr>
        <rFont val="Goudy Old Style"/>
        <sz val="10.0"/>
      </rPr>
      <t xml:space="preserve"> Secretary, and </t>
    </r>
    <r>
      <rPr>
        <rFont val="Goudy Old Style"/>
        <sz val="10.0"/>
        <u/>
      </rPr>
      <t>one</t>
    </r>
    <r>
      <rPr>
        <rFont val="Goudy Old Style"/>
        <sz val="10.0"/>
      </rPr>
      <t xml:space="preserve"> Treasurer. Since there are various focus areas for vice presidents, the online report will also allow you to identify a focus area. Five slots have been provided for the vice president officers. If you club has more than five, please provide your Lt. Governor with the additional information. The club may elect or appoint the position of Editor. In addition, the specific role of the editor is no longer clearly defined due to changing technology and club needs.  In order to accommodate the possiblities for the club Editor, the online report provides an opportunity to identify up to three editors with different focus areas. </t>
    </r>
  </si>
  <si>
    <t>DIRECTIONS FOR SUBMITTING ELECTION RESULTS</t>
  </si>
  <si>
    <t>After the annual club elections have been completed, please submit your results online for the following advisor and officer positions: Faculty Advisor, Kiwanis Advisor, President, Vice President(s), Secretary, Treasurer, and Editor(s). In order to make this process easier for you to complete, all of the prompts for the online club officer report is listed below. Gather the information (name, graduation year, e-mail, and preferred phone number with area code) before beginning the online report. This sheet is set-up for you to report the information here or to print it out and use. The Lt. Governor may appreciate getting this information from here.</t>
  </si>
  <si>
    <t>CLUB INFORMATION</t>
  </si>
  <si>
    <t>Editor</t>
  </si>
  <si>
    <t>Every week</t>
  </si>
  <si>
    <t>Key Club Term</t>
  </si>
  <si>
    <t>Focus Area</t>
  </si>
  <si>
    <t>Every other week</t>
  </si>
  <si>
    <t>Once a month</t>
  </si>
  <si>
    <t>Twice a month</t>
  </si>
  <si>
    <t>Other: ____</t>
  </si>
  <si>
    <r>
      <t xml:space="preserve">Club Number </t>
    </r>
    <r>
      <rPr>
        <rFont val="Goudy Old Style"/>
        <sz val="6.0"/>
      </rPr>
      <t>(starts with "H")</t>
    </r>
  </si>
  <si>
    <t>Kiwanis Sponsor</t>
  </si>
  <si>
    <t>MEETING INFORMATION</t>
  </si>
  <si>
    <t>Administrative</t>
  </si>
  <si>
    <t>Day of the week</t>
  </si>
  <si>
    <t>Community Services</t>
  </si>
  <si>
    <t>Frequency</t>
  </si>
  <si>
    <t>Executive</t>
  </si>
  <si>
    <t>Time of day</t>
  </si>
  <si>
    <t>Kiwanis Relations</t>
  </si>
  <si>
    <t>Location</t>
  </si>
  <si>
    <t>Leadership</t>
  </si>
  <si>
    <t>ADVISORS</t>
  </si>
  <si>
    <t>Projects</t>
  </si>
  <si>
    <t xml:space="preserve">Faculty Advisor </t>
  </si>
  <si>
    <t>School Services</t>
  </si>
  <si>
    <t>Service</t>
  </si>
  <si>
    <t>No focus area</t>
  </si>
  <si>
    <t>Other: ___</t>
  </si>
  <si>
    <t>Bulletin</t>
  </si>
  <si>
    <t>News</t>
  </si>
  <si>
    <t>Technology</t>
  </si>
  <si>
    <t>Print this page (or have available for viewing) so you can submit your Club Officer Contact Information using our online Club Officer Contact Information link on the CyberKey.</t>
  </si>
  <si>
    <t>K E Y  C L U B</t>
  </si>
  <si>
    <t>Club Number:</t>
  </si>
  <si>
    <t xml:space="preserve">Thank you for a year of service and leadership! </t>
  </si>
  <si>
    <t>Year</t>
  </si>
  <si>
    <t>Part Two: Club Service Record</t>
  </si>
  <si>
    <r>
      <rPr>
        <rFont val="Goudy Old Style"/>
        <b/>
        <color rgb="FFFF0000"/>
        <sz val="10.0"/>
      </rPr>
      <t>Instructions</t>
    </r>
    <r>
      <rPr>
        <rFont val="Goudy Old Style"/>
        <b/>
        <sz val="10.0"/>
      </rPr>
      <t>:</t>
    </r>
    <r>
      <rPr>
        <rFont val="Goudy Old Style"/>
        <sz val="10.0"/>
      </rPr>
      <t xml:space="preserve"> It is very important that all club secretaries complete the monthly portion of the MRF which asks you to list all the projects your cub participated in and the number of hours earned.  This information will all be automatically posted on this page.  You will not need to input any information on this page.
Each month you should check the number of setvice hours your club has earned as your club goal at the end of the year should be a number which is equal to or larger than the numbr of members in your club  times  50 hours.  A Key Clubber in good standing needs to pay their dues on tiime and earn a minimum of 50 hours of service. </t>
    </r>
  </si>
  <si>
    <t>To get maximum points you should get 60 hours per member (set this as your goal)</t>
  </si>
  <si>
    <t>Total Service Hours</t>
  </si>
  <si>
    <t>#</t>
  </si>
  <si>
    <t>Month</t>
  </si>
  <si>
    <t>Lists</t>
  </si>
  <si>
    <t>Project</t>
  </si>
  <si>
    <t># Members</t>
  </si>
  <si>
    <t>Co-Sponor</t>
  </si>
  <si>
    <t>Program</t>
  </si>
  <si>
    <t>Breaks</t>
  </si>
  <si>
    <t>Elections</t>
  </si>
  <si>
    <t>Directory</t>
  </si>
  <si>
    <t>Articles</t>
  </si>
  <si>
    <t>KEY CLUB</t>
  </si>
  <si>
    <t>RTC</t>
  </si>
  <si>
    <t>OTC</t>
  </si>
  <si>
    <t>Lconf</t>
  </si>
  <si>
    <t xml:space="preserve">P/S </t>
  </si>
  <si>
    <t>Advisor</t>
  </si>
  <si>
    <t>Retreat</t>
  </si>
  <si>
    <t>KeyLeader</t>
  </si>
  <si>
    <t>Fall Rally Officer</t>
  </si>
  <si>
    <t>Con. Cand</t>
  </si>
  <si>
    <t>Candidate</t>
  </si>
  <si>
    <t>Conclave#</t>
  </si>
  <si>
    <t>DCM</t>
  </si>
  <si>
    <t>DProject</t>
  </si>
  <si>
    <t>DBanquet</t>
  </si>
  <si>
    <t>Newsletter</t>
  </si>
  <si>
    <t>Issues</t>
  </si>
  <si>
    <t>Induction</t>
  </si>
  <si>
    <t>Education</t>
  </si>
  <si>
    <t>ICON</t>
  </si>
  <si>
    <t>Ad.</t>
  </si>
  <si>
    <t>DCON</t>
  </si>
  <si>
    <t>AD.</t>
  </si>
  <si>
    <t xml:space="preserve">Candidate </t>
  </si>
  <si>
    <t>DO</t>
  </si>
  <si>
    <t>KCIO</t>
  </si>
  <si>
    <t>Joint</t>
  </si>
  <si>
    <t>KF-O</t>
  </si>
  <si>
    <t>TP</t>
  </si>
  <si>
    <t>CP</t>
  </si>
  <si>
    <t>DP</t>
  </si>
  <si>
    <t>OP</t>
  </si>
  <si>
    <t>WK</t>
  </si>
  <si>
    <t>WKF</t>
  </si>
  <si>
    <t>JKF</t>
  </si>
  <si>
    <t>WOO</t>
  </si>
  <si>
    <t>GP</t>
  </si>
  <si>
    <t>MEP</t>
  </si>
  <si>
    <t># Funds</t>
  </si>
  <si>
    <t>Funds</t>
  </si>
  <si>
    <t>for club</t>
  </si>
  <si>
    <t>$ spent</t>
  </si>
  <si>
    <t>service</t>
  </si>
  <si>
    <r>
      <t xml:space="preserve">Annual Achievement Report </t>
    </r>
    <r>
      <rPr>
        <rFont val="Goudy Old Style"/>
        <i/>
        <sz val="10.0"/>
      </rPr>
      <t>for</t>
    </r>
  </si>
  <si>
    <t>Membrs</t>
  </si>
  <si>
    <t xml:space="preserve">If each monthly report is completed and certain prompts are appropriately answered, you will only need to complete one final task for this report.                                                  Please note: Some cells (responses) will not be completed until certain input from specific months are provided (i.e. membership). </t>
  </si>
  <si>
    <t>Years</t>
  </si>
  <si>
    <t>1st</t>
  </si>
  <si>
    <t>August</t>
  </si>
  <si>
    <t>September</t>
  </si>
  <si>
    <t>2nd</t>
  </si>
  <si>
    <t>October</t>
  </si>
  <si>
    <t>5th</t>
  </si>
  <si>
    <t>Part One: Club Information</t>
  </si>
  <si>
    <t>November</t>
  </si>
  <si>
    <t>6th</t>
  </si>
  <si>
    <t>December</t>
  </si>
  <si>
    <t>7th</t>
  </si>
  <si>
    <t>WS</t>
  </si>
  <si>
    <t>January</t>
  </si>
  <si>
    <t>February</t>
  </si>
  <si>
    <t>March</t>
  </si>
  <si>
    <r>
      <rPr>
        <rFont val="Goudy Old Style"/>
        <sz val="6.0"/>
      </rPr>
      <t xml:space="preserve">Previous Year: </t>
    </r>
    <r>
      <rPr>
        <rFont val="Goudy Old Style"/>
        <sz val="7.0"/>
      </rPr>
      <t>As of September 30</t>
    </r>
  </si>
  <si>
    <t>As of December 1</t>
  </si>
  <si>
    <t>As of February 1</t>
  </si>
  <si>
    <t>Average</t>
  </si>
  <si>
    <t>Growth (B7)</t>
  </si>
  <si>
    <t>April</t>
  </si>
  <si>
    <t>Goal: Accuracy in reporting</t>
  </si>
  <si>
    <t>Please feel free to update previous reports so your records are accurate and useful tools for the next year</t>
  </si>
  <si>
    <t>Did you start on the Task 1 page?</t>
  </si>
  <si>
    <r>
      <t xml:space="preserve">Club Monthly Activity Report </t>
    </r>
    <r>
      <rPr>
        <rFont val="Century Gothic"/>
        <i/>
        <sz val="10.0"/>
      </rPr>
      <t>for</t>
    </r>
  </si>
  <si>
    <t>Information from that page will transfer here.</t>
  </si>
  <si>
    <t>Mar</t>
  </si>
  <si>
    <t>QUESTIONS? Contact your Lt. Governor, Region Advisor or District Secretary</t>
  </si>
  <si>
    <t>LTG Candidate</t>
  </si>
  <si>
    <t xml:space="preserve">Data Section </t>
  </si>
  <si>
    <t>[Reminder: This information transfers and completes the Annual Report for you.]</t>
  </si>
  <si>
    <t>Membership Status</t>
  </si>
  <si>
    <r>
      <t>Previous Year</t>
    </r>
    <r>
      <rPr>
        <rFont val="Goudy Old Style"/>
        <sz val="9.0"/>
        <vertAlign val="superscript"/>
      </rPr>
      <t>1</t>
    </r>
  </si>
  <si>
    <r>
      <t>Current</t>
    </r>
    <r>
      <rPr>
        <rFont val="Goudy Old Style"/>
        <sz val="9.0"/>
        <vertAlign val="superscript"/>
      </rPr>
      <t>2</t>
    </r>
  </si>
  <si>
    <r>
      <t xml:space="preserve">New Members </t>
    </r>
    <r>
      <rPr>
        <rFont val="Goudy Old Style"/>
        <sz val="7.0"/>
      </rPr>
      <t xml:space="preserve">Paid </t>
    </r>
    <r>
      <rPr>
        <rFont val="Goudy Old Style"/>
        <sz val="7.0"/>
        <u/>
      </rPr>
      <t>this</t>
    </r>
    <r>
      <rPr>
        <rFont val="Goudy Old Style"/>
        <sz val="7.0"/>
      </rPr>
      <t xml:space="preserve"> month</t>
    </r>
    <r>
      <rPr>
        <rFont val="Goudy Old Style"/>
        <sz val="7.0"/>
        <vertAlign val="superscript"/>
      </rPr>
      <t>3</t>
    </r>
  </si>
  <si>
    <t>Date sent</t>
  </si>
  <si>
    <t>Check#</t>
  </si>
  <si>
    <r>
      <rPr>
        <rFont val="Goudy Old Style"/>
        <sz val="6.0"/>
        <vertAlign val="superscript"/>
      </rPr>
      <t>1</t>
    </r>
    <r>
      <rPr>
        <rFont val="Goudy Old Style"/>
        <sz val="6.0"/>
      </rPr>
      <t>Membership until September 30</t>
    </r>
  </si>
  <si>
    <r>
      <rPr>
        <rFont val="Goudy Old Style"/>
        <sz val="6.0"/>
        <vertAlign val="superscript"/>
      </rPr>
      <t>2</t>
    </r>
    <r>
      <rPr>
        <rFont val="Goudy Old Style"/>
        <sz val="6.0"/>
      </rPr>
      <t>Matches Dues Report for PAID members</t>
    </r>
  </si>
  <si>
    <t>A District or International Officer or Committee Member?</t>
  </si>
  <si>
    <t>A Candidate for District or International Office?</t>
  </si>
  <si>
    <r>
      <t>3</t>
    </r>
    <r>
      <rPr>
        <rFont val="Goudy Old Style"/>
        <sz val="6.0"/>
      </rPr>
      <t xml:space="preserve">District &amp; International dues &amp; invoices are </t>
    </r>
    <r>
      <rPr>
        <rFont val="Goudy Old Style"/>
        <sz val="6.0"/>
        <u/>
      </rPr>
      <t>sent to Key Club International</t>
    </r>
  </si>
  <si>
    <t>Sponsorship</t>
  </si>
  <si>
    <t>Sponsors fulfill obligations of sponsorship?</t>
  </si>
  <si>
    <t>Co-Sponsor: Builder's Club/K-Kids?</t>
  </si>
  <si>
    <t>Provided a program for Builder's Club/K-Kids?</t>
  </si>
  <si>
    <t>Attendance: Club</t>
  </si>
  <si>
    <t>1. Club Reports: Respond to to the prompt regarding submission of the MRF</t>
  </si>
  <si>
    <t>Week 1</t>
  </si>
  <si>
    <t>Response</t>
  </si>
  <si>
    <t>Week 2</t>
  </si>
  <si>
    <t>Week 3</t>
  </si>
  <si>
    <t>Week 4</t>
  </si>
  <si>
    <t>Week 5</t>
  </si>
  <si>
    <t>Division/Region/District</t>
  </si>
  <si>
    <t>(Y/N)</t>
  </si>
  <si>
    <t># Present</t>
  </si>
  <si>
    <r>
      <t>General Meeting</t>
    </r>
    <r>
      <rPr>
        <rFont val="Goudy Old Style"/>
        <sz val="6.0"/>
      </rPr>
      <t xml:space="preserve"> (Date)</t>
    </r>
  </si>
  <si>
    <t>13th</t>
  </si>
  <si>
    <t>24th</t>
  </si>
  <si>
    <t>LTG communication this month</t>
  </si>
  <si>
    <t>None</t>
  </si>
  <si>
    <t>Members Present #</t>
  </si>
  <si>
    <t>Division Council Meeting</t>
  </si>
  <si>
    <t>Sponsored by the Kiwanis Club of</t>
  </si>
  <si>
    <r>
      <t xml:space="preserve">Faculty Present </t>
    </r>
    <r>
      <rPr>
        <rFont val="Goudy Old Style"/>
        <sz val="6.0"/>
      </rPr>
      <t>(Y/N)</t>
    </r>
  </si>
  <si>
    <t>Kiwanis Division Meeting</t>
  </si>
  <si>
    <t>3rd</t>
  </si>
  <si>
    <t>Do not need</t>
  </si>
  <si>
    <r>
      <t xml:space="preserve">Kiwanis Present </t>
    </r>
    <r>
      <rPr>
        <rFont val="Goudy Old Style"/>
        <sz val="6.0"/>
      </rPr>
      <t>(Y/N)</t>
    </r>
  </si>
  <si>
    <t>Total Bk+BM18</t>
  </si>
  <si>
    <t>Officers Training Conference</t>
  </si>
  <si>
    <t>4th</t>
  </si>
  <si>
    <r>
      <t>Guests Present</t>
    </r>
    <r>
      <rPr>
        <rFont val="Goudy Old Style"/>
        <sz val="6.0"/>
      </rPr>
      <t xml:space="preserve"> (Y/N)</t>
    </r>
  </si>
  <si>
    <r>
      <t xml:space="preserve">Advisor </t>
    </r>
    <r>
      <rPr>
        <rFont val="Goudy Old Style"/>
        <b/>
        <sz val="8.0"/>
      </rPr>
      <t>@</t>
    </r>
    <r>
      <rPr>
        <rFont val="Goudy Old Style"/>
        <sz val="8.0"/>
      </rPr>
      <t xml:space="preserve"> Training or E-Learning</t>
    </r>
  </si>
  <si>
    <r>
      <t xml:space="preserve">Presentation by Club LTG </t>
    </r>
    <r>
      <rPr>
        <rFont val="Goudy Old Style"/>
        <sz val="6.0"/>
      </rPr>
      <t>(Y/N)</t>
    </r>
  </si>
  <si>
    <t>Co-Sponsor of a Builder's Club or K-Kids?</t>
  </si>
  <si>
    <t>Leadership Training/Development</t>
  </si>
  <si>
    <t>Officer</t>
  </si>
  <si>
    <t>(D4)</t>
  </si>
  <si>
    <t>Provided 2 or more programs for a Builder's Club or K-Kids?</t>
  </si>
  <si>
    <t>Member</t>
  </si>
  <si>
    <t>S</t>
  </si>
  <si>
    <r>
      <t xml:space="preserve">Interclub </t>
    </r>
    <r>
      <rPr>
        <rFont val="Goudy Old Style"/>
        <sz val="6.0"/>
      </rPr>
      <t>(N/S/KF/KC)</t>
    </r>
    <r>
      <rPr>
        <rFont val="Goudy Old Style"/>
        <sz val="8.0"/>
      </rPr>
      <t>*</t>
    </r>
  </si>
  <si>
    <t>(D6)</t>
  </si>
  <si>
    <t>DCON Workshops</t>
  </si>
  <si>
    <t>KF</t>
  </si>
  <si>
    <r>
      <t>Board Meeting</t>
    </r>
    <r>
      <rPr>
        <rFont val="Goudy Old Style"/>
        <sz val="8.0"/>
      </rPr>
      <t xml:space="preserve"> </t>
    </r>
    <r>
      <rPr>
        <rFont val="Goudy Old Style"/>
        <sz val="6.0"/>
      </rPr>
      <t>(Date)</t>
    </r>
  </si>
  <si>
    <t>Division Training Events</t>
  </si>
  <si>
    <t>8th</t>
  </si>
  <si>
    <t>KC</t>
  </si>
  <si>
    <r>
      <t>Social/Special Mtg</t>
    </r>
    <r>
      <rPr>
        <rFont val="Goudy Old Style"/>
        <sz val="7.0"/>
      </rPr>
      <t xml:space="preserve"> </t>
    </r>
    <r>
      <rPr>
        <rFont val="Goudy Old Style"/>
        <sz val="6.0"/>
      </rPr>
      <t>(Date)</t>
    </r>
  </si>
  <si>
    <t>Club Administration</t>
  </si>
  <si>
    <t>Region Training Conference</t>
  </si>
  <si>
    <t>9th</t>
  </si>
  <si>
    <t>S, KF</t>
  </si>
  <si>
    <r>
      <t>Kiwanis: Mtg/DCM</t>
    </r>
    <r>
      <rPr>
        <rFont val="Goudy Old Style"/>
        <sz val="6.0"/>
      </rPr>
      <t xml:space="preserve"> (Date)</t>
    </r>
  </si>
  <si>
    <t>DCON WS</t>
  </si>
  <si>
    <t>Division Leadership</t>
  </si>
  <si>
    <t>Kiwanis
Div Meet</t>
  </si>
  <si>
    <t>10th</t>
  </si>
  <si>
    <t>S, KC</t>
  </si>
  <si>
    <t># at DCM</t>
  </si>
  <si>
    <r>
      <t xml:space="preserve">Members Present </t>
    </r>
    <r>
      <rPr>
        <rFont val="Goudy Old Style"/>
        <sz val="6.0"/>
      </rPr>
      <t>(Y/N)</t>
    </r>
  </si>
  <si>
    <t># at
Kiwanis
DCM</t>
  </si>
  <si>
    <t># of Adv.
At Training</t>
  </si>
  <si>
    <t>Fall Rally</t>
  </si>
  <si>
    <t>11th</t>
  </si>
  <si>
    <t>KF, KC</t>
  </si>
  <si>
    <t>Interclub Codes:  *S=With Sponsor *KF=With Kiwanis Family (not sponsor) *KC=With another Key Club</t>
  </si>
  <si>
    <t>Special Events</t>
  </si>
  <si>
    <t>12th</t>
  </si>
  <si>
    <t>S, KF, KC</t>
  </si>
  <si>
    <t>CLUB MEETINGS</t>
  </si>
  <si>
    <t>2. Projects List: NEW - You do not have to sort the project list. It takes in to consideration all service hours for the calculation of hours per member.</t>
  </si>
  <si>
    <t xml:space="preserve">Member Relations </t>
  </si>
  <si>
    <t>Meetings</t>
  </si>
  <si>
    <t>Meeting Average</t>
  </si>
  <si>
    <t>Special Meetings</t>
  </si>
  <si>
    <t xml:space="preserve">Reports </t>
  </si>
  <si>
    <t>Meeting Attendance</t>
  </si>
  <si>
    <t>Fall Rally Member</t>
  </si>
  <si>
    <t>Officers</t>
  </si>
  <si>
    <t>Members</t>
  </si>
  <si>
    <t># @ OTC</t>
  </si>
  <si>
    <t>Kiwanis Special Function</t>
  </si>
  <si>
    <t>14th</t>
  </si>
  <si>
    <t>Newsletter issues this month?</t>
  </si>
  <si>
    <t>Club Elections Report filed?</t>
  </si>
  <si>
    <t>Banquet:Club or Division</t>
  </si>
  <si>
    <t>15th</t>
  </si>
  <si>
    <t>Member inductions?</t>
  </si>
  <si>
    <t>Club Directory/updates filed?</t>
  </si>
  <si>
    <t>Division Conclave</t>
  </si>
  <si>
    <t>16th</t>
  </si>
  <si>
    <t>How many club meetings were held, described as the following:?</t>
  </si>
  <si>
    <t>New Member training?</t>
  </si>
  <si>
    <t>Articles submitted to Div./CNH?</t>
  </si>
  <si>
    <t>CNH Convention</t>
  </si>
  <si>
    <t>17th</t>
  </si>
  <si>
    <t>Meeting held during school break?</t>
  </si>
  <si>
    <t>KCI Convention</t>
  </si>
  <si>
    <t>18th</t>
  </si>
  <si>
    <t>19th</t>
  </si>
  <si>
    <t>Projects Section</t>
  </si>
  <si>
    <t>20th</t>
  </si>
  <si>
    <t>21st</t>
  </si>
  <si>
    <t>Total Member Hours</t>
  </si>
  <si>
    <t>Total # of Members</t>
  </si>
  <si>
    <t>Service Project</t>
  </si>
  <si>
    <t>Project benefits CLUB</t>
  </si>
  <si>
    <t>Ongoing Project</t>
  </si>
  <si>
    <t>Division Project</t>
  </si>
  <si>
    <t>District Project</t>
  </si>
  <si>
    <t>Governor Project/Focus</t>
  </si>
  <si>
    <t>Project w/other organization</t>
  </si>
  <si>
    <t>Major Emphasis Focus</t>
  </si>
  <si>
    <t>Project w/ Kiwanis Sponsor</t>
  </si>
  <si>
    <t>Joint: Project hosted w/Kiwanis</t>
  </si>
  <si>
    <t>Project w/Kiwanis Family member</t>
  </si>
  <si>
    <t>Foundation Project</t>
  </si>
  <si>
    <t>Fundraiser</t>
  </si>
  <si>
    <t>Funds Raised for Service - $$</t>
  </si>
  <si>
    <t>Funds Raised for Club - $$</t>
  </si>
  <si>
    <t>Funds Spent on Project</t>
  </si>
  <si>
    <t>22nd</t>
  </si>
  <si>
    <t>Project Title</t>
  </si>
  <si>
    <t>During the Key Club year</t>
  </si>
  <si>
    <r>
      <t xml:space="preserve">Mark "X" for </t>
    </r>
    <r>
      <rPr>
        <rFont val="Goudy Old Style"/>
        <sz val="10.0"/>
        <u/>
      </rPr>
      <t>ALL</t>
    </r>
    <r>
      <rPr>
        <rFont val="Goudy Old Style"/>
        <sz val="10.0"/>
      </rPr>
      <t xml:space="preserve"> categories that apply</t>
    </r>
  </si>
  <si>
    <t>Average meeting attendance percentage</t>
  </si>
  <si>
    <t>Use accordingly</t>
  </si>
  <si>
    <t>23rd</t>
  </si>
  <si>
    <t>(A1e)</t>
  </si>
  <si>
    <t>X</t>
  </si>
  <si>
    <t>25th</t>
  </si>
  <si>
    <t>Science Olympiad Day 1</t>
  </si>
  <si>
    <t>26th</t>
  </si>
  <si>
    <t>27th</t>
  </si>
  <si>
    <t>Science Olympiad Day 2</t>
  </si>
  <si>
    <t>28th</t>
  </si>
  <si>
    <t>29th</t>
  </si>
  <si>
    <t>30th</t>
  </si>
  <si>
    <t>During school breaks (summer, holidays)</t>
  </si>
  <si>
    <t>31st</t>
  </si>
  <si>
    <t>(A1c)</t>
  </si>
  <si>
    <t>With a presentation by the Club's Lt. Governor</t>
  </si>
  <si>
    <t>(A1b)</t>
  </si>
  <si>
    <t>Electronic</t>
  </si>
  <si>
    <t>Mail</t>
  </si>
  <si>
    <t>Phone &amp; Electronic</t>
  </si>
  <si>
    <t>Phone &amp; Mail</t>
  </si>
  <si>
    <t>Electronic &amp; Mail</t>
  </si>
  <si>
    <t>All methods</t>
  </si>
  <si>
    <t>Totals</t>
  </si>
  <si>
    <t>That were attended by the faculty advisor</t>
  </si>
  <si>
    <t>(A1a)</t>
  </si>
  <si>
    <t>That were attended by the Kiwanis advisor</t>
  </si>
  <si>
    <t>Narrative Section</t>
  </si>
  <si>
    <t>Provide a description of your successes, further explanations, or comments of the monthly activities</t>
  </si>
  <si>
    <t xml:space="preserve">Club Snapshot </t>
  </si>
  <si>
    <t>Share your club's achievements from this month. Share your successes, Member of the Month, and other great tidbits.</t>
  </si>
  <si>
    <t>Your club may be selected to be showcased on the CNH CyberKey.</t>
  </si>
  <si>
    <t>During the month of March, SECA Key Club held its election for the 2019-2020 term. There were also plentiful service events for the volunteers to show their spirit. We also had the last meeting held by the old board, which is sad. However, the new board is ready to make next year great!</t>
  </si>
  <si>
    <t xml:space="preserve">Project Snapshots </t>
  </si>
  <si>
    <t>Provide a description of your projects. Some details have transferred from the previous section.</t>
  </si>
  <si>
    <t>Chair</t>
  </si>
  <si>
    <t>Alan Lin, Celina Hui, Alina Chen</t>
  </si>
  <si>
    <t>Hours</t>
  </si>
  <si>
    <t>Funds Raised</t>
  </si>
  <si>
    <t>Individual clubs use different titles for Project Chair/Project Manager/Project Coordinator</t>
  </si>
  <si>
    <t>Volunteers helped serve dinner at the event</t>
  </si>
  <si>
    <t>Volunteers helped with putting out desserts at the event</t>
  </si>
  <si>
    <t>Board Meetings</t>
  </si>
  <si>
    <t>Angelica C.</t>
  </si>
  <si>
    <t>(A1d)</t>
  </si>
  <si>
    <t>Special Meetings (banquets, etc.)</t>
  </si>
  <si>
    <t>Volunteers were runners at the event</t>
  </si>
  <si>
    <t>Volunteers helped with different stations at the event</t>
  </si>
  <si>
    <t>Jovaughn Quichocho, Celina Hui</t>
  </si>
  <si>
    <t>Volunteers were assigned to different stations at the event</t>
  </si>
  <si>
    <t>Theron Mansilla</t>
  </si>
  <si>
    <t>Volunteers helped with packing food</t>
  </si>
  <si>
    <t>Project Description</t>
  </si>
  <si>
    <t>CLUB REPORTS</t>
  </si>
  <si>
    <t>Reports completed:</t>
  </si>
  <si>
    <t>Monthly Activity (Monthly Report Form)</t>
  </si>
  <si>
    <t>(A2a)</t>
  </si>
  <si>
    <t>Directory Information</t>
  </si>
  <si>
    <t>Club Election</t>
  </si>
  <si>
    <t>(A2b)</t>
  </si>
  <si>
    <t>FOR DISTRICT USE: DIVISION REPORTS</t>
  </si>
  <si>
    <t>F</t>
  </si>
  <si>
    <t>G</t>
  </si>
  <si>
    <t>H</t>
  </si>
  <si>
    <t>I</t>
  </si>
  <si>
    <t>J</t>
  </si>
  <si>
    <t>K</t>
  </si>
  <si>
    <t>L</t>
  </si>
  <si>
    <t>M</t>
  </si>
  <si>
    <t>N</t>
  </si>
  <si>
    <t>O</t>
  </si>
  <si>
    <t>P</t>
  </si>
  <si>
    <t>Q</t>
  </si>
  <si>
    <t>R</t>
  </si>
  <si>
    <t>T</t>
  </si>
  <si>
    <t>U</t>
  </si>
  <si>
    <t>V</t>
  </si>
  <si>
    <t>W</t>
  </si>
  <si>
    <t>DUES PAYMENT (A3)</t>
  </si>
  <si>
    <t>TOTALS</t>
  </si>
  <si>
    <t>(Average)</t>
  </si>
  <si>
    <t xml:space="preserve">Mar </t>
  </si>
  <si>
    <t>Total</t>
  </si>
  <si>
    <t>DIVISION INVOLVEMENT</t>
  </si>
  <si>
    <t>Activities in which the club participated:</t>
  </si>
  <si>
    <t>Kiwanis Division Meeting(s)</t>
  </si>
  <si>
    <t>Faculty Advisor (A1aa)</t>
  </si>
  <si>
    <t>Program Presentation by LtG</t>
  </si>
  <si>
    <t>Kci Candidate</t>
  </si>
  <si>
    <t>Division or Region Training Conference</t>
  </si>
  <si>
    <t>(A4a)</t>
  </si>
  <si>
    <t>Division Council Meeting(s)</t>
  </si>
  <si>
    <t>(A4b)</t>
  </si>
  <si>
    <t>Division-wide rally (Fall Rally)</t>
  </si>
  <si>
    <t>(A4c)</t>
  </si>
  <si>
    <t>Division Service Project(s)</t>
  </si>
  <si>
    <t>Conclave</t>
  </si>
  <si>
    <t>Division or Club Banquet</t>
  </si>
  <si>
    <t>COMMUNICATIONS:  Forms of communication utilized by the club for members</t>
  </si>
  <si>
    <t>Twitter</t>
  </si>
  <si>
    <t>Other SM</t>
  </si>
  <si>
    <t>Messaging</t>
  </si>
  <si>
    <t>Website</t>
  </si>
  <si>
    <t>Club Newsletter</t>
  </si>
  <si>
    <t xml:space="preserve">Issues Published </t>
  </si>
  <si>
    <t>(A5a)</t>
  </si>
  <si>
    <t xml:space="preserve">Submitted articles to the District CNH KEY </t>
  </si>
  <si>
    <t>Number of Forms of Club Communications utilized</t>
  </si>
  <si>
    <t xml:space="preserve">Webmaster </t>
  </si>
  <si>
    <t>(A5b)</t>
  </si>
  <si>
    <t>Club Membership</t>
  </si>
  <si>
    <r>
      <t xml:space="preserve">Club Monthly Activity Report </t>
    </r>
    <r>
      <rPr>
        <rFont val="Century Gothic"/>
        <i/>
        <sz val="10.0"/>
      </rPr>
      <t>for</t>
    </r>
  </si>
  <si>
    <t>EDUCATION &amp; DEVELOPMENT PROGRAMS</t>
  </si>
  <si>
    <r>
      <t>Previous Year</t>
    </r>
    <r>
      <rPr>
        <rFont val="Goudy Old Style"/>
        <sz val="9.0"/>
        <vertAlign val="superscript"/>
      </rPr>
      <t>1</t>
    </r>
  </si>
  <si>
    <r>
      <t>Current</t>
    </r>
    <r>
      <rPr>
        <rFont val="Goudy Old Style"/>
        <sz val="9.0"/>
        <vertAlign val="superscript"/>
      </rPr>
      <t>2</t>
    </r>
  </si>
  <si>
    <r>
      <t xml:space="preserve">New Members </t>
    </r>
    <r>
      <rPr>
        <rFont val="Goudy Old Style"/>
        <sz val="7.0"/>
      </rPr>
      <t xml:space="preserve">Paid </t>
    </r>
    <r>
      <rPr>
        <rFont val="Goudy Old Style"/>
        <sz val="7.0"/>
        <u/>
      </rPr>
      <t>this</t>
    </r>
    <r>
      <rPr>
        <rFont val="Goudy Old Style"/>
        <sz val="7.0"/>
      </rPr>
      <t xml:space="preserve"> month</t>
    </r>
    <r>
      <rPr>
        <rFont val="Goudy Old Style"/>
        <sz val="7.0"/>
        <vertAlign val="superscript"/>
      </rPr>
      <t>3</t>
    </r>
  </si>
  <si>
    <r>
      <rPr>
        <rFont val="Goudy Old Style"/>
        <sz val="6.0"/>
        <vertAlign val="superscript"/>
      </rPr>
      <t>1</t>
    </r>
    <r>
      <rPr>
        <rFont val="Goudy Old Style"/>
        <sz val="6.0"/>
      </rPr>
      <t>Membership until September 30</t>
    </r>
  </si>
  <si>
    <r>
      <rPr>
        <rFont val="Goudy Old Style"/>
        <sz val="6.0"/>
        <vertAlign val="superscript"/>
      </rPr>
      <t>2</t>
    </r>
    <r>
      <rPr>
        <rFont val="Goudy Old Style"/>
        <sz val="6.0"/>
      </rPr>
      <t>Matches Dues Report for PAID members</t>
    </r>
  </si>
  <si>
    <t>Currently has a district officer or committee member?</t>
  </si>
  <si>
    <t>International officer or committee member?</t>
  </si>
  <si>
    <r>
      <rPr>
        <rFont val="Goudy Old Style"/>
        <sz val="6.0"/>
        <vertAlign val="superscript"/>
      </rPr>
      <t>3</t>
    </r>
    <r>
      <rPr>
        <rFont val="Goudy Old Style"/>
        <sz val="6.0"/>
      </rPr>
      <t xml:space="preserve">District &amp; International dues &amp; invoices are </t>
    </r>
    <r>
      <rPr>
        <rFont val="Goudy Old Style"/>
        <sz val="6.0"/>
        <u/>
      </rPr>
      <t>sent to Key Club International</t>
    </r>
  </si>
  <si>
    <t xml:space="preserve">Unsure of your paid membership? Go to cnhkeyclub.org and look at the dues report </t>
  </si>
  <si>
    <t>…OR ask your Lt. Governor</t>
  </si>
  <si>
    <t xml:space="preserve">Club provided a special program for new member induction, including a ceremony, and pin presentation </t>
  </si>
  <si>
    <t>(B1)</t>
  </si>
  <si>
    <r>
      <t>General Meeting</t>
    </r>
    <r>
      <rPr>
        <rFont val="Goudy Old Style"/>
        <sz val="6.0"/>
      </rPr>
      <t xml:space="preserve"> (Date)</t>
    </r>
  </si>
  <si>
    <r>
      <t xml:space="preserve">Faculty Present </t>
    </r>
    <r>
      <rPr>
        <rFont val="Goudy Old Style"/>
        <sz val="6.0"/>
      </rPr>
      <t>(Y/N)</t>
    </r>
  </si>
  <si>
    <r>
      <t xml:space="preserve">Kiwanis Present </t>
    </r>
    <r>
      <rPr>
        <rFont val="Goudy Old Style"/>
        <sz val="6.0"/>
      </rPr>
      <t>(Y/N)</t>
    </r>
  </si>
  <si>
    <r>
      <t>Guests Present</t>
    </r>
    <r>
      <rPr>
        <rFont val="Goudy Old Style"/>
        <sz val="6.0"/>
      </rPr>
      <t xml:space="preserve"> (Y/N)</t>
    </r>
  </si>
  <si>
    <r>
      <t xml:space="preserve">Advisor </t>
    </r>
    <r>
      <rPr>
        <rFont val="Goudy Old Style"/>
        <b/>
        <sz val="8.0"/>
      </rPr>
      <t>@</t>
    </r>
    <r>
      <rPr>
        <rFont val="Goudy Old Style"/>
        <sz val="8.0"/>
      </rPr>
      <t xml:space="preserve"> Training or E-Learning</t>
    </r>
  </si>
  <si>
    <t>Club provided a formal program for member orientation and education</t>
  </si>
  <si>
    <r>
      <t xml:space="preserve">Presentation by Club LTG </t>
    </r>
    <r>
      <rPr>
        <rFont val="Goudy Old Style"/>
        <sz val="6.0"/>
      </rPr>
      <t>(Y/N)</t>
    </r>
  </si>
  <si>
    <t>(B2)</t>
  </si>
  <si>
    <r>
      <t xml:space="preserve">Interclub </t>
    </r>
    <r>
      <rPr>
        <rFont val="Goudy Old Style"/>
        <sz val="6.0"/>
      </rPr>
      <t>(N/S/KF/KC)</t>
    </r>
    <r>
      <rPr>
        <rFont val="Goudy Old Style"/>
        <sz val="8.0"/>
      </rPr>
      <t>*</t>
    </r>
  </si>
  <si>
    <r>
      <t>Board Meeting</t>
    </r>
    <r>
      <rPr>
        <rFont val="Goudy Old Style"/>
        <sz val="8.0"/>
      </rPr>
      <t xml:space="preserve"> </t>
    </r>
    <r>
      <rPr>
        <rFont val="Goudy Old Style"/>
        <sz val="6.0"/>
      </rPr>
      <t>(Date)</t>
    </r>
  </si>
  <si>
    <r>
      <t>Social/Special Mtg</t>
    </r>
    <r>
      <rPr>
        <rFont val="Goudy Old Style"/>
        <sz val="7.0"/>
      </rPr>
      <t xml:space="preserve"> </t>
    </r>
    <r>
      <rPr>
        <rFont val="Goudy Old Style"/>
        <sz val="6.0"/>
      </rPr>
      <t>(Date)</t>
    </r>
  </si>
  <si>
    <r>
      <t>Kiwanis: Mtg/DCM</t>
    </r>
    <r>
      <rPr>
        <rFont val="Goudy Old Style"/>
        <sz val="6.0"/>
      </rPr>
      <t xml:space="preserve"> (Date)</t>
    </r>
  </si>
  <si>
    <r>
      <t xml:space="preserve">Members Present </t>
    </r>
    <r>
      <rPr>
        <rFont val="Goudy Old Style"/>
        <sz val="6.0"/>
      </rPr>
      <t>(Y/N)</t>
    </r>
  </si>
  <si>
    <t>CONFERENCES                                                                      Officers    Member/#</t>
  </si>
  <si>
    <t>Kiwanis Meetings</t>
  </si>
  <si>
    <t>Attendance at the Region Training Conference</t>
  </si>
  <si>
    <t>Advisor at: Training/ ICON/ DCON</t>
  </si>
  <si>
    <r>
      <t xml:space="preserve">Mark "X" for </t>
    </r>
    <r>
      <rPr>
        <rFont val="Goudy Old Style"/>
        <sz val="10.0"/>
        <u/>
      </rPr>
      <t>ALL</t>
    </r>
    <r>
      <rPr>
        <rFont val="Goudy Old Style"/>
        <sz val="10.0"/>
      </rPr>
      <t xml:space="preserve"> categories that apply</t>
    </r>
  </si>
  <si>
    <t>Attendance at International Convention</t>
  </si>
  <si>
    <t>(B4)</t>
  </si>
  <si>
    <t>Candidate at Division Conclave</t>
  </si>
  <si>
    <t>Total Candidates</t>
  </si>
  <si>
    <t>Attendance at District Convention</t>
  </si>
  <si>
    <t>(B3)</t>
  </si>
  <si>
    <t>Candidate at either Convention</t>
  </si>
  <si>
    <t>(C6a)</t>
  </si>
  <si>
    <t>As the 2018-2019 term ended, the old board trained the new board and transitioned for this 2019-2020 year. At the April DCM Banquet, SECA Key Club won multiple club and member awards, such as Club of the Year, District Tree, Secretary of the Year for Celina Hui, and Outstanding Treasurer for Alan Lin! Since exams are quickly approaching, attendance and number of volunteers at events have decreased, but our Key Club spirit is still strong within us! The new 2019-2020 board is a very strong and dedicated board, and we look forward to this year's Key Club activities.</t>
  </si>
  <si>
    <t>MEMBERSHIP ACTIVITIES</t>
  </si>
  <si>
    <t>Volunteers aided in games and tickets</t>
  </si>
  <si>
    <t>Club Socials (B5)</t>
  </si>
  <si>
    <t>Banquet</t>
  </si>
  <si>
    <t>Interclubs with other Key Clubs</t>
  </si>
  <si>
    <t>(B6)</t>
  </si>
  <si>
    <t>Leadership Development</t>
  </si>
  <si>
    <t>KEY CLUB OFFICER TRAINING</t>
  </si>
  <si>
    <t>Club participated in a formal officer training</t>
  </si>
  <si>
    <t>(C1)</t>
  </si>
  <si>
    <t xml:space="preserve">Faculty/Kiwanis advisor at the training </t>
  </si>
  <si>
    <t>(C2)</t>
  </si>
  <si>
    <t>Officers participated in RTC-DCON-Div. -FR - Workshops(2+)</t>
  </si>
  <si>
    <t>(C3a)</t>
  </si>
  <si>
    <t>Members: RTC-DCON-Div. -FR - Wrkshps(2+)</t>
  </si>
  <si>
    <t>(C3b)</t>
  </si>
  <si>
    <t>KEY CLUB LEADERSHIP TRAINING &amp; DEVELOPMENT</t>
  </si>
  <si>
    <t>mar</t>
  </si>
  <si>
    <t>Club conducted or participated in:</t>
  </si>
  <si>
    <t>District or division leadership conference</t>
  </si>
  <si>
    <t xml:space="preserve"> </t>
  </si>
  <si>
    <t>Input Needed</t>
  </si>
  <si>
    <t>50% and higher</t>
  </si>
  <si>
    <t>40%-49%</t>
  </si>
  <si>
    <t>Has the club had during the past year:</t>
  </si>
  <si>
    <t>30%-39%</t>
  </si>
  <si>
    <t>A candidate for district or International office?</t>
  </si>
  <si>
    <t>(C4a)</t>
  </si>
  <si>
    <t>20%-29%</t>
  </si>
  <si>
    <t>District officer or committee member               (C4b)</t>
  </si>
  <si>
    <t>International officer or committee member</t>
  </si>
  <si>
    <t>(C4b)</t>
  </si>
  <si>
    <t>10%-19%</t>
  </si>
  <si>
    <t>Kiwanis Family Involvement</t>
  </si>
  <si>
    <t>SPONSORING KIWANIS CLUB INTERACTION</t>
  </si>
  <si>
    <t>Key Club meetings attended by sponsoring Kiwanis club members</t>
  </si>
  <si>
    <t>(D1)</t>
  </si>
  <si>
    <t xml:space="preserve">Sponsoring Kiwanis club meetings attended by Key Club </t>
  </si>
  <si>
    <t>(D2)</t>
  </si>
  <si>
    <t>Joint service projects Key Club completed with the sponsoring Kiwanis club or interclubs</t>
  </si>
  <si>
    <t>(D3)</t>
  </si>
  <si>
    <t>KIWANIS FAMILY INTERACTION</t>
  </si>
  <si>
    <t>Service projects or Interclub Key Club has completed with a Kiwanis-family organization (other than the sponsor)</t>
  </si>
  <si>
    <t>(D5)</t>
  </si>
  <si>
    <t>Key Club presented 2 or more programs at a Builders Club or K-Kids</t>
  </si>
  <si>
    <t>A5A = Yes</t>
  </si>
  <si>
    <t>C3a</t>
  </si>
  <si>
    <t>C3b</t>
  </si>
  <si>
    <t>D1 Calc.</t>
  </si>
  <si>
    <t>Interclub with a Kiwanis club other than sponsor</t>
  </si>
  <si>
    <t>A4C</t>
  </si>
  <si>
    <t>Key Club participated in interclub with Kiwanis-family organization (other than the sponsor)</t>
  </si>
  <si>
    <r>
      <t xml:space="preserve">Club Monthly Activity Report </t>
    </r>
    <r>
      <rPr>
        <rFont val="Century Gothic"/>
        <i/>
        <sz val="10.0"/>
      </rPr>
      <t>for</t>
    </r>
  </si>
  <si>
    <t>Part Two: Club Service</t>
  </si>
  <si>
    <t>Membership not showing up? Go back to April and fill in the current members</t>
  </si>
  <si>
    <r>
      <t>Previous Year</t>
    </r>
    <r>
      <rPr>
        <rFont val="Goudy Old Style"/>
        <sz val="9.0"/>
        <vertAlign val="superscript"/>
      </rPr>
      <t>1</t>
    </r>
  </si>
  <si>
    <r>
      <t>Current</t>
    </r>
    <r>
      <rPr>
        <rFont val="Goudy Old Style"/>
        <sz val="9.0"/>
        <vertAlign val="superscript"/>
      </rPr>
      <t>2</t>
    </r>
  </si>
  <si>
    <r>
      <t xml:space="preserve">New Members </t>
    </r>
    <r>
      <rPr>
        <rFont val="Goudy Old Style"/>
        <sz val="7.0"/>
      </rPr>
      <t xml:space="preserve">Paid </t>
    </r>
    <r>
      <rPr>
        <rFont val="Goudy Old Style"/>
        <sz val="7.0"/>
        <u/>
      </rPr>
      <t>this</t>
    </r>
    <r>
      <rPr>
        <rFont val="Goudy Old Style"/>
        <sz val="7.0"/>
      </rPr>
      <t xml:space="preserve"> month</t>
    </r>
    <r>
      <rPr>
        <rFont val="Goudy Old Style"/>
        <sz val="7.0"/>
        <vertAlign val="superscript"/>
      </rPr>
      <t>3</t>
    </r>
  </si>
  <si>
    <r>
      <rPr>
        <rFont val="Goudy Old Style"/>
        <sz val="6.0"/>
        <vertAlign val="superscript"/>
      </rPr>
      <t>1</t>
    </r>
    <r>
      <rPr>
        <rFont val="Goudy Old Style"/>
        <sz val="6.0"/>
      </rPr>
      <t>Membership until September 30</t>
    </r>
  </si>
  <si>
    <r>
      <rPr>
        <rFont val="Goudy Old Style"/>
        <sz val="6.0"/>
        <vertAlign val="superscript"/>
      </rPr>
      <t>2</t>
    </r>
    <r>
      <rPr>
        <rFont val="Goudy Old Style"/>
        <sz val="6.0"/>
      </rPr>
      <t>Matches Dues Report for PAID members</t>
    </r>
  </si>
  <si>
    <t>Service Projects</t>
  </si>
  <si>
    <r>
      <t>3</t>
    </r>
    <r>
      <rPr>
        <rFont val="Goudy Old Style"/>
        <sz val="6.0"/>
      </rPr>
      <t xml:space="preserve">District &amp; International dues &amp; invoices are </t>
    </r>
    <r>
      <rPr>
        <rFont val="Goudy Old Style"/>
        <sz val="6.0"/>
        <u/>
      </rPr>
      <t>sent to Key Club International</t>
    </r>
  </si>
  <si>
    <r>
      <t>General Meeting</t>
    </r>
    <r>
      <rPr>
        <rFont val="Goudy Old Style"/>
        <sz val="6.0"/>
      </rPr>
      <t xml:space="preserve"> (Date)</t>
    </r>
  </si>
  <si>
    <t xml:space="preserve">(A)    Club Level </t>
  </si>
  <si>
    <t xml:space="preserve">Division Level </t>
  </si>
  <si>
    <t>Ongoing</t>
  </si>
  <si>
    <r>
      <t xml:space="preserve">Faculty Present </t>
    </r>
    <r>
      <rPr>
        <rFont val="Goudy Old Style"/>
        <sz val="6.0"/>
      </rPr>
      <t>(Y/N)</t>
    </r>
  </si>
  <si>
    <r>
      <t xml:space="preserve">Kiwanis Present </t>
    </r>
    <r>
      <rPr>
        <rFont val="Goudy Old Style"/>
        <sz val="6.0"/>
      </rPr>
      <t>(Y/N)</t>
    </r>
  </si>
  <si>
    <t>Completed with Kiwanis Sponsor</t>
  </si>
  <si>
    <r>
      <t>Guests Present</t>
    </r>
    <r>
      <rPr>
        <rFont val="Goudy Old Style"/>
        <sz val="6.0"/>
      </rPr>
      <t xml:space="preserve"> (Y/N)</t>
    </r>
  </si>
  <si>
    <r>
      <t xml:space="preserve">Hosted (organized) </t>
    </r>
    <r>
      <rPr>
        <rFont val="Goudy Old Style"/>
        <sz val="8.0"/>
        <u/>
      </rPr>
      <t>together</t>
    </r>
    <r>
      <rPr>
        <rFont val="Goudy Old Style"/>
        <sz val="8.0"/>
      </rPr>
      <t xml:space="preserve"> as Joint Kiwanis-family</t>
    </r>
  </si>
  <si>
    <r>
      <t xml:space="preserve">Advisor </t>
    </r>
    <r>
      <rPr>
        <rFont val="Goudy Old Style"/>
        <b/>
        <sz val="8.0"/>
      </rPr>
      <t>@</t>
    </r>
    <r>
      <rPr>
        <rFont val="Goudy Old Style"/>
        <sz val="8.0"/>
      </rPr>
      <t xml:space="preserve"> Training or E-Learning</t>
    </r>
  </si>
  <si>
    <r>
      <t xml:space="preserve">Presentation by Club LTG </t>
    </r>
    <r>
      <rPr>
        <rFont val="Goudy Old Style"/>
        <sz val="6.0"/>
      </rPr>
      <t>(Y/N)</t>
    </r>
  </si>
  <si>
    <r>
      <t xml:space="preserve">Interclub </t>
    </r>
    <r>
      <rPr>
        <rFont val="Goudy Old Style"/>
        <sz val="6.0"/>
      </rPr>
      <t>(N/S/KF/KC)</t>
    </r>
    <r>
      <rPr>
        <rFont val="Goudy Old Style"/>
        <sz val="8.0"/>
      </rPr>
      <t>*</t>
    </r>
  </si>
  <si>
    <t>Completed with Kiwanis-family</t>
  </si>
  <si>
    <t>Completed with Outside Organizations</t>
  </si>
  <si>
    <r>
      <t>Board Meeting</t>
    </r>
    <r>
      <rPr>
        <rFont val="Goudy Old Style"/>
        <sz val="8.0"/>
      </rPr>
      <t xml:space="preserve"> </t>
    </r>
    <r>
      <rPr>
        <rFont val="Goudy Old Style"/>
        <sz val="6.0"/>
      </rPr>
      <t>(Date)</t>
    </r>
  </si>
  <si>
    <r>
      <t>Social/Special Mtg</t>
    </r>
    <r>
      <rPr>
        <rFont val="Goudy Old Style"/>
        <sz val="7.0"/>
      </rPr>
      <t xml:space="preserve"> </t>
    </r>
    <r>
      <rPr>
        <rFont val="Goudy Old Style"/>
        <sz val="6.0"/>
      </rPr>
      <t>(Date)</t>
    </r>
  </si>
  <si>
    <r>
      <t>Kiwanis: Mtg/DCM</t>
    </r>
    <r>
      <rPr>
        <rFont val="Goudy Old Style"/>
        <sz val="6.0"/>
      </rPr>
      <t xml:space="preserve"> (Date)</t>
    </r>
  </si>
  <si>
    <r>
      <t xml:space="preserve">Members Present </t>
    </r>
    <r>
      <rPr>
        <rFont val="Goudy Old Style"/>
        <sz val="6.0"/>
      </rPr>
      <t>(Y/N)</t>
    </r>
  </si>
  <si>
    <t>SPECIAL PROJECT TOTALS</t>
  </si>
  <si>
    <t xml:space="preserve">Governor's </t>
  </si>
  <si>
    <t xml:space="preserve">Major Emphasis </t>
  </si>
  <si>
    <r>
      <t xml:space="preserve">Mark "X" for </t>
    </r>
    <r>
      <rPr>
        <rFont val="Goudy Old Style"/>
        <sz val="10.0"/>
        <u/>
      </rPr>
      <t>ALL</t>
    </r>
    <r>
      <rPr>
        <rFont val="Goudy Old Style"/>
        <sz val="10.0"/>
      </rPr>
      <t xml:space="preserve"> categories that apply</t>
    </r>
  </si>
  <si>
    <t>Tiger Memorial Swim Meet Day 1</t>
  </si>
  <si>
    <t>Tiger Memorial Swim Meet Day 2</t>
  </si>
  <si>
    <t xml:space="preserve">TOTALS                                                          </t>
  </si>
  <si>
    <t>(B)</t>
  </si>
  <si>
    <t>Average Hrs/Member</t>
  </si>
  <si>
    <t>Service Fund-Raising</t>
  </si>
  <si>
    <t>Fundraisers</t>
  </si>
  <si>
    <r>
      <t xml:space="preserve">Money raised </t>
    </r>
    <r>
      <rPr>
        <rFont val="Goudy Old Style"/>
        <sz val="8.0"/>
        <u/>
      </rPr>
      <t>by Key Club</t>
    </r>
    <r>
      <rPr>
        <rFont val="Goudy Old Style"/>
        <sz val="8.0"/>
      </rPr>
      <t xml:space="preserve"> for non-profit, educational and other charitable purposes </t>
    </r>
  </si>
  <si>
    <t>During the month of May, our faculty advisor, Shannon Kelly, was awarded with the Faculty Advisor of the Month for April at the May Joint DCM! Although the school year came to an end, SECA Key Clubbers continue to be spirited and look forward to volunteering in the summer. SECA officers appreciate all those who volunteered throughout the 2018-2019 school year!</t>
  </si>
  <si>
    <t>Raised for club</t>
  </si>
  <si>
    <t>Club funds spent on projects</t>
  </si>
  <si>
    <t>$US/Member</t>
  </si>
  <si>
    <t>( C )</t>
  </si>
  <si>
    <t>Volunteers helped run booths of games, food, and more.</t>
  </si>
  <si>
    <t>Early</t>
  </si>
  <si>
    <t>Regular</t>
  </si>
  <si>
    <t>Dickson Huang</t>
  </si>
  <si>
    <t>Volunteers delivered snacks to coaches and ran snack booths.</t>
  </si>
  <si>
    <t>Alina Chen, Chelsea Enriquez</t>
  </si>
  <si>
    <t>Part Three: Scoring for Distinguished Club / Diamond Level Distinguished Club</t>
  </si>
  <si>
    <t>11/01</t>
  </si>
  <si>
    <t>11/02</t>
  </si>
  <si>
    <t>Volunteers aided animals and tended to their needs.</t>
  </si>
  <si>
    <t>Part One: A</t>
  </si>
  <si>
    <t>Part One: B</t>
  </si>
  <si>
    <t>1a</t>
  </si>
  <si>
    <t>1b</t>
  </si>
  <si>
    <t>1c</t>
  </si>
  <si>
    <t>1d</t>
  </si>
  <si>
    <t>1e</t>
  </si>
  <si>
    <t>2a</t>
  </si>
  <si>
    <t>2b</t>
  </si>
  <si>
    <t>4a</t>
  </si>
  <si>
    <t>4b</t>
  </si>
  <si>
    <t>4c</t>
  </si>
  <si>
    <t>5a</t>
  </si>
  <si>
    <t>3a</t>
  </si>
  <si>
    <t>3b</t>
  </si>
  <si>
    <t>Part One: C</t>
  </si>
  <si>
    <t>Part One: D</t>
  </si>
  <si>
    <t>Part Two</t>
  </si>
  <si>
    <t>A</t>
  </si>
  <si>
    <t>B</t>
  </si>
  <si>
    <t>C</t>
  </si>
  <si>
    <t>Part One</t>
  </si>
  <si>
    <t>Section</t>
  </si>
  <si>
    <t>D</t>
  </si>
  <si>
    <t>Pts Possible</t>
  </si>
  <si>
    <t>Sponsoring Kiwanis Club</t>
  </si>
  <si>
    <t>Score Earned</t>
  </si>
  <si>
    <r>
      <t xml:space="preserve">Club Monthly Activity Report </t>
    </r>
    <r>
      <rPr>
        <rFont val="Century Gothic"/>
        <i/>
        <sz val="10.0"/>
      </rPr>
      <t>for</t>
    </r>
  </si>
  <si>
    <r>
      <t>Previous Year</t>
    </r>
    <r>
      <rPr>
        <rFont val="Goudy Old Style"/>
        <sz val="9.0"/>
        <vertAlign val="superscript"/>
      </rPr>
      <t>1</t>
    </r>
  </si>
  <si>
    <r>
      <t>Current</t>
    </r>
    <r>
      <rPr>
        <rFont val="Goudy Old Style"/>
        <sz val="9.0"/>
        <vertAlign val="superscript"/>
      </rPr>
      <t>2</t>
    </r>
  </si>
  <si>
    <r>
      <t xml:space="preserve">New Members </t>
    </r>
    <r>
      <rPr>
        <rFont val="Goudy Old Style"/>
        <sz val="7.0"/>
      </rPr>
      <t xml:space="preserve">Paid </t>
    </r>
    <r>
      <rPr>
        <rFont val="Goudy Old Style"/>
        <sz val="7.0"/>
        <u/>
      </rPr>
      <t>this</t>
    </r>
    <r>
      <rPr>
        <rFont val="Goudy Old Style"/>
        <sz val="7.0"/>
      </rPr>
      <t xml:space="preserve"> month</t>
    </r>
    <r>
      <rPr>
        <rFont val="Goudy Old Style"/>
        <sz val="7.0"/>
        <vertAlign val="superscript"/>
      </rPr>
      <t>3</t>
    </r>
  </si>
  <si>
    <r>
      <rPr>
        <rFont val="Goudy Old Style"/>
        <sz val="6.0"/>
        <vertAlign val="superscript"/>
      </rPr>
      <t>1</t>
    </r>
    <r>
      <rPr>
        <rFont val="Goudy Old Style"/>
        <sz val="6.0"/>
      </rPr>
      <t>Membership until September 30</t>
    </r>
  </si>
  <si>
    <r>
      <rPr>
        <rFont val="Goudy Old Style"/>
        <sz val="6.0"/>
        <vertAlign val="superscript"/>
      </rPr>
      <t>2</t>
    </r>
    <r>
      <rPr>
        <rFont val="Goudy Old Style"/>
        <sz val="6.0"/>
      </rPr>
      <t>Matches Dues Report for PAID members</t>
    </r>
  </si>
  <si>
    <r>
      <t>3</t>
    </r>
    <r>
      <rPr>
        <rFont val="Goudy Old Style"/>
        <sz val="6.0"/>
      </rPr>
      <t xml:space="preserve">District &amp; International dues &amp; invoices are </t>
    </r>
    <r>
      <rPr>
        <rFont val="Goudy Old Style"/>
        <sz val="6.0"/>
        <u/>
      </rPr>
      <t>sent to Key Club International</t>
    </r>
  </si>
  <si>
    <r>
      <t>General Meeting</t>
    </r>
    <r>
      <rPr>
        <rFont val="Goudy Old Style"/>
        <sz val="6.0"/>
      </rPr>
      <t xml:space="preserve"> (Date)</t>
    </r>
  </si>
  <si>
    <r>
      <t xml:space="preserve">Faculty Present </t>
    </r>
    <r>
      <rPr>
        <rFont val="Goudy Old Style"/>
        <sz val="6.0"/>
      </rPr>
      <t>(Y/N)</t>
    </r>
  </si>
  <si>
    <r>
      <t xml:space="preserve">Kiwanis Present </t>
    </r>
    <r>
      <rPr>
        <rFont val="Goudy Old Style"/>
        <sz val="6.0"/>
      </rPr>
      <t>(Y/N)</t>
    </r>
  </si>
  <si>
    <r>
      <t>Guests Present</t>
    </r>
    <r>
      <rPr>
        <rFont val="Goudy Old Style"/>
        <sz val="6.0"/>
      </rPr>
      <t xml:space="preserve"> (Y/N)</t>
    </r>
  </si>
  <si>
    <r>
      <t xml:space="preserve">Advisor </t>
    </r>
    <r>
      <rPr>
        <rFont val="Goudy Old Style"/>
        <b/>
        <sz val="8.0"/>
      </rPr>
      <t>@</t>
    </r>
    <r>
      <rPr>
        <rFont val="Goudy Old Style"/>
        <sz val="8.0"/>
      </rPr>
      <t xml:space="preserve"> Training or E-Learning</t>
    </r>
  </si>
  <si>
    <r>
      <t xml:space="preserve">Presentation by Club LTG </t>
    </r>
    <r>
      <rPr>
        <rFont val="Goudy Old Style"/>
        <sz val="6.0"/>
      </rPr>
      <t>(Y/N)</t>
    </r>
  </si>
  <si>
    <r>
      <t xml:space="preserve">Interclub </t>
    </r>
    <r>
      <rPr>
        <rFont val="Goudy Old Style"/>
        <sz val="6.0"/>
      </rPr>
      <t>(N/S/KF/KC)</t>
    </r>
    <r>
      <rPr>
        <rFont val="Goudy Old Style"/>
        <sz val="8.0"/>
      </rPr>
      <t>*</t>
    </r>
  </si>
  <si>
    <r>
      <t>Board Meeting</t>
    </r>
    <r>
      <rPr>
        <rFont val="Goudy Old Style"/>
        <sz val="8.0"/>
      </rPr>
      <t xml:space="preserve"> </t>
    </r>
    <r>
      <rPr>
        <rFont val="Goudy Old Style"/>
        <sz val="6.0"/>
      </rPr>
      <t>(Date)</t>
    </r>
  </si>
  <si>
    <r>
      <t>Social/Special Mtg</t>
    </r>
    <r>
      <rPr>
        <rFont val="Goudy Old Style"/>
        <sz val="7.0"/>
      </rPr>
      <t xml:space="preserve"> </t>
    </r>
    <r>
      <rPr>
        <rFont val="Goudy Old Style"/>
        <sz val="6.0"/>
      </rPr>
      <t>(Date)</t>
    </r>
  </si>
  <si>
    <r>
      <t>Kiwanis: Mtg/DCM</t>
    </r>
    <r>
      <rPr>
        <rFont val="Goudy Old Style"/>
        <sz val="6.0"/>
      </rPr>
      <t xml:space="preserve"> (Date)</t>
    </r>
  </si>
  <si>
    <r>
      <t xml:space="preserve">Members Present </t>
    </r>
    <r>
      <rPr>
        <rFont val="Goudy Old Style"/>
        <sz val="6.0"/>
      </rPr>
      <t>(Y/N)</t>
    </r>
  </si>
  <si>
    <r>
      <t xml:space="preserve">Mark "X" for </t>
    </r>
    <r>
      <rPr>
        <rFont val="Goudy Old Style"/>
        <sz val="10.0"/>
        <u/>
      </rPr>
      <t>ALL</t>
    </r>
    <r>
      <rPr>
        <rFont val="Goudy Old Style"/>
        <sz val="10.0"/>
      </rPr>
      <t xml:space="preserve"> categories that apply</t>
    </r>
  </si>
  <si>
    <t>San Joaquin County Fair</t>
  </si>
  <si>
    <t>As the heat of the summer rolled in, our Key Clubbers continued to volunteer at various service events! During the joint June DCM/Officer Training Conference, both officers and members gathered more information about their roles in Key Club. Our own president, Alina Chen, was awarded as the Officer of the Month for the month of May! SECA Key Club continues to look forward to more service events throughout the summer.</t>
  </si>
  <si>
    <t>Prantik Bharadwaj</t>
  </si>
  <si>
    <t>Volunteers helped in food booths by making food, washing dishes, and clean up garbage.</t>
  </si>
  <si>
    <t>Shyann Vasquez</t>
  </si>
  <si>
    <t>Volunteers helped out in various booths in the fair.</t>
  </si>
  <si>
    <t>Volunteers helped with set-up, information booths, kids areas, and clean-up of the event.</t>
  </si>
  <si>
    <t>Mikaela Damouny</t>
  </si>
  <si>
    <r>
      <t xml:space="preserve">Club Monthly Activity Report </t>
    </r>
    <r>
      <rPr>
        <rFont val="Century Gothic"/>
        <i/>
        <sz val="10.0"/>
      </rPr>
      <t>for</t>
    </r>
  </si>
  <si>
    <r>
      <t>Previous Year</t>
    </r>
    <r>
      <rPr>
        <rFont val="Goudy Old Style"/>
        <sz val="9.0"/>
        <vertAlign val="superscript"/>
      </rPr>
      <t>1</t>
    </r>
  </si>
  <si>
    <r>
      <t>Current</t>
    </r>
    <r>
      <rPr>
        <rFont val="Goudy Old Style"/>
        <sz val="9.0"/>
        <vertAlign val="superscript"/>
      </rPr>
      <t>2</t>
    </r>
  </si>
  <si>
    <r>
      <t xml:space="preserve">New Members </t>
    </r>
    <r>
      <rPr>
        <rFont val="Goudy Old Style"/>
        <sz val="7.0"/>
      </rPr>
      <t xml:space="preserve">Paid </t>
    </r>
    <r>
      <rPr>
        <rFont val="Goudy Old Style"/>
        <sz val="7.0"/>
        <u/>
      </rPr>
      <t>this</t>
    </r>
    <r>
      <rPr>
        <rFont val="Goudy Old Style"/>
        <sz val="7.0"/>
      </rPr>
      <t xml:space="preserve"> month</t>
    </r>
    <r>
      <rPr>
        <rFont val="Goudy Old Style"/>
        <sz val="7.0"/>
        <vertAlign val="superscript"/>
      </rPr>
      <t>3</t>
    </r>
  </si>
  <si>
    <r>
      <rPr>
        <rFont val="Goudy Old Style"/>
        <sz val="6.0"/>
        <vertAlign val="superscript"/>
      </rPr>
      <t>1</t>
    </r>
    <r>
      <rPr>
        <rFont val="Goudy Old Style"/>
        <sz val="6.0"/>
      </rPr>
      <t>Membership until September 30</t>
    </r>
  </si>
  <si>
    <r>
      <rPr>
        <rFont val="Goudy Old Style"/>
        <sz val="6.0"/>
        <vertAlign val="superscript"/>
      </rPr>
      <t>2</t>
    </r>
    <r>
      <rPr>
        <rFont val="Goudy Old Style"/>
        <sz val="6.0"/>
      </rPr>
      <t>Matches Dues Report for PAID members</t>
    </r>
  </si>
  <si>
    <r>
      <t>3</t>
    </r>
    <r>
      <rPr>
        <rFont val="Goudy Old Style"/>
        <sz val="6.0"/>
      </rPr>
      <t xml:space="preserve">District &amp; International dues &amp; invoices are </t>
    </r>
    <r>
      <rPr>
        <rFont val="Goudy Old Style"/>
        <sz val="6.0"/>
        <u/>
      </rPr>
      <t>sent to Key Club International</t>
    </r>
  </si>
  <si>
    <r>
      <t>General Meeting</t>
    </r>
    <r>
      <rPr>
        <rFont val="Goudy Old Style"/>
        <sz val="6.0"/>
      </rPr>
      <t xml:space="preserve"> (Date)</t>
    </r>
  </si>
  <si>
    <r>
      <t xml:space="preserve">Faculty Present </t>
    </r>
    <r>
      <rPr>
        <rFont val="Goudy Old Style"/>
        <sz val="6.0"/>
      </rPr>
      <t>(Y/N)</t>
    </r>
  </si>
  <si>
    <r>
      <t xml:space="preserve">Kiwanis Present </t>
    </r>
    <r>
      <rPr>
        <rFont val="Goudy Old Style"/>
        <sz val="6.0"/>
      </rPr>
      <t>(Y/N)</t>
    </r>
  </si>
  <si>
    <r>
      <t>Guests Present</t>
    </r>
    <r>
      <rPr>
        <rFont val="Goudy Old Style"/>
        <sz val="6.0"/>
      </rPr>
      <t xml:space="preserve"> (Y/N)</t>
    </r>
  </si>
  <si>
    <r>
      <t xml:space="preserve">Advisor </t>
    </r>
    <r>
      <rPr>
        <rFont val="Goudy Old Style"/>
        <b/>
        <sz val="8.0"/>
      </rPr>
      <t>@</t>
    </r>
    <r>
      <rPr>
        <rFont val="Goudy Old Style"/>
        <sz val="8.0"/>
      </rPr>
      <t xml:space="preserve"> Training or E-Learning</t>
    </r>
  </si>
  <si>
    <r>
      <t xml:space="preserve">Presentation by Club LTG </t>
    </r>
    <r>
      <rPr>
        <rFont val="Goudy Old Style"/>
        <sz val="6.0"/>
      </rPr>
      <t>(Y/N)</t>
    </r>
  </si>
  <si>
    <r>
      <t xml:space="preserve">Interclub </t>
    </r>
    <r>
      <rPr>
        <rFont val="Goudy Old Style"/>
        <sz val="6.0"/>
      </rPr>
      <t>(N/S/KF/KC)</t>
    </r>
    <r>
      <rPr>
        <rFont val="Goudy Old Style"/>
        <sz val="8.0"/>
      </rPr>
      <t>*</t>
    </r>
  </si>
  <si>
    <r>
      <t>Board Meeting</t>
    </r>
    <r>
      <rPr>
        <rFont val="Goudy Old Style"/>
        <sz val="8.0"/>
      </rPr>
      <t xml:space="preserve"> </t>
    </r>
    <r>
      <rPr>
        <rFont val="Goudy Old Style"/>
        <sz val="6.0"/>
      </rPr>
      <t>(Date)</t>
    </r>
  </si>
  <si>
    <r>
      <t>Social/Special Mtg</t>
    </r>
    <r>
      <rPr>
        <rFont val="Goudy Old Style"/>
        <sz val="7.0"/>
      </rPr>
      <t xml:space="preserve"> </t>
    </r>
    <r>
      <rPr>
        <rFont val="Goudy Old Style"/>
        <sz val="6.0"/>
      </rPr>
      <t>(Date)</t>
    </r>
  </si>
  <si>
    <r>
      <t>Kiwanis: Mtg/DCM</t>
    </r>
    <r>
      <rPr>
        <rFont val="Goudy Old Style"/>
        <sz val="6.0"/>
      </rPr>
      <t xml:space="preserve"> (Date)</t>
    </r>
  </si>
  <si>
    <r>
      <t xml:space="preserve">Members Present </t>
    </r>
    <r>
      <rPr>
        <rFont val="Goudy Old Style"/>
        <sz val="6.0"/>
      </rPr>
      <t>(Y/N)</t>
    </r>
  </si>
  <si>
    <r>
      <t xml:space="preserve">Mark "X" for </t>
    </r>
    <r>
      <rPr>
        <rFont val="Goudy Old Style"/>
        <sz val="10.0"/>
        <u/>
      </rPr>
      <t>ALL</t>
    </r>
    <r>
      <rPr>
        <rFont val="Goudy Old Style"/>
        <sz val="10.0"/>
      </rPr>
      <t xml:space="preserve"> categories that apply</t>
    </r>
  </si>
  <si>
    <t>The Cambodian Experience</t>
  </si>
  <si>
    <t>Overseas Khmer Summit</t>
  </si>
  <si>
    <t>Summer vacation is steadily coming to an end, but SECA's Key Clubbers never stop serving! Many members volunteered their time to serve the different communities in Stockton, such as helping provide families with food at the Stockton Food Bank and the monthly Bread of Life event. As the board members prepare for the beginning of the school year, they never fail to show their passion and spirit for serving!</t>
  </si>
  <si>
    <t>Eliza Coleto, Celina Hui</t>
  </si>
  <si>
    <t>Volunteers helped with creating and tearing down the exhibit, became tour guides, and served food to guests.</t>
  </si>
  <si>
    <t>Alina Chen, Chelsea Enriquez, Claire Rasamee</t>
  </si>
  <si>
    <t>Volunteers helped with setup and cleanup of stalls, as well as handling barbecue to guests.</t>
  </si>
  <si>
    <t>Volunteers packaged and distributed food items to families.</t>
  </si>
  <si>
    <t>Volunteers helped with setup of chairs and welcoming of guests</t>
  </si>
  <si>
    <t>Volunteers fed, played with, and bathed the animals.</t>
  </si>
  <si>
    <t>Alina Chen, Claire Rasamee</t>
  </si>
  <si>
    <t>Volunteers passed out various foods such as meat, vegetables, and fruits to guests.</t>
  </si>
  <si>
    <r>
      <t xml:space="preserve">Club Monthly Activity Report </t>
    </r>
    <r>
      <rPr>
        <rFont val="Century Gothic"/>
        <i/>
        <sz val="10.0"/>
      </rPr>
      <t>for</t>
    </r>
  </si>
  <si>
    <r>
      <t>Previous Year</t>
    </r>
    <r>
      <rPr>
        <rFont val="Goudy Old Style"/>
        <sz val="9.0"/>
        <vertAlign val="superscript"/>
      </rPr>
      <t>1</t>
    </r>
  </si>
  <si>
    <r>
      <t>Current</t>
    </r>
    <r>
      <rPr>
        <rFont val="Goudy Old Style"/>
        <sz val="9.0"/>
        <vertAlign val="superscript"/>
      </rPr>
      <t>2</t>
    </r>
  </si>
  <si>
    <r>
      <t xml:space="preserve">New Members </t>
    </r>
    <r>
      <rPr>
        <rFont val="Goudy Old Style"/>
        <sz val="7.0"/>
      </rPr>
      <t xml:space="preserve">Paid </t>
    </r>
    <r>
      <rPr>
        <rFont val="Goudy Old Style"/>
        <sz val="7.0"/>
        <u/>
      </rPr>
      <t>this</t>
    </r>
    <r>
      <rPr>
        <rFont val="Goudy Old Style"/>
        <sz val="7.0"/>
      </rPr>
      <t xml:space="preserve"> month</t>
    </r>
    <r>
      <rPr>
        <rFont val="Goudy Old Style"/>
        <sz val="7.0"/>
        <vertAlign val="superscript"/>
      </rPr>
      <t>3</t>
    </r>
  </si>
  <si>
    <r>
      <rPr>
        <rFont val="Goudy Old Style"/>
        <sz val="6.0"/>
        <vertAlign val="superscript"/>
      </rPr>
      <t>1</t>
    </r>
    <r>
      <rPr>
        <rFont val="Goudy Old Style"/>
        <sz val="6.0"/>
      </rPr>
      <t>Membership until September 30</t>
    </r>
  </si>
  <si>
    <r>
      <rPr>
        <rFont val="Goudy Old Style"/>
        <sz val="6.0"/>
        <vertAlign val="superscript"/>
      </rPr>
      <t>2</t>
    </r>
    <r>
      <rPr>
        <rFont val="Goudy Old Style"/>
        <sz val="6.0"/>
      </rPr>
      <t>Matches Dues Report for PAID members</t>
    </r>
  </si>
  <si>
    <r>
      <t>3</t>
    </r>
    <r>
      <rPr>
        <rFont val="Goudy Old Style"/>
        <sz val="6.0"/>
      </rPr>
      <t xml:space="preserve">District &amp; International dues &amp; invoices are </t>
    </r>
    <r>
      <rPr>
        <rFont val="Goudy Old Style"/>
        <sz val="6.0"/>
        <u/>
      </rPr>
      <t>sent to Key Club International</t>
    </r>
  </si>
  <si>
    <r>
      <t>General Meeting</t>
    </r>
    <r>
      <rPr>
        <rFont val="Goudy Old Style"/>
        <sz val="6.0"/>
      </rPr>
      <t xml:space="preserve"> (Date)</t>
    </r>
  </si>
  <si>
    <r>
      <t xml:space="preserve">Faculty Present </t>
    </r>
    <r>
      <rPr>
        <rFont val="Goudy Old Style"/>
        <sz val="6.0"/>
      </rPr>
      <t>(Y/N)</t>
    </r>
  </si>
  <si>
    <r>
      <t xml:space="preserve">Kiwanis Present </t>
    </r>
    <r>
      <rPr>
        <rFont val="Goudy Old Style"/>
        <sz val="6.0"/>
      </rPr>
      <t>(Y/N)</t>
    </r>
  </si>
  <si>
    <r>
      <t>Guests Present</t>
    </r>
    <r>
      <rPr>
        <rFont val="Goudy Old Style"/>
        <sz val="6.0"/>
      </rPr>
      <t xml:space="preserve"> (Y/N)</t>
    </r>
  </si>
  <si>
    <r>
      <t xml:space="preserve">Advisor </t>
    </r>
    <r>
      <rPr>
        <rFont val="Goudy Old Style"/>
        <b/>
        <sz val="8.0"/>
      </rPr>
      <t>@</t>
    </r>
    <r>
      <rPr>
        <rFont val="Goudy Old Style"/>
        <sz val="8.0"/>
      </rPr>
      <t xml:space="preserve"> Training or E-Learning</t>
    </r>
  </si>
  <si>
    <r>
      <t xml:space="preserve">Presentation by Club LTG </t>
    </r>
    <r>
      <rPr>
        <rFont val="Goudy Old Style"/>
        <sz val="6.0"/>
      </rPr>
      <t>(Y/N)</t>
    </r>
  </si>
  <si>
    <r>
      <t xml:space="preserve">Interclub </t>
    </r>
    <r>
      <rPr>
        <rFont val="Goudy Old Style"/>
        <sz val="6.0"/>
      </rPr>
      <t>(N/S/KF/KC)</t>
    </r>
    <r>
      <rPr>
        <rFont val="Goudy Old Style"/>
        <sz val="8.0"/>
      </rPr>
      <t>*</t>
    </r>
  </si>
  <si>
    <r>
      <t>Board Meeting</t>
    </r>
    <r>
      <rPr>
        <rFont val="Goudy Old Style"/>
        <sz val="8.0"/>
      </rPr>
      <t xml:space="preserve"> </t>
    </r>
    <r>
      <rPr>
        <rFont val="Goudy Old Style"/>
        <sz val="6.0"/>
      </rPr>
      <t>(Date)</t>
    </r>
  </si>
  <si>
    <r>
      <t>Social/Special Mtg</t>
    </r>
    <r>
      <rPr>
        <rFont val="Goudy Old Style"/>
        <sz val="7.0"/>
      </rPr>
      <t xml:space="preserve"> </t>
    </r>
    <r>
      <rPr>
        <rFont val="Goudy Old Style"/>
        <sz val="6.0"/>
      </rPr>
      <t>(Date)</t>
    </r>
  </si>
  <si>
    <r>
      <t>Kiwanis: Mtg/DCM</t>
    </r>
    <r>
      <rPr>
        <rFont val="Goudy Old Style"/>
        <sz val="6.0"/>
      </rPr>
      <t xml:space="preserve"> (Date)</t>
    </r>
  </si>
  <si>
    <r>
      <t xml:space="preserve">Members Present </t>
    </r>
    <r>
      <rPr>
        <rFont val="Goudy Old Style"/>
        <sz val="6.0"/>
      </rPr>
      <t>(Y/N)</t>
    </r>
  </si>
  <si>
    <r>
      <t xml:space="preserve">Mark "X" for </t>
    </r>
    <r>
      <rPr>
        <rFont val="Goudy Old Style"/>
        <sz val="10.0"/>
        <u/>
      </rPr>
      <t>ALL</t>
    </r>
    <r>
      <rPr>
        <rFont val="Goudy Old Style"/>
        <sz val="10.0"/>
      </rPr>
      <t xml:space="preserve"> categories that apply</t>
    </r>
  </si>
  <si>
    <t>StocktonCon</t>
  </si>
  <si>
    <t>Stockton Buddhist Obon Festival</t>
  </si>
  <si>
    <t>Sisters Supporting Breast Cancer</t>
  </si>
  <si>
    <t>Rio Calavera's 20th Anniversary</t>
  </si>
  <si>
    <t>With the beginning of school rolling in, SECA Key Clubbers got involved in many service events throughout Stockton and Lodi! Towards the end of the month, Key Clubbers from both SECA and Lincoln had their first interclub together! With more spirit events and conferences coming up for FRN, SECA Key Clubbers continue to stay spirited and joyful through community service.</t>
  </si>
  <si>
    <t>Volunteers helped in serving booths and being guides around the convention.</t>
  </si>
  <si>
    <t>Volunteers helped in making and serving food, as well as cleanup with dishes.</t>
  </si>
  <si>
    <t>Volunteers helped in setup and serving in booths.</t>
  </si>
  <si>
    <t>Volunteers helped in setup such as arranging tables, as well as cleanup.</t>
  </si>
  <si>
    <t>Volunteers helped in creating posters for the event.</t>
  </si>
  <si>
    <t>Volunteers helped in setup of vendors and participate in the flag ceremony.</t>
  </si>
  <si>
    <t>Volunteers helped in feeding, bathing, and tending to the animals' needs.</t>
  </si>
  <si>
    <t>Volunteers gathered plastic bottles to recycle.</t>
  </si>
  <si>
    <t>Volunteers created bookmarks and lolliflowers.</t>
  </si>
  <si>
    <r>
      <t xml:space="preserve">Club Monthly Activity Report </t>
    </r>
    <r>
      <rPr>
        <rFont val="Century Gothic"/>
        <i/>
        <sz val="10.0"/>
      </rPr>
      <t>for</t>
    </r>
  </si>
  <si>
    <r>
      <t>Previous Year</t>
    </r>
    <r>
      <rPr>
        <rFont val="Goudy Old Style"/>
        <sz val="9.0"/>
        <vertAlign val="superscript"/>
      </rPr>
      <t>1</t>
    </r>
  </si>
  <si>
    <r>
      <t>Current</t>
    </r>
    <r>
      <rPr>
        <rFont val="Goudy Old Style"/>
        <sz val="9.0"/>
        <vertAlign val="superscript"/>
      </rPr>
      <t>2</t>
    </r>
  </si>
  <si>
    <r>
      <t xml:space="preserve">New Members </t>
    </r>
    <r>
      <rPr>
        <rFont val="Goudy Old Style"/>
        <sz val="7.0"/>
      </rPr>
      <t xml:space="preserve">Paid </t>
    </r>
    <r>
      <rPr>
        <rFont val="Goudy Old Style"/>
        <sz val="7.0"/>
        <u/>
      </rPr>
      <t>this</t>
    </r>
    <r>
      <rPr>
        <rFont val="Goudy Old Style"/>
        <sz val="7.0"/>
      </rPr>
      <t xml:space="preserve"> month</t>
    </r>
    <r>
      <rPr>
        <rFont val="Goudy Old Style"/>
        <sz val="7.0"/>
        <vertAlign val="superscript"/>
      </rPr>
      <t>3</t>
    </r>
  </si>
  <si>
    <r>
      <rPr>
        <rFont val="Goudy Old Style"/>
        <sz val="6.0"/>
        <vertAlign val="superscript"/>
      </rPr>
      <t>1</t>
    </r>
    <r>
      <rPr>
        <rFont val="Goudy Old Style"/>
        <sz val="6.0"/>
      </rPr>
      <t>Membership until September 30</t>
    </r>
  </si>
  <si>
    <r>
      <rPr>
        <rFont val="Goudy Old Style"/>
        <sz val="6.0"/>
        <vertAlign val="superscript"/>
      </rPr>
      <t>2</t>
    </r>
    <r>
      <rPr>
        <rFont val="Goudy Old Style"/>
        <sz val="6.0"/>
      </rPr>
      <t>Matches Dues Report for PAID members</t>
    </r>
  </si>
  <si>
    <r>
      <t>3</t>
    </r>
    <r>
      <rPr>
        <rFont val="Goudy Old Style"/>
        <sz val="6.0"/>
      </rPr>
      <t xml:space="preserve">District &amp; International dues &amp; invoices are </t>
    </r>
    <r>
      <rPr>
        <rFont val="Goudy Old Style"/>
        <sz val="6.0"/>
        <u/>
      </rPr>
      <t>sent to Key Club International</t>
    </r>
  </si>
  <si>
    <r>
      <t>General Meeting</t>
    </r>
    <r>
      <rPr>
        <rFont val="Goudy Old Style"/>
        <sz val="6.0"/>
      </rPr>
      <t xml:space="preserve"> (Date)</t>
    </r>
  </si>
  <si>
    <r>
      <t xml:space="preserve">Faculty Present </t>
    </r>
    <r>
      <rPr>
        <rFont val="Goudy Old Style"/>
        <sz val="6.0"/>
      </rPr>
      <t>(Y/N)</t>
    </r>
  </si>
  <si>
    <r>
      <t xml:space="preserve">Kiwanis Present </t>
    </r>
    <r>
      <rPr>
        <rFont val="Goudy Old Style"/>
        <sz val="6.0"/>
      </rPr>
      <t>(Y/N)</t>
    </r>
  </si>
  <si>
    <r>
      <t>Guests Present</t>
    </r>
    <r>
      <rPr>
        <rFont val="Goudy Old Style"/>
        <sz val="6.0"/>
      </rPr>
      <t xml:space="preserve"> (Y/N)</t>
    </r>
  </si>
  <si>
    <r>
      <t xml:space="preserve">Advisor </t>
    </r>
    <r>
      <rPr>
        <rFont val="Goudy Old Style"/>
        <b/>
        <sz val="8.0"/>
      </rPr>
      <t>@</t>
    </r>
    <r>
      <rPr>
        <rFont val="Goudy Old Style"/>
        <sz val="8.0"/>
      </rPr>
      <t xml:space="preserve"> Training or E-Learning</t>
    </r>
  </si>
  <si>
    <r>
      <t xml:space="preserve">Presentation by Club LTG </t>
    </r>
    <r>
      <rPr>
        <rFont val="Goudy Old Style"/>
        <sz val="6.0"/>
      </rPr>
      <t>(Y/N)</t>
    </r>
  </si>
  <si>
    <r>
      <t xml:space="preserve">Interclub </t>
    </r>
    <r>
      <rPr>
        <rFont val="Goudy Old Style"/>
        <sz val="6.0"/>
      </rPr>
      <t>(N/S/KF/KC)</t>
    </r>
    <r>
      <rPr>
        <rFont val="Goudy Old Style"/>
        <sz val="8.0"/>
      </rPr>
      <t>*</t>
    </r>
  </si>
  <si>
    <r>
      <t>Board Meeting</t>
    </r>
    <r>
      <rPr>
        <rFont val="Goudy Old Style"/>
        <sz val="8.0"/>
      </rPr>
      <t xml:space="preserve"> </t>
    </r>
    <r>
      <rPr>
        <rFont val="Goudy Old Style"/>
        <sz val="6.0"/>
      </rPr>
      <t>(Date)</t>
    </r>
  </si>
  <si>
    <r>
      <t>Social/Special Mtg</t>
    </r>
    <r>
      <rPr>
        <rFont val="Goudy Old Style"/>
        <sz val="7.0"/>
      </rPr>
      <t xml:space="preserve"> </t>
    </r>
    <r>
      <rPr>
        <rFont val="Goudy Old Style"/>
        <sz val="6.0"/>
      </rPr>
      <t>(Date)</t>
    </r>
  </si>
  <si>
    <r>
      <t>Kiwanis: Mtg/DCM</t>
    </r>
    <r>
      <rPr>
        <rFont val="Goudy Old Style"/>
        <sz val="6.0"/>
      </rPr>
      <t xml:space="preserve"> (Date)</t>
    </r>
  </si>
  <si>
    <r>
      <t xml:space="preserve">Members Present </t>
    </r>
    <r>
      <rPr>
        <rFont val="Goudy Old Style"/>
        <sz val="6.0"/>
      </rPr>
      <t>(Y/N)</t>
    </r>
  </si>
  <si>
    <r>
      <t xml:space="preserve">Mark "X" for </t>
    </r>
    <r>
      <rPr>
        <rFont val="Goudy Old Style"/>
        <sz val="10.0"/>
        <u/>
      </rPr>
      <t>ALL</t>
    </r>
    <r>
      <rPr>
        <rFont val="Goudy Old Style"/>
        <sz val="10.0"/>
      </rPr>
      <t xml:space="preserve"> categories that apply</t>
    </r>
  </si>
  <si>
    <t>As we slowly approach October, SECA Key Clubbers have been turning in their membership dues and getting more spirited for upcoming events! Many attended spirit conferences, most notably the Region Training Conference in Elk Grove! Additionally, there have been many service opportunities that both returning and new members have volunteered in, and we look forward to more events in October!</t>
  </si>
  <si>
    <t>Caitlynn Rasamee</t>
  </si>
  <si>
    <t>Volunteers helped at the sign in booths and routed walkers/runners.</t>
  </si>
  <si>
    <t>Volunteers helped out at various chilldren's booths and papers.</t>
  </si>
  <si>
    <t>Kivo Vang</t>
  </si>
  <si>
    <t>Volunteers helped out at different food booths by passing out food.</t>
  </si>
  <si>
    <t>Mai Her</t>
  </si>
  <si>
    <t>Volunteers helped package and deliver food to the people.</t>
  </si>
  <si>
    <t>Volunteers helped setting up tablecloths and chairs.</t>
  </si>
  <si>
    <t>Volunteers helped by creating bracelets and lollipop flowers for children.</t>
  </si>
  <si>
    <t>Volunteers helped the children garden.</t>
  </si>
  <si>
    <r>
      <t xml:space="preserve">Club Monthly Activity Report </t>
    </r>
    <r>
      <rPr>
        <rFont val="Century Gothic"/>
        <i/>
        <sz val="10.0"/>
      </rPr>
      <t>for</t>
    </r>
  </si>
  <si>
    <t>Membership Goal: Try to maintain or increase membership</t>
  </si>
  <si>
    <r>
      <t>Previous Year</t>
    </r>
    <r>
      <rPr>
        <rFont val="Goudy Old Style"/>
        <sz val="9.0"/>
        <vertAlign val="superscript"/>
      </rPr>
      <t>1</t>
    </r>
  </si>
  <si>
    <r>
      <t>Current</t>
    </r>
    <r>
      <rPr>
        <rFont val="Goudy Old Style"/>
        <sz val="9.0"/>
        <vertAlign val="superscript"/>
      </rPr>
      <t>2</t>
    </r>
  </si>
  <si>
    <r>
      <t xml:space="preserve">New Members </t>
    </r>
    <r>
      <rPr>
        <rFont val="Goudy Old Style"/>
        <sz val="7.0"/>
      </rPr>
      <t xml:space="preserve">Paid </t>
    </r>
    <r>
      <rPr>
        <rFont val="Goudy Old Style"/>
        <sz val="7.0"/>
        <u/>
      </rPr>
      <t>this</t>
    </r>
    <r>
      <rPr>
        <rFont val="Goudy Old Style"/>
        <sz val="7.0"/>
      </rPr>
      <t xml:space="preserve"> month</t>
    </r>
    <r>
      <rPr>
        <rFont val="Goudy Old Style"/>
        <sz val="7.0"/>
        <vertAlign val="superscript"/>
      </rPr>
      <t>3</t>
    </r>
  </si>
  <si>
    <r>
      <rPr>
        <rFont val="Goudy Old Style"/>
        <sz val="6.0"/>
        <vertAlign val="superscript"/>
      </rPr>
      <t>1</t>
    </r>
    <r>
      <rPr>
        <rFont val="Goudy Old Style"/>
        <sz val="6.0"/>
      </rPr>
      <t>Membership until September 30</t>
    </r>
  </si>
  <si>
    <r>
      <rPr>
        <rFont val="Goudy Old Style"/>
        <sz val="6.0"/>
        <vertAlign val="superscript"/>
      </rPr>
      <t>2</t>
    </r>
    <r>
      <rPr>
        <rFont val="Goudy Old Style"/>
        <sz val="6.0"/>
      </rPr>
      <t>Matches Dues Report for PAID members</t>
    </r>
  </si>
  <si>
    <r>
      <t>3</t>
    </r>
    <r>
      <rPr>
        <rFont val="Goudy Old Style"/>
        <sz val="6.0"/>
      </rPr>
      <t xml:space="preserve">District &amp; International dues &amp; invoices are </t>
    </r>
    <r>
      <rPr>
        <rFont val="Goudy Old Style"/>
        <sz val="6.0"/>
        <u/>
      </rPr>
      <t>sent to Key Club International</t>
    </r>
  </si>
  <si>
    <r>
      <rPr>
        <rFont val="Goudy Old Style"/>
        <color rgb="FF000000"/>
        <sz val="8.0"/>
        <u/>
      </rPr>
      <t>Membership Retention</t>
    </r>
    <r>
      <rPr>
        <rFont val="Goudy Old Style"/>
        <color rgb="FF000000"/>
        <sz val="8.0"/>
      </rPr>
      <t>: On time paid membership for the same number or more than previous year</t>
    </r>
  </si>
  <si>
    <t>This means the club replaced the graduating seniors with new members to retain the same or more members</t>
  </si>
  <si>
    <r>
      <rPr>
        <rFont val="Goudy Old Style"/>
        <sz val="8.0"/>
        <u/>
      </rPr>
      <t>Achieve Increased Membership</t>
    </r>
    <r>
      <rPr>
        <rFont val="Goudy Old Style"/>
        <sz val="8.0"/>
      </rPr>
      <t>: Recognition is based on total membership by February 1</t>
    </r>
  </si>
  <si>
    <r>
      <t>General Meeting</t>
    </r>
    <r>
      <rPr>
        <rFont val="Goudy Old Style"/>
        <sz val="6.0"/>
      </rPr>
      <t xml:space="preserve"> (Date)</t>
    </r>
  </si>
  <si>
    <t>Three possible ways to be recognized: 100 % AND at least 40 members; 50% AND at least 25 members; 25% AND at least 8%</t>
  </si>
  <si>
    <r>
      <t xml:space="preserve">Faculty Present </t>
    </r>
    <r>
      <rPr>
        <rFont val="Goudy Old Style"/>
        <sz val="6.0"/>
      </rPr>
      <t>(Y/N)</t>
    </r>
  </si>
  <si>
    <r>
      <t xml:space="preserve">Kiwanis Present </t>
    </r>
    <r>
      <rPr>
        <rFont val="Goudy Old Style"/>
        <sz val="6.0"/>
      </rPr>
      <t>(Y/N)</t>
    </r>
  </si>
  <si>
    <r>
      <t>Guests Present</t>
    </r>
    <r>
      <rPr>
        <rFont val="Goudy Old Style"/>
        <sz val="6.0"/>
      </rPr>
      <t xml:space="preserve"> (Y/N)</t>
    </r>
  </si>
  <si>
    <r>
      <t xml:space="preserve">Advisor </t>
    </r>
    <r>
      <rPr>
        <rFont val="Goudy Old Style"/>
        <b/>
        <sz val="8.0"/>
      </rPr>
      <t>@</t>
    </r>
    <r>
      <rPr>
        <rFont val="Goudy Old Style"/>
        <sz val="8.0"/>
      </rPr>
      <t xml:space="preserve"> Training or E-Learning</t>
    </r>
  </si>
  <si>
    <r>
      <t xml:space="preserve">Presentation by Club LTG </t>
    </r>
    <r>
      <rPr>
        <rFont val="Goudy Old Style"/>
        <sz val="6.0"/>
      </rPr>
      <t>(Y/N)</t>
    </r>
  </si>
  <si>
    <r>
      <t xml:space="preserve">Interclub </t>
    </r>
    <r>
      <rPr>
        <rFont val="Goudy Old Style"/>
        <sz val="6.0"/>
      </rPr>
      <t>(N/S/KF/KC)</t>
    </r>
    <r>
      <rPr>
        <rFont val="Goudy Old Style"/>
        <sz val="8.0"/>
      </rPr>
      <t>*</t>
    </r>
  </si>
  <si>
    <r>
      <t>Board Meeting</t>
    </r>
    <r>
      <rPr>
        <rFont val="Goudy Old Style"/>
        <sz val="8.0"/>
      </rPr>
      <t xml:space="preserve"> </t>
    </r>
    <r>
      <rPr>
        <rFont val="Goudy Old Style"/>
        <sz val="6.0"/>
      </rPr>
      <t>(Date)</t>
    </r>
  </si>
  <si>
    <r>
      <t>Social/Special Mtg</t>
    </r>
    <r>
      <rPr>
        <rFont val="Goudy Old Style"/>
        <sz val="7.0"/>
      </rPr>
      <t xml:space="preserve"> </t>
    </r>
    <r>
      <rPr>
        <rFont val="Goudy Old Style"/>
        <sz val="6.0"/>
      </rPr>
      <t>(Date)</t>
    </r>
  </si>
  <si>
    <r>
      <t>Kiwanis: Mtg/DCM</t>
    </r>
    <r>
      <rPr>
        <rFont val="Goudy Old Style"/>
        <sz val="6.0"/>
      </rPr>
      <t xml:space="preserve"> (Date)</t>
    </r>
  </si>
  <si>
    <r>
      <t xml:space="preserve">Members Present </t>
    </r>
    <r>
      <rPr>
        <rFont val="Goudy Old Style"/>
        <sz val="6.0"/>
      </rPr>
      <t>(Y/N)</t>
    </r>
  </si>
  <si>
    <r>
      <t xml:space="preserve">Mark "X" for </t>
    </r>
    <r>
      <rPr>
        <rFont val="Goudy Old Style"/>
        <sz val="10.0"/>
        <u/>
      </rPr>
      <t>ALL</t>
    </r>
    <r>
      <rPr>
        <rFont val="Goudy Old Style"/>
        <sz val="10.0"/>
      </rPr>
      <t xml:space="preserve"> categories that apply</t>
    </r>
  </si>
  <si>
    <t>Oakwood Elementary Harvest Festival</t>
  </si>
  <si>
    <t>Although it is that time of the year for midterms and standardized tests, SECA Key Clubbers continue to serve their community. Many volunteered at local pumpkin and harvest festivals for the month of October, and enjoyed serving at the events. Even though we were unable to attend Fall Rally North this year, SECA Key Clubbers are always spirited for Key Club!</t>
  </si>
  <si>
    <t>Michelle Lin</t>
  </si>
  <si>
    <t>Volunteers helped in activities in various locations such as painting rooms in foster homes.</t>
  </si>
  <si>
    <t>Volunteeers helped run games and set up booths.</t>
  </si>
  <si>
    <t>Volunteers helped create posters for the school.</t>
  </si>
  <si>
    <t>Volunteers helped with set up and directed walkers.</t>
  </si>
  <si>
    <t>Volunteers helped work in different games and booths.</t>
  </si>
  <si>
    <t>Volunteers set up tables and handed out passes for the vendors.</t>
  </si>
  <si>
    <t>Volunteers helped set up booths and run stations for the students, staff, and families.</t>
  </si>
  <si>
    <t>Volunteers creates posters for the Rio Calaveras Harvest Festival.</t>
  </si>
  <si>
    <t>Thomas Wang</t>
  </si>
  <si>
    <t>Volunteers participated in numerous activities and service projects .</t>
  </si>
  <si>
    <r>
      <t xml:space="preserve">Club Monthly Activity Report </t>
    </r>
    <r>
      <rPr>
        <rFont val="Century Gothic"/>
        <i/>
        <sz val="10.0"/>
      </rPr>
      <t>for</t>
    </r>
  </si>
  <si>
    <r>
      <t>Previous Year</t>
    </r>
    <r>
      <rPr>
        <rFont val="Goudy Old Style"/>
        <sz val="9.0"/>
        <vertAlign val="superscript"/>
      </rPr>
      <t>1</t>
    </r>
  </si>
  <si>
    <r>
      <t>Current</t>
    </r>
    <r>
      <rPr>
        <rFont val="Goudy Old Style"/>
        <sz val="9.0"/>
        <vertAlign val="superscript"/>
      </rPr>
      <t>2</t>
    </r>
  </si>
  <si>
    <r>
      <t xml:space="preserve">New Members </t>
    </r>
    <r>
      <rPr>
        <rFont val="Goudy Old Style"/>
        <sz val="7.0"/>
      </rPr>
      <t xml:space="preserve">Paid </t>
    </r>
    <r>
      <rPr>
        <rFont val="Goudy Old Style"/>
        <sz val="7.0"/>
        <u/>
      </rPr>
      <t>this</t>
    </r>
    <r>
      <rPr>
        <rFont val="Goudy Old Style"/>
        <sz val="7.0"/>
      </rPr>
      <t xml:space="preserve"> month</t>
    </r>
    <r>
      <rPr>
        <rFont val="Goudy Old Style"/>
        <sz val="7.0"/>
        <vertAlign val="superscript"/>
      </rPr>
      <t>3</t>
    </r>
  </si>
  <si>
    <r>
      <rPr>
        <rFont val="Goudy Old Style"/>
        <sz val="6.0"/>
        <vertAlign val="superscript"/>
      </rPr>
      <t>1</t>
    </r>
    <r>
      <rPr>
        <rFont val="Goudy Old Style"/>
        <sz val="6.0"/>
      </rPr>
      <t>Membership until September 30</t>
    </r>
  </si>
  <si>
    <r>
      <rPr>
        <rFont val="Goudy Old Style"/>
        <sz val="6.0"/>
        <vertAlign val="superscript"/>
      </rPr>
      <t>2</t>
    </r>
    <r>
      <rPr>
        <rFont val="Goudy Old Style"/>
        <sz val="6.0"/>
      </rPr>
      <t>Matches Dues Report for PAID members</t>
    </r>
  </si>
  <si>
    <r>
      <t>3</t>
    </r>
    <r>
      <rPr>
        <rFont val="Goudy Old Style"/>
        <sz val="6.0"/>
      </rPr>
      <t xml:space="preserve">District &amp; International dues &amp; invoices are </t>
    </r>
    <r>
      <rPr>
        <rFont val="Goudy Old Style"/>
        <sz val="6.0"/>
        <u/>
      </rPr>
      <t>sent to Key Club International</t>
    </r>
  </si>
  <si>
    <r>
      <rPr>
        <rFont val="Goudy Old Style"/>
        <color rgb="FF000000"/>
        <sz val="8.0"/>
        <u/>
      </rPr>
      <t>Membership Retention</t>
    </r>
    <r>
      <rPr>
        <rFont val="Goudy Old Style"/>
        <color rgb="FF000000"/>
        <sz val="8.0"/>
      </rPr>
      <t>: On time paid membership for the same number or more than previous year</t>
    </r>
  </si>
  <si>
    <r>
      <rPr>
        <rFont val="Goudy Old Style"/>
        <sz val="8.0"/>
        <u/>
      </rPr>
      <t>Achieve Increased Membership</t>
    </r>
    <r>
      <rPr>
        <rFont val="Goudy Old Style"/>
        <sz val="8.0"/>
      </rPr>
      <t>: Recognition is based on total membership by February 1</t>
    </r>
  </si>
  <si>
    <r>
      <t>General Meeting</t>
    </r>
    <r>
      <rPr>
        <rFont val="Goudy Old Style"/>
        <sz val="6.0"/>
      </rPr>
      <t xml:space="preserve"> (Date)</t>
    </r>
  </si>
  <si>
    <r>
      <t xml:space="preserve">Faculty Present </t>
    </r>
    <r>
      <rPr>
        <rFont val="Goudy Old Style"/>
        <sz val="6.0"/>
      </rPr>
      <t>(Y/N)</t>
    </r>
  </si>
  <si>
    <r>
      <t xml:space="preserve">Kiwanis Present </t>
    </r>
    <r>
      <rPr>
        <rFont val="Goudy Old Style"/>
        <sz val="6.0"/>
      </rPr>
      <t>(Y/N)</t>
    </r>
  </si>
  <si>
    <r>
      <t>Guests Present</t>
    </r>
    <r>
      <rPr>
        <rFont val="Goudy Old Style"/>
        <sz val="6.0"/>
      </rPr>
      <t xml:space="preserve"> (Y/N)</t>
    </r>
  </si>
  <si>
    <r>
      <t xml:space="preserve">Advisor </t>
    </r>
    <r>
      <rPr>
        <rFont val="Goudy Old Style"/>
        <b/>
        <sz val="8.0"/>
      </rPr>
      <t>@</t>
    </r>
    <r>
      <rPr>
        <rFont val="Goudy Old Style"/>
        <sz val="8.0"/>
      </rPr>
      <t xml:space="preserve"> Training or E-Learning</t>
    </r>
  </si>
  <si>
    <r>
      <t xml:space="preserve">Presentation by Club LTG </t>
    </r>
    <r>
      <rPr>
        <rFont val="Goudy Old Style"/>
        <sz val="6.0"/>
      </rPr>
      <t>(Y/N)</t>
    </r>
  </si>
  <si>
    <r>
      <t xml:space="preserve">Interclub </t>
    </r>
    <r>
      <rPr>
        <rFont val="Goudy Old Style"/>
        <sz val="6.0"/>
      </rPr>
      <t>(N/S/KF/KC)</t>
    </r>
    <r>
      <rPr>
        <rFont val="Goudy Old Style"/>
        <sz val="8.0"/>
      </rPr>
      <t>*</t>
    </r>
  </si>
  <si>
    <r>
      <t>Board Meeting</t>
    </r>
    <r>
      <rPr>
        <rFont val="Goudy Old Style"/>
        <sz val="8.0"/>
      </rPr>
      <t xml:space="preserve"> </t>
    </r>
    <r>
      <rPr>
        <rFont val="Goudy Old Style"/>
        <sz val="6.0"/>
      </rPr>
      <t>(Date)</t>
    </r>
  </si>
  <si>
    <r>
      <t>Social/Special Mtg</t>
    </r>
    <r>
      <rPr>
        <rFont val="Goudy Old Style"/>
        <sz val="7.0"/>
      </rPr>
      <t xml:space="preserve"> </t>
    </r>
    <r>
      <rPr>
        <rFont val="Goudy Old Style"/>
        <sz val="6.0"/>
      </rPr>
      <t>(Date)</t>
    </r>
  </si>
  <si>
    <r>
      <t>Kiwanis: Mtg/DCM</t>
    </r>
    <r>
      <rPr>
        <rFont val="Goudy Old Style"/>
        <sz val="6.0"/>
      </rPr>
      <t xml:space="preserve"> (Date)</t>
    </r>
  </si>
  <si>
    <r>
      <t xml:space="preserve">Members Present </t>
    </r>
    <r>
      <rPr>
        <rFont val="Goudy Old Style"/>
        <sz val="6.0"/>
      </rPr>
      <t>(Y/N)</t>
    </r>
  </si>
  <si>
    <r>
      <t xml:space="preserve">Mark "X" for </t>
    </r>
    <r>
      <rPr>
        <rFont val="Goudy Old Style"/>
        <sz val="10.0"/>
        <u/>
      </rPr>
      <t>ALL</t>
    </r>
    <r>
      <rPr>
        <rFont val="Goudy Old Style"/>
        <sz val="10.0"/>
      </rPr>
      <t xml:space="preserve"> categories that apply</t>
    </r>
  </si>
  <si>
    <t>As the leaves fall and the air gets colder, SECA Key Clubbers stay warm by doing community service! From beautifying areas to tending to people's needs, SECA Key Clubbers never stop serving their community.</t>
  </si>
  <si>
    <t>Samuel Lao</t>
  </si>
  <si>
    <t>Volunteers helped set up for the event as well as serve refreshments.</t>
  </si>
  <si>
    <t>Volunteers helped clean up to keep the areas tidy.</t>
  </si>
  <si>
    <t>Khushi Pannu</t>
  </si>
  <si>
    <t>Volunteers cleaned up around the zoo and removed debris.</t>
  </si>
  <si>
    <t>Kenneth Caslib</t>
  </si>
  <si>
    <t>Volunteers helped in the snack bar and the admissions table.</t>
  </si>
  <si>
    <r>
      <t xml:space="preserve">Club Monthly Activity Report </t>
    </r>
    <r>
      <rPr>
        <rFont val="Century Gothic"/>
        <i/>
        <sz val="10.0"/>
      </rPr>
      <t>for</t>
    </r>
  </si>
  <si>
    <r>
      <t>Previous Year</t>
    </r>
    <r>
      <rPr>
        <rFont val="Goudy Old Style"/>
        <sz val="9.0"/>
        <vertAlign val="superscript"/>
      </rPr>
      <t>1</t>
    </r>
  </si>
  <si>
    <r>
      <t>Current</t>
    </r>
    <r>
      <rPr>
        <rFont val="Goudy Old Style"/>
        <sz val="9.0"/>
        <vertAlign val="superscript"/>
      </rPr>
      <t>2</t>
    </r>
  </si>
  <si>
    <r>
      <t xml:space="preserve">New Members </t>
    </r>
    <r>
      <rPr>
        <rFont val="Goudy Old Style"/>
        <sz val="7.0"/>
      </rPr>
      <t xml:space="preserve">Paid </t>
    </r>
    <r>
      <rPr>
        <rFont val="Goudy Old Style"/>
        <sz val="7.0"/>
        <u/>
      </rPr>
      <t>this</t>
    </r>
    <r>
      <rPr>
        <rFont val="Goudy Old Style"/>
        <sz val="7.0"/>
      </rPr>
      <t xml:space="preserve"> month</t>
    </r>
    <r>
      <rPr>
        <rFont val="Goudy Old Style"/>
        <sz val="7.0"/>
        <vertAlign val="superscript"/>
      </rPr>
      <t>3</t>
    </r>
  </si>
  <si>
    <r>
      <rPr>
        <rFont val="Goudy Old Style"/>
        <sz val="6.0"/>
        <vertAlign val="superscript"/>
      </rPr>
      <t>1</t>
    </r>
    <r>
      <rPr>
        <rFont val="Goudy Old Style"/>
        <sz val="6.0"/>
      </rPr>
      <t>Membership until September 30</t>
    </r>
  </si>
  <si>
    <r>
      <rPr>
        <rFont val="Goudy Old Style"/>
        <sz val="6.0"/>
        <vertAlign val="superscript"/>
      </rPr>
      <t>2</t>
    </r>
    <r>
      <rPr>
        <rFont val="Goudy Old Style"/>
        <sz val="6.0"/>
      </rPr>
      <t>Matches Dues Report for PAID members</t>
    </r>
  </si>
  <si>
    <r>
      <t>3</t>
    </r>
    <r>
      <rPr>
        <rFont val="Goudy Old Style"/>
        <sz val="6.0"/>
      </rPr>
      <t xml:space="preserve">District &amp; International dues &amp; invoices are </t>
    </r>
    <r>
      <rPr>
        <rFont val="Goudy Old Style"/>
        <sz val="6.0"/>
        <u/>
      </rPr>
      <t>sent to Key Club International</t>
    </r>
  </si>
  <si>
    <r>
      <rPr>
        <rFont val="Goudy Old Style"/>
        <color rgb="FF000000"/>
        <sz val="8.0"/>
        <u/>
      </rPr>
      <t>Membership Retention</t>
    </r>
    <r>
      <rPr>
        <rFont val="Goudy Old Style"/>
        <color rgb="FF000000"/>
        <sz val="8.0"/>
      </rPr>
      <t>: On time paid membership for the same number or more than previous year</t>
    </r>
  </si>
  <si>
    <r>
      <rPr>
        <rFont val="Goudy Old Style"/>
        <sz val="8.0"/>
        <u/>
      </rPr>
      <t>Achieve Increased Membership</t>
    </r>
    <r>
      <rPr>
        <rFont val="Goudy Old Style"/>
        <sz val="8.0"/>
      </rPr>
      <t>: Recognition is based on total membership by February 1</t>
    </r>
  </si>
  <si>
    <r>
      <t>General Meeting</t>
    </r>
    <r>
      <rPr>
        <rFont val="Goudy Old Style"/>
        <sz val="6.0"/>
      </rPr>
      <t xml:space="preserve"> (Date)</t>
    </r>
  </si>
  <si>
    <r>
      <t xml:space="preserve">Faculty Present </t>
    </r>
    <r>
      <rPr>
        <rFont val="Goudy Old Style"/>
        <sz val="6.0"/>
      </rPr>
      <t>(Y/N)</t>
    </r>
  </si>
  <si>
    <r>
      <t xml:space="preserve">Kiwanis Present </t>
    </r>
    <r>
      <rPr>
        <rFont val="Goudy Old Style"/>
        <sz val="6.0"/>
      </rPr>
      <t>(Y/N)</t>
    </r>
  </si>
  <si>
    <r>
      <t>Guests Present</t>
    </r>
    <r>
      <rPr>
        <rFont val="Goudy Old Style"/>
        <sz val="6.0"/>
      </rPr>
      <t xml:space="preserve"> (Y/N)</t>
    </r>
  </si>
  <si>
    <r>
      <t xml:space="preserve">Advisor </t>
    </r>
    <r>
      <rPr>
        <rFont val="Goudy Old Style"/>
        <b/>
        <sz val="8.0"/>
      </rPr>
      <t>@</t>
    </r>
    <r>
      <rPr>
        <rFont val="Goudy Old Style"/>
        <sz val="8.0"/>
      </rPr>
      <t xml:space="preserve"> Training or E-Learning</t>
    </r>
  </si>
  <si>
    <r>
      <t xml:space="preserve">Presentation by Club LTG </t>
    </r>
    <r>
      <rPr>
        <rFont val="Goudy Old Style"/>
        <sz val="6.0"/>
      </rPr>
      <t>(Y/N)</t>
    </r>
  </si>
  <si>
    <r>
      <t xml:space="preserve">Interclub </t>
    </r>
    <r>
      <rPr>
        <rFont val="Goudy Old Style"/>
        <sz val="6.0"/>
      </rPr>
      <t>(N/S/KF/KC)</t>
    </r>
    <r>
      <rPr>
        <rFont val="Goudy Old Style"/>
        <sz val="8.0"/>
      </rPr>
      <t>*</t>
    </r>
  </si>
  <si>
    <r>
      <t>Board Meeting</t>
    </r>
    <r>
      <rPr>
        <rFont val="Goudy Old Style"/>
        <sz val="8.0"/>
      </rPr>
      <t xml:space="preserve"> </t>
    </r>
    <r>
      <rPr>
        <rFont val="Goudy Old Style"/>
        <sz val="6.0"/>
      </rPr>
      <t>(Date)</t>
    </r>
  </si>
  <si>
    <r>
      <t>Social/Special Mtg</t>
    </r>
    <r>
      <rPr>
        <rFont val="Goudy Old Style"/>
        <sz val="7.0"/>
      </rPr>
      <t xml:space="preserve"> </t>
    </r>
    <r>
      <rPr>
        <rFont val="Goudy Old Style"/>
        <sz val="6.0"/>
      </rPr>
      <t>(Date)</t>
    </r>
  </si>
  <si>
    <r>
      <t>Kiwanis: Mtg/DCM</t>
    </r>
    <r>
      <rPr>
        <rFont val="Goudy Old Style"/>
        <sz val="6.0"/>
      </rPr>
      <t xml:space="preserve"> (Date)</t>
    </r>
  </si>
  <si>
    <r>
      <t xml:space="preserve">Members Present </t>
    </r>
    <r>
      <rPr>
        <rFont val="Goudy Old Style"/>
        <sz val="6.0"/>
      </rPr>
      <t>(Y/N)</t>
    </r>
  </si>
  <si>
    <r>
      <t xml:space="preserve">Mark "X" for </t>
    </r>
    <r>
      <rPr>
        <rFont val="Goudy Old Style"/>
        <sz val="10.0"/>
        <u/>
      </rPr>
      <t>ALL</t>
    </r>
    <r>
      <rPr>
        <rFont val="Goudy Old Style"/>
        <sz val="10.0"/>
      </rPr>
      <t xml:space="preserve"> categories that apply</t>
    </r>
  </si>
  <si>
    <t>Ahipoki Fundraiser</t>
  </si>
  <si>
    <t>Rio Calaveras TA</t>
  </si>
  <si>
    <t>As 2019 comes to a close and the weather gets colder, many SECA Key Clubbers stayed warm by helping benefit those in need through service events that involved making gifts and donating food to local organizations for the holidays. With 2020 approaching, many of our members, officers, and advisors have a resolution to serve even more than 2019!</t>
  </si>
  <si>
    <t>On November 1st, members went to Ahipoki to raise proceeds for PTP. All funds were officially received in December and donated to PTP.</t>
  </si>
  <si>
    <t>Volunteers helped set up stations, serve food items to customers, and helped clean up once the event was over.</t>
  </si>
  <si>
    <t>Larissa Yang</t>
  </si>
  <si>
    <t>Volunteers helped aid elementary/middle school teachers in their school activities.</t>
  </si>
  <si>
    <t>Volunteers helped construct gifts, baskets, and bags as well as make cards for the Children of Stockton.</t>
  </si>
  <si>
    <t>Felix Chen</t>
  </si>
  <si>
    <t>Volunteers helped gather canned food items to donate to the Kiwanis Family House.</t>
  </si>
  <si>
    <r>
      <t xml:space="preserve">Club Monthly Activity Report </t>
    </r>
    <r>
      <rPr>
        <rFont val="Century Gothic"/>
        <i/>
        <sz val="10.0"/>
      </rPr>
      <t>for</t>
    </r>
  </si>
  <si>
    <r>
      <t>Previous Year</t>
    </r>
    <r>
      <rPr>
        <rFont val="Goudy Old Style"/>
        <sz val="9.0"/>
        <vertAlign val="superscript"/>
      </rPr>
      <t>1</t>
    </r>
  </si>
  <si>
    <r>
      <t>Current</t>
    </r>
    <r>
      <rPr>
        <rFont val="Goudy Old Style"/>
        <sz val="9.0"/>
        <vertAlign val="superscript"/>
      </rPr>
      <t>2</t>
    </r>
  </si>
  <si>
    <r>
      <t xml:space="preserve">New Members </t>
    </r>
    <r>
      <rPr>
        <rFont val="Goudy Old Style"/>
        <sz val="7.0"/>
      </rPr>
      <t xml:space="preserve">Paid </t>
    </r>
    <r>
      <rPr>
        <rFont val="Goudy Old Style"/>
        <sz val="7.0"/>
        <u/>
      </rPr>
      <t>this</t>
    </r>
    <r>
      <rPr>
        <rFont val="Goudy Old Style"/>
        <sz val="7.0"/>
      </rPr>
      <t xml:space="preserve"> month</t>
    </r>
    <r>
      <rPr>
        <rFont val="Goudy Old Style"/>
        <sz val="7.0"/>
        <vertAlign val="superscript"/>
      </rPr>
      <t>3</t>
    </r>
  </si>
  <si>
    <r>
      <rPr>
        <rFont val="Goudy Old Style"/>
        <sz val="6.0"/>
        <vertAlign val="superscript"/>
      </rPr>
      <t>1</t>
    </r>
    <r>
      <rPr>
        <rFont val="Goudy Old Style"/>
        <sz val="6.0"/>
      </rPr>
      <t>Membership until September 30</t>
    </r>
  </si>
  <si>
    <r>
      <rPr>
        <rFont val="Goudy Old Style"/>
        <sz val="6.0"/>
        <vertAlign val="superscript"/>
      </rPr>
      <t>2</t>
    </r>
    <r>
      <rPr>
        <rFont val="Goudy Old Style"/>
        <sz val="6.0"/>
      </rPr>
      <t>Matches Dues Report for PAID members</t>
    </r>
  </si>
  <si>
    <r>
      <t>3</t>
    </r>
    <r>
      <rPr>
        <rFont val="Goudy Old Style"/>
        <sz val="6.0"/>
      </rPr>
      <t xml:space="preserve">District &amp; International dues &amp; invoices are </t>
    </r>
    <r>
      <rPr>
        <rFont val="Goudy Old Style"/>
        <sz val="6.0"/>
        <u/>
      </rPr>
      <t>sent to Key Club International</t>
    </r>
  </si>
  <si>
    <r>
      <rPr>
        <rFont val="Goudy Old Style"/>
        <sz val="8.0"/>
        <u/>
      </rPr>
      <t>Achieve Increased Membership</t>
    </r>
    <r>
      <rPr>
        <rFont val="Goudy Old Style"/>
        <sz val="8.0"/>
      </rPr>
      <t xml:space="preserve">: Recognition is based on total membership </t>
    </r>
    <r>
      <rPr>
        <rFont val="Goudy Old Style"/>
        <sz val="8.0"/>
        <u/>
      </rPr>
      <t>by February 1</t>
    </r>
  </si>
  <si>
    <r>
      <t>General Meeting</t>
    </r>
    <r>
      <rPr>
        <rFont val="Goudy Old Style"/>
        <sz val="6.0"/>
      </rPr>
      <t xml:space="preserve"> (Date)</t>
    </r>
  </si>
  <si>
    <r>
      <t xml:space="preserve">Faculty Present </t>
    </r>
    <r>
      <rPr>
        <rFont val="Goudy Old Style"/>
        <sz val="6.0"/>
      </rPr>
      <t>(Y/N)</t>
    </r>
  </si>
  <si>
    <r>
      <t xml:space="preserve">Kiwanis Present </t>
    </r>
    <r>
      <rPr>
        <rFont val="Goudy Old Style"/>
        <sz val="6.0"/>
      </rPr>
      <t>(Y/N)</t>
    </r>
  </si>
  <si>
    <r>
      <t>Guests Present</t>
    </r>
    <r>
      <rPr>
        <rFont val="Goudy Old Style"/>
        <sz val="6.0"/>
      </rPr>
      <t xml:space="preserve"> (Y/N)</t>
    </r>
  </si>
  <si>
    <r>
      <t xml:space="preserve">Advisor </t>
    </r>
    <r>
      <rPr>
        <rFont val="Goudy Old Style"/>
        <b/>
        <sz val="8.0"/>
      </rPr>
      <t>@</t>
    </r>
    <r>
      <rPr>
        <rFont val="Goudy Old Style"/>
        <sz val="8.0"/>
      </rPr>
      <t xml:space="preserve"> Training or E-Learning</t>
    </r>
  </si>
  <si>
    <r>
      <t xml:space="preserve">Presentation by Club LTG </t>
    </r>
    <r>
      <rPr>
        <rFont val="Goudy Old Style"/>
        <sz val="6.0"/>
      </rPr>
      <t>(Y/N)</t>
    </r>
  </si>
  <si>
    <r>
      <t xml:space="preserve">Interclub </t>
    </r>
    <r>
      <rPr>
        <rFont val="Goudy Old Style"/>
        <sz val="6.0"/>
      </rPr>
      <t>(N/S/KF/KC)</t>
    </r>
    <r>
      <rPr>
        <rFont val="Goudy Old Style"/>
        <sz val="8.0"/>
      </rPr>
      <t>*</t>
    </r>
  </si>
  <si>
    <r>
      <t>Board Meeting</t>
    </r>
    <r>
      <rPr>
        <rFont val="Goudy Old Style"/>
        <sz val="8.0"/>
      </rPr>
      <t xml:space="preserve"> </t>
    </r>
    <r>
      <rPr>
        <rFont val="Goudy Old Style"/>
        <sz val="6.0"/>
      </rPr>
      <t>(Date)</t>
    </r>
  </si>
  <si>
    <r>
      <t>Social/Special Mtg</t>
    </r>
    <r>
      <rPr>
        <rFont val="Goudy Old Style"/>
        <sz val="7.0"/>
      </rPr>
      <t xml:space="preserve"> </t>
    </r>
    <r>
      <rPr>
        <rFont val="Goudy Old Style"/>
        <sz val="6.0"/>
      </rPr>
      <t>(Date)</t>
    </r>
  </si>
  <si>
    <r>
      <t>Kiwanis: Mtg/DCM</t>
    </r>
    <r>
      <rPr>
        <rFont val="Goudy Old Style"/>
        <sz val="6.0"/>
      </rPr>
      <t xml:space="preserve"> (Date)</t>
    </r>
  </si>
  <si>
    <r>
      <t xml:space="preserve">Members Present </t>
    </r>
    <r>
      <rPr>
        <rFont val="Goudy Old Style"/>
        <sz val="6.0"/>
      </rPr>
      <t>(Y/N)</t>
    </r>
  </si>
  <si>
    <r>
      <t xml:space="preserve">Mark "X" for </t>
    </r>
    <r>
      <rPr>
        <rFont val="Goudy Old Style"/>
        <sz val="10.0"/>
        <u/>
      </rPr>
      <t>ALL</t>
    </r>
    <r>
      <rPr>
        <rFont val="Goudy Old Style"/>
        <sz val="10.0"/>
      </rPr>
      <t xml:space="preserve"> categories that apply</t>
    </r>
  </si>
  <si>
    <t xml:space="preserve">With 2020 just beginning, SECA Key Clubbers continued to attend service events and help their community. From aiding teachers and children to assisting the community, many have shown their Key Club pride by serving at events! </t>
  </si>
  <si>
    <t>Volunteers helped look after children in the Bridge Program.</t>
  </si>
  <si>
    <t>Volunteers aided elementary and middle school teachers at Rio Calaveras.</t>
  </si>
  <si>
    <t>Volunteers helped pass out snacks to various coaches.</t>
  </si>
  <si>
    <t>Esmeralda Chavelas</t>
  </si>
  <si>
    <t>Volunteers helped aid judges and assist in passing out papers.</t>
  </si>
  <si>
    <t>Esteban Aceves</t>
  </si>
  <si>
    <t>Volunteers helped aid runners and walkers in their run.</t>
  </si>
  <si>
    <r>
      <t xml:space="preserve">Club Monthly Activity Report </t>
    </r>
    <r>
      <rPr>
        <rFont val="Century Gothic"/>
        <i/>
        <sz val="10.0"/>
      </rPr>
      <t>for</t>
    </r>
  </si>
  <si>
    <r>
      <t>Previous Year</t>
    </r>
    <r>
      <rPr>
        <rFont val="Goudy Old Style"/>
        <sz val="9.0"/>
        <vertAlign val="superscript"/>
      </rPr>
      <t>1</t>
    </r>
  </si>
  <si>
    <r>
      <t>Current</t>
    </r>
    <r>
      <rPr>
        <rFont val="Goudy Old Style"/>
        <sz val="9.0"/>
        <vertAlign val="superscript"/>
      </rPr>
      <t>2</t>
    </r>
  </si>
  <si>
    <r>
      <t xml:space="preserve">New Members </t>
    </r>
    <r>
      <rPr>
        <rFont val="Goudy Old Style"/>
        <sz val="7.0"/>
      </rPr>
      <t xml:space="preserve">Paid </t>
    </r>
    <r>
      <rPr>
        <rFont val="Goudy Old Style"/>
        <sz val="7.0"/>
        <u/>
      </rPr>
      <t>this</t>
    </r>
    <r>
      <rPr>
        <rFont val="Goudy Old Style"/>
        <sz val="7.0"/>
      </rPr>
      <t xml:space="preserve"> month</t>
    </r>
    <r>
      <rPr>
        <rFont val="Goudy Old Style"/>
        <sz val="7.0"/>
        <vertAlign val="superscript"/>
      </rPr>
      <t>3</t>
    </r>
  </si>
  <si>
    <r>
      <rPr>
        <rFont val="Goudy Old Style"/>
        <sz val="6.0"/>
        <vertAlign val="superscript"/>
      </rPr>
      <t>1</t>
    </r>
    <r>
      <rPr>
        <rFont val="Goudy Old Style"/>
        <sz val="6.0"/>
      </rPr>
      <t>Membership until September 30</t>
    </r>
  </si>
  <si>
    <r>
      <rPr>
        <rFont val="Goudy Old Style"/>
        <sz val="6.0"/>
        <vertAlign val="superscript"/>
      </rPr>
      <t>2</t>
    </r>
    <r>
      <rPr>
        <rFont val="Goudy Old Style"/>
        <sz val="6.0"/>
      </rPr>
      <t>Matches Dues Report for PAID members</t>
    </r>
  </si>
  <si>
    <r>
      <t>3</t>
    </r>
    <r>
      <rPr>
        <rFont val="Goudy Old Style"/>
        <sz val="6.0"/>
      </rPr>
      <t xml:space="preserve">District &amp; International dues &amp; invoices are </t>
    </r>
    <r>
      <rPr>
        <rFont val="Goudy Old Style"/>
        <sz val="6.0"/>
        <u/>
      </rPr>
      <t>sent to Key Club International</t>
    </r>
  </si>
  <si>
    <t xml:space="preserve">Use the reports to help plan for a new year of service. </t>
  </si>
  <si>
    <r>
      <t>General Meeting</t>
    </r>
    <r>
      <rPr>
        <rFont val="Goudy Old Style"/>
        <sz val="6.0"/>
      </rPr>
      <t xml:space="preserve"> (Date)</t>
    </r>
  </si>
  <si>
    <r>
      <t xml:space="preserve">Faculty Present </t>
    </r>
    <r>
      <rPr>
        <rFont val="Goudy Old Style"/>
        <sz val="6.0"/>
      </rPr>
      <t>(Y/N)</t>
    </r>
  </si>
  <si>
    <r>
      <t xml:space="preserve">Kiwanis Present </t>
    </r>
    <r>
      <rPr>
        <rFont val="Goudy Old Style"/>
        <sz val="6.0"/>
      </rPr>
      <t>(Y/N)</t>
    </r>
  </si>
  <si>
    <r>
      <t>Guests Present</t>
    </r>
    <r>
      <rPr>
        <rFont val="Goudy Old Style"/>
        <sz val="6.0"/>
      </rPr>
      <t xml:space="preserve"> (Y/N)</t>
    </r>
  </si>
  <si>
    <r>
      <t xml:space="preserve">Advisor </t>
    </r>
    <r>
      <rPr>
        <rFont val="Goudy Old Style"/>
        <b/>
        <sz val="8.0"/>
      </rPr>
      <t>@</t>
    </r>
    <r>
      <rPr>
        <rFont val="Goudy Old Style"/>
        <sz val="8.0"/>
      </rPr>
      <t xml:space="preserve"> Training or E-Learning</t>
    </r>
  </si>
  <si>
    <r>
      <t xml:space="preserve">Presentation by Club LTG </t>
    </r>
    <r>
      <rPr>
        <rFont val="Goudy Old Style"/>
        <sz val="6.0"/>
      </rPr>
      <t>(Y/N)</t>
    </r>
  </si>
  <si>
    <r>
      <t xml:space="preserve">Interclub </t>
    </r>
    <r>
      <rPr>
        <rFont val="Goudy Old Style"/>
        <sz val="6.0"/>
      </rPr>
      <t>(N/S/KF/KC)</t>
    </r>
    <r>
      <rPr>
        <rFont val="Goudy Old Style"/>
        <sz val="8.0"/>
      </rPr>
      <t>*</t>
    </r>
  </si>
  <si>
    <r>
      <t>Board Meeting</t>
    </r>
    <r>
      <rPr>
        <rFont val="Goudy Old Style"/>
        <sz val="8.0"/>
      </rPr>
      <t xml:space="preserve"> </t>
    </r>
    <r>
      <rPr>
        <rFont val="Goudy Old Style"/>
        <sz val="6.0"/>
      </rPr>
      <t>(Date)</t>
    </r>
  </si>
  <si>
    <r>
      <t>Social/Special Mtg</t>
    </r>
    <r>
      <rPr>
        <rFont val="Goudy Old Style"/>
        <sz val="7.0"/>
      </rPr>
      <t xml:space="preserve"> </t>
    </r>
    <r>
      <rPr>
        <rFont val="Goudy Old Style"/>
        <sz val="6.0"/>
      </rPr>
      <t>(Date)</t>
    </r>
  </si>
  <si>
    <r>
      <t>Kiwanis: Mtg/DCM</t>
    </r>
    <r>
      <rPr>
        <rFont val="Goudy Old Style"/>
        <sz val="6.0"/>
      </rPr>
      <t xml:space="preserve"> (Date)</t>
    </r>
  </si>
  <si>
    <r>
      <t xml:space="preserve">Members Present </t>
    </r>
    <r>
      <rPr>
        <rFont val="Goudy Old Style"/>
        <sz val="6.0"/>
      </rPr>
      <t>(Y/N)</t>
    </r>
  </si>
  <si>
    <r>
      <t xml:space="preserve">Mark "X" for </t>
    </r>
    <r>
      <rPr>
        <rFont val="Goudy Old Style"/>
        <sz val="10.0"/>
        <u/>
      </rPr>
      <t>ALL</t>
    </r>
    <r>
      <rPr>
        <rFont val="Goudy Old Style"/>
        <sz val="10.0"/>
      </rPr>
      <t xml:space="preserve"> categories that apply</t>
    </r>
  </si>
  <si>
    <t>Kiwanis Crab Feed</t>
  </si>
  <si>
    <t>Kiwanis Family Day</t>
  </si>
  <si>
    <t>Krispy Kreme Fundraiser</t>
  </si>
  <si>
    <t>February was full of grrr-eat service events! Many Key Clubbers were able to serve at numerous events, from crab feeds to aiding competitiors in the San Joaquin Academic Decathlon. We also fundraised money at Krispy Kreme, with the proceeds going toward MNT! With the 2019-2020 term coming to a close, many Key Clubbers continue to serve passionately and develop their character.</t>
  </si>
  <si>
    <t>Volunteers helped in scoring and aiding teams</t>
  </si>
  <si>
    <t>Volunteers helped in creating plants for others.</t>
  </si>
  <si>
    <t>Volunteers helped served food to guests.</t>
  </si>
  <si>
    <t>Volunteers helped in distributing food and aiding guests.</t>
  </si>
  <si>
    <t>Choua Thao</t>
  </si>
  <si>
    <t>Voluteers participated in various projects to give to local childrem.</t>
  </si>
  <si>
    <t>Fundraising Krispy Kreme BOGO cards; all proceeds go toward MNT.</t>
  </si>
  <si>
    <r>
      <t xml:space="preserve">Club Monthly Activity Report </t>
    </r>
    <r>
      <rPr>
        <rFont val="Century Gothic"/>
        <i/>
        <sz val="10.0"/>
      </rPr>
      <t>for</t>
    </r>
  </si>
  <si>
    <r>
      <t>Previous Year</t>
    </r>
    <r>
      <rPr>
        <rFont val="Goudy Old Style"/>
        <sz val="9.0"/>
        <vertAlign val="superscript"/>
      </rPr>
      <t>1</t>
    </r>
  </si>
  <si>
    <r>
      <t>Current</t>
    </r>
    <r>
      <rPr>
        <rFont val="Goudy Old Style"/>
        <sz val="9.0"/>
        <vertAlign val="superscript"/>
      </rPr>
      <t>2</t>
    </r>
  </si>
  <si>
    <r>
      <t xml:space="preserve">New Members </t>
    </r>
    <r>
      <rPr>
        <rFont val="Goudy Old Style"/>
        <sz val="7.0"/>
      </rPr>
      <t xml:space="preserve">Paid </t>
    </r>
    <r>
      <rPr>
        <rFont val="Goudy Old Style"/>
        <sz val="7.0"/>
        <u/>
      </rPr>
      <t>this</t>
    </r>
    <r>
      <rPr>
        <rFont val="Goudy Old Style"/>
        <sz val="7.0"/>
      </rPr>
      <t xml:space="preserve"> month</t>
    </r>
    <r>
      <rPr>
        <rFont val="Goudy Old Style"/>
        <sz val="7.0"/>
        <vertAlign val="superscript"/>
      </rPr>
      <t>3</t>
    </r>
  </si>
  <si>
    <r>
      <rPr>
        <rFont val="Goudy Old Style"/>
        <sz val="6.0"/>
        <vertAlign val="superscript"/>
      </rPr>
      <t>1</t>
    </r>
    <r>
      <rPr>
        <rFont val="Goudy Old Style"/>
        <sz val="6.0"/>
      </rPr>
      <t>Membership until September 30</t>
    </r>
  </si>
  <si>
    <r>
      <rPr>
        <rFont val="Goudy Old Style"/>
        <sz val="6.0"/>
        <vertAlign val="superscript"/>
      </rPr>
      <t>2</t>
    </r>
    <r>
      <rPr>
        <rFont val="Goudy Old Style"/>
        <sz val="6.0"/>
      </rPr>
      <t>Matches Dues Report for PAID members</t>
    </r>
  </si>
  <si>
    <r>
      <t>3</t>
    </r>
    <r>
      <rPr>
        <rFont val="Goudy Old Style"/>
        <sz val="6.0"/>
      </rPr>
      <t xml:space="preserve">District &amp; International dues &amp; invoices are </t>
    </r>
    <r>
      <rPr>
        <rFont val="Goudy Old Style"/>
        <sz val="6.0"/>
        <u/>
      </rPr>
      <t>sent to Key Club International</t>
    </r>
  </si>
  <si>
    <r>
      <t>General Meeting</t>
    </r>
    <r>
      <rPr>
        <rFont val="Goudy Old Style"/>
        <sz val="6.0"/>
      </rPr>
      <t xml:space="preserve"> (Date)</t>
    </r>
  </si>
  <si>
    <r>
      <t xml:space="preserve">Faculty Present </t>
    </r>
    <r>
      <rPr>
        <rFont val="Goudy Old Style"/>
        <sz val="6.0"/>
      </rPr>
      <t>(Y/N)</t>
    </r>
  </si>
  <si>
    <r>
      <t xml:space="preserve">Kiwanis Present </t>
    </r>
    <r>
      <rPr>
        <rFont val="Goudy Old Style"/>
        <sz val="6.0"/>
      </rPr>
      <t>(Y/N)</t>
    </r>
  </si>
  <si>
    <r>
      <t>Guests Present</t>
    </r>
    <r>
      <rPr>
        <rFont val="Goudy Old Style"/>
        <sz val="6.0"/>
      </rPr>
      <t xml:space="preserve"> (Y/N)</t>
    </r>
  </si>
  <si>
    <r>
      <t xml:space="preserve">Advisor </t>
    </r>
    <r>
      <rPr>
        <rFont val="Goudy Old Style"/>
        <b/>
        <sz val="8.0"/>
      </rPr>
      <t>@</t>
    </r>
    <r>
      <rPr>
        <rFont val="Goudy Old Style"/>
        <sz val="8.0"/>
      </rPr>
      <t xml:space="preserve"> Training or E-Learning</t>
    </r>
  </si>
  <si>
    <r>
      <t xml:space="preserve">Presentation by Club LTG </t>
    </r>
    <r>
      <rPr>
        <rFont val="Goudy Old Style"/>
        <sz val="6.0"/>
      </rPr>
      <t>(Y/N)</t>
    </r>
  </si>
  <si>
    <r>
      <t xml:space="preserve">Interclub </t>
    </r>
    <r>
      <rPr>
        <rFont val="Goudy Old Style"/>
        <sz val="6.0"/>
      </rPr>
      <t>(N/S/KF/KC)</t>
    </r>
    <r>
      <rPr>
        <rFont val="Goudy Old Style"/>
        <sz val="8.0"/>
      </rPr>
      <t>*</t>
    </r>
  </si>
  <si>
    <r>
      <t>Board Meeting</t>
    </r>
    <r>
      <rPr>
        <rFont val="Goudy Old Style"/>
        <sz val="8.0"/>
      </rPr>
      <t xml:space="preserve"> </t>
    </r>
    <r>
      <rPr>
        <rFont val="Goudy Old Style"/>
        <sz val="6.0"/>
      </rPr>
      <t>(Date)</t>
    </r>
  </si>
  <si>
    <r>
      <t>Social/Special Mtg</t>
    </r>
    <r>
      <rPr>
        <rFont val="Goudy Old Style"/>
        <sz val="7.0"/>
      </rPr>
      <t xml:space="preserve"> </t>
    </r>
    <r>
      <rPr>
        <rFont val="Goudy Old Style"/>
        <sz val="6.0"/>
      </rPr>
      <t>(Date)</t>
    </r>
  </si>
  <si>
    <r>
      <t>Kiwanis: Mtg/DCM</t>
    </r>
    <r>
      <rPr>
        <rFont val="Goudy Old Style"/>
        <sz val="6.0"/>
      </rPr>
      <t xml:space="preserve"> (Date)</t>
    </r>
  </si>
  <si>
    <r>
      <t xml:space="preserve">Members Present </t>
    </r>
    <r>
      <rPr>
        <rFont val="Goudy Old Style"/>
        <sz val="6.0"/>
      </rPr>
      <t>(Y/N)</t>
    </r>
  </si>
  <si>
    <r>
      <t xml:space="preserve">Mark "X" for </t>
    </r>
    <r>
      <rPr>
        <rFont val="Goudy Old Style"/>
        <sz val="10.0"/>
        <u/>
      </rPr>
      <t>ALL</t>
    </r>
    <r>
      <rPr>
        <rFont val="Goudy Old Style"/>
        <sz val="10.0"/>
      </rPr>
      <t xml:space="preserve"> categories that apply</t>
    </r>
  </si>
  <si>
    <t>March has now rolled around, and SECA Key Clubbers did their best to finish serving their community to close off the 2019-2020 term. Sadly, the global issue of COVID-19 cut off future meetings, events, and volunteer opportunities, leaving SECA Key Clubbers devastated. However, SECA Key Clubbers have been staying safe and following the stay-at-home orders, hopeful that all communities are safe as well.</t>
  </si>
  <si>
    <t>Volunteers helped various Science Olympiad events and aided students, coaches, and proctors.</t>
  </si>
  <si>
    <t>Jane Arellano</t>
  </si>
  <si>
    <t>Volunteers helped with setup, cleanup, and helping children with their snow play.</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</si>
</sst>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409]d\-mmm"/>
    <numFmt numFmtId="165" formatCode="d mmm"/>
    <numFmt numFmtId="166" formatCode="&quot;$&quot;#,##0.00"/>
    <numFmt numFmtId="167" formatCode="m/d"/>
  </numFmts>
  <fonts count="70">
    <font>
      <sz val="10.0"/>
      <color rgb="FF000000"/>
      <name val="Arial"/>
    </font>
    <font>
      <sz val="9.0"/>
      <name val="Century Gothic"/>
    </font>
    <font>
      <sz val="28.0"/>
      <name val="Century Gothic"/>
    </font>
    <font>
      <sz val="14.0"/>
      <name val="Century Gothic"/>
    </font>
    <font>
      <sz val="12.0"/>
      <name val="Century Gothic"/>
    </font>
    <font>
      <sz val="10.0"/>
      <name val="Century Gothic"/>
    </font>
    <font>
      <b/>
      <sz val="14.0"/>
      <name val="Century Gothic"/>
    </font>
    <font/>
    <font>
      <sz val="10.0"/>
      <name val="Sorts Mill Goudy"/>
    </font>
    <font>
      <sz val="11.0"/>
      <name val="Sorts Mill Goudy"/>
    </font>
    <font>
      <sz val="9.0"/>
      <color rgb="FFFFFFFF"/>
      <name val="Century Gothic"/>
    </font>
    <font>
      <b/>
      <sz val="12.0"/>
      <name val="Sorts Mill Goudy"/>
    </font>
    <font>
      <b/>
      <sz val="11.0"/>
      <name val="Century Gothic"/>
    </font>
    <font>
      <sz val="11.0"/>
      <name val="Noto Sans Symbols"/>
    </font>
    <font>
      <b/>
      <sz val="9.0"/>
      <color rgb="FFFFFFFF"/>
      <name val="Century Gothic"/>
    </font>
    <font>
      <b/>
      <sz val="9.0"/>
      <name val="Century Gothic"/>
    </font>
    <font>
      <sz val="7.0"/>
      <name val="Century Gothic"/>
    </font>
    <font>
      <i/>
      <sz val="9.0"/>
      <name val="Century Gothic"/>
    </font>
    <font>
      <b/>
      <sz val="20.0"/>
      <name val="Century Gothic"/>
    </font>
    <font>
      <u/>
      <sz val="9.0"/>
      <color rgb="FF0000FF"/>
      <name val="Century Gothic"/>
    </font>
    <font>
      <u/>
      <sz val="9.0"/>
      <name val="Century Gothic"/>
    </font>
    <font>
      <name val="Arial"/>
    </font>
    <font>
      <b/>
      <sz val="10.0"/>
      <color rgb="FFFF0000"/>
      <name val="Century Gothic"/>
    </font>
    <font>
      <sz val="9.0"/>
      <color rgb="FF000000"/>
      <name val="Century Gothic"/>
    </font>
    <font>
      <b/>
      <i/>
      <sz val="9.0"/>
      <name val="Century Gothic"/>
    </font>
    <font>
      <b/>
      <sz val="10.0"/>
      <name val="Century Gothic"/>
    </font>
    <font>
      <b/>
      <sz val="10.0"/>
      <color rgb="FFFFFFFF"/>
      <name val="Sorts Mill Goudy"/>
    </font>
    <font>
      <sz val="8.0"/>
      <name val="Sorts Mill Goudy"/>
    </font>
    <font>
      <b/>
      <sz val="8.0"/>
      <name val="Century Gothic"/>
    </font>
    <font>
      <b/>
      <sz val="8.0"/>
      <name val="Sorts Mill Goudy"/>
    </font>
    <font>
      <sz val="16.0"/>
      <name val="Arial"/>
    </font>
    <font>
      <sz val="14.0"/>
      <name val="Sorts Mill Goudy"/>
    </font>
    <font>
      <b/>
      <sz val="10.0"/>
      <name val="Sorts Mill Goudy"/>
    </font>
    <font>
      <i/>
      <sz val="10.0"/>
      <name val="Sorts Mill Goudy"/>
    </font>
    <font>
      <b/>
      <sz val="14.0"/>
      <name val="Sorts Mill Goudy"/>
    </font>
    <font>
      <sz val="7.0"/>
      <name val="Sorts Mill Goudy"/>
    </font>
    <font>
      <sz val="10.0"/>
      <color rgb="FFFFFFFF"/>
      <name val="Sorts Mill Goudy"/>
    </font>
    <font>
      <sz val="8.0"/>
      <name val="Arial"/>
    </font>
    <font>
      <sz val="8.0"/>
      <color rgb="FF808080"/>
      <name val="Sorts Mill Goudy"/>
    </font>
    <font>
      <sz val="8.0"/>
      <color rgb="FFFF0000"/>
      <name val="Arial"/>
    </font>
    <font>
      <b/>
      <i/>
      <sz val="10.0"/>
      <name val="Sorts Mill Goudy"/>
    </font>
    <font>
      <sz val="10.0"/>
      <name val="Arial"/>
    </font>
    <font>
      <sz val="22.0"/>
      <name val="Arial"/>
    </font>
    <font>
      <b/>
      <sz val="14.0"/>
      <color rgb="FFFFFFFF"/>
      <name val="Century Gothic"/>
    </font>
    <font>
      <sz val="10.0"/>
      <color rgb="FFFFFFFF"/>
      <name val="Century Gothic"/>
    </font>
    <font>
      <b/>
      <i/>
      <sz val="12.0"/>
      <name val="Sorts Mill Goudy"/>
    </font>
    <font>
      <i/>
      <sz val="5.0"/>
      <name val="Sorts Mill Goudy"/>
    </font>
    <font>
      <i/>
      <sz val="7.0"/>
      <name val="Sorts Mill Goudy"/>
    </font>
    <font>
      <sz val="12.0"/>
      <name val="Sorts Mill Goudy"/>
    </font>
    <font>
      <u/>
      <sz val="10.0"/>
      <name val="Sorts Mill Goudy"/>
    </font>
    <font>
      <u/>
      <sz val="10.0"/>
      <name val="Sorts Mill Goudy"/>
    </font>
    <font>
      <i/>
      <sz val="8.0"/>
      <name val="Sorts Mill Goudy"/>
    </font>
    <font>
      <sz val="18.0"/>
      <color rgb="FF000000"/>
      <name val="Sorts Mill Goudy"/>
    </font>
    <font>
      <sz val="10.0"/>
      <color rgb="FF000000"/>
      <name val="Sorts Mill Goudy"/>
    </font>
    <font>
      <b/>
      <i/>
      <sz val="10.0"/>
      <name val="Century Gothic"/>
    </font>
    <font>
      <b/>
      <u/>
      <sz val="12.0"/>
      <name val="Sorts Mill Goudy"/>
    </font>
    <font>
      <b/>
      <u/>
      <sz val="12.0"/>
      <name val="Sorts Mill Goudy"/>
    </font>
    <font>
      <sz val="9.0"/>
      <name val="Sorts Mill Goudy"/>
    </font>
    <font>
      <sz val="6.0"/>
      <name val="Sorts Mill Goudy"/>
    </font>
    <font>
      <vertAlign val="superscript"/>
      <sz val="6.0"/>
      <name val="Sorts Mill Goudy"/>
    </font>
    <font>
      <sz val="8.0"/>
      <color rgb="FF000000"/>
      <name val="Sorts Mill Goudy"/>
    </font>
    <font>
      <sz val="5.0"/>
      <name val="Sorts Mill Goudy"/>
    </font>
    <font>
      <sz val="7.0"/>
      <color rgb="FF000000"/>
      <name val="Sorts Mill Goudy"/>
    </font>
    <font>
      <sz val="9.0"/>
      <color rgb="FF000000"/>
      <name val="Sorts Mill Goudy"/>
    </font>
    <font>
      <b/>
      <sz val="8.0"/>
      <color rgb="FFBED600"/>
      <name val="Sorts Mill Goudy"/>
    </font>
    <font>
      <sz val="7.0"/>
      <color rgb="FFFF0000"/>
      <name val="Sorts Mill Goudy"/>
    </font>
    <font>
      <u/>
      <sz val="8.0"/>
      <color rgb="FF0000FF"/>
      <name val="Sorts Mill Goudy"/>
    </font>
    <font>
      <i/>
      <sz val="6.0"/>
      <name val="Sorts Mill Goudy"/>
    </font>
    <font>
      <b/>
      <sz val="36.0"/>
      <name val="Sorts Mill Goudy"/>
    </font>
    <font>
      <b/>
      <i/>
      <sz val="8.0"/>
      <name val="Sorts Mill Goudy"/>
    </font>
  </fonts>
  <fills count="11">
    <fill>
      <patternFill patternType="none"/>
    </fill>
    <fill>
      <patternFill patternType="lightGray"/>
    </fill>
    <fill>
      <patternFill patternType="solid">
        <fgColor rgb="FFBED600"/>
        <bgColor rgb="FFBED600"/>
      </patternFill>
    </fill>
    <fill>
      <patternFill patternType="solid">
        <fgColor rgb="FF0039A6"/>
        <bgColor rgb="FF0039A6"/>
      </patternFill>
    </fill>
    <fill>
      <patternFill patternType="solid">
        <fgColor rgb="FFFFFF00"/>
        <bgColor rgb="FFFFFF00"/>
      </patternFill>
    </fill>
    <fill>
      <patternFill patternType="solid">
        <fgColor rgb="FFFFFFFF"/>
        <bgColor rgb="FFFFFFFF"/>
      </patternFill>
    </fill>
    <fill>
      <patternFill patternType="solid">
        <fgColor rgb="FF7F7F7F"/>
        <bgColor rgb="FF7F7F7F"/>
      </patternFill>
    </fill>
    <fill>
      <patternFill patternType="solid">
        <fgColor rgb="FF996600"/>
        <bgColor rgb="FF996600"/>
      </patternFill>
    </fill>
    <fill>
      <patternFill patternType="solid">
        <fgColor rgb="FFC0C0C0"/>
        <bgColor rgb="FFC0C0C0"/>
      </patternFill>
    </fill>
    <fill>
      <patternFill patternType="solid">
        <fgColor rgb="FF996633"/>
        <bgColor rgb="FF996633"/>
      </patternFill>
    </fill>
    <fill>
      <patternFill patternType="solid">
        <fgColor rgb="FFFFC000"/>
        <bgColor rgb="FFFFC000"/>
      </patternFill>
    </fill>
  </fills>
  <borders count="58">
    <border/>
    <border>
      <left/>
      <top/>
      <bottom/>
    </border>
    <border>
      <top/>
      <bottom/>
    </border>
    <border>
      <right/>
      <top/>
      <bottom/>
    </border>
    <border>
      <left/>
      <right/>
      <top/>
      <bottom/>
    </border>
    <border>
      <bottom style="thin">
        <color rgb="FF000000"/>
      </bottom>
    </border>
    <border>
      <top style="thin">
        <color rgb="FF000000"/>
      </top>
    </border>
    <border>
      <left/>
      <right/>
      <top/>
      <bottom style="thin">
        <color rgb="FF000000"/>
      </bottom>
    </border>
    <border>
      <right style="thin">
        <color rgb="FF000000"/>
      </right>
      <bottom style="thin">
        <color rgb="FF000000"/>
      </bottom>
    </border>
    <border>
      <left style="thin">
        <color rgb="FF000000"/>
      </left>
      <bottom style="thin">
        <color rgb="FF000000"/>
      </bottom>
    </border>
    <border>
      <right style="thin">
        <color rgb="FF000000"/>
      </right>
    </border>
    <border>
      <left style="thin">
        <color rgb="FF000000"/>
      </left>
    </border>
    <border>
      <top/>
    </border>
    <border>
      <bottom style="medium">
        <color rgb="FF000000"/>
      </bottom>
    </border>
    <border>
      <top style="thin">
        <color rgb="FF000000"/>
      </top>
      <bottom style="thin">
        <color rgb="FF000000"/>
      </bottom>
    </border>
    <border>
      <left/>
      <right/>
      <top/>
      <bottom style="medium">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bottom/>
    </border>
    <border>
      <left/>
      <right style="thin">
        <color rgb="FF000000"/>
      </right>
      <top/>
      <bottom/>
    </border>
    <border>
      <left style="thin">
        <color rgb="FF000000"/>
      </left>
      <right style="thin">
        <color rgb="FF000000"/>
      </right>
      <top style="thin">
        <color rgb="FF000000"/>
      </top>
      <bottom style="thin">
        <color rgb="FF000000"/>
      </bottom>
    </border>
    <border>
      <left style="thin">
        <color rgb="FF000000"/>
      </left>
      <right/>
      <top/>
      <bottom style="thin">
        <color rgb="FF000000"/>
      </bottom>
    </border>
    <border>
      <left/>
      <right style="thin">
        <color rgb="FF000000"/>
      </right>
      <top/>
      <bottom style="thin">
        <color rgb="FF000000"/>
      </bottom>
    </border>
    <border>
      <left style="thin">
        <color rgb="FF000000"/>
      </left>
      <right style="thin">
        <color rgb="FF000000"/>
      </right>
      <bottom style="thin">
        <color rgb="FF000000"/>
      </bottom>
    </border>
    <border>
      <left style="thin">
        <color rgb="FF000000"/>
      </left>
      <top/>
      <bottom/>
    </border>
    <border>
      <right style="thin">
        <color rgb="FF000000"/>
      </right>
      <top/>
      <bottom/>
    </border>
    <border>
      <left/>
      <top/>
      <bottom style="thin">
        <color rgb="FF000000"/>
      </bottom>
    </border>
    <border>
      <top/>
      <bottom style="thin">
        <color rgb="FF000000"/>
      </bottom>
    </border>
    <border>
      <right/>
      <top/>
      <bottom style="thin">
        <color rgb="FF000000"/>
      </bottom>
    </border>
    <border>
      <left/>
      <top style="thin">
        <color rgb="FF000000"/>
      </top>
      <bottom/>
    </border>
    <border>
      <top style="thin">
        <color rgb="FF000000"/>
      </top>
      <bottom/>
    </border>
    <border>
      <right/>
      <top style="thin">
        <color rgb="FF000000"/>
      </top>
      <bottom/>
    </border>
    <border>
      <left/>
      <right style="thin">
        <color rgb="FF000000"/>
      </right>
      <top style="thin">
        <color rgb="FF000000"/>
      </top>
      <bottom style="thin">
        <color rgb="FF000000"/>
      </bottom>
    </border>
    <border>
      <right style="thin">
        <color rgb="FF000000"/>
      </right>
      <top style="thin">
        <color rgb="FF000000"/>
      </top>
    </border>
    <border>
      <right style="medium">
        <color rgb="FF000000"/>
      </right>
      <top style="thin">
        <color rgb="FF000000"/>
      </top>
      <bottom style="thin">
        <color rgb="FF000000"/>
      </bottom>
    </border>
    <border>
      <left style="medium">
        <color rgb="FF000000"/>
      </left>
      <top style="thin">
        <color rgb="FF000000"/>
      </top>
      <bottom style="thin">
        <color rgb="FF000000"/>
      </bottom>
    </border>
    <border>
      <left style="thin">
        <color rgb="FF000000"/>
      </left>
      <right style="thin">
        <color rgb="FF000000"/>
      </right>
      <top style="thin">
        <color rgb="FF000000"/>
      </top>
    </border>
    <border>
      <left style="thin">
        <color rgb="FF000000"/>
      </left>
      <right style="medium">
        <color rgb="FF000000"/>
      </right>
      <top style="thin">
        <color rgb="FF000000"/>
      </top>
    </border>
    <border>
      <left style="medium">
        <color rgb="FF000000"/>
      </left>
      <right style="thin">
        <color rgb="FF000000"/>
      </right>
      <top style="thin">
        <color rgb="FF000000"/>
      </top>
    </border>
    <border>
      <left style="thin">
        <color rgb="FF000000"/>
      </left>
      <right style="thin">
        <color rgb="FF000000"/>
      </right>
    </border>
    <border>
      <left style="thin">
        <color rgb="FF000000"/>
      </left>
      <right style="medium">
        <color rgb="FF000000"/>
      </right>
    </border>
    <border>
      <left style="medium">
        <color rgb="FF000000"/>
      </left>
      <top style="thin">
        <color rgb="FF000000"/>
      </top>
    </border>
    <border>
      <left style="medium">
        <color rgb="FF000000"/>
      </left>
      <right style="thin">
        <color rgb="FF000000"/>
      </right>
    </border>
    <border>
      <left style="thin">
        <color rgb="FF000000"/>
      </left>
      <right style="medium">
        <color rgb="FF000000"/>
      </right>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thin">
        <color rgb="FF000000"/>
      </bottom>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top style="thin">
        <color rgb="FF000000"/>
      </top>
    </border>
    <border>
      <left style="thin">
        <color rgb="FF000000"/>
      </left>
      <right/>
      <top style="thin">
        <color rgb="FF000000"/>
      </top>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rder>
    <border>
      <right style="medium">
        <color rgb="FF000000"/>
      </right>
    </border>
    <border>
      <left style="medium">
        <color rgb="FF000000"/>
      </left>
      <bottom style="medium">
        <color rgb="FF000000"/>
      </bottom>
    </border>
    <border>
      <right style="medium">
        <color rgb="FF000000"/>
      </right>
      <bottom style="medium">
        <color rgb="FF000000"/>
      </bottom>
    </border>
  </borders>
  <cellStyleXfs count="1">
    <xf borderId="0" fillId="0" fontId="0" numFmtId="0" applyAlignment="1" applyFont="1"/>
  </cellStyleXfs>
  <cellXfs count="479">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right" shrinkToFit="1" wrapText="0"/>
    </xf>
    <xf borderId="0" fillId="0" fontId="3" numFmtId="0" xfId="0" applyFont="1"/>
    <xf borderId="0" fillId="0" fontId="4" numFmtId="0" xfId="0" applyFont="1"/>
    <xf borderId="0" fillId="0" fontId="5" numFmtId="0" xfId="0" applyFont="1"/>
    <xf borderId="0" fillId="0" fontId="2" numFmtId="0" xfId="0" applyAlignment="1" applyFont="1">
      <alignment horizontal="right"/>
    </xf>
    <xf borderId="1" fillId="2" fontId="6" numFmtId="0" xfId="0" applyAlignment="1" applyBorder="1" applyFill="1" applyFont="1">
      <alignment horizontal="center" shrinkToFit="1" wrapText="0"/>
    </xf>
    <xf borderId="2" fillId="0" fontId="7" numFmtId="0" xfId="0" applyBorder="1" applyFont="1"/>
    <xf borderId="0" fillId="0" fontId="1" numFmtId="0" xfId="0" applyAlignment="1" applyFont="1">
      <alignment horizontal="left"/>
    </xf>
    <xf borderId="3" fillId="0" fontId="7" numFmtId="0" xfId="0" applyBorder="1" applyFont="1"/>
    <xf borderId="0" fillId="0" fontId="8" numFmtId="0" xfId="0" applyFont="1"/>
    <xf borderId="4" fillId="3" fontId="1" numFmtId="0" xfId="0" applyAlignment="1" applyBorder="1" applyFill="1" applyFont="1">
      <alignment horizontal="center"/>
    </xf>
    <xf borderId="0" fillId="0" fontId="9" numFmtId="0" xfId="0" applyAlignment="1" applyFont="1">
      <alignment shrinkToFit="0" vertical="top" wrapText="1"/>
    </xf>
    <xf borderId="4" fillId="3" fontId="10" numFmtId="0" xfId="0" applyAlignment="1" applyBorder="1" applyFont="1">
      <alignment horizontal="center" shrinkToFit="1" wrapText="0"/>
    </xf>
    <xf borderId="0" fillId="0" fontId="11" numFmtId="0" xfId="0" applyFont="1"/>
    <xf borderId="4" fillId="3" fontId="1" numFmtId="0" xfId="0" applyBorder="1" applyFont="1"/>
    <xf borderId="0" fillId="0" fontId="9" numFmtId="0" xfId="0" applyAlignment="1" applyFont="1">
      <alignment vertical="top"/>
    </xf>
    <xf borderId="0" fillId="0" fontId="12" numFmtId="0" xfId="0" applyFont="1"/>
    <xf borderId="0" fillId="0" fontId="1" numFmtId="0" xfId="0" applyAlignment="1" applyFont="1">
      <alignment horizontal="right" shrinkToFit="1" wrapText="0"/>
    </xf>
    <xf borderId="0" fillId="0" fontId="13" numFmtId="0" xfId="0" applyAlignment="1" applyFont="1">
      <alignment horizontal="center" vertical="top"/>
    </xf>
    <xf borderId="0" fillId="0" fontId="1" numFmtId="0" xfId="0" applyAlignment="1" applyFont="1">
      <alignment horizontal="center"/>
    </xf>
    <xf borderId="5" fillId="0" fontId="12" numFmtId="0" xfId="0" applyAlignment="1" applyBorder="1" applyFont="1">
      <alignment horizontal="center" shrinkToFit="1" wrapText="0"/>
    </xf>
    <xf borderId="1" fillId="3" fontId="14" numFmtId="0" xfId="0" applyAlignment="1" applyBorder="1" applyFont="1">
      <alignment horizontal="center" shrinkToFit="1" wrapText="0"/>
    </xf>
    <xf borderId="5" fillId="0" fontId="12" numFmtId="0" xfId="0" applyAlignment="1" applyBorder="1" applyFont="1">
      <alignment horizontal="center"/>
    </xf>
    <xf borderId="5" fillId="0" fontId="7" numFmtId="0" xfId="0" applyBorder="1" applyFont="1"/>
    <xf borderId="5" fillId="0" fontId="15" numFmtId="0" xfId="0" applyAlignment="1" applyBorder="1" applyFont="1">
      <alignment horizontal="center" shrinkToFit="1" wrapText="0"/>
    </xf>
    <xf borderId="5" fillId="0" fontId="15" numFmtId="0" xfId="0" applyAlignment="1" applyBorder="1" applyFont="1">
      <alignment horizontal="center" readingOrder="0" shrinkToFit="1" wrapText="0"/>
    </xf>
    <xf borderId="0" fillId="0" fontId="16" numFmtId="0" xfId="0" applyAlignment="1" applyFont="1">
      <alignment shrinkToFit="0" wrapText="1"/>
    </xf>
    <xf borderId="0" fillId="0" fontId="1" numFmtId="0" xfId="0" applyAlignment="1" applyFont="1">
      <alignment horizontal="center" shrinkToFit="1" wrapText="0"/>
    </xf>
    <xf borderId="0" fillId="0" fontId="15" numFmtId="0" xfId="0" applyAlignment="1" applyFont="1">
      <alignment horizontal="center" shrinkToFit="1" wrapText="0"/>
    </xf>
    <xf borderId="6" fillId="0" fontId="1" numFmtId="0" xfId="0" applyAlignment="1" applyBorder="1" applyFont="1">
      <alignment horizontal="center" shrinkToFit="1" wrapText="0"/>
    </xf>
    <xf borderId="6" fillId="0" fontId="7" numFmtId="0" xfId="0" applyBorder="1" applyFont="1"/>
    <xf borderId="6" fillId="0" fontId="15" numFmtId="0" xfId="0" applyAlignment="1" applyBorder="1" applyFont="1">
      <alignment horizontal="center" shrinkToFit="1" wrapText="0"/>
    </xf>
    <xf borderId="1" fillId="4" fontId="9" numFmtId="0" xfId="0" applyAlignment="1" applyBorder="1" applyFill="1" applyFont="1">
      <alignment shrinkToFit="0" vertical="top" wrapText="1"/>
    </xf>
    <xf borderId="0" fillId="0" fontId="15" numFmtId="0" xfId="0" applyAlignment="1" applyFont="1">
      <alignment horizontal="center"/>
    </xf>
    <xf borderId="0" fillId="0" fontId="17" numFmtId="0" xfId="0" applyAlignment="1" applyFont="1">
      <alignment horizontal="center"/>
    </xf>
    <xf borderId="4" fillId="2" fontId="17" numFmtId="0" xfId="0" applyAlignment="1" applyBorder="1" applyFont="1">
      <alignment horizontal="center"/>
    </xf>
    <xf borderId="0" fillId="0" fontId="9" numFmtId="0" xfId="0" applyFont="1"/>
    <xf borderId="4" fillId="2" fontId="1" numFmtId="0" xfId="0" applyAlignment="1" applyBorder="1" applyFont="1">
      <alignment shrinkToFit="1" wrapText="0"/>
    </xf>
    <xf borderId="0" fillId="0" fontId="1" numFmtId="0" xfId="0" applyAlignment="1" applyFont="1">
      <alignment shrinkToFit="1" wrapText="0"/>
    </xf>
    <xf borderId="1" fillId="2" fontId="18" numFmtId="0" xfId="0" applyAlignment="1" applyBorder="1" applyFont="1">
      <alignment horizontal="center" vertical="center"/>
    </xf>
    <xf borderId="5" fillId="0" fontId="15" numFmtId="0" xfId="0" applyAlignment="1" applyBorder="1" applyFont="1">
      <alignment horizontal="left"/>
    </xf>
    <xf borderId="0" fillId="0" fontId="8" numFmtId="0" xfId="0" applyAlignment="1" applyFont="1">
      <alignment vertical="center"/>
    </xf>
    <xf borderId="5" fillId="0" fontId="15" numFmtId="0" xfId="0" applyBorder="1" applyFont="1"/>
    <xf borderId="4" fillId="2" fontId="15" numFmtId="0" xfId="0" applyBorder="1" applyFont="1"/>
    <xf borderId="5" fillId="0" fontId="16" numFmtId="0" xfId="0" applyAlignment="1" applyBorder="1" applyFont="1">
      <alignment shrinkToFit="0" wrapText="1"/>
    </xf>
    <xf borderId="4" fillId="2" fontId="15" numFmtId="0" xfId="0" applyAlignment="1" applyBorder="1" applyFont="1">
      <alignment horizontal="center" shrinkToFit="1" wrapText="0"/>
    </xf>
    <xf borderId="1" fillId="2" fontId="15" numFmtId="0" xfId="0" applyBorder="1" applyFont="1"/>
    <xf borderId="4" fillId="2" fontId="15" numFmtId="0" xfId="0" applyAlignment="1" applyBorder="1" applyFont="1">
      <alignment shrinkToFit="1" wrapText="0"/>
    </xf>
    <xf borderId="1" fillId="2" fontId="15" numFmtId="0" xfId="0" applyAlignment="1" applyBorder="1" applyFont="1">
      <alignment shrinkToFit="1" wrapText="0"/>
    </xf>
    <xf borderId="0" fillId="0" fontId="1" numFmtId="0" xfId="0" applyAlignment="1" applyFont="1">
      <alignment readingOrder="0" shrinkToFit="1" wrapText="0"/>
    </xf>
    <xf borderId="5" fillId="0" fontId="1" numFmtId="0" xfId="0" applyAlignment="1" applyBorder="1" applyFont="1">
      <alignment horizontal="center" readingOrder="0"/>
    </xf>
    <xf borderId="0" fillId="0" fontId="1" numFmtId="0" xfId="0" applyAlignment="1" applyFont="1">
      <alignment horizontal="left" readingOrder="0" shrinkToFit="1" wrapText="0"/>
    </xf>
    <xf borderId="0" fillId="0" fontId="1" numFmtId="0" xfId="0" applyAlignment="1" applyFont="1">
      <alignment horizontal="left" readingOrder="0" shrinkToFit="1" wrapText="0"/>
    </xf>
    <xf borderId="5" fillId="0" fontId="1" numFmtId="0" xfId="0" applyAlignment="1" applyBorder="1" applyFont="1">
      <alignment horizontal="center" readingOrder="0" shrinkToFit="1" wrapText="0"/>
    </xf>
    <xf borderId="5" fillId="0" fontId="1" numFmtId="0" xfId="0" applyBorder="1" applyFont="1"/>
    <xf borderId="0" fillId="0" fontId="1" numFmtId="0" xfId="0" applyAlignment="1" applyFont="1">
      <alignment horizontal="left" shrinkToFit="1" wrapText="0"/>
    </xf>
    <xf borderId="0" fillId="0" fontId="15" numFmtId="0" xfId="0" applyAlignment="1" applyFont="1">
      <alignment horizontal="left" readingOrder="0" shrinkToFit="1" wrapText="0"/>
    </xf>
    <xf borderId="7" fillId="4" fontId="15" numFmtId="0" xfId="0" applyBorder="1" applyFont="1"/>
    <xf borderId="5" fillId="0" fontId="1" numFmtId="0" xfId="0" applyAlignment="1" applyBorder="1" applyFont="1">
      <alignment horizontal="left" shrinkToFit="0" wrapText="1"/>
    </xf>
    <xf borderId="4" fillId="2" fontId="1" numFmtId="0" xfId="0" applyBorder="1" applyFont="1"/>
    <xf borderId="5" fillId="0" fontId="19" numFmtId="0" xfId="0" applyAlignment="1" applyBorder="1" applyFont="1">
      <alignment horizontal="center" readingOrder="0" shrinkToFit="1" wrapText="0"/>
    </xf>
    <xf borderId="0" fillId="0" fontId="15" numFmtId="0" xfId="0" applyAlignment="1" applyFont="1">
      <alignment horizontal="center" readingOrder="0" shrinkToFit="1" wrapText="0"/>
    </xf>
    <xf borderId="0" fillId="0" fontId="1" numFmtId="0" xfId="0" applyAlignment="1" applyFont="1">
      <alignment horizontal="center" readingOrder="0" shrinkToFit="1" wrapText="0"/>
    </xf>
    <xf borderId="0" fillId="0" fontId="1" numFmtId="0" xfId="0" applyAlignment="1" applyFont="1">
      <alignment vertical="bottom"/>
    </xf>
    <xf borderId="0" fillId="0" fontId="20" numFmtId="0" xfId="0" applyAlignment="1" applyFont="1">
      <alignment horizontal="center" shrinkToFit="1" wrapText="0"/>
    </xf>
    <xf borderId="0" fillId="0" fontId="21" numFmtId="0" xfId="0" applyAlignment="1" applyFont="1">
      <alignment vertical="bottom"/>
    </xf>
    <xf borderId="0" fillId="0" fontId="1" numFmtId="0" xfId="0" applyAlignment="1" applyFont="1">
      <alignment horizontal="center" vertical="bottom"/>
    </xf>
    <xf borderId="0" fillId="0" fontId="21" numFmtId="0" xfId="0" applyAlignment="1" applyFont="1">
      <alignment vertical="bottom"/>
    </xf>
    <xf borderId="0" fillId="0" fontId="15" numFmtId="0" xfId="0" applyFont="1"/>
    <xf borderId="8" fillId="0" fontId="1" numFmtId="0" xfId="0" applyBorder="1" applyFont="1"/>
    <xf borderId="1" fillId="5" fontId="22" numFmtId="0" xfId="0" applyAlignment="1" applyBorder="1" applyFill="1" applyFont="1">
      <alignment horizontal="left"/>
    </xf>
    <xf borderId="9" fillId="0" fontId="1" numFmtId="0" xfId="0" applyBorder="1" applyFont="1"/>
    <xf borderId="5" fillId="0" fontId="1" numFmtId="0" xfId="0" applyAlignment="1" applyBorder="1" applyFont="1">
      <alignment shrinkToFit="1" wrapText="0"/>
    </xf>
    <xf borderId="10" fillId="0" fontId="1" numFmtId="0" xfId="0" applyBorder="1" applyFont="1"/>
    <xf borderId="0" fillId="0" fontId="1" numFmtId="0" xfId="0" applyAlignment="1" applyFont="1">
      <alignment horizontal="center" readingOrder="0" vertical="bottom"/>
    </xf>
    <xf borderId="0" fillId="0" fontId="1" numFmtId="0" xfId="0" applyAlignment="1" applyFont="1">
      <alignment horizontal="left" shrinkToFit="0" wrapText="1"/>
    </xf>
    <xf borderId="0" fillId="0" fontId="1" numFmtId="0" xfId="0" applyAlignment="1" applyFont="1">
      <alignment readingOrder="0" vertical="bottom"/>
    </xf>
    <xf borderId="10" fillId="0" fontId="1" numFmtId="0" xfId="0" applyAlignment="1" applyBorder="1" applyFont="1">
      <alignment horizontal="left"/>
    </xf>
    <xf borderId="0" fillId="0" fontId="22" numFmtId="0" xfId="0" applyAlignment="1" applyFont="1">
      <alignment horizontal="left"/>
    </xf>
    <xf borderId="0" fillId="0" fontId="15" numFmtId="0" xfId="0" applyAlignment="1" applyFont="1">
      <alignment horizontal="left" shrinkToFit="1" wrapText="0"/>
    </xf>
    <xf borderId="0" fillId="0" fontId="15" numFmtId="0" xfId="0" applyAlignment="1" applyFont="1">
      <alignment horizontal="left"/>
    </xf>
    <xf borderId="0" fillId="0" fontId="15" numFmtId="0" xfId="0" applyAlignment="1" applyFont="1">
      <alignment readingOrder="0" shrinkToFit="1" wrapText="0"/>
    </xf>
    <xf borderId="4" fillId="2" fontId="17" numFmtId="0" xfId="0" applyAlignment="1" applyBorder="1" applyFont="1">
      <alignment horizontal="left" shrinkToFit="0" wrapText="1"/>
    </xf>
    <xf borderId="0" fillId="0" fontId="15" numFmtId="0" xfId="0" applyAlignment="1" applyFont="1">
      <alignment shrinkToFit="1" wrapText="0"/>
    </xf>
    <xf borderId="4" fillId="2" fontId="15" numFmtId="0" xfId="0" applyAlignment="1" applyBorder="1" applyFont="1">
      <alignment horizontal="center"/>
    </xf>
    <xf borderId="0" fillId="0" fontId="15" numFmtId="0" xfId="0" applyAlignment="1" applyFont="1">
      <alignment horizontal="center" vertical="bottom"/>
    </xf>
    <xf borderId="4" fillId="2" fontId="1" numFmtId="0" xfId="0" applyAlignment="1" applyBorder="1" applyFont="1">
      <alignment horizontal="center"/>
    </xf>
    <xf borderId="11" fillId="0" fontId="1" numFmtId="0" xfId="0" applyAlignment="1" applyBorder="1" applyFont="1">
      <alignment horizontal="left" shrinkToFit="1" wrapText="0"/>
    </xf>
    <xf borderId="0" fillId="0" fontId="1" numFmtId="0" xfId="0" applyAlignment="1" applyFont="1">
      <alignment horizontal="center" vertical="bottom"/>
    </xf>
    <xf borderId="0" fillId="0" fontId="1" numFmtId="0" xfId="0" applyAlignment="1" applyFont="1">
      <alignment shrinkToFit="0" textRotation="90" wrapText="1"/>
    </xf>
    <xf borderId="0" fillId="0" fontId="15" numFmtId="0" xfId="0" applyAlignment="1" applyFont="1">
      <alignment horizontal="left" shrinkToFit="0" wrapText="1"/>
    </xf>
    <xf borderId="5" fillId="0" fontId="1" numFmtId="0" xfId="0" applyAlignment="1" applyBorder="1" applyFont="1">
      <alignment horizontal="left" shrinkToFit="1" wrapText="0"/>
    </xf>
    <xf borderId="4" fillId="2" fontId="15" numFmtId="0" xfId="0" applyAlignment="1" applyBorder="1" applyFont="1">
      <alignment horizontal="left" shrinkToFit="0" textRotation="90" wrapText="1"/>
    </xf>
    <xf borderId="0" fillId="0" fontId="15" numFmtId="0" xfId="0" applyAlignment="1" applyFont="1">
      <alignment horizontal="right" shrinkToFit="0" wrapText="1"/>
    </xf>
    <xf borderId="12" fillId="0" fontId="1" numFmtId="0" xfId="0" applyAlignment="1" applyBorder="1" applyFont="1">
      <alignment horizontal="center" shrinkToFit="0" textRotation="90" vertical="bottom" wrapText="1"/>
    </xf>
    <xf borderId="5" fillId="0" fontId="15" numFmtId="0" xfId="0" applyAlignment="1" applyBorder="1" applyFont="1">
      <alignment shrinkToFit="1" wrapText="0"/>
    </xf>
    <xf borderId="12" fillId="0" fontId="1" numFmtId="0" xfId="0" applyAlignment="1" applyBorder="1" applyFont="1">
      <alignment horizontal="center" shrinkToFit="0" textRotation="90" vertical="bottom" wrapText="1"/>
    </xf>
    <xf borderId="0" fillId="0" fontId="1" numFmtId="0" xfId="0" applyAlignment="1" applyFont="1">
      <alignment horizontal="center" readingOrder="0" shrinkToFit="0" textRotation="90" wrapText="1"/>
    </xf>
    <xf borderId="5" fillId="0" fontId="1" numFmtId="0" xfId="0" applyAlignment="1" applyBorder="1" applyFont="1">
      <alignment horizontal="center"/>
    </xf>
    <xf borderId="0" fillId="0" fontId="15" numFmtId="0" xfId="0" applyAlignment="1" applyFont="1">
      <alignment horizontal="center" readingOrder="0" vertical="bottom"/>
    </xf>
    <xf borderId="0" fillId="0" fontId="1" numFmtId="0" xfId="0" applyAlignment="1" applyFont="1">
      <alignment horizontal="center" shrinkToFit="0" textRotation="90" wrapText="1"/>
    </xf>
    <xf borderId="5" fillId="0" fontId="1" numFmtId="0" xfId="0" applyAlignment="1" applyBorder="1" applyFont="1">
      <alignment readingOrder="0"/>
    </xf>
    <xf borderId="13" fillId="0" fontId="1" numFmtId="0" xfId="0" applyAlignment="1" applyBorder="1" applyFont="1">
      <alignment shrinkToFit="0" wrapText="1"/>
    </xf>
    <xf borderId="14" fillId="0" fontId="1" numFmtId="0" xfId="0" applyBorder="1" applyFont="1"/>
    <xf borderId="13" fillId="0" fontId="17" numFmtId="0" xfId="0" applyAlignment="1" applyBorder="1" applyFont="1">
      <alignment horizontal="left" shrinkToFit="0" wrapText="1"/>
    </xf>
    <xf borderId="0" fillId="5" fontId="23" numFmtId="0" xfId="0" applyAlignment="1" applyFont="1">
      <alignment horizontal="center" readingOrder="0"/>
    </xf>
    <xf borderId="15" fillId="2" fontId="17" numFmtId="0" xfId="0" applyAlignment="1" applyBorder="1" applyFont="1">
      <alignment horizontal="left" shrinkToFit="0" wrapText="1"/>
    </xf>
    <xf borderId="13" fillId="0" fontId="15" numFmtId="0" xfId="0" applyAlignment="1" applyBorder="1" applyFont="1">
      <alignment horizontal="right" shrinkToFit="0" wrapText="1"/>
    </xf>
    <xf borderId="14" fillId="0" fontId="1" numFmtId="0" xfId="0" applyAlignment="1" applyBorder="1" applyFont="1">
      <alignment readingOrder="0"/>
    </xf>
    <xf borderId="13" fillId="0" fontId="1" numFmtId="164" xfId="0" applyAlignment="1" applyBorder="1" applyFont="1" applyNumberFormat="1">
      <alignment horizontal="center" readingOrder="0" shrinkToFit="0" wrapText="1"/>
    </xf>
    <xf borderId="13" fillId="0" fontId="1" numFmtId="0" xfId="0" applyAlignment="1" applyBorder="1" applyFont="1">
      <alignment horizontal="center" readingOrder="0" shrinkToFit="0" wrapText="1"/>
    </xf>
    <xf borderId="13" fillId="0" fontId="1" numFmtId="165" xfId="0" applyAlignment="1" applyBorder="1" applyFont="1" applyNumberFormat="1">
      <alignment horizontal="center" readingOrder="0" shrinkToFit="0" wrapText="1"/>
    </xf>
    <xf borderId="5" fillId="0" fontId="1" numFmtId="1" xfId="0" applyAlignment="1" applyBorder="1" applyFont="1" applyNumberFormat="1">
      <alignment horizontal="center"/>
    </xf>
    <xf borderId="13" fillId="0" fontId="1" numFmtId="164" xfId="0" applyAlignment="1" applyBorder="1" applyFont="1" applyNumberFormat="1">
      <alignment horizontal="center" shrinkToFit="0" wrapText="1"/>
    </xf>
    <xf borderId="4" fillId="2" fontId="17" numFmtId="0" xfId="0" applyAlignment="1" applyBorder="1" applyFont="1">
      <alignment shrinkToFit="0" wrapText="1"/>
    </xf>
    <xf borderId="4" fillId="2" fontId="24" numFmtId="0" xfId="0" applyAlignment="1" applyBorder="1" applyFont="1">
      <alignment horizontal="center" shrinkToFit="0" wrapText="1"/>
    </xf>
    <xf borderId="4" fillId="2" fontId="17" numFmtId="0" xfId="0" applyAlignment="1" applyBorder="1" applyFont="1">
      <alignment horizontal="center" shrinkToFit="0" wrapText="1"/>
    </xf>
    <xf borderId="14" fillId="0" fontId="1" numFmtId="0" xfId="0" applyAlignment="1" applyBorder="1" applyFont="1">
      <alignment horizontal="center" readingOrder="0"/>
    </xf>
    <xf borderId="0" fillId="0" fontId="1" numFmtId="0" xfId="0" applyAlignment="1" applyFont="1">
      <alignment horizontal="center" readingOrder="0"/>
    </xf>
    <xf borderId="0" fillId="0" fontId="1" numFmtId="0" xfId="0" applyAlignment="1" applyFont="1">
      <alignment shrinkToFit="0" wrapText="1"/>
    </xf>
    <xf borderId="0" fillId="0" fontId="15" numFmtId="0" xfId="0" applyAlignment="1" applyFont="1">
      <alignment horizontal="center" vertical="bottom"/>
    </xf>
    <xf borderId="0" fillId="0" fontId="1" numFmtId="0" xfId="0" applyAlignment="1" applyFont="1">
      <alignment horizontal="center" readingOrder="0" vertical="bottom"/>
    </xf>
    <xf borderId="0" fillId="0" fontId="1" numFmtId="0" xfId="0" applyAlignment="1" applyFont="1">
      <alignment horizontal="center" readingOrder="0"/>
    </xf>
    <xf borderId="0" fillId="0" fontId="1" numFmtId="0" xfId="0" applyAlignment="1" applyFont="1">
      <alignment horizontal="center"/>
    </xf>
    <xf borderId="0" fillId="0" fontId="1" numFmtId="49" xfId="0" applyAlignment="1" applyFont="1" applyNumberFormat="1">
      <alignment horizontal="center"/>
    </xf>
    <xf borderId="16" fillId="0" fontId="1" numFmtId="0" xfId="0" applyAlignment="1" applyBorder="1" applyFont="1">
      <alignment horizontal="left" shrinkToFit="0" wrapText="1"/>
    </xf>
    <xf borderId="14" fillId="0" fontId="7" numFmtId="0" xfId="0" applyBorder="1" applyFont="1"/>
    <xf borderId="17" fillId="0" fontId="7" numFmtId="0" xfId="0" applyBorder="1" applyFont="1"/>
    <xf borderId="4" fillId="2" fontId="15" numFmtId="49" xfId="0" applyAlignment="1" applyBorder="1" applyFont="1" applyNumberFormat="1">
      <alignment horizontal="center"/>
    </xf>
    <xf borderId="4" fillId="2" fontId="1" numFmtId="0" xfId="0" applyAlignment="1" applyBorder="1" applyFont="1">
      <alignment shrinkToFit="0" textRotation="90" wrapText="1"/>
    </xf>
    <xf borderId="0" fillId="0" fontId="1" numFmtId="0" xfId="0" applyAlignment="1" applyFont="1">
      <alignment horizontal="left" shrinkToFit="0" textRotation="90" wrapText="1"/>
    </xf>
    <xf borderId="0" fillId="0" fontId="15" numFmtId="49" xfId="0" applyAlignment="1" applyFont="1" applyNumberFormat="1">
      <alignment horizontal="center" shrinkToFit="0" wrapText="1"/>
    </xf>
    <xf borderId="15" fillId="2" fontId="1" numFmtId="0" xfId="0" applyAlignment="1" applyBorder="1" applyFont="1">
      <alignment shrinkToFit="0" wrapText="1"/>
    </xf>
    <xf borderId="13" fillId="0" fontId="17" numFmtId="0" xfId="0" applyAlignment="1" applyBorder="1" applyFont="1">
      <alignment horizontal="center" shrinkToFit="0" wrapText="1"/>
    </xf>
    <xf borderId="13" fillId="0" fontId="17" numFmtId="49" xfId="0" applyAlignment="1" applyBorder="1" applyFont="1" applyNumberFormat="1">
      <alignment horizontal="center" shrinkToFit="0" wrapText="1"/>
    </xf>
    <xf borderId="15" fillId="2" fontId="15" numFmtId="0" xfId="0" applyAlignment="1" applyBorder="1" applyFont="1">
      <alignment horizontal="left" shrinkToFit="0" textRotation="90" wrapText="1"/>
    </xf>
    <xf borderId="4" fillId="2" fontId="24" numFmtId="0" xfId="0" applyAlignment="1" applyBorder="1" applyFont="1">
      <alignment shrinkToFit="0" wrapText="1"/>
    </xf>
    <xf borderId="4" fillId="6" fontId="24" numFmtId="0" xfId="0" applyAlignment="1" applyBorder="1" applyFill="1" applyFont="1">
      <alignment horizontal="left" shrinkToFit="0" wrapText="1"/>
    </xf>
    <xf borderId="18" fillId="6" fontId="24" numFmtId="0" xfId="0" applyAlignment="1" applyBorder="1" applyFont="1">
      <alignment horizontal="left" shrinkToFit="0" wrapText="1"/>
    </xf>
    <xf borderId="18" fillId="6" fontId="24" numFmtId="0" xfId="0" applyAlignment="1" applyBorder="1" applyFont="1">
      <alignment horizontal="center" shrinkToFit="0" wrapText="1"/>
    </xf>
    <xf borderId="19" fillId="6" fontId="24" numFmtId="0" xfId="0" applyAlignment="1" applyBorder="1" applyFont="1">
      <alignment horizontal="left" shrinkToFit="0" wrapText="1"/>
    </xf>
    <xf borderId="20" fillId="6" fontId="24" numFmtId="0" xfId="0" applyAlignment="1" applyBorder="1" applyFont="1">
      <alignment horizontal="left" shrinkToFit="0" wrapText="1"/>
    </xf>
    <xf borderId="4" fillId="6" fontId="24" numFmtId="49" xfId="0" applyAlignment="1" applyBorder="1" applyFont="1" applyNumberFormat="1">
      <alignment horizontal="center" shrinkToFit="0" wrapText="1"/>
    </xf>
    <xf borderId="4" fillId="6" fontId="24" numFmtId="0" xfId="0" applyAlignment="1" applyBorder="1" applyFont="1">
      <alignment shrinkToFit="0" wrapText="1"/>
    </xf>
    <xf borderId="4" fillId="7" fontId="24" numFmtId="0" xfId="0" applyAlignment="1" applyBorder="1" applyFill="1" applyFont="1">
      <alignment horizontal="left" shrinkToFit="0" wrapText="1"/>
    </xf>
    <xf borderId="21" fillId="7" fontId="24" numFmtId="0" xfId="0" applyAlignment="1" applyBorder="1" applyFont="1">
      <alignment horizontal="left" shrinkToFit="0" wrapText="1"/>
    </xf>
    <xf borderId="21" fillId="7" fontId="24" numFmtId="0" xfId="0" applyAlignment="1" applyBorder="1" applyFont="1">
      <alignment horizontal="center" shrinkToFit="0" wrapText="1"/>
    </xf>
    <xf borderId="19" fillId="7" fontId="24" numFmtId="0" xfId="0" applyAlignment="1" applyBorder="1" applyFont="1">
      <alignment horizontal="left" shrinkToFit="0" wrapText="1"/>
    </xf>
    <xf borderId="20" fillId="7" fontId="24" numFmtId="0" xfId="0" applyAlignment="1" applyBorder="1" applyFont="1">
      <alignment horizontal="left" shrinkToFit="0" wrapText="1"/>
    </xf>
    <xf borderId="4" fillId="7" fontId="24" numFmtId="49" xfId="0" applyAlignment="1" applyBorder="1" applyFont="1" applyNumberFormat="1">
      <alignment horizontal="center" shrinkToFit="0" wrapText="1"/>
    </xf>
    <xf borderId="4" fillId="7" fontId="24" numFmtId="0" xfId="0" applyAlignment="1" applyBorder="1" applyFont="1">
      <alignment shrinkToFit="0" wrapText="1"/>
    </xf>
    <xf borderId="4" fillId="8" fontId="24" numFmtId="0" xfId="0" applyAlignment="1" applyBorder="1" applyFill="1" applyFont="1">
      <alignment horizontal="left" shrinkToFit="0" wrapText="1"/>
    </xf>
    <xf borderId="21" fillId="8" fontId="24" numFmtId="0" xfId="0" applyAlignment="1" applyBorder="1" applyFont="1">
      <alignment horizontal="left" shrinkToFit="0" wrapText="1"/>
    </xf>
    <xf borderId="21" fillId="8" fontId="24" numFmtId="0" xfId="0" applyAlignment="1" applyBorder="1" applyFont="1">
      <alignment horizontal="center" shrinkToFit="0" wrapText="1"/>
    </xf>
    <xf borderId="19" fillId="8" fontId="24" numFmtId="0" xfId="0" applyAlignment="1" applyBorder="1" applyFont="1">
      <alignment horizontal="left" shrinkToFit="0" wrapText="1"/>
    </xf>
    <xf borderId="20" fillId="8" fontId="24" numFmtId="0" xfId="0" applyAlignment="1" applyBorder="1" applyFont="1">
      <alignment horizontal="left" shrinkToFit="0" wrapText="1"/>
    </xf>
    <xf borderId="4" fillId="8" fontId="24" numFmtId="49" xfId="0" applyAlignment="1" applyBorder="1" applyFont="1" applyNumberFormat="1">
      <alignment horizontal="center" shrinkToFit="0" wrapText="1"/>
    </xf>
    <xf borderId="4" fillId="8" fontId="24" numFmtId="0" xfId="0" applyAlignment="1" applyBorder="1" applyFont="1">
      <alignment shrinkToFit="0" wrapText="1"/>
    </xf>
    <xf borderId="4" fillId="9" fontId="24" numFmtId="0" xfId="0" applyAlignment="1" applyBorder="1" applyFill="1" applyFont="1">
      <alignment horizontal="left" shrinkToFit="0" wrapText="1"/>
    </xf>
    <xf borderId="21" fillId="9" fontId="24" numFmtId="0" xfId="0" applyAlignment="1" applyBorder="1" applyFont="1">
      <alignment horizontal="left" shrinkToFit="0" wrapText="1"/>
    </xf>
    <xf borderId="21" fillId="9" fontId="24" numFmtId="0" xfId="0" applyAlignment="1" applyBorder="1" applyFont="1">
      <alignment horizontal="center" shrinkToFit="0" wrapText="1"/>
    </xf>
    <xf borderId="22" fillId="9" fontId="24" numFmtId="0" xfId="0" applyAlignment="1" applyBorder="1" applyFont="1">
      <alignment horizontal="left" shrinkToFit="0" wrapText="1"/>
    </xf>
    <xf borderId="7" fillId="9" fontId="24" numFmtId="0" xfId="0" applyAlignment="1" applyBorder="1" applyFont="1">
      <alignment horizontal="left" shrinkToFit="0" wrapText="1"/>
    </xf>
    <xf borderId="23" fillId="9" fontId="24" numFmtId="0" xfId="0" applyAlignment="1" applyBorder="1" applyFont="1">
      <alignment horizontal="left" shrinkToFit="0" wrapText="1"/>
    </xf>
    <xf borderId="4" fillId="9" fontId="24" numFmtId="49" xfId="0" applyAlignment="1" applyBorder="1" applyFont="1" applyNumberFormat="1">
      <alignment horizontal="center" shrinkToFit="0" wrapText="1"/>
    </xf>
    <xf borderId="4" fillId="9" fontId="24" numFmtId="0" xfId="0" applyAlignment="1" applyBorder="1" applyFont="1">
      <alignment shrinkToFit="0" wrapText="1"/>
    </xf>
    <xf borderId="21" fillId="0" fontId="1" numFmtId="0" xfId="0" applyBorder="1" applyFont="1"/>
    <xf borderId="21" fillId="0" fontId="1" numFmtId="0" xfId="0" applyAlignment="1" applyBorder="1" applyFont="1">
      <alignment horizontal="center"/>
    </xf>
    <xf borderId="21" fillId="0" fontId="1" numFmtId="0" xfId="0" applyAlignment="1" applyBorder="1" applyFont="1">
      <alignment readingOrder="0"/>
    </xf>
    <xf borderId="21" fillId="0" fontId="1" numFmtId="0" xfId="0" applyAlignment="1" applyBorder="1" applyFont="1">
      <alignment horizontal="right" vertical="bottom"/>
    </xf>
    <xf borderId="17" fillId="0" fontId="1" numFmtId="0" xfId="0" applyAlignment="1" applyBorder="1" applyFont="1">
      <alignment horizontal="right" vertical="bottom"/>
    </xf>
    <xf borderId="21" fillId="0" fontId="1" numFmtId="49" xfId="0" applyAlignment="1" applyBorder="1" applyFont="1" applyNumberFormat="1">
      <alignment horizontal="center"/>
    </xf>
    <xf borderId="24" fillId="0" fontId="1" numFmtId="0" xfId="0" applyAlignment="1" applyBorder="1" applyFont="1">
      <alignment horizontal="right" vertical="bottom"/>
    </xf>
    <xf borderId="8" fillId="0" fontId="1" numFmtId="0" xfId="0" applyAlignment="1" applyBorder="1" applyFont="1">
      <alignment horizontal="right" vertical="bottom"/>
    </xf>
    <xf borderId="24" fillId="0" fontId="1" numFmtId="0" xfId="0" applyAlignment="1" applyBorder="1" applyFont="1">
      <alignment horizontal="right" readingOrder="0" vertical="bottom"/>
    </xf>
    <xf borderId="8" fillId="0" fontId="1" numFmtId="0" xfId="0" applyAlignment="1" applyBorder="1" applyFont="1">
      <alignment horizontal="right" readingOrder="0" vertical="bottom"/>
    </xf>
    <xf borderId="8" fillId="0" fontId="1" numFmtId="0" xfId="0" applyAlignment="1" applyBorder="1" applyFont="1">
      <alignment horizontal="right" vertical="bottom"/>
    </xf>
    <xf borderId="21" fillId="0" fontId="1" numFmtId="49" xfId="0" applyAlignment="1" applyBorder="1" applyFont="1" applyNumberFormat="1">
      <alignment horizontal="center" readingOrder="0"/>
    </xf>
    <xf borderId="24" fillId="0" fontId="1" numFmtId="0" xfId="0" applyAlignment="1" applyBorder="1" applyFont="1">
      <alignment horizontal="right" vertical="bottom"/>
    </xf>
    <xf borderId="4" fillId="2" fontId="25" numFmtId="0" xfId="0" applyAlignment="1" applyBorder="1" applyFont="1">
      <alignment horizontal="left"/>
    </xf>
    <xf borderId="4" fillId="2" fontId="26" numFmtId="0" xfId="0" applyAlignment="1" applyBorder="1" applyFont="1">
      <alignment horizontal="center"/>
    </xf>
    <xf borderId="4" fillId="2" fontId="8" numFmtId="0" xfId="0" applyBorder="1" applyFont="1"/>
    <xf borderId="0" fillId="0" fontId="8" numFmtId="0" xfId="0" applyAlignment="1" applyFont="1">
      <alignment horizontal="left" shrinkToFit="0" wrapText="1"/>
    </xf>
    <xf borderId="0" fillId="0" fontId="8" numFmtId="0" xfId="0" applyAlignment="1" applyFont="1">
      <alignment horizontal="left"/>
    </xf>
    <xf borderId="1" fillId="2" fontId="8" numFmtId="0" xfId="0" applyAlignment="1" applyBorder="1" applyFont="1">
      <alignment horizontal="left"/>
    </xf>
    <xf borderId="0" fillId="0" fontId="27" numFmtId="0" xfId="0" applyAlignment="1" applyFont="1">
      <alignment horizontal="left"/>
    </xf>
    <xf borderId="0" fillId="0" fontId="28" numFmtId="0" xfId="0" applyFont="1"/>
    <xf borderId="0" fillId="0" fontId="27" numFmtId="0" xfId="0" applyFont="1"/>
    <xf borderId="0" fillId="0" fontId="29" numFmtId="0" xfId="0" applyFont="1"/>
    <xf borderId="5" fillId="0" fontId="27" numFmtId="0" xfId="0" applyAlignment="1" applyBorder="1" applyFont="1">
      <alignment shrinkToFit="1" wrapText="0"/>
    </xf>
    <xf borderId="14" fillId="0" fontId="27" numFmtId="0" xfId="0" applyAlignment="1" applyBorder="1" applyFont="1">
      <alignment shrinkToFit="1" wrapText="0"/>
    </xf>
    <xf borderId="0" fillId="0" fontId="27" numFmtId="0" xfId="0" applyAlignment="1" applyFont="1">
      <alignment shrinkToFit="1" wrapText="0"/>
    </xf>
    <xf borderId="0" fillId="0" fontId="15" numFmtId="0" xfId="0" applyAlignment="1" applyFont="1">
      <alignment horizontal="center" readingOrder="0"/>
    </xf>
    <xf borderId="0" fillId="0" fontId="8" numFmtId="0" xfId="0" applyAlignment="1" applyFont="1">
      <alignment shrinkToFit="1" wrapText="0"/>
    </xf>
    <xf borderId="0" fillId="0" fontId="30" numFmtId="0" xfId="0" applyAlignment="1" applyFont="1">
      <alignment shrinkToFit="0" wrapText="1"/>
    </xf>
    <xf borderId="21" fillId="0" fontId="1" numFmtId="0" xfId="0" applyAlignment="1" applyBorder="1" applyFont="1">
      <alignment horizontal="right" vertical="bottom"/>
    </xf>
    <xf borderId="17" fillId="0" fontId="1" numFmtId="0" xfId="0" applyAlignment="1" applyBorder="1" applyFont="1">
      <alignment horizontal="right" vertical="bottom"/>
    </xf>
    <xf borderId="17" fillId="0" fontId="1" numFmtId="0" xfId="0" applyAlignment="1" applyBorder="1" applyFont="1">
      <alignment horizontal="right" readingOrder="0" vertical="bottom"/>
    </xf>
    <xf borderId="0" fillId="0" fontId="31" numFmtId="0" xfId="0" applyAlignment="1" applyFont="1">
      <alignment shrinkToFit="0" wrapText="1"/>
    </xf>
    <xf borderId="5" fillId="0" fontId="32" numFmtId="0" xfId="0" applyAlignment="1" applyBorder="1" applyFont="1">
      <alignment horizontal="left"/>
    </xf>
    <xf borderId="0" fillId="0" fontId="33" numFmtId="0" xfId="0" applyAlignment="1" applyFont="1">
      <alignment horizontal="right"/>
    </xf>
    <xf borderId="0" fillId="0" fontId="34" numFmtId="0" xfId="0" applyAlignment="1" applyFont="1">
      <alignment shrinkToFit="0" wrapText="1"/>
    </xf>
    <xf borderId="0" fillId="0" fontId="35" numFmtId="0" xfId="0" applyFont="1"/>
    <xf borderId="0" fillId="0" fontId="35" numFmtId="0" xfId="0" applyAlignment="1" applyFont="1">
      <alignment horizontal="center"/>
    </xf>
    <xf borderId="0" fillId="0" fontId="32" numFmtId="0" xfId="0" applyAlignment="1" applyFont="1">
      <alignment horizontal="left"/>
    </xf>
    <xf borderId="14" fillId="0" fontId="32" numFmtId="0" xfId="0" applyAlignment="1" applyBorder="1" applyFont="1">
      <alignment horizontal="left"/>
    </xf>
    <xf borderId="5" fillId="0" fontId="32" numFmtId="0" xfId="0" applyBorder="1" applyFont="1"/>
    <xf borderId="4" fillId="3" fontId="26" numFmtId="0" xfId="0" applyAlignment="1" applyBorder="1" applyFont="1">
      <alignment horizontal="left"/>
    </xf>
    <xf borderId="4" fillId="3" fontId="36" numFmtId="0" xfId="0" applyBorder="1" applyFont="1"/>
    <xf borderId="0" fillId="0" fontId="8" numFmtId="0" xfId="0" applyAlignment="1" applyFont="1">
      <alignment horizontal="left" shrinkToFit="0" vertical="top" wrapText="1"/>
    </xf>
    <xf borderId="0" fillId="0" fontId="8" numFmtId="0" xfId="0" applyAlignment="1" applyFont="1">
      <alignment shrinkToFit="0" vertical="top" wrapText="1"/>
    </xf>
    <xf borderId="25" fillId="2" fontId="32" numFmtId="0" xfId="0" applyAlignment="1" applyBorder="1" applyFont="1">
      <alignment horizontal="center" shrinkToFit="0" vertical="top" wrapText="1"/>
    </xf>
    <xf borderId="26" fillId="0" fontId="7" numFmtId="0" xfId="0" applyBorder="1" applyFont="1"/>
    <xf borderId="0" fillId="0" fontId="11" numFmtId="0" xfId="0" applyAlignment="1" applyFont="1">
      <alignment horizontal="right" vertical="top"/>
    </xf>
    <xf borderId="0" fillId="0" fontId="11" numFmtId="0" xfId="0" applyAlignment="1" applyFont="1">
      <alignment shrinkToFit="0" vertical="top" wrapText="1"/>
    </xf>
    <xf borderId="4" fillId="2" fontId="8" numFmtId="0" xfId="0" applyAlignment="1" applyBorder="1" applyFont="1">
      <alignment horizontal="center"/>
    </xf>
    <xf borderId="0" fillId="0" fontId="37" numFmtId="0" xfId="0" applyAlignment="1" applyFont="1">
      <alignment shrinkToFit="1" wrapText="0"/>
    </xf>
    <xf borderId="0" fillId="0" fontId="38" numFmtId="0" xfId="0" applyAlignment="1" applyFont="1">
      <alignment horizontal="left"/>
    </xf>
    <xf borderId="0" fillId="0" fontId="37" numFmtId="0" xfId="0" applyAlignment="1" applyFont="1">
      <alignment horizontal="center" shrinkToFit="1" wrapText="0"/>
    </xf>
    <xf borderId="0" fillId="0" fontId="39" numFmtId="0" xfId="0" applyAlignment="1" applyFont="1">
      <alignment horizontal="center" shrinkToFit="1" wrapText="0"/>
    </xf>
    <xf borderId="0" fillId="0" fontId="27" numFmtId="0" xfId="0" applyAlignment="1" applyFont="1">
      <alignment horizontal="center"/>
    </xf>
    <xf borderId="0" fillId="0" fontId="27" numFmtId="0" xfId="0" applyAlignment="1" applyFont="1">
      <alignment horizontal="center" shrinkToFit="1" wrapText="0"/>
    </xf>
    <xf borderId="0" fillId="0" fontId="27" numFmtId="0" xfId="0" applyAlignment="1" applyFont="1">
      <alignment horizontal="right"/>
    </xf>
    <xf borderId="0" fillId="0" fontId="40" numFmtId="0" xfId="0" applyAlignment="1" applyFont="1">
      <alignment horizontal="center"/>
    </xf>
    <xf borderId="0" fillId="0" fontId="41" numFmtId="0" xfId="0" applyFont="1"/>
    <xf borderId="0" fillId="0" fontId="41" numFmtId="0" xfId="0" applyAlignment="1" applyFont="1">
      <alignment horizontal="center"/>
    </xf>
    <xf borderId="0" fillId="0" fontId="37" numFmtId="0" xfId="0" applyFont="1"/>
    <xf borderId="0" fillId="0" fontId="37" numFmtId="0" xfId="0" applyAlignment="1" applyFont="1">
      <alignment horizontal="center"/>
    </xf>
    <xf borderId="0" fillId="0" fontId="42" numFmtId="0" xfId="0" applyFont="1"/>
    <xf borderId="1" fillId="3" fontId="43" numFmtId="0" xfId="0" applyAlignment="1" applyBorder="1" applyFont="1">
      <alignment horizontal="center"/>
    </xf>
    <xf borderId="4" fillId="3" fontId="44" numFmtId="0" xfId="0" applyBorder="1" applyFont="1"/>
    <xf borderId="0" fillId="0" fontId="35" numFmtId="0" xfId="0" applyAlignment="1" applyFont="1">
      <alignment horizontal="left"/>
    </xf>
    <xf borderId="0" fillId="0" fontId="35" numFmtId="166" xfId="0" applyAlignment="1" applyFont="1" applyNumberFormat="1">
      <alignment shrinkToFit="1" wrapText="0"/>
    </xf>
    <xf borderId="0" fillId="0" fontId="35" numFmtId="0" xfId="0" applyAlignment="1" applyFont="1">
      <alignment shrinkToFit="1" wrapText="0"/>
    </xf>
    <xf borderId="0" fillId="0" fontId="45" numFmtId="0" xfId="0" applyAlignment="1" applyFont="1">
      <alignment horizontal="center"/>
    </xf>
    <xf borderId="0" fillId="0" fontId="35" numFmtId="166" xfId="0" applyAlignment="1" applyFont="1" applyNumberFormat="1">
      <alignment horizontal="right" shrinkToFit="1" wrapText="0"/>
    </xf>
    <xf borderId="0" fillId="0" fontId="46" numFmtId="0" xfId="0" applyAlignment="1" applyFont="1">
      <alignment horizontal="left"/>
    </xf>
    <xf borderId="5" fillId="0" fontId="34" numFmtId="0" xfId="0" applyAlignment="1" applyBorder="1" applyFont="1">
      <alignment horizontal="center"/>
    </xf>
    <xf borderId="0" fillId="0" fontId="47" numFmtId="0" xfId="0" applyAlignment="1" applyFont="1">
      <alignment horizontal="right"/>
    </xf>
    <xf borderId="0" fillId="0" fontId="34" numFmtId="0" xfId="0" applyAlignment="1" applyFont="1">
      <alignment horizontal="center"/>
    </xf>
    <xf borderId="5" fillId="0" fontId="11" numFmtId="0" xfId="0" applyAlignment="1" applyBorder="1" applyFont="1">
      <alignment horizontal="center"/>
    </xf>
    <xf borderId="14" fillId="0" fontId="11" numFmtId="0" xfId="0" applyAlignment="1" applyBorder="1" applyFont="1">
      <alignment horizontal="center"/>
    </xf>
    <xf borderId="0" fillId="0" fontId="34" numFmtId="0" xfId="0" applyFont="1"/>
    <xf borderId="0" fillId="0" fontId="11" numFmtId="0" xfId="0" applyAlignment="1" applyFont="1">
      <alignment horizontal="center"/>
    </xf>
    <xf borderId="6" fillId="0" fontId="47" numFmtId="0" xfId="0" applyAlignment="1" applyBorder="1" applyFont="1">
      <alignment horizontal="center"/>
    </xf>
    <xf borderId="0" fillId="0" fontId="47" numFmtId="0" xfId="0" applyFont="1"/>
    <xf borderId="0" fillId="0" fontId="47" numFmtId="0" xfId="0" applyAlignment="1" applyFont="1">
      <alignment horizontal="center"/>
    </xf>
    <xf borderId="6" fillId="0" fontId="47" numFmtId="0" xfId="0" applyAlignment="1" applyBorder="1" applyFont="1">
      <alignment horizontal="left"/>
    </xf>
    <xf borderId="0" fillId="0" fontId="33" numFmtId="0" xfId="0" applyFont="1"/>
    <xf borderId="0" fillId="0" fontId="48" numFmtId="0" xfId="0" applyFont="1"/>
    <xf borderId="1" fillId="3" fontId="26" numFmtId="0" xfId="0" applyAlignment="1" applyBorder="1" applyFont="1">
      <alignment horizontal="left" shrinkToFit="0" wrapText="1"/>
    </xf>
    <xf borderId="0" fillId="0" fontId="49" numFmtId="0" xfId="0" applyAlignment="1" applyFont="1">
      <alignment horizontal="center" shrinkToFit="1" wrapText="0"/>
    </xf>
    <xf borderId="0" fillId="0" fontId="50" numFmtId="0" xfId="0" applyAlignment="1" applyFont="1">
      <alignment horizontal="center"/>
    </xf>
    <xf borderId="0" fillId="0" fontId="51" numFmtId="0" xfId="0" applyAlignment="1" applyFont="1">
      <alignment horizontal="center"/>
    </xf>
    <xf borderId="0" fillId="0" fontId="8" numFmtId="0" xfId="0" applyAlignment="1" applyFont="1">
      <alignment horizontal="center"/>
    </xf>
    <xf borderId="1" fillId="2" fontId="8" numFmtId="0" xfId="0" applyBorder="1" applyFont="1"/>
    <xf borderId="0" fillId="0" fontId="35" numFmtId="0" xfId="0" applyAlignment="1" applyFont="1">
      <alignment horizontal="right"/>
    </xf>
    <xf borderId="5" fillId="0" fontId="8" numFmtId="0" xfId="0" applyAlignment="1" applyBorder="1" applyFont="1">
      <alignment horizontal="center"/>
    </xf>
    <xf borderId="5" fillId="0" fontId="8" numFmtId="1" xfId="0" applyAlignment="1" applyBorder="1" applyFont="1" applyNumberFormat="1">
      <alignment horizontal="center"/>
    </xf>
    <xf borderId="5" fillId="0" fontId="32" numFmtId="1" xfId="0" applyAlignment="1" applyBorder="1" applyFont="1" applyNumberFormat="1">
      <alignment horizontal="center" shrinkToFit="1" wrapText="0"/>
    </xf>
    <xf borderId="0" fillId="0" fontId="32" numFmtId="1" xfId="0" applyAlignment="1" applyFont="1" applyNumberFormat="1">
      <alignment horizontal="center" shrinkToFit="1" wrapText="0"/>
    </xf>
    <xf borderId="0" fillId="0" fontId="52" numFmtId="0" xfId="0" applyFont="1"/>
    <xf borderId="0" fillId="0" fontId="53" numFmtId="0" xfId="0" applyFont="1"/>
    <xf borderId="0" fillId="0" fontId="54" numFmtId="0" xfId="0" applyAlignment="1" applyFont="1">
      <alignment horizontal="center"/>
    </xf>
    <xf borderId="0" fillId="0" fontId="53" numFmtId="0" xfId="0" applyAlignment="1" applyFont="1">
      <alignment shrinkToFit="1" wrapText="0"/>
    </xf>
    <xf borderId="0" fillId="0" fontId="6" numFmtId="0" xfId="0" applyAlignment="1" applyFont="1">
      <alignment horizontal="center"/>
    </xf>
    <xf borderId="0" fillId="0" fontId="46" numFmtId="0" xfId="0" applyAlignment="1" applyFont="1">
      <alignment horizontal="left" shrinkToFit="1" wrapText="0"/>
    </xf>
    <xf borderId="0" fillId="0" fontId="55" numFmtId="0" xfId="0" applyAlignment="1" applyFont="1">
      <alignment horizontal="center" shrinkToFit="1" wrapText="0"/>
    </xf>
    <xf borderId="0" fillId="0" fontId="56" numFmtId="0" xfId="0" applyAlignment="1" applyFont="1">
      <alignment shrinkToFit="1" wrapText="0"/>
    </xf>
    <xf borderId="0" fillId="0" fontId="47" numFmtId="0" xfId="0" applyAlignment="1" applyFont="1">
      <alignment horizontal="right" shrinkToFit="1" wrapText="0"/>
    </xf>
    <xf borderId="27" fillId="3" fontId="26" numFmtId="0" xfId="0" applyAlignment="1" applyBorder="1" applyFont="1">
      <alignment horizontal="left" shrinkToFit="0" wrapText="1"/>
    </xf>
    <xf borderId="28" fillId="0" fontId="7" numFmtId="0" xfId="0" applyBorder="1" applyFont="1"/>
    <xf borderId="29" fillId="0" fontId="7" numFmtId="0" xfId="0" applyBorder="1" applyFont="1"/>
    <xf borderId="30" fillId="2" fontId="8" numFmtId="0" xfId="0" applyBorder="1" applyFont="1"/>
    <xf borderId="31" fillId="0" fontId="7" numFmtId="0" xfId="0" applyBorder="1" applyFont="1"/>
    <xf borderId="32" fillId="0" fontId="7" numFmtId="0" xfId="0" applyBorder="1" applyFont="1"/>
    <xf borderId="0" fillId="0" fontId="57" numFmtId="0" xfId="0" applyAlignment="1" applyFont="1">
      <alignment horizontal="right"/>
    </xf>
    <xf borderId="5" fillId="0" fontId="57" numFmtId="0" xfId="0" applyAlignment="1" applyBorder="1" applyFont="1">
      <alignment horizontal="center"/>
    </xf>
    <xf borderId="0" fillId="0" fontId="57" numFmtId="0" xfId="0" applyAlignment="1" applyFont="1">
      <alignment horizontal="left"/>
    </xf>
    <xf borderId="0" fillId="0" fontId="57" numFmtId="0" xfId="0" applyAlignment="1" applyFont="1">
      <alignment horizontal="right" shrinkToFit="1" wrapText="0"/>
    </xf>
    <xf borderId="5" fillId="0" fontId="57" numFmtId="167" xfId="0" applyAlignment="1" applyBorder="1" applyFont="1" applyNumberFormat="1">
      <alignment horizontal="center"/>
    </xf>
    <xf borderId="5" fillId="0" fontId="57" numFmtId="0" xfId="0" applyBorder="1" applyFont="1"/>
    <xf borderId="0" fillId="0" fontId="58" numFmtId="0" xfId="0" applyFont="1"/>
    <xf borderId="0" fillId="0" fontId="57" numFmtId="0" xfId="0" applyFont="1"/>
    <xf borderId="0" fillId="0" fontId="59" numFmtId="0" xfId="0" applyFont="1"/>
    <xf borderId="5" fillId="0" fontId="27" numFmtId="0" xfId="0" applyAlignment="1" applyBorder="1" applyFont="1">
      <alignment horizontal="center"/>
    </xf>
    <xf borderId="0" fillId="0" fontId="60" numFmtId="0" xfId="0" applyFont="1"/>
    <xf borderId="1" fillId="2" fontId="35" numFmtId="0" xfId="0" applyAlignment="1" applyBorder="1" applyFont="1">
      <alignment horizontal="center"/>
    </xf>
    <xf borderId="0" fillId="0" fontId="35" numFmtId="0" xfId="0" applyAlignment="1" applyFont="1">
      <alignment horizontal="center" shrinkToFit="1" wrapText="0"/>
    </xf>
    <xf borderId="4" fillId="2" fontId="35" numFmtId="0" xfId="0" applyAlignment="1" applyBorder="1" applyFont="1">
      <alignment horizontal="center"/>
    </xf>
    <xf borderId="4" fillId="2" fontId="35" numFmtId="0" xfId="0" applyAlignment="1" applyBorder="1" applyFont="1">
      <alignment horizontal="right"/>
    </xf>
    <xf borderId="8" fillId="0" fontId="7" numFmtId="0" xfId="0" applyBorder="1" applyFont="1"/>
    <xf borderId="24" fillId="0" fontId="27" numFmtId="0" xfId="0" applyAlignment="1" applyBorder="1" applyFont="1">
      <alignment horizontal="center"/>
    </xf>
    <xf borderId="9" fillId="0" fontId="27" numFmtId="0" xfId="0" applyAlignment="1" applyBorder="1" applyFont="1">
      <alignment horizontal="center" readingOrder="0"/>
    </xf>
    <xf borderId="9" fillId="0" fontId="27" numFmtId="0" xfId="0" applyAlignment="1" applyBorder="1" applyFont="1">
      <alignment horizontal="center"/>
    </xf>
    <xf borderId="5" fillId="0" fontId="27" numFmtId="0" xfId="0" applyAlignment="1" applyBorder="1" applyFont="1">
      <alignment horizontal="center" shrinkToFit="1" wrapText="0"/>
    </xf>
    <xf borderId="0" fillId="0" fontId="35" numFmtId="166" xfId="0" applyAlignment="1" applyFont="1" applyNumberFormat="1">
      <alignment horizontal="center" shrinkToFit="1" wrapText="0"/>
    </xf>
    <xf borderId="14" fillId="0" fontId="27" numFmtId="0" xfId="0" applyAlignment="1" applyBorder="1" applyFont="1">
      <alignment horizontal="center"/>
    </xf>
    <xf borderId="21" fillId="0" fontId="27" numFmtId="0" xfId="0" applyAlignment="1" applyBorder="1" applyFont="1">
      <alignment horizontal="center"/>
    </xf>
    <xf borderId="16" fillId="0" fontId="27" numFmtId="0" xfId="0" applyAlignment="1" applyBorder="1" applyFont="1">
      <alignment horizontal="center" readingOrder="0"/>
    </xf>
    <xf borderId="16" fillId="0" fontId="27" numFmtId="0" xfId="0" applyAlignment="1" applyBorder="1" applyFont="1">
      <alignment horizontal="center"/>
    </xf>
    <xf borderId="8" fillId="0" fontId="27" numFmtId="0" xfId="0" applyAlignment="1" applyBorder="1" applyFont="1">
      <alignment horizontal="center" readingOrder="0"/>
    </xf>
    <xf borderId="5" fillId="0" fontId="8" numFmtId="0" xfId="0" applyAlignment="1" applyBorder="1" applyFont="1">
      <alignment horizontal="left"/>
    </xf>
    <xf borderId="17" fillId="0" fontId="27" numFmtId="0" xfId="0" applyAlignment="1" applyBorder="1" applyFont="1">
      <alignment horizontal="center"/>
    </xf>
    <xf borderId="8" fillId="0" fontId="27" numFmtId="0" xfId="0" applyAlignment="1" applyBorder="1" applyFont="1">
      <alignment horizontal="center"/>
    </xf>
    <xf borderId="1" fillId="2" fontId="27" numFmtId="0" xfId="0" applyBorder="1" applyFont="1"/>
    <xf borderId="14" fillId="0" fontId="8" numFmtId="0" xfId="0" applyAlignment="1" applyBorder="1" applyFont="1">
      <alignment horizontal="center"/>
    </xf>
    <xf borderId="33" fillId="2" fontId="27" numFmtId="0" xfId="0" applyAlignment="1" applyBorder="1" applyFont="1">
      <alignment horizontal="center"/>
    </xf>
    <xf borderId="6" fillId="0" fontId="27" numFmtId="0" xfId="0" applyAlignment="1" applyBorder="1" applyFont="1">
      <alignment horizontal="right"/>
    </xf>
    <xf borderId="22" fillId="2" fontId="27" numFmtId="0" xfId="0" applyAlignment="1" applyBorder="1" applyFont="1">
      <alignment horizontal="center"/>
    </xf>
    <xf borderId="14" fillId="0" fontId="27" numFmtId="0" xfId="0" applyAlignment="1" applyBorder="1" applyFont="1">
      <alignment horizontal="center" shrinkToFit="1" wrapText="0"/>
    </xf>
    <xf borderId="21" fillId="0" fontId="27" numFmtId="0" xfId="0" applyAlignment="1" applyBorder="1" applyFont="1">
      <alignment horizontal="center" shrinkToFit="1" wrapText="0"/>
    </xf>
    <xf borderId="16" fillId="0" fontId="27" numFmtId="0" xfId="0" applyAlignment="1" applyBorder="1" applyFont="1">
      <alignment horizontal="center" shrinkToFit="1" wrapText="0"/>
    </xf>
    <xf borderId="0" fillId="0" fontId="61" numFmtId="0" xfId="0" applyAlignment="1" applyFont="1">
      <alignment shrinkToFit="0" vertical="top" wrapText="1"/>
    </xf>
    <xf borderId="0" fillId="0" fontId="35" numFmtId="0" xfId="0" applyAlignment="1" applyFont="1">
      <alignment horizontal="center" shrinkToFit="0" wrapText="1"/>
    </xf>
    <xf borderId="4" fillId="2" fontId="8" numFmtId="0" xfId="0" applyAlignment="1" applyBorder="1" applyFont="1">
      <alignment shrinkToFit="1" wrapText="0"/>
    </xf>
    <xf borderId="4" fillId="2" fontId="35" numFmtId="0" xfId="0" applyBorder="1" applyFont="1"/>
    <xf borderId="34" fillId="0" fontId="35" numFmtId="0" xfId="0" applyBorder="1" applyFont="1"/>
    <xf borderId="0" fillId="0" fontId="31" numFmtId="0" xfId="0" applyAlignment="1" applyFont="1">
      <alignment shrinkToFit="0" vertical="top" wrapText="1"/>
    </xf>
    <xf borderId="8" fillId="0" fontId="35" numFmtId="0" xfId="0" applyAlignment="1" applyBorder="1" applyFont="1">
      <alignment horizontal="center"/>
    </xf>
    <xf borderId="5" fillId="0" fontId="27" numFmtId="0" xfId="0" applyAlignment="1" applyBorder="1" applyFont="1">
      <alignment horizontal="center" readingOrder="0"/>
    </xf>
    <xf borderId="17" fillId="0" fontId="35" numFmtId="0" xfId="0" applyAlignment="1" applyBorder="1" applyFont="1">
      <alignment horizontal="center"/>
    </xf>
    <xf borderId="0" fillId="0" fontId="62" numFmtId="0" xfId="0" applyAlignment="1" applyFont="1">
      <alignment horizontal="center"/>
    </xf>
    <xf borderId="6" fillId="0" fontId="41" numFmtId="0" xfId="0" applyAlignment="1" applyBorder="1" applyFont="1">
      <alignment horizontal="center"/>
    </xf>
    <xf borderId="21" fillId="0" fontId="35" numFmtId="0" xfId="0" applyAlignment="1" applyBorder="1" applyFont="1">
      <alignment horizontal="center"/>
    </xf>
    <xf borderId="27" fillId="3" fontId="26" numFmtId="0" xfId="0" applyBorder="1" applyFont="1"/>
    <xf borderId="6" fillId="0" fontId="35" numFmtId="0" xfId="0" applyAlignment="1" applyBorder="1" applyFont="1">
      <alignment horizontal="left"/>
    </xf>
    <xf borderId="34" fillId="0" fontId="7" numFmtId="0" xfId="0" applyBorder="1" applyFont="1"/>
    <xf borderId="16" fillId="0" fontId="35" numFmtId="0" xfId="0" applyAlignment="1" applyBorder="1" applyFont="1">
      <alignment horizontal="center"/>
    </xf>
    <xf borderId="35" fillId="0" fontId="7" numFmtId="0" xfId="0" applyBorder="1" applyFont="1"/>
    <xf borderId="36" fillId="0" fontId="35" numFmtId="0" xfId="0" applyAlignment="1" applyBorder="1" applyFont="1">
      <alignment horizontal="center"/>
    </xf>
    <xf borderId="5" fillId="0" fontId="35" numFmtId="0" xfId="0" applyAlignment="1" applyBorder="1" applyFont="1">
      <alignment horizontal="center"/>
    </xf>
    <xf borderId="37" fillId="0" fontId="58" numFmtId="0" xfId="0" applyAlignment="1" applyBorder="1" applyFont="1">
      <alignment horizontal="center" shrinkToFit="0" textRotation="90" vertical="center" wrapText="1"/>
    </xf>
    <xf borderId="38" fillId="0" fontId="58" numFmtId="0" xfId="0" applyAlignment="1" applyBorder="1" applyFont="1">
      <alignment horizontal="center" shrinkToFit="0" textRotation="90" vertical="center" wrapText="1"/>
    </xf>
    <xf borderId="39" fillId="0" fontId="58" numFmtId="0" xfId="0" applyAlignment="1" applyBorder="1" applyFont="1">
      <alignment horizontal="center" shrinkToFit="0" textRotation="90" vertical="center" wrapText="1"/>
    </xf>
    <xf borderId="21" fillId="0" fontId="58" numFmtId="0" xfId="0" applyAlignment="1" applyBorder="1" applyFont="1">
      <alignment horizontal="center" shrinkToFit="0" textRotation="90" vertical="center" wrapText="1"/>
    </xf>
    <xf borderId="17" fillId="0" fontId="58" numFmtId="0" xfId="0" applyAlignment="1" applyBorder="1" applyFont="1">
      <alignment horizontal="center" textRotation="90" vertical="center"/>
    </xf>
    <xf borderId="10" fillId="0" fontId="58" numFmtId="0" xfId="0" applyAlignment="1" applyBorder="1" applyFont="1">
      <alignment horizontal="center" textRotation="90" vertical="center"/>
    </xf>
    <xf borderId="21" fillId="0" fontId="58" numFmtId="0" xfId="0" applyAlignment="1" applyBorder="1" applyFont="1">
      <alignment horizontal="center" shrinkToFit="1" textRotation="90" vertical="center" wrapText="0"/>
    </xf>
    <xf borderId="17" fillId="0" fontId="58" numFmtId="0" xfId="0" applyAlignment="1" applyBorder="1" applyFont="1">
      <alignment horizontal="center" shrinkToFit="0" textRotation="90" vertical="center" wrapText="1"/>
    </xf>
    <xf borderId="40" fillId="0" fontId="58" numFmtId="0" xfId="0" applyAlignment="1" applyBorder="1" applyFont="1">
      <alignment horizontal="center" shrinkToFit="0" textRotation="90" vertical="center" wrapText="1"/>
    </xf>
    <xf borderId="41" fillId="0" fontId="58" numFmtId="0" xfId="0" applyAlignment="1" applyBorder="1" applyFont="1">
      <alignment horizontal="center" shrinkToFit="0" textRotation="90" vertical="center" wrapText="1"/>
    </xf>
    <xf borderId="42" fillId="0" fontId="58" numFmtId="0" xfId="0" applyAlignment="1" applyBorder="1" applyFont="1">
      <alignment horizontal="center" shrinkToFit="0" textRotation="90" vertical="center" wrapText="1"/>
    </xf>
    <xf borderId="43" fillId="0" fontId="58" numFmtId="0" xfId="0" applyAlignment="1" applyBorder="1" applyFont="1">
      <alignment horizontal="center" shrinkToFit="0" textRotation="90" vertical="center" wrapText="1"/>
    </xf>
    <xf borderId="34" fillId="0" fontId="58" numFmtId="0" xfId="0" applyAlignment="1" applyBorder="1" applyFont="1">
      <alignment horizontal="center" shrinkToFit="0" textRotation="90" vertical="center" wrapText="1"/>
    </xf>
    <xf borderId="5" fillId="0" fontId="27" numFmtId="0" xfId="0" applyAlignment="1" applyBorder="1" applyFont="1">
      <alignment horizontal="left"/>
    </xf>
    <xf borderId="24" fillId="0" fontId="7" numFmtId="0" xfId="0" applyBorder="1" applyFont="1"/>
    <xf borderId="44" fillId="0" fontId="7" numFmtId="0" xfId="0" applyBorder="1" applyFont="1"/>
    <xf borderId="36" fillId="2" fontId="8" numFmtId="0" xfId="0" applyAlignment="1" applyBorder="1" applyFont="1">
      <alignment horizontal="center"/>
    </xf>
    <xf borderId="5" fillId="0" fontId="27" numFmtId="9" xfId="0" applyAlignment="1" applyBorder="1" applyFont="1" applyNumberFormat="1">
      <alignment horizontal="center"/>
    </xf>
    <xf borderId="10" fillId="0" fontId="57" numFmtId="0" xfId="0" applyAlignment="1" applyBorder="1" applyFont="1">
      <alignment horizontal="left"/>
    </xf>
    <xf borderId="16" fillId="0" fontId="57" numFmtId="0" xfId="0" applyAlignment="1" applyBorder="1" applyFont="1">
      <alignment horizontal="left" readingOrder="0" shrinkToFit="1" wrapText="0"/>
    </xf>
    <xf borderId="21" fillId="0" fontId="57" numFmtId="0" xfId="0" applyAlignment="1" applyBorder="1" applyFont="1">
      <alignment horizontal="center" readingOrder="0" shrinkToFit="1" wrapText="0"/>
    </xf>
    <xf borderId="45" fillId="0" fontId="57" numFmtId="0" xfId="0" applyAlignment="1" applyBorder="1" applyFont="1">
      <alignment horizontal="center" readingOrder="0" shrinkToFit="1" wrapText="0"/>
    </xf>
    <xf borderId="46" fillId="0" fontId="57" numFmtId="0" xfId="0" applyAlignment="1" applyBorder="1" applyFont="1">
      <alignment horizontal="center" readingOrder="0" shrinkToFit="1" wrapText="0"/>
    </xf>
    <xf borderId="17" fillId="0" fontId="57" numFmtId="0" xfId="0" applyAlignment="1" applyBorder="1" applyFont="1">
      <alignment horizontal="center" shrinkToFit="1" wrapText="0"/>
    </xf>
    <xf borderId="21" fillId="0" fontId="57" numFmtId="0" xfId="0" applyAlignment="1" applyBorder="1" applyFont="1">
      <alignment horizontal="center" shrinkToFit="1" wrapText="0"/>
    </xf>
    <xf borderId="45" fillId="0" fontId="57" numFmtId="0" xfId="0" applyAlignment="1" applyBorder="1" applyFont="1">
      <alignment horizontal="center" shrinkToFit="1" wrapText="0"/>
    </xf>
    <xf borderId="14" fillId="0" fontId="57" numFmtId="0" xfId="0" applyAlignment="1" applyBorder="1" applyFont="1">
      <alignment horizontal="center" shrinkToFit="1" wrapText="0"/>
    </xf>
    <xf borderId="46" fillId="0" fontId="57" numFmtId="4" xfId="0" applyAlignment="1" applyBorder="1" applyFont="1" applyNumberFormat="1">
      <alignment horizontal="center" shrinkToFit="1" wrapText="0"/>
    </xf>
    <xf borderId="45" fillId="0" fontId="57" numFmtId="4" xfId="0" applyAlignment="1" applyBorder="1" applyFont="1" applyNumberFormat="1">
      <alignment horizontal="center" shrinkToFit="1" wrapText="0"/>
    </xf>
    <xf borderId="17" fillId="0" fontId="57" numFmtId="4" xfId="0" applyAlignment="1" applyBorder="1" applyFont="1" applyNumberFormat="1">
      <alignment horizontal="center" shrinkToFit="1" wrapText="0"/>
    </xf>
    <xf borderId="0" fillId="0" fontId="63" numFmtId="0" xfId="0" applyFont="1"/>
    <xf borderId="16" fillId="0" fontId="57" numFmtId="0" xfId="0" applyAlignment="1" applyBorder="1" applyFont="1">
      <alignment horizontal="left" shrinkToFit="1" wrapText="0"/>
    </xf>
    <xf borderId="46" fillId="0" fontId="57" numFmtId="0" xfId="0" applyAlignment="1" applyBorder="1" applyFont="1">
      <alignment horizontal="center" shrinkToFit="1" wrapText="0"/>
    </xf>
    <xf borderId="0" fillId="0" fontId="57" numFmtId="0" xfId="0" applyAlignment="1" applyFont="1">
      <alignment horizontal="center"/>
    </xf>
    <xf borderId="6" fillId="0" fontId="32" numFmtId="0" xfId="0" applyAlignment="1" applyBorder="1" applyFont="1">
      <alignment horizontal="right"/>
    </xf>
    <xf borderId="6" fillId="0" fontId="27" numFmtId="0" xfId="0" applyAlignment="1" applyBorder="1" applyFont="1">
      <alignment horizontal="center" shrinkToFit="1" wrapText="0"/>
    </xf>
    <xf borderId="0" fillId="0" fontId="27" numFmtId="166" xfId="0" applyAlignment="1" applyFont="1" applyNumberFormat="1">
      <alignment horizontal="center" shrinkToFit="1" wrapText="0"/>
    </xf>
    <xf borderId="30" fillId="2" fontId="32" numFmtId="0" xfId="0" applyBorder="1" applyFont="1"/>
    <xf borderId="30" fillId="2" fontId="51" numFmtId="0" xfId="0" applyBorder="1" applyFont="1"/>
    <xf borderId="0" fillId="0" fontId="8" numFmtId="0" xfId="0" applyAlignment="1" applyFont="1">
      <alignment readingOrder="0" shrinkToFit="0" vertical="top" wrapText="1"/>
    </xf>
    <xf borderId="1" fillId="2" fontId="32" numFmtId="0" xfId="0" applyBorder="1" applyFont="1"/>
    <xf borderId="1" fillId="2" fontId="51" numFmtId="0" xfId="0" applyBorder="1" applyFont="1"/>
    <xf borderId="0" fillId="0" fontId="8" numFmtId="0" xfId="0" applyAlignment="1" applyFont="1">
      <alignment vertical="top"/>
    </xf>
    <xf borderId="0" fillId="0" fontId="40" numFmtId="0" xfId="0" applyAlignment="1" applyFont="1">
      <alignment shrinkToFit="1" vertical="top" wrapText="0"/>
    </xf>
    <xf borderId="0" fillId="0" fontId="33" numFmtId="0" xfId="0" applyAlignment="1" applyFont="1">
      <alignment horizontal="right" shrinkToFit="0" vertical="top" wrapText="1"/>
    </xf>
    <xf borderId="5" fillId="0" fontId="8" numFmtId="0" xfId="0" applyAlignment="1" applyBorder="1" applyFont="1">
      <alignment horizontal="center" readingOrder="0" shrinkToFit="1" vertical="top" wrapText="0"/>
    </xf>
    <xf borderId="5" fillId="0" fontId="8" numFmtId="3" xfId="0" applyAlignment="1" applyBorder="1" applyFont="1" applyNumberFormat="1">
      <alignment shrinkToFit="1" vertical="top" wrapText="0"/>
    </xf>
    <xf borderId="5" fillId="0" fontId="8" numFmtId="166" xfId="0" applyAlignment="1" applyBorder="1" applyFont="1" applyNumberFormat="1">
      <alignment shrinkToFit="1" vertical="top" wrapText="0"/>
    </xf>
    <xf borderId="5" fillId="0" fontId="8" numFmtId="0" xfId="0" applyAlignment="1" applyBorder="1" applyFont="1">
      <alignment vertical="top"/>
    </xf>
    <xf borderId="5" fillId="0" fontId="47" numFmtId="0" xfId="0" applyAlignment="1" applyBorder="1" applyFont="1">
      <alignment horizontal="left" readingOrder="0" shrinkToFit="0" vertical="top" wrapText="1"/>
    </xf>
    <xf borderId="1" fillId="5" fontId="27" numFmtId="0" xfId="0" applyBorder="1" applyFont="1"/>
    <xf borderId="27" fillId="5" fontId="27" numFmtId="0" xfId="0" applyAlignment="1" applyBorder="1" applyFont="1">
      <alignment horizontal="center"/>
    </xf>
    <xf borderId="4" fillId="5" fontId="27" numFmtId="0" xfId="0" applyBorder="1" applyFont="1"/>
    <xf borderId="5" fillId="0" fontId="8" numFmtId="0" xfId="0" applyAlignment="1" applyBorder="1" applyFont="1">
      <alignment horizontal="center" shrinkToFit="1" vertical="top" wrapText="0"/>
    </xf>
    <xf borderId="5" fillId="0" fontId="47" numFmtId="0" xfId="0" applyAlignment="1" applyBorder="1" applyFont="1">
      <alignment horizontal="left" shrinkToFit="0" vertical="top" wrapText="1"/>
    </xf>
    <xf borderId="6" fillId="0" fontId="8" numFmtId="0" xfId="0" applyAlignment="1" applyBorder="1" applyFont="1">
      <alignment vertical="top"/>
    </xf>
    <xf borderId="6" fillId="0" fontId="40" numFmtId="0" xfId="0" applyAlignment="1" applyBorder="1" applyFont="1">
      <alignment shrinkToFit="1" vertical="top" wrapText="0"/>
    </xf>
    <xf borderId="6" fillId="0" fontId="33" numFmtId="0" xfId="0" applyAlignment="1" applyBorder="1" applyFont="1">
      <alignment horizontal="right" shrinkToFit="0" vertical="top" wrapText="1"/>
    </xf>
    <xf borderId="14" fillId="0" fontId="8" numFmtId="0" xfId="0" applyAlignment="1" applyBorder="1" applyFont="1">
      <alignment horizontal="center" shrinkToFit="1" vertical="top" wrapText="0"/>
    </xf>
    <xf borderId="14" fillId="0" fontId="8" numFmtId="3" xfId="0" applyAlignment="1" applyBorder="1" applyFont="1" applyNumberFormat="1">
      <alignment shrinkToFit="1" vertical="top" wrapText="0"/>
    </xf>
    <xf borderId="14" fillId="0" fontId="8" numFmtId="166" xfId="0" applyAlignment="1" applyBorder="1" applyFont="1" applyNumberFormat="1">
      <alignment shrinkToFit="1" vertical="top" wrapText="0"/>
    </xf>
    <xf borderId="14" fillId="0" fontId="8" numFmtId="0" xfId="0" applyAlignment="1" applyBorder="1" applyFont="1">
      <alignment horizontal="center" vertical="top"/>
    </xf>
    <xf borderId="27" fillId="4" fontId="27" numFmtId="0" xfId="0" applyAlignment="1" applyBorder="1" applyFont="1">
      <alignment horizontal="center" readingOrder="0"/>
    </xf>
    <xf borderId="21" fillId="0" fontId="8" numFmtId="0" xfId="0" applyAlignment="1" applyBorder="1" applyFont="1">
      <alignment horizontal="center"/>
    </xf>
    <xf borderId="16" fillId="0" fontId="8" numFmtId="166" xfId="0" applyAlignment="1" applyBorder="1" applyFont="1" applyNumberFormat="1">
      <alignment horizontal="center" shrinkToFit="1" wrapText="0"/>
    </xf>
    <xf borderId="1" fillId="2" fontId="29" numFmtId="0" xfId="0" applyBorder="1" applyFont="1"/>
    <xf borderId="4" fillId="2" fontId="64" numFmtId="0" xfId="0" applyBorder="1" applyFont="1"/>
    <xf borderId="4" fillId="2" fontId="29" numFmtId="0" xfId="0" applyBorder="1" applyFont="1"/>
    <xf borderId="5" fillId="0" fontId="27" numFmtId="167" xfId="0" applyAlignment="1" applyBorder="1" applyFont="1" applyNumberFormat="1">
      <alignment horizontal="center"/>
    </xf>
    <xf borderId="0" fillId="0" fontId="27" numFmtId="167" xfId="0" applyAlignment="1" applyFont="1" applyNumberFormat="1">
      <alignment horizontal="center"/>
    </xf>
    <xf borderId="0" fillId="0" fontId="8" numFmtId="167" xfId="0" applyAlignment="1" applyFont="1" applyNumberFormat="1">
      <alignment horizontal="center"/>
    </xf>
    <xf borderId="4" fillId="5" fontId="65" numFmtId="0" xfId="0" applyBorder="1" applyFont="1"/>
    <xf borderId="4" fillId="5" fontId="65" numFmtId="0" xfId="0" applyAlignment="1" applyBorder="1" applyFont="1">
      <alignment horizontal="center"/>
    </xf>
    <xf borderId="4" fillId="10" fontId="65" numFmtId="0" xfId="0" applyBorder="1" applyFill="1" applyFont="1"/>
    <xf borderId="5" fillId="0" fontId="27" numFmtId="0" xfId="0" applyBorder="1" applyFont="1"/>
    <xf borderId="1" fillId="5" fontId="27" numFmtId="0" xfId="0" applyAlignment="1" applyBorder="1" applyFont="1">
      <alignment horizontal="right"/>
    </xf>
    <xf borderId="5" fillId="0" fontId="66" numFmtId="0" xfId="0" applyAlignment="1" applyBorder="1" applyFont="1">
      <alignment horizontal="left"/>
    </xf>
    <xf borderId="0" fillId="0" fontId="67" numFmtId="0" xfId="0" applyFont="1"/>
    <xf borderId="0" fillId="0" fontId="65" numFmtId="0" xfId="0" applyFont="1"/>
    <xf borderId="0" fillId="0" fontId="35" numFmtId="9" xfId="0" applyAlignment="1" applyFont="1" applyNumberFormat="1">
      <alignment horizontal="left"/>
    </xf>
    <xf borderId="21" fillId="0" fontId="8" numFmtId="0" xfId="0" applyAlignment="1" applyBorder="1" applyFont="1">
      <alignment horizontal="center" shrinkToFit="1" wrapText="0"/>
    </xf>
    <xf borderId="21" fillId="0" fontId="8" numFmtId="166" xfId="0" applyAlignment="1" applyBorder="1" applyFont="1" applyNumberFormat="1">
      <alignment horizontal="center" shrinkToFit="1" wrapText="0"/>
    </xf>
    <xf borderId="16" fillId="0" fontId="8" numFmtId="0" xfId="0" applyAlignment="1" applyBorder="1" applyFont="1">
      <alignment horizontal="center"/>
    </xf>
    <xf borderId="0" fillId="0" fontId="27" numFmtId="2" xfId="0" applyFont="1" applyNumberFormat="1"/>
    <xf borderId="5" fillId="0" fontId="27" numFmtId="0" xfId="0" applyAlignment="1" applyBorder="1" applyFont="1">
      <alignment horizontal="center" readingOrder="0" shrinkToFit="1" wrapText="0"/>
    </xf>
    <xf borderId="14" fillId="0" fontId="27" numFmtId="0" xfId="0" applyAlignment="1" applyBorder="1" applyFont="1">
      <alignment horizontal="center" readingOrder="0"/>
    </xf>
    <xf borderId="0" fillId="0" fontId="8" numFmtId="0" xfId="0" applyAlignment="1" applyFont="1">
      <alignment horizontal="right"/>
    </xf>
    <xf borderId="17" fillId="0" fontId="57" numFmtId="0" xfId="0" applyAlignment="1" applyBorder="1" applyFont="1">
      <alignment horizontal="center" readingOrder="0" shrinkToFit="1" wrapText="0"/>
    </xf>
    <xf borderId="0" fillId="0" fontId="27" numFmtId="1" xfId="0" applyFont="1" applyNumberFormat="1"/>
    <xf borderId="5" fillId="0" fontId="27" numFmtId="166" xfId="0" applyAlignment="1" applyBorder="1" applyFont="1" applyNumberFormat="1">
      <alignment horizontal="center"/>
    </xf>
    <xf borderId="0" fillId="0" fontId="27" numFmtId="166" xfId="0" applyAlignment="1" applyFont="1" applyNumberFormat="1">
      <alignment horizontal="center"/>
    </xf>
    <xf borderId="14" fillId="0" fontId="27" numFmtId="166" xfId="0" applyAlignment="1" applyBorder="1" applyFont="1" applyNumberFormat="1">
      <alignment horizontal="center"/>
    </xf>
    <xf borderId="0" fillId="0" fontId="35" numFmtId="49" xfId="0" applyFont="1" applyNumberFormat="1"/>
    <xf borderId="0" fillId="0" fontId="35" numFmtId="49" xfId="0" applyAlignment="1" applyFont="1" applyNumberFormat="1">
      <alignment horizontal="center"/>
    </xf>
    <xf borderId="1" fillId="2" fontId="29" numFmtId="0" xfId="0" applyAlignment="1" applyBorder="1" applyFont="1">
      <alignment horizontal="left"/>
    </xf>
    <xf borderId="4" fillId="2" fontId="27" numFmtId="0" xfId="0" applyAlignment="1" applyBorder="1" applyFont="1">
      <alignment horizontal="left"/>
    </xf>
    <xf borderId="4" fillId="2" fontId="29" numFmtId="0" xfId="0" applyAlignment="1" applyBorder="1" applyFont="1">
      <alignment horizontal="left"/>
    </xf>
    <xf borderId="0" fillId="0" fontId="35" numFmtId="14" xfId="0" applyFont="1" applyNumberFormat="1"/>
    <xf borderId="23" fillId="2" fontId="29" numFmtId="0" xfId="0" applyAlignment="1" applyBorder="1" applyFont="1">
      <alignment horizontal="center"/>
    </xf>
    <xf borderId="18" fillId="2" fontId="29" numFmtId="0" xfId="0" applyAlignment="1" applyBorder="1" applyFont="1">
      <alignment horizontal="center"/>
    </xf>
    <xf borderId="22" fillId="2" fontId="29" numFmtId="0" xfId="0" applyAlignment="1" applyBorder="1" applyFont="1">
      <alignment horizontal="center"/>
    </xf>
    <xf borderId="4" fillId="2" fontId="27" numFmtId="0" xfId="0" applyAlignment="1" applyBorder="1" applyFont="1">
      <alignment horizontal="center"/>
    </xf>
    <xf borderId="4" fillId="2" fontId="29" numFmtId="0" xfId="0" applyAlignment="1" applyBorder="1" applyFont="1">
      <alignment horizontal="center"/>
    </xf>
    <xf borderId="0" fillId="0" fontId="35" numFmtId="14" xfId="0" applyAlignment="1" applyFont="1" applyNumberFormat="1">
      <alignment horizontal="center"/>
    </xf>
    <xf borderId="18" fillId="5" fontId="27" numFmtId="0" xfId="0" applyAlignment="1" applyBorder="1" applyFont="1">
      <alignment horizontal="center"/>
    </xf>
    <xf borderId="20" fillId="10" fontId="27" numFmtId="0" xfId="0" applyAlignment="1" applyBorder="1" applyFont="1">
      <alignment horizontal="center"/>
    </xf>
    <xf borderId="47" fillId="10" fontId="27" numFmtId="0" xfId="0" applyAlignment="1" applyBorder="1" applyFont="1">
      <alignment horizontal="center"/>
    </xf>
    <xf borderId="48" fillId="10" fontId="27" numFmtId="0" xfId="0" applyAlignment="1" applyBorder="1" applyFont="1">
      <alignment horizontal="center"/>
    </xf>
    <xf borderId="37" fillId="0" fontId="27" numFmtId="0" xfId="0" applyAlignment="1" applyBorder="1" applyFont="1">
      <alignment horizontal="center"/>
    </xf>
    <xf borderId="49" fillId="0" fontId="27" numFmtId="0" xfId="0" applyAlignment="1" applyBorder="1" applyFont="1">
      <alignment horizontal="center"/>
    </xf>
    <xf borderId="4" fillId="10" fontId="27" numFmtId="0" xfId="0" applyAlignment="1" applyBorder="1" applyFont="1">
      <alignment horizontal="center"/>
    </xf>
    <xf borderId="50" fillId="10" fontId="27" numFmtId="0" xfId="0" applyAlignment="1" applyBorder="1" applyFont="1">
      <alignment horizontal="center"/>
    </xf>
    <xf borderId="22" fillId="2" fontId="32" numFmtId="0" xfId="0" applyAlignment="1" applyBorder="1" applyFont="1">
      <alignment horizontal="center"/>
    </xf>
    <xf borderId="4" fillId="2" fontId="32" numFmtId="0" xfId="0" applyAlignment="1" applyBorder="1" applyFont="1">
      <alignment horizontal="center"/>
    </xf>
    <xf borderId="1" fillId="2" fontId="29" numFmtId="0" xfId="0" applyAlignment="1" applyBorder="1" applyFont="1">
      <alignment horizontal="center"/>
    </xf>
    <xf borderId="47" fillId="10" fontId="27" numFmtId="1" xfId="0" applyAlignment="1" applyBorder="1" applyFont="1" applyNumberFormat="1">
      <alignment horizontal="center"/>
    </xf>
    <xf borderId="48" fillId="10" fontId="27" numFmtId="1" xfId="0" applyAlignment="1" applyBorder="1" applyFont="1" applyNumberFormat="1">
      <alignment horizontal="center"/>
    </xf>
    <xf borderId="50" fillId="10" fontId="27" numFmtId="1" xfId="0" applyAlignment="1" applyBorder="1" applyFont="1" applyNumberFormat="1">
      <alignment horizontal="center"/>
    </xf>
    <xf borderId="51" fillId="2" fontId="68" numFmtId="1" xfId="0" applyAlignment="1" applyBorder="1" applyFont="1" applyNumberFormat="1">
      <alignment horizontal="center"/>
    </xf>
    <xf borderId="52" fillId="0" fontId="7" numFmtId="0" xfId="0" applyBorder="1" applyFont="1"/>
    <xf borderId="53" fillId="0" fontId="7" numFmtId="0" xfId="0" applyBorder="1" applyFont="1"/>
    <xf borderId="23" fillId="2" fontId="51" numFmtId="0" xfId="0" applyAlignment="1" applyBorder="1" applyFont="1">
      <alignment horizontal="center"/>
    </xf>
    <xf borderId="18" fillId="2" fontId="51" numFmtId="0" xfId="0" applyAlignment="1" applyBorder="1" applyFont="1">
      <alignment horizontal="center"/>
    </xf>
    <xf borderId="22" fillId="2" fontId="69" numFmtId="0" xfId="0" applyAlignment="1" applyBorder="1" applyFont="1">
      <alignment horizontal="center"/>
    </xf>
    <xf borderId="54" fillId="0" fontId="7" numFmtId="0" xfId="0" applyBorder="1" applyFont="1"/>
    <xf borderId="55" fillId="0" fontId="7" numFmtId="0" xfId="0" applyBorder="1" applyFont="1"/>
    <xf borderId="34" fillId="0" fontId="27" numFmtId="1" xfId="0" applyAlignment="1" applyBorder="1" applyFont="1" applyNumberFormat="1">
      <alignment horizontal="center"/>
    </xf>
    <xf borderId="37" fillId="0" fontId="27" numFmtId="1" xfId="0" applyAlignment="1" applyBorder="1" applyFont="1" applyNumberFormat="1">
      <alignment horizontal="center"/>
    </xf>
    <xf borderId="49" fillId="0" fontId="27" numFmtId="1" xfId="0" applyAlignment="1" applyBorder="1" applyFont="1" applyNumberFormat="1">
      <alignment horizontal="center"/>
    </xf>
    <xf borderId="56" fillId="0" fontId="7" numFmtId="0" xfId="0" applyBorder="1" applyFont="1"/>
    <xf borderId="13" fillId="0" fontId="7" numFmtId="0" xfId="0" applyBorder="1" applyFont="1"/>
    <xf borderId="57" fillId="0" fontId="7" numFmtId="0" xfId="0" applyBorder="1" applyFont="1"/>
    <xf borderId="0" fillId="0" fontId="29" numFmtId="0" xfId="0" applyAlignment="1" applyFont="1">
      <alignment shrinkToFit="1" wrapText="0"/>
    </xf>
    <xf borderId="17" fillId="0" fontId="27" numFmtId="0" xfId="0" applyAlignment="1" applyBorder="1" applyFont="1">
      <alignment horizontal="center" readingOrder="0"/>
    </xf>
    <xf borderId="16" fillId="0" fontId="27" numFmtId="0" xfId="0" applyAlignment="1" applyBorder="1" applyFont="1">
      <alignment horizontal="center" readingOrder="0" shrinkToFit="1" wrapText="0"/>
    </xf>
    <xf borderId="5" fillId="0" fontId="57" numFmtId="0" xfId="0" applyAlignment="1" applyBorder="1" applyFont="1">
      <alignment horizontal="center" readingOrder="0"/>
    </xf>
    <xf borderId="24" fillId="0" fontId="27" numFmtId="0" xfId="0" applyAlignment="1" applyBorder="1" applyFont="1">
      <alignment horizontal="center" readingOrder="0"/>
    </xf>
    <xf borderId="21" fillId="0" fontId="27" numFmtId="0" xfId="0" applyAlignment="1" applyBorder="1" applyFont="1">
      <alignment horizontal="center" readingOrder="0"/>
    </xf>
    <xf borderId="5" fillId="0" fontId="57" numFmtId="167" xfId="0" applyAlignment="1" applyBorder="1" applyFont="1" applyNumberFormat="1">
      <alignment horizontal="center" readingOrder="0"/>
    </xf>
    <xf borderId="5" fillId="0" fontId="57" numFmtId="0" xfId="0" applyAlignment="1" applyBorder="1" applyFont="1">
      <alignment readingOrder="0"/>
    </xf>
    <xf borderId="14" fillId="0" fontId="57" numFmtId="0" xfId="0" applyAlignment="1" applyBorder="1" applyFont="1">
      <alignment horizontal="center" readingOrder="0" shrinkToFit="1" wrapText="0"/>
    </xf>
    <xf borderId="46" fillId="0" fontId="57" numFmtId="4" xfId="0" applyAlignment="1" applyBorder="1" applyFont="1" applyNumberFormat="1">
      <alignment horizontal="center" readingOrder="0" shrinkToFit="1" wrapText="0"/>
    </xf>
    <xf borderId="11" fillId="0" fontId="8" numFmtId="0" xfId="0" applyAlignment="1" applyBorder="1" applyFont="1">
      <alignment horizontal="center"/>
    </xf>
    <xf borderId="8" fillId="0" fontId="35" numFmtId="0" xfId="0" applyAlignment="1" applyBorder="1" applyFont="1">
      <alignment horizontal="center" readingOrder="0"/>
    </xf>
    <xf borderId="21" fillId="0" fontId="27" numFmtId="0" xfId="0" applyAlignment="1" applyBorder="1" applyFont="1">
      <alignment horizontal="center" readingOrder="0" shrinkToFit="1" wrapText="0"/>
    </xf>
  </cellXfs>
  <cellStyles count="1">
    <cellStyle xfId="0" name="Normal" builtinId="0"/>
  </cellStyles>
  <dxfs count="4">
    <dxf>
      <font>
        <color rgb="FF9C6500"/>
      </font>
      <fill>
        <patternFill patternType="solid">
          <fgColor rgb="FFFFEB9C"/>
          <bgColor rgb="FFFFEB9C"/>
        </patternFill>
      </fill>
      <border/>
    </dxf>
    <dxf>
      <font>
        <color rgb="FF006100"/>
      </font>
      <fill>
        <patternFill patternType="solid">
          <fgColor rgb="FFC6EFCE"/>
          <bgColor rgb="FFC6EFCE"/>
        </patternFill>
      </fill>
      <border/>
    </dxf>
    <dxf>
      <font/>
      <fill>
        <patternFill patternType="solid">
          <fgColor rgb="FF00FF00"/>
          <bgColor rgb="FF00FF00"/>
        </patternFill>
      </fill>
      <border/>
    </dxf>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8.xml"/><Relationship Id="rId11" Type="http://schemas.openxmlformats.org/officeDocument/2006/relationships/worksheet" Target="worksheets/sheet9.xml"/><Relationship Id="rId22" Type="http://schemas.openxmlformats.org/officeDocument/2006/relationships/worksheet" Target="worksheets/sheet20.xml"/><Relationship Id="rId10" Type="http://schemas.openxmlformats.org/officeDocument/2006/relationships/worksheet" Target="worksheets/sheet8.xml"/><Relationship Id="rId21" Type="http://schemas.openxmlformats.org/officeDocument/2006/relationships/worksheet" Target="worksheets/sheet19.xml"/><Relationship Id="rId13" Type="http://schemas.openxmlformats.org/officeDocument/2006/relationships/worksheet" Target="worksheets/sheet11.xml"/><Relationship Id="rId12" Type="http://schemas.openxmlformats.org/officeDocument/2006/relationships/worksheet" Target="worksheets/sheet10.xml"/><Relationship Id="rId23" Type="http://schemas.openxmlformats.org/officeDocument/2006/relationships/worksheet" Target="worksheets/sheet21.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5" Type="http://schemas.openxmlformats.org/officeDocument/2006/relationships/worksheet" Target="worksheets/sheet3.xml"/><Relationship Id="rId19" Type="http://schemas.openxmlformats.org/officeDocument/2006/relationships/worksheet" Target="worksheets/sheet17.xml"/><Relationship Id="rId6" Type="http://schemas.openxmlformats.org/officeDocument/2006/relationships/worksheet" Target="worksheets/sheet4.xml"/><Relationship Id="rId18" Type="http://schemas.openxmlformats.org/officeDocument/2006/relationships/worksheet" Target="worksheets/sheet16.xml"/><Relationship Id="rId7" Type="http://schemas.openxmlformats.org/officeDocument/2006/relationships/worksheet" Target="worksheets/sheet5.xml"/><Relationship Id="rId8"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6448425" cy="342900"/>
    <xdr:grpSp>
      <xdr:nvGrpSpPr>
        <xdr:cNvPr id="2" name="Shape 2"/>
        <xdr:cNvGrpSpPr/>
      </xdr:nvGrpSpPr>
      <xdr:grpSpPr>
        <a:xfrm>
          <a:off x="2121788" y="3608550"/>
          <a:ext cx="6448425" cy="342900"/>
          <a:chOff x="2121788" y="3608550"/>
          <a:chExt cx="6448425" cy="342900"/>
        </a:xfrm>
      </xdr:grpSpPr>
      <xdr:grpSp>
        <xdr:nvGrpSpPr>
          <xdr:cNvPr id="10" name="Shape 10"/>
          <xdr:cNvGrpSpPr/>
        </xdr:nvGrpSpPr>
        <xdr:grpSpPr>
          <a:xfrm>
            <a:off x="2121788" y="3608550"/>
            <a:ext cx="6448425" cy="342900"/>
            <a:chOff x="0" y="438151"/>
            <a:chExt cx="6477000" cy="342899"/>
          </a:xfrm>
        </xdr:grpSpPr>
        <xdr:sp>
          <xdr:nvSpPr>
            <xdr:cNvPr id="4" name="Shape 4"/>
            <xdr:cNvSpPr/>
          </xdr:nvSpPr>
          <xdr:spPr>
            <a:xfrm>
              <a:off x="0" y="438151"/>
              <a:ext cx="6477000" cy="342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11" name="Shape 11"/>
            <xdr:cNvSpPr/>
          </xdr:nvSpPr>
          <xdr:spPr>
            <a:xfrm>
              <a:off x="0" y="438151"/>
              <a:ext cx="6477000" cy="333631"/>
            </a:xfrm>
            <a:custGeom>
              <a:rect b="b" l="l" r="r" t="t"/>
              <a:pathLst>
                <a:path extrusionOk="0" h="720" w="12240">
                  <a:moveTo>
                    <a:pt x="0" y="0"/>
                  </a:moveTo>
                  <a:lnTo>
                    <a:pt x="11520" y="0"/>
                  </a:lnTo>
                  <a:lnTo>
                    <a:pt x="12240" y="360"/>
                  </a:lnTo>
                  <a:lnTo>
                    <a:pt x="11520" y="720"/>
                  </a:lnTo>
                  <a:lnTo>
                    <a:pt x="0" y="720"/>
                  </a:lnTo>
                  <a:lnTo>
                    <a:pt x="0" y="0"/>
                  </a:lnTo>
                  <a:close/>
                </a:path>
              </a:pathLst>
            </a:custGeom>
            <a:solidFill>
              <a:srgbClr val="0039A6"/>
            </a:solidFill>
            <a:ln>
              <a:noFill/>
            </a:ln>
          </xdr:spPr>
        </xdr:sp>
        <xdr:sp>
          <xdr:nvSpPr>
            <xdr:cNvPr id="12" name="Shape 12"/>
            <xdr:cNvSpPr txBox="1"/>
          </xdr:nvSpPr>
          <xdr:spPr>
            <a:xfrm>
              <a:off x="47836" y="447676"/>
              <a:ext cx="5826430" cy="333374"/>
            </a:xfrm>
            <a:prstGeom prst="rect">
              <a:avLst/>
            </a:prstGeom>
            <a:noFill/>
            <a:ln>
              <a:noFill/>
            </a:ln>
          </xdr:spPr>
          <xdr:txBody>
            <a:bodyPr anchorCtr="0" anchor="t" bIns="45700" lIns="91425" spcFirstLastPara="1" rIns="91425" wrap="square" tIns="45700">
              <a:noAutofit/>
            </a:bodyPr>
            <a:lstStyle/>
            <a:p>
              <a:pPr indent="0" lvl="0" marL="0" rtl="1" algn="r">
                <a:spcBef>
                  <a:spcPts val="0"/>
                </a:spcBef>
                <a:spcAft>
                  <a:spcPts val="0"/>
                </a:spcAft>
                <a:buNone/>
              </a:pPr>
              <a:r>
                <a:rPr b="0" i="0" lang="en-US" sz="1100" strike="noStrike">
                  <a:solidFill>
                    <a:srgbClr val="FFFFFF"/>
                  </a:solidFill>
                  <a:latin typeface="Century Gothic"/>
                  <a:ea typeface="Century Gothic"/>
                  <a:cs typeface="Century Gothic"/>
                  <a:sym typeface="Century Gothic"/>
                </a:rPr>
                <a:t>California-Nevada-Hawaii District</a:t>
              </a:r>
              <a:endParaRPr sz="1400"/>
            </a:p>
            <a:p>
              <a:pPr indent="0" lvl="0" marL="0" rtl="1" algn="r">
                <a:spcBef>
                  <a:spcPts val="0"/>
                </a:spcBef>
                <a:spcAft>
                  <a:spcPts val="0"/>
                </a:spcAft>
                <a:buNone/>
              </a:pPr>
              <a:r>
                <a:t/>
              </a:r>
              <a:endParaRPr b="0" i="0" sz="1100" strike="noStrike">
                <a:solidFill>
                  <a:srgbClr val="FFFFFF"/>
                </a:solidFill>
                <a:latin typeface="Century Gothic"/>
                <a:ea typeface="Century Gothic"/>
                <a:cs typeface="Century Gothic"/>
                <a:sym typeface="Century Gothic"/>
              </a:endParaRPr>
            </a:p>
          </xdr:txBody>
        </xdr:sp>
      </xdr:grp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6448425" cy="342900"/>
    <xdr:grpSp>
      <xdr:nvGrpSpPr>
        <xdr:cNvPr id="2" name="Shape 2"/>
        <xdr:cNvGrpSpPr/>
      </xdr:nvGrpSpPr>
      <xdr:grpSpPr>
        <a:xfrm>
          <a:off x="2121788" y="3608550"/>
          <a:ext cx="6448425" cy="342900"/>
          <a:chOff x="2121788" y="3608550"/>
          <a:chExt cx="6448425" cy="342900"/>
        </a:xfrm>
      </xdr:grpSpPr>
      <xdr:grpSp>
        <xdr:nvGrpSpPr>
          <xdr:cNvPr id="13" name="Shape 13"/>
          <xdr:cNvGrpSpPr/>
        </xdr:nvGrpSpPr>
        <xdr:grpSpPr>
          <a:xfrm>
            <a:off x="2121788" y="3608550"/>
            <a:ext cx="6448425" cy="342900"/>
            <a:chOff x="0" y="438151"/>
            <a:chExt cx="6477000" cy="342899"/>
          </a:xfrm>
        </xdr:grpSpPr>
        <xdr:sp>
          <xdr:nvSpPr>
            <xdr:cNvPr id="4" name="Shape 4"/>
            <xdr:cNvSpPr/>
          </xdr:nvSpPr>
          <xdr:spPr>
            <a:xfrm>
              <a:off x="0" y="438151"/>
              <a:ext cx="6477000" cy="342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14" name="Shape 14"/>
            <xdr:cNvSpPr/>
          </xdr:nvSpPr>
          <xdr:spPr>
            <a:xfrm>
              <a:off x="0" y="438151"/>
              <a:ext cx="6477000" cy="333631"/>
            </a:xfrm>
            <a:custGeom>
              <a:rect b="b" l="l" r="r" t="t"/>
              <a:pathLst>
                <a:path extrusionOk="0" h="720" w="12240">
                  <a:moveTo>
                    <a:pt x="0" y="0"/>
                  </a:moveTo>
                  <a:lnTo>
                    <a:pt x="11520" y="0"/>
                  </a:lnTo>
                  <a:lnTo>
                    <a:pt x="12240" y="360"/>
                  </a:lnTo>
                  <a:lnTo>
                    <a:pt x="11520" y="720"/>
                  </a:lnTo>
                  <a:lnTo>
                    <a:pt x="0" y="720"/>
                  </a:lnTo>
                  <a:lnTo>
                    <a:pt x="0" y="0"/>
                  </a:lnTo>
                  <a:close/>
                </a:path>
              </a:pathLst>
            </a:custGeom>
            <a:solidFill>
              <a:srgbClr val="0039A6"/>
            </a:solidFill>
            <a:ln>
              <a:noFill/>
            </a:ln>
          </xdr:spPr>
        </xdr:sp>
        <xdr:sp>
          <xdr:nvSpPr>
            <xdr:cNvPr id="15" name="Shape 15"/>
            <xdr:cNvSpPr txBox="1"/>
          </xdr:nvSpPr>
          <xdr:spPr>
            <a:xfrm>
              <a:off x="47836" y="447676"/>
              <a:ext cx="5826430" cy="333374"/>
            </a:xfrm>
            <a:prstGeom prst="rect">
              <a:avLst/>
            </a:prstGeom>
            <a:noFill/>
            <a:ln>
              <a:noFill/>
            </a:ln>
          </xdr:spPr>
          <xdr:txBody>
            <a:bodyPr anchorCtr="0" anchor="t" bIns="45700" lIns="91425" spcFirstLastPara="1" rIns="91425" wrap="square" tIns="45700">
              <a:noAutofit/>
            </a:bodyPr>
            <a:lstStyle/>
            <a:p>
              <a:pPr indent="0" lvl="0" marL="0" rtl="1" algn="r">
                <a:spcBef>
                  <a:spcPts val="0"/>
                </a:spcBef>
                <a:spcAft>
                  <a:spcPts val="0"/>
                </a:spcAft>
                <a:buNone/>
              </a:pPr>
              <a:r>
                <a:rPr b="0" i="0" lang="en-US" sz="1100" strike="noStrike">
                  <a:solidFill>
                    <a:srgbClr val="FFFFFF"/>
                  </a:solidFill>
                  <a:latin typeface="Century Gothic"/>
                  <a:ea typeface="Century Gothic"/>
                  <a:cs typeface="Century Gothic"/>
                  <a:sym typeface="Century Gothic"/>
                </a:rPr>
                <a:t>California-Nevada-Hawaii District</a:t>
              </a:r>
              <a:endParaRPr sz="1400"/>
            </a:p>
            <a:p>
              <a:pPr indent="0" lvl="0" marL="0" rtl="1" algn="r">
                <a:spcBef>
                  <a:spcPts val="0"/>
                </a:spcBef>
                <a:spcAft>
                  <a:spcPts val="0"/>
                </a:spcAft>
                <a:buNone/>
              </a:pPr>
              <a:r>
                <a:t/>
              </a:r>
              <a:endParaRPr b="0" i="0" sz="1100" strike="noStrike">
                <a:solidFill>
                  <a:srgbClr val="FFFFFF"/>
                </a:solidFill>
                <a:latin typeface="Century Gothic"/>
                <a:ea typeface="Century Gothic"/>
                <a:cs typeface="Century Gothic"/>
                <a:sym typeface="Century Gothic"/>
              </a:endParaRPr>
            </a:p>
          </xdr:txBody>
        </xdr:sp>
      </xdr:grp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6448425" cy="342900"/>
    <xdr:grpSp>
      <xdr:nvGrpSpPr>
        <xdr:cNvPr id="2" name="Shape 2"/>
        <xdr:cNvGrpSpPr/>
      </xdr:nvGrpSpPr>
      <xdr:grpSpPr>
        <a:xfrm>
          <a:off x="2121788" y="3608550"/>
          <a:ext cx="6448425" cy="342900"/>
          <a:chOff x="2121788" y="3608550"/>
          <a:chExt cx="6448425" cy="342900"/>
        </a:xfrm>
      </xdr:grpSpPr>
      <xdr:grpSp>
        <xdr:nvGrpSpPr>
          <xdr:cNvPr id="16" name="Shape 16"/>
          <xdr:cNvGrpSpPr/>
        </xdr:nvGrpSpPr>
        <xdr:grpSpPr>
          <a:xfrm>
            <a:off x="2121788" y="3608550"/>
            <a:ext cx="6448425" cy="342900"/>
            <a:chOff x="0" y="438151"/>
            <a:chExt cx="6477000" cy="342899"/>
          </a:xfrm>
        </xdr:grpSpPr>
        <xdr:sp>
          <xdr:nvSpPr>
            <xdr:cNvPr id="4" name="Shape 4"/>
            <xdr:cNvSpPr/>
          </xdr:nvSpPr>
          <xdr:spPr>
            <a:xfrm>
              <a:off x="0" y="438151"/>
              <a:ext cx="6477000" cy="342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17" name="Shape 17"/>
            <xdr:cNvSpPr/>
          </xdr:nvSpPr>
          <xdr:spPr>
            <a:xfrm>
              <a:off x="0" y="438151"/>
              <a:ext cx="6477000" cy="333631"/>
            </a:xfrm>
            <a:custGeom>
              <a:rect b="b" l="l" r="r" t="t"/>
              <a:pathLst>
                <a:path extrusionOk="0" h="720" w="12240">
                  <a:moveTo>
                    <a:pt x="0" y="0"/>
                  </a:moveTo>
                  <a:lnTo>
                    <a:pt x="11520" y="0"/>
                  </a:lnTo>
                  <a:lnTo>
                    <a:pt x="12240" y="360"/>
                  </a:lnTo>
                  <a:lnTo>
                    <a:pt x="11520" y="720"/>
                  </a:lnTo>
                  <a:lnTo>
                    <a:pt x="0" y="720"/>
                  </a:lnTo>
                  <a:lnTo>
                    <a:pt x="0" y="0"/>
                  </a:lnTo>
                  <a:close/>
                </a:path>
              </a:pathLst>
            </a:custGeom>
            <a:solidFill>
              <a:srgbClr val="0039A6"/>
            </a:solidFill>
            <a:ln>
              <a:noFill/>
            </a:ln>
          </xdr:spPr>
        </xdr:sp>
        <xdr:sp>
          <xdr:nvSpPr>
            <xdr:cNvPr id="18" name="Shape 18"/>
            <xdr:cNvSpPr txBox="1"/>
          </xdr:nvSpPr>
          <xdr:spPr>
            <a:xfrm>
              <a:off x="47836" y="447676"/>
              <a:ext cx="5826430" cy="333374"/>
            </a:xfrm>
            <a:prstGeom prst="rect">
              <a:avLst/>
            </a:prstGeom>
            <a:noFill/>
            <a:ln>
              <a:noFill/>
            </a:ln>
          </xdr:spPr>
          <xdr:txBody>
            <a:bodyPr anchorCtr="0" anchor="t" bIns="45700" lIns="91425" spcFirstLastPara="1" rIns="91425" wrap="square" tIns="45700">
              <a:noAutofit/>
            </a:bodyPr>
            <a:lstStyle/>
            <a:p>
              <a:pPr indent="0" lvl="0" marL="0" rtl="1" algn="r">
                <a:spcBef>
                  <a:spcPts val="0"/>
                </a:spcBef>
                <a:spcAft>
                  <a:spcPts val="0"/>
                </a:spcAft>
                <a:buNone/>
              </a:pPr>
              <a:r>
                <a:rPr b="0" i="0" lang="en-US" sz="1100" strike="noStrike">
                  <a:solidFill>
                    <a:srgbClr val="FFFFFF"/>
                  </a:solidFill>
                  <a:latin typeface="Century Gothic"/>
                  <a:ea typeface="Century Gothic"/>
                  <a:cs typeface="Century Gothic"/>
                  <a:sym typeface="Century Gothic"/>
                </a:rPr>
                <a:t>California-Nevada-Hawaii District</a:t>
              </a:r>
              <a:endParaRPr sz="1400"/>
            </a:p>
            <a:p>
              <a:pPr indent="0" lvl="0" marL="0" rtl="1" algn="r">
                <a:spcBef>
                  <a:spcPts val="0"/>
                </a:spcBef>
                <a:spcAft>
                  <a:spcPts val="0"/>
                </a:spcAft>
                <a:buNone/>
              </a:pPr>
              <a:r>
                <a:t/>
              </a:r>
              <a:endParaRPr b="0" i="0" sz="1100" strike="noStrike">
                <a:solidFill>
                  <a:srgbClr val="FFFFFF"/>
                </a:solidFill>
                <a:latin typeface="Century Gothic"/>
                <a:ea typeface="Century Gothic"/>
                <a:cs typeface="Century Gothic"/>
                <a:sym typeface="Century Gothic"/>
              </a:endParaRPr>
            </a:p>
          </xdr:txBody>
        </xdr:sp>
      </xdr:grp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6448425" cy="342900"/>
    <xdr:grpSp>
      <xdr:nvGrpSpPr>
        <xdr:cNvPr id="2" name="Shape 2"/>
        <xdr:cNvGrpSpPr/>
      </xdr:nvGrpSpPr>
      <xdr:grpSpPr>
        <a:xfrm>
          <a:off x="2121788" y="3608550"/>
          <a:ext cx="6448425" cy="342900"/>
          <a:chOff x="2121788" y="3608550"/>
          <a:chExt cx="6448425" cy="342900"/>
        </a:xfrm>
      </xdr:grpSpPr>
      <xdr:grpSp>
        <xdr:nvGrpSpPr>
          <xdr:cNvPr id="19" name="Shape 19"/>
          <xdr:cNvGrpSpPr/>
        </xdr:nvGrpSpPr>
        <xdr:grpSpPr>
          <a:xfrm>
            <a:off x="2121788" y="3608550"/>
            <a:ext cx="6448425" cy="342900"/>
            <a:chOff x="0" y="438151"/>
            <a:chExt cx="6477000" cy="342899"/>
          </a:xfrm>
        </xdr:grpSpPr>
        <xdr:sp>
          <xdr:nvSpPr>
            <xdr:cNvPr id="4" name="Shape 4"/>
            <xdr:cNvSpPr/>
          </xdr:nvSpPr>
          <xdr:spPr>
            <a:xfrm>
              <a:off x="0" y="438151"/>
              <a:ext cx="6477000" cy="342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20" name="Shape 20"/>
            <xdr:cNvSpPr/>
          </xdr:nvSpPr>
          <xdr:spPr>
            <a:xfrm>
              <a:off x="0" y="438151"/>
              <a:ext cx="6477000" cy="333631"/>
            </a:xfrm>
            <a:custGeom>
              <a:rect b="b" l="l" r="r" t="t"/>
              <a:pathLst>
                <a:path extrusionOk="0" h="720" w="12240">
                  <a:moveTo>
                    <a:pt x="0" y="0"/>
                  </a:moveTo>
                  <a:lnTo>
                    <a:pt x="11520" y="0"/>
                  </a:lnTo>
                  <a:lnTo>
                    <a:pt x="12240" y="360"/>
                  </a:lnTo>
                  <a:lnTo>
                    <a:pt x="11520" y="720"/>
                  </a:lnTo>
                  <a:lnTo>
                    <a:pt x="0" y="720"/>
                  </a:lnTo>
                  <a:lnTo>
                    <a:pt x="0" y="0"/>
                  </a:lnTo>
                  <a:close/>
                </a:path>
              </a:pathLst>
            </a:custGeom>
            <a:solidFill>
              <a:srgbClr val="0039A6"/>
            </a:solidFill>
            <a:ln>
              <a:noFill/>
            </a:ln>
          </xdr:spPr>
        </xdr:sp>
        <xdr:sp>
          <xdr:nvSpPr>
            <xdr:cNvPr id="21" name="Shape 21"/>
            <xdr:cNvSpPr txBox="1"/>
          </xdr:nvSpPr>
          <xdr:spPr>
            <a:xfrm>
              <a:off x="47836" y="447676"/>
              <a:ext cx="5826430" cy="333374"/>
            </a:xfrm>
            <a:prstGeom prst="rect">
              <a:avLst/>
            </a:prstGeom>
            <a:noFill/>
            <a:ln>
              <a:noFill/>
            </a:ln>
          </xdr:spPr>
          <xdr:txBody>
            <a:bodyPr anchorCtr="0" anchor="t" bIns="45700" lIns="91425" spcFirstLastPara="1" rIns="91425" wrap="square" tIns="45700">
              <a:noAutofit/>
            </a:bodyPr>
            <a:lstStyle/>
            <a:p>
              <a:pPr indent="0" lvl="0" marL="0" rtl="1" algn="r">
                <a:spcBef>
                  <a:spcPts val="0"/>
                </a:spcBef>
                <a:spcAft>
                  <a:spcPts val="0"/>
                </a:spcAft>
                <a:buNone/>
              </a:pPr>
              <a:r>
                <a:rPr b="0" i="0" lang="en-US" sz="1100" strike="noStrike">
                  <a:solidFill>
                    <a:srgbClr val="FFFFFF"/>
                  </a:solidFill>
                  <a:latin typeface="Century Gothic"/>
                  <a:ea typeface="Century Gothic"/>
                  <a:cs typeface="Century Gothic"/>
                  <a:sym typeface="Century Gothic"/>
                </a:rPr>
                <a:t>California-Nevada-Hawaii District</a:t>
              </a:r>
              <a:endParaRPr sz="1400"/>
            </a:p>
            <a:p>
              <a:pPr indent="0" lvl="0" marL="0" rtl="1" algn="r">
                <a:spcBef>
                  <a:spcPts val="0"/>
                </a:spcBef>
                <a:spcAft>
                  <a:spcPts val="0"/>
                </a:spcAft>
                <a:buNone/>
              </a:pPr>
              <a:r>
                <a:t/>
              </a:r>
              <a:endParaRPr b="0" i="0" sz="1100" strike="noStrike">
                <a:solidFill>
                  <a:srgbClr val="FFFFFF"/>
                </a:solidFill>
                <a:latin typeface="Century Gothic"/>
                <a:ea typeface="Century Gothic"/>
                <a:cs typeface="Century Gothic"/>
                <a:sym typeface="Century Gothic"/>
              </a:endParaRPr>
            </a:p>
          </xdr:txBody>
        </xdr:sp>
      </xdr:grp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6448425" cy="342900"/>
    <xdr:grpSp>
      <xdr:nvGrpSpPr>
        <xdr:cNvPr id="2" name="Shape 2"/>
        <xdr:cNvGrpSpPr/>
      </xdr:nvGrpSpPr>
      <xdr:grpSpPr>
        <a:xfrm>
          <a:off x="2121788" y="3608550"/>
          <a:ext cx="6448425" cy="342900"/>
          <a:chOff x="2121788" y="3608550"/>
          <a:chExt cx="6448425" cy="342900"/>
        </a:xfrm>
      </xdr:grpSpPr>
      <xdr:grpSp>
        <xdr:nvGrpSpPr>
          <xdr:cNvPr id="22" name="Shape 22"/>
          <xdr:cNvGrpSpPr/>
        </xdr:nvGrpSpPr>
        <xdr:grpSpPr>
          <a:xfrm>
            <a:off x="2121788" y="3608550"/>
            <a:ext cx="6448425" cy="342900"/>
            <a:chOff x="0" y="438151"/>
            <a:chExt cx="6477000" cy="342899"/>
          </a:xfrm>
        </xdr:grpSpPr>
        <xdr:sp>
          <xdr:nvSpPr>
            <xdr:cNvPr id="4" name="Shape 4"/>
            <xdr:cNvSpPr/>
          </xdr:nvSpPr>
          <xdr:spPr>
            <a:xfrm>
              <a:off x="0" y="438151"/>
              <a:ext cx="6477000" cy="342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23" name="Shape 23"/>
            <xdr:cNvSpPr/>
          </xdr:nvSpPr>
          <xdr:spPr>
            <a:xfrm>
              <a:off x="0" y="438151"/>
              <a:ext cx="6477000" cy="333631"/>
            </a:xfrm>
            <a:custGeom>
              <a:rect b="b" l="l" r="r" t="t"/>
              <a:pathLst>
                <a:path extrusionOk="0" h="720" w="12240">
                  <a:moveTo>
                    <a:pt x="0" y="0"/>
                  </a:moveTo>
                  <a:lnTo>
                    <a:pt x="11520" y="0"/>
                  </a:lnTo>
                  <a:lnTo>
                    <a:pt x="12240" y="360"/>
                  </a:lnTo>
                  <a:lnTo>
                    <a:pt x="11520" y="720"/>
                  </a:lnTo>
                  <a:lnTo>
                    <a:pt x="0" y="720"/>
                  </a:lnTo>
                  <a:lnTo>
                    <a:pt x="0" y="0"/>
                  </a:lnTo>
                  <a:close/>
                </a:path>
              </a:pathLst>
            </a:custGeom>
            <a:solidFill>
              <a:srgbClr val="0039A6"/>
            </a:solidFill>
            <a:ln>
              <a:noFill/>
            </a:ln>
          </xdr:spPr>
        </xdr:sp>
        <xdr:sp>
          <xdr:nvSpPr>
            <xdr:cNvPr id="24" name="Shape 24"/>
            <xdr:cNvSpPr txBox="1"/>
          </xdr:nvSpPr>
          <xdr:spPr>
            <a:xfrm>
              <a:off x="47836" y="447676"/>
              <a:ext cx="5826430" cy="333374"/>
            </a:xfrm>
            <a:prstGeom prst="rect">
              <a:avLst/>
            </a:prstGeom>
            <a:noFill/>
            <a:ln>
              <a:noFill/>
            </a:ln>
          </xdr:spPr>
          <xdr:txBody>
            <a:bodyPr anchorCtr="0" anchor="t" bIns="45700" lIns="91425" spcFirstLastPara="1" rIns="91425" wrap="square" tIns="45700">
              <a:noAutofit/>
            </a:bodyPr>
            <a:lstStyle/>
            <a:p>
              <a:pPr indent="0" lvl="0" marL="0" rtl="1" algn="r">
                <a:spcBef>
                  <a:spcPts val="0"/>
                </a:spcBef>
                <a:spcAft>
                  <a:spcPts val="0"/>
                </a:spcAft>
                <a:buNone/>
              </a:pPr>
              <a:r>
                <a:rPr b="0" i="0" lang="en-US" sz="1100" strike="noStrike">
                  <a:solidFill>
                    <a:srgbClr val="FFFFFF"/>
                  </a:solidFill>
                  <a:latin typeface="Century Gothic"/>
                  <a:ea typeface="Century Gothic"/>
                  <a:cs typeface="Century Gothic"/>
                  <a:sym typeface="Century Gothic"/>
                </a:rPr>
                <a:t>California-Nevada-Hawaii District</a:t>
              </a:r>
              <a:endParaRPr sz="1400"/>
            </a:p>
            <a:p>
              <a:pPr indent="0" lvl="0" marL="0" rtl="1" algn="r">
                <a:spcBef>
                  <a:spcPts val="0"/>
                </a:spcBef>
                <a:spcAft>
                  <a:spcPts val="0"/>
                </a:spcAft>
                <a:buNone/>
              </a:pPr>
              <a:r>
                <a:t/>
              </a:r>
              <a:endParaRPr b="0" i="0" sz="1100" strike="noStrike">
                <a:solidFill>
                  <a:srgbClr val="FFFFFF"/>
                </a:solidFill>
                <a:latin typeface="Century Gothic"/>
                <a:ea typeface="Century Gothic"/>
                <a:cs typeface="Century Gothic"/>
                <a:sym typeface="Century Gothic"/>
              </a:endParaRPr>
            </a:p>
          </xdr:txBody>
        </xdr:sp>
      </xdr:grp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6448425" cy="342900"/>
    <xdr:grpSp>
      <xdr:nvGrpSpPr>
        <xdr:cNvPr id="2" name="Shape 2"/>
        <xdr:cNvGrpSpPr/>
      </xdr:nvGrpSpPr>
      <xdr:grpSpPr>
        <a:xfrm>
          <a:off x="2121788" y="3608550"/>
          <a:ext cx="6448425" cy="342900"/>
          <a:chOff x="2121788" y="3608550"/>
          <a:chExt cx="6448425" cy="342900"/>
        </a:xfrm>
      </xdr:grpSpPr>
      <xdr:grpSp>
        <xdr:nvGrpSpPr>
          <xdr:cNvPr id="25" name="Shape 25"/>
          <xdr:cNvGrpSpPr/>
        </xdr:nvGrpSpPr>
        <xdr:grpSpPr>
          <a:xfrm>
            <a:off x="2121788" y="3608550"/>
            <a:ext cx="6448425" cy="342900"/>
            <a:chOff x="0" y="438151"/>
            <a:chExt cx="6477000" cy="342899"/>
          </a:xfrm>
        </xdr:grpSpPr>
        <xdr:sp>
          <xdr:nvSpPr>
            <xdr:cNvPr id="4" name="Shape 4"/>
            <xdr:cNvSpPr/>
          </xdr:nvSpPr>
          <xdr:spPr>
            <a:xfrm>
              <a:off x="0" y="438151"/>
              <a:ext cx="6477000" cy="342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26" name="Shape 26"/>
            <xdr:cNvSpPr/>
          </xdr:nvSpPr>
          <xdr:spPr>
            <a:xfrm>
              <a:off x="0" y="438151"/>
              <a:ext cx="6477000" cy="333631"/>
            </a:xfrm>
            <a:custGeom>
              <a:rect b="b" l="l" r="r" t="t"/>
              <a:pathLst>
                <a:path extrusionOk="0" h="720" w="12240">
                  <a:moveTo>
                    <a:pt x="0" y="0"/>
                  </a:moveTo>
                  <a:lnTo>
                    <a:pt x="11520" y="0"/>
                  </a:lnTo>
                  <a:lnTo>
                    <a:pt x="12240" y="360"/>
                  </a:lnTo>
                  <a:lnTo>
                    <a:pt x="11520" y="720"/>
                  </a:lnTo>
                  <a:lnTo>
                    <a:pt x="0" y="720"/>
                  </a:lnTo>
                  <a:lnTo>
                    <a:pt x="0" y="0"/>
                  </a:lnTo>
                  <a:close/>
                </a:path>
              </a:pathLst>
            </a:custGeom>
            <a:solidFill>
              <a:srgbClr val="0039A6"/>
            </a:solidFill>
            <a:ln>
              <a:noFill/>
            </a:ln>
          </xdr:spPr>
        </xdr:sp>
        <xdr:sp>
          <xdr:nvSpPr>
            <xdr:cNvPr id="27" name="Shape 27"/>
            <xdr:cNvSpPr txBox="1"/>
          </xdr:nvSpPr>
          <xdr:spPr>
            <a:xfrm>
              <a:off x="47836" y="447676"/>
              <a:ext cx="5826430" cy="333374"/>
            </a:xfrm>
            <a:prstGeom prst="rect">
              <a:avLst/>
            </a:prstGeom>
            <a:noFill/>
            <a:ln>
              <a:noFill/>
            </a:ln>
          </xdr:spPr>
          <xdr:txBody>
            <a:bodyPr anchorCtr="0" anchor="t" bIns="45700" lIns="91425" spcFirstLastPara="1" rIns="91425" wrap="square" tIns="45700">
              <a:noAutofit/>
            </a:bodyPr>
            <a:lstStyle/>
            <a:p>
              <a:pPr indent="0" lvl="0" marL="0" rtl="1" algn="r">
                <a:spcBef>
                  <a:spcPts val="0"/>
                </a:spcBef>
                <a:spcAft>
                  <a:spcPts val="0"/>
                </a:spcAft>
                <a:buNone/>
              </a:pPr>
              <a:r>
                <a:rPr b="0" i="0" lang="en-US" sz="1100" strike="noStrike">
                  <a:solidFill>
                    <a:srgbClr val="FFFFFF"/>
                  </a:solidFill>
                  <a:latin typeface="Century Gothic"/>
                  <a:ea typeface="Century Gothic"/>
                  <a:cs typeface="Century Gothic"/>
                  <a:sym typeface="Century Gothic"/>
                </a:rPr>
                <a:t>California-Nevada-Hawaii District</a:t>
              </a:r>
              <a:endParaRPr sz="1400"/>
            </a:p>
            <a:p>
              <a:pPr indent="0" lvl="0" marL="0" rtl="1" algn="r">
                <a:spcBef>
                  <a:spcPts val="0"/>
                </a:spcBef>
                <a:spcAft>
                  <a:spcPts val="0"/>
                </a:spcAft>
                <a:buNone/>
              </a:pPr>
              <a:r>
                <a:t/>
              </a:r>
              <a:endParaRPr b="0" i="0" sz="1100" strike="noStrike">
                <a:solidFill>
                  <a:srgbClr val="FFFFFF"/>
                </a:solidFill>
                <a:latin typeface="Century Gothic"/>
                <a:ea typeface="Century Gothic"/>
                <a:cs typeface="Century Gothic"/>
                <a:sym typeface="Century Gothic"/>
              </a:endParaRPr>
            </a:p>
          </xdr:txBody>
        </xdr:sp>
      </xdr:grp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6448425" cy="342900"/>
    <xdr:grpSp>
      <xdr:nvGrpSpPr>
        <xdr:cNvPr id="2" name="Shape 2"/>
        <xdr:cNvGrpSpPr/>
      </xdr:nvGrpSpPr>
      <xdr:grpSpPr>
        <a:xfrm>
          <a:off x="2121788" y="3608550"/>
          <a:ext cx="6448425" cy="342900"/>
          <a:chOff x="2121788" y="3608550"/>
          <a:chExt cx="6448425" cy="342900"/>
        </a:xfrm>
      </xdr:grpSpPr>
      <xdr:grpSp>
        <xdr:nvGrpSpPr>
          <xdr:cNvPr id="28" name="Shape 28"/>
          <xdr:cNvGrpSpPr/>
        </xdr:nvGrpSpPr>
        <xdr:grpSpPr>
          <a:xfrm>
            <a:off x="2121788" y="3608550"/>
            <a:ext cx="6448425" cy="342900"/>
            <a:chOff x="0" y="438151"/>
            <a:chExt cx="6477000" cy="342899"/>
          </a:xfrm>
        </xdr:grpSpPr>
        <xdr:sp>
          <xdr:nvSpPr>
            <xdr:cNvPr id="4" name="Shape 4"/>
            <xdr:cNvSpPr/>
          </xdr:nvSpPr>
          <xdr:spPr>
            <a:xfrm>
              <a:off x="0" y="438151"/>
              <a:ext cx="6477000" cy="342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29" name="Shape 29"/>
            <xdr:cNvSpPr/>
          </xdr:nvSpPr>
          <xdr:spPr>
            <a:xfrm>
              <a:off x="0" y="438151"/>
              <a:ext cx="6477000" cy="333631"/>
            </a:xfrm>
            <a:custGeom>
              <a:rect b="b" l="l" r="r" t="t"/>
              <a:pathLst>
                <a:path extrusionOk="0" h="720" w="12240">
                  <a:moveTo>
                    <a:pt x="0" y="0"/>
                  </a:moveTo>
                  <a:lnTo>
                    <a:pt x="11520" y="0"/>
                  </a:lnTo>
                  <a:lnTo>
                    <a:pt x="12240" y="360"/>
                  </a:lnTo>
                  <a:lnTo>
                    <a:pt x="11520" y="720"/>
                  </a:lnTo>
                  <a:lnTo>
                    <a:pt x="0" y="720"/>
                  </a:lnTo>
                  <a:lnTo>
                    <a:pt x="0" y="0"/>
                  </a:lnTo>
                  <a:close/>
                </a:path>
              </a:pathLst>
            </a:custGeom>
            <a:solidFill>
              <a:srgbClr val="0039A6"/>
            </a:solidFill>
            <a:ln>
              <a:noFill/>
            </a:ln>
          </xdr:spPr>
        </xdr:sp>
        <xdr:sp>
          <xdr:nvSpPr>
            <xdr:cNvPr id="30" name="Shape 30"/>
            <xdr:cNvSpPr txBox="1"/>
          </xdr:nvSpPr>
          <xdr:spPr>
            <a:xfrm>
              <a:off x="47836" y="447676"/>
              <a:ext cx="5826430" cy="333374"/>
            </a:xfrm>
            <a:prstGeom prst="rect">
              <a:avLst/>
            </a:prstGeom>
            <a:noFill/>
            <a:ln>
              <a:noFill/>
            </a:ln>
          </xdr:spPr>
          <xdr:txBody>
            <a:bodyPr anchorCtr="0" anchor="t" bIns="45700" lIns="91425" spcFirstLastPara="1" rIns="91425" wrap="square" tIns="45700">
              <a:noAutofit/>
            </a:bodyPr>
            <a:lstStyle/>
            <a:p>
              <a:pPr indent="0" lvl="0" marL="0" rtl="1" algn="r">
                <a:spcBef>
                  <a:spcPts val="0"/>
                </a:spcBef>
                <a:spcAft>
                  <a:spcPts val="0"/>
                </a:spcAft>
                <a:buNone/>
              </a:pPr>
              <a:r>
                <a:rPr b="0" i="0" lang="en-US" sz="1100" strike="noStrike">
                  <a:solidFill>
                    <a:srgbClr val="FFFFFF"/>
                  </a:solidFill>
                  <a:latin typeface="Century Gothic"/>
                  <a:ea typeface="Century Gothic"/>
                  <a:cs typeface="Century Gothic"/>
                  <a:sym typeface="Century Gothic"/>
                </a:rPr>
                <a:t>California-Nevada-Hawaii District</a:t>
              </a:r>
              <a:endParaRPr sz="1400"/>
            </a:p>
            <a:p>
              <a:pPr indent="0" lvl="0" marL="0" rtl="1" algn="r">
                <a:spcBef>
                  <a:spcPts val="0"/>
                </a:spcBef>
                <a:spcAft>
                  <a:spcPts val="0"/>
                </a:spcAft>
                <a:buNone/>
              </a:pPr>
              <a:r>
                <a:t/>
              </a:r>
              <a:endParaRPr b="0" i="0" sz="1100" strike="noStrike">
                <a:solidFill>
                  <a:srgbClr val="FFFFFF"/>
                </a:solidFill>
                <a:latin typeface="Century Gothic"/>
                <a:ea typeface="Century Gothic"/>
                <a:cs typeface="Century Gothic"/>
                <a:sym typeface="Century Gothic"/>
              </a:endParaRPr>
            </a:p>
          </xdr:txBody>
        </xdr:sp>
      </xdr:grp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6448425" cy="342900"/>
    <xdr:grpSp>
      <xdr:nvGrpSpPr>
        <xdr:cNvPr id="2" name="Shape 2"/>
        <xdr:cNvGrpSpPr/>
      </xdr:nvGrpSpPr>
      <xdr:grpSpPr>
        <a:xfrm>
          <a:off x="2121788" y="3608550"/>
          <a:ext cx="6448425" cy="342900"/>
          <a:chOff x="2121788" y="3608550"/>
          <a:chExt cx="6448425" cy="342900"/>
        </a:xfrm>
      </xdr:grpSpPr>
      <xdr:grpSp>
        <xdr:nvGrpSpPr>
          <xdr:cNvPr id="31" name="Shape 31"/>
          <xdr:cNvGrpSpPr/>
        </xdr:nvGrpSpPr>
        <xdr:grpSpPr>
          <a:xfrm>
            <a:off x="2121788" y="3608550"/>
            <a:ext cx="6448425" cy="342900"/>
            <a:chOff x="0" y="438151"/>
            <a:chExt cx="6477000" cy="342899"/>
          </a:xfrm>
        </xdr:grpSpPr>
        <xdr:sp>
          <xdr:nvSpPr>
            <xdr:cNvPr id="4" name="Shape 4"/>
            <xdr:cNvSpPr/>
          </xdr:nvSpPr>
          <xdr:spPr>
            <a:xfrm>
              <a:off x="0" y="438151"/>
              <a:ext cx="6477000" cy="342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32" name="Shape 32"/>
            <xdr:cNvSpPr/>
          </xdr:nvSpPr>
          <xdr:spPr>
            <a:xfrm>
              <a:off x="0" y="438151"/>
              <a:ext cx="6477000" cy="333631"/>
            </a:xfrm>
            <a:custGeom>
              <a:rect b="b" l="l" r="r" t="t"/>
              <a:pathLst>
                <a:path extrusionOk="0" h="720" w="12240">
                  <a:moveTo>
                    <a:pt x="0" y="0"/>
                  </a:moveTo>
                  <a:lnTo>
                    <a:pt x="11520" y="0"/>
                  </a:lnTo>
                  <a:lnTo>
                    <a:pt x="12240" y="360"/>
                  </a:lnTo>
                  <a:lnTo>
                    <a:pt x="11520" y="720"/>
                  </a:lnTo>
                  <a:lnTo>
                    <a:pt x="0" y="720"/>
                  </a:lnTo>
                  <a:lnTo>
                    <a:pt x="0" y="0"/>
                  </a:lnTo>
                  <a:close/>
                </a:path>
              </a:pathLst>
            </a:custGeom>
            <a:solidFill>
              <a:srgbClr val="0039A6"/>
            </a:solidFill>
            <a:ln>
              <a:noFill/>
            </a:ln>
          </xdr:spPr>
        </xdr:sp>
        <xdr:sp>
          <xdr:nvSpPr>
            <xdr:cNvPr id="33" name="Shape 33"/>
            <xdr:cNvSpPr txBox="1"/>
          </xdr:nvSpPr>
          <xdr:spPr>
            <a:xfrm>
              <a:off x="47836" y="447676"/>
              <a:ext cx="5826430" cy="333374"/>
            </a:xfrm>
            <a:prstGeom prst="rect">
              <a:avLst/>
            </a:prstGeom>
            <a:noFill/>
            <a:ln>
              <a:noFill/>
            </a:ln>
          </xdr:spPr>
          <xdr:txBody>
            <a:bodyPr anchorCtr="0" anchor="t" bIns="45700" lIns="91425" spcFirstLastPara="1" rIns="91425" wrap="square" tIns="45700">
              <a:noAutofit/>
            </a:bodyPr>
            <a:lstStyle/>
            <a:p>
              <a:pPr indent="0" lvl="0" marL="0" rtl="1" algn="r">
                <a:spcBef>
                  <a:spcPts val="0"/>
                </a:spcBef>
                <a:spcAft>
                  <a:spcPts val="0"/>
                </a:spcAft>
                <a:buNone/>
              </a:pPr>
              <a:r>
                <a:rPr b="0" i="0" lang="en-US" sz="1100" strike="noStrike">
                  <a:solidFill>
                    <a:srgbClr val="FFFFFF"/>
                  </a:solidFill>
                  <a:latin typeface="Century Gothic"/>
                  <a:ea typeface="Century Gothic"/>
                  <a:cs typeface="Century Gothic"/>
                  <a:sym typeface="Century Gothic"/>
                </a:rPr>
                <a:t>California-Nevada-Hawaii District</a:t>
              </a:r>
              <a:endParaRPr sz="1400"/>
            </a:p>
            <a:p>
              <a:pPr indent="0" lvl="0" marL="0" rtl="1" algn="r">
                <a:spcBef>
                  <a:spcPts val="0"/>
                </a:spcBef>
                <a:spcAft>
                  <a:spcPts val="0"/>
                </a:spcAft>
                <a:buNone/>
              </a:pPr>
              <a:r>
                <a:t/>
              </a:r>
              <a:endParaRPr b="0" i="0" sz="1100" strike="noStrike">
                <a:solidFill>
                  <a:srgbClr val="FFFFFF"/>
                </a:solidFill>
                <a:latin typeface="Century Gothic"/>
                <a:ea typeface="Century Gothic"/>
                <a:cs typeface="Century Gothic"/>
                <a:sym typeface="Century Gothic"/>
              </a:endParaRPr>
            </a:p>
          </xdr:txBody>
        </xdr:sp>
      </xdr:grp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6448425" cy="342900"/>
    <xdr:grpSp>
      <xdr:nvGrpSpPr>
        <xdr:cNvPr id="2" name="Shape 2"/>
        <xdr:cNvGrpSpPr/>
      </xdr:nvGrpSpPr>
      <xdr:grpSpPr>
        <a:xfrm>
          <a:off x="2121788" y="3608550"/>
          <a:ext cx="6448425" cy="342900"/>
          <a:chOff x="2121788" y="3608550"/>
          <a:chExt cx="6448425" cy="342900"/>
        </a:xfrm>
      </xdr:grpSpPr>
      <xdr:grpSp>
        <xdr:nvGrpSpPr>
          <xdr:cNvPr id="34" name="Shape 34"/>
          <xdr:cNvGrpSpPr/>
        </xdr:nvGrpSpPr>
        <xdr:grpSpPr>
          <a:xfrm>
            <a:off x="2121788" y="3608550"/>
            <a:ext cx="6448425" cy="342900"/>
            <a:chOff x="0" y="438151"/>
            <a:chExt cx="6477000" cy="342899"/>
          </a:xfrm>
        </xdr:grpSpPr>
        <xdr:sp>
          <xdr:nvSpPr>
            <xdr:cNvPr id="4" name="Shape 4"/>
            <xdr:cNvSpPr/>
          </xdr:nvSpPr>
          <xdr:spPr>
            <a:xfrm>
              <a:off x="0" y="438151"/>
              <a:ext cx="6477000" cy="342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35" name="Shape 35"/>
            <xdr:cNvSpPr/>
          </xdr:nvSpPr>
          <xdr:spPr>
            <a:xfrm>
              <a:off x="0" y="438151"/>
              <a:ext cx="6477000" cy="333631"/>
            </a:xfrm>
            <a:custGeom>
              <a:rect b="b" l="l" r="r" t="t"/>
              <a:pathLst>
                <a:path extrusionOk="0" h="720" w="12240">
                  <a:moveTo>
                    <a:pt x="0" y="0"/>
                  </a:moveTo>
                  <a:lnTo>
                    <a:pt x="11520" y="0"/>
                  </a:lnTo>
                  <a:lnTo>
                    <a:pt x="12240" y="360"/>
                  </a:lnTo>
                  <a:lnTo>
                    <a:pt x="11520" y="720"/>
                  </a:lnTo>
                  <a:lnTo>
                    <a:pt x="0" y="720"/>
                  </a:lnTo>
                  <a:lnTo>
                    <a:pt x="0" y="0"/>
                  </a:lnTo>
                  <a:close/>
                </a:path>
              </a:pathLst>
            </a:custGeom>
            <a:solidFill>
              <a:srgbClr val="0039A6"/>
            </a:solidFill>
            <a:ln>
              <a:noFill/>
            </a:ln>
          </xdr:spPr>
        </xdr:sp>
        <xdr:sp>
          <xdr:nvSpPr>
            <xdr:cNvPr id="36" name="Shape 36"/>
            <xdr:cNvSpPr txBox="1"/>
          </xdr:nvSpPr>
          <xdr:spPr>
            <a:xfrm>
              <a:off x="47836" y="447676"/>
              <a:ext cx="5826430" cy="333374"/>
            </a:xfrm>
            <a:prstGeom prst="rect">
              <a:avLst/>
            </a:prstGeom>
            <a:noFill/>
            <a:ln>
              <a:noFill/>
            </a:ln>
          </xdr:spPr>
          <xdr:txBody>
            <a:bodyPr anchorCtr="0" anchor="t" bIns="45700" lIns="91425" spcFirstLastPara="1" rIns="91425" wrap="square" tIns="45700">
              <a:noAutofit/>
            </a:bodyPr>
            <a:lstStyle/>
            <a:p>
              <a:pPr indent="0" lvl="0" marL="0" rtl="1" algn="r">
                <a:spcBef>
                  <a:spcPts val="0"/>
                </a:spcBef>
                <a:spcAft>
                  <a:spcPts val="0"/>
                </a:spcAft>
                <a:buNone/>
              </a:pPr>
              <a:r>
                <a:rPr b="0" i="0" lang="en-US" sz="1100" strike="noStrike">
                  <a:solidFill>
                    <a:srgbClr val="FFFFFF"/>
                  </a:solidFill>
                  <a:latin typeface="Century Gothic"/>
                  <a:ea typeface="Century Gothic"/>
                  <a:cs typeface="Century Gothic"/>
                  <a:sym typeface="Century Gothic"/>
                </a:rPr>
                <a:t>California-Nevada-Hawaii District</a:t>
              </a:r>
              <a:endParaRPr sz="1400"/>
            </a:p>
            <a:p>
              <a:pPr indent="0" lvl="0" marL="0" rtl="1" algn="r">
                <a:spcBef>
                  <a:spcPts val="0"/>
                </a:spcBef>
                <a:spcAft>
                  <a:spcPts val="0"/>
                </a:spcAft>
                <a:buNone/>
              </a:pPr>
              <a:r>
                <a:t/>
              </a:r>
              <a:endParaRPr b="0" i="0" sz="1100" strike="noStrike">
                <a:solidFill>
                  <a:srgbClr val="FFFFFF"/>
                </a:solidFill>
                <a:latin typeface="Century Gothic"/>
                <a:ea typeface="Century Gothic"/>
                <a:cs typeface="Century Gothic"/>
                <a:sym typeface="Century Gothic"/>
              </a:endParaRPr>
            </a:p>
          </xdr:txBody>
        </xdr:sp>
      </xdr:grp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6448425" cy="342900"/>
    <xdr:grpSp>
      <xdr:nvGrpSpPr>
        <xdr:cNvPr id="2" name="Shape 2"/>
        <xdr:cNvGrpSpPr/>
      </xdr:nvGrpSpPr>
      <xdr:grpSpPr>
        <a:xfrm>
          <a:off x="2121788" y="3608550"/>
          <a:ext cx="6448425" cy="342900"/>
          <a:chOff x="2121788" y="3608550"/>
          <a:chExt cx="6448425" cy="342900"/>
        </a:xfrm>
      </xdr:grpSpPr>
      <xdr:grpSp>
        <xdr:nvGrpSpPr>
          <xdr:cNvPr id="37" name="Shape 37"/>
          <xdr:cNvGrpSpPr/>
        </xdr:nvGrpSpPr>
        <xdr:grpSpPr>
          <a:xfrm>
            <a:off x="2121788" y="3608550"/>
            <a:ext cx="6448425" cy="342900"/>
            <a:chOff x="0" y="438151"/>
            <a:chExt cx="6477000" cy="342899"/>
          </a:xfrm>
        </xdr:grpSpPr>
        <xdr:sp>
          <xdr:nvSpPr>
            <xdr:cNvPr id="4" name="Shape 4"/>
            <xdr:cNvSpPr/>
          </xdr:nvSpPr>
          <xdr:spPr>
            <a:xfrm>
              <a:off x="0" y="438151"/>
              <a:ext cx="6477000" cy="342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38" name="Shape 38"/>
            <xdr:cNvSpPr/>
          </xdr:nvSpPr>
          <xdr:spPr>
            <a:xfrm>
              <a:off x="0" y="438151"/>
              <a:ext cx="6477000" cy="333631"/>
            </a:xfrm>
            <a:custGeom>
              <a:rect b="b" l="l" r="r" t="t"/>
              <a:pathLst>
                <a:path extrusionOk="0" h="720" w="12240">
                  <a:moveTo>
                    <a:pt x="0" y="0"/>
                  </a:moveTo>
                  <a:lnTo>
                    <a:pt x="11520" y="0"/>
                  </a:lnTo>
                  <a:lnTo>
                    <a:pt x="12240" y="360"/>
                  </a:lnTo>
                  <a:lnTo>
                    <a:pt x="11520" y="720"/>
                  </a:lnTo>
                  <a:lnTo>
                    <a:pt x="0" y="720"/>
                  </a:lnTo>
                  <a:lnTo>
                    <a:pt x="0" y="0"/>
                  </a:lnTo>
                  <a:close/>
                </a:path>
              </a:pathLst>
            </a:custGeom>
            <a:solidFill>
              <a:srgbClr val="0039A6"/>
            </a:solidFill>
            <a:ln>
              <a:noFill/>
            </a:ln>
          </xdr:spPr>
        </xdr:sp>
        <xdr:sp>
          <xdr:nvSpPr>
            <xdr:cNvPr id="39" name="Shape 39"/>
            <xdr:cNvSpPr txBox="1"/>
          </xdr:nvSpPr>
          <xdr:spPr>
            <a:xfrm>
              <a:off x="47836" y="447676"/>
              <a:ext cx="5826430" cy="333374"/>
            </a:xfrm>
            <a:prstGeom prst="rect">
              <a:avLst/>
            </a:prstGeom>
            <a:noFill/>
            <a:ln>
              <a:noFill/>
            </a:ln>
          </xdr:spPr>
          <xdr:txBody>
            <a:bodyPr anchorCtr="0" anchor="t" bIns="45700" lIns="91425" spcFirstLastPara="1" rIns="91425" wrap="square" tIns="45700">
              <a:noAutofit/>
            </a:bodyPr>
            <a:lstStyle/>
            <a:p>
              <a:pPr indent="0" lvl="0" marL="0" rtl="1" algn="r">
                <a:spcBef>
                  <a:spcPts val="0"/>
                </a:spcBef>
                <a:spcAft>
                  <a:spcPts val="0"/>
                </a:spcAft>
                <a:buNone/>
              </a:pPr>
              <a:r>
                <a:rPr b="0" i="0" lang="en-US" sz="1100" strike="noStrike">
                  <a:solidFill>
                    <a:srgbClr val="FFFFFF"/>
                  </a:solidFill>
                  <a:latin typeface="Century Gothic"/>
                  <a:ea typeface="Century Gothic"/>
                  <a:cs typeface="Century Gothic"/>
                  <a:sym typeface="Century Gothic"/>
                </a:rPr>
                <a:t>California-Nevada-Hawaii District</a:t>
              </a:r>
              <a:endParaRPr sz="1400"/>
            </a:p>
            <a:p>
              <a:pPr indent="0" lvl="0" marL="0" rtl="1" algn="r">
                <a:spcBef>
                  <a:spcPts val="0"/>
                </a:spcBef>
                <a:spcAft>
                  <a:spcPts val="0"/>
                </a:spcAft>
                <a:buNone/>
              </a:pPr>
              <a:r>
                <a:t/>
              </a:r>
              <a:endParaRPr b="0" i="0" sz="1100" strike="noStrike">
                <a:solidFill>
                  <a:srgbClr val="FFFFFF"/>
                </a:solidFill>
                <a:latin typeface="Century Gothic"/>
                <a:ea typeface="Century Gothic"/>
                <a:cs typeface="Century Gothic"/>
                <a:sym typeface="Century Gothic"/>
              </a:endParaRPr>
            </a:p>
          </xdr:txBody>
        </xdr:sp>
      </xdr:grp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6448425" cy="342900"/>
    <xdr:grpSp>
      <xdr:nvGrpSpPr>
        <xdr:cNvPr id="2" name="Shape 2"/>
        <xdr:cNvGrpSpPr/>
      </xdr:nvGrpSpPr>
      <xdr:grpSpPr>
        <a:xfrm>
          <a:off x="2121788" y="3608550"/>
          <a:ext cx="6448425" cy="342900"/>
          <a:chOff x="2121788" y="3608550"/>
          <a:chExt cx="6448425" cy="342900"/>
        </a:xfrm>
      </xdr:grpSpPr>
      <xdr:grpSp>
        <xdr:nvGrpSpPr>
          <xdr:cNvPr id="40" name="Shape 40"/>
          <xdr:cNvGrpSpPr/>
        </xdr:nvGrpSpPr>
        <xdr:grpSpPr>
          <a:xfrm>
            <a:off x="2121788" y="3608550"/>
            <a:ext cx="6448425" cy="342900"/>
            <a:chOff x="0" y="438151"/>
            <a:chExt cx="6477000" cy="342899"/>
          </a:xfrm>
        </xdr:grpSpPr>
        <xdr:sp>
          <xdr:nvSpPr>
            <xdr:cNvPr id="4" name="Shape 4"/>
            <xdr:cNvSpPr/>
          </xdr:nvSpPr>
          <xdr:spPr>
            <a:xfrm>
              <a:off x="0" y="438151"/>
              <a:ext cx="6477000" cy="342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41" name="Shape 41"/>
            <xdr:cNvSpPr/>
          </xdr:nvSpPr>
          <xdr:spPr>
            <a:xfrm>
              <a:off x="0" y="438151"/>
              <a:ext cx="6477000" cy="333631"/>
            </a:xfrm>
            <a:custGeom>
              <a:rect b="b" l="l" r="r" t="t"/>
              <a:pathLst>
                <a:path extrusionOk="0" h="720" w="12240">
                  <a:moveTo>
                    <a:pt x="0" y="0"/>
                  </a:moveTo>
                  <a:lnTo>
                    <a:pt x="11520" y="0"/>
                  </a:lnTo>
                  <a:lnTo>
                    <a:pt x="12240" y="360"/>
                  </a:lnTo>
                  <a:lnTo>
                    <a:pt x="11520" y="720"/>
                  </a:lnTo>
                  <a:lnTo>
                    <a:pt x="0" y="720"/>
                  </a:lnTo>
                  <a:lnTo>
                    <a:pt x="0" y="0"/>
                  </a:lnTo>
                  <a:close/>
                </a:path>
              </a:pathLst>
            </a:custGeom>
            <a:solidFill>
              <a:srgbClr val="0039A6"/>
            </a:solidFill>
            <a:ln>
              <a:noFill/>
            </a:ln>
          </xdr:spPr>
        </xdr:sp>
        <xdr:sp>
          <xdr:nvSpPr>
            <xdr:cNvPr id="42" name="Shape 42"/>
            <xdr:cNvSpPr txBox="1"/>
          </xdr:nvSpPr>
          <xdr:spPr>
            <a:xfrm>
              <a:off x="47836" y="447676"/>
              <a:ext cx="5826430" cy="333374"/>
            </a:xfrm>
            <a:prstGeom prst="rect">
              <a:avLst/>
            </a:prstGeom>
            <a:noFill/>
            <a:ln>
              <a:noFill/>
            </a:ln>
          </xdr:spPr>
          <xdr:txBody>
            <a:bodyPr anchorCtr="0" anchor="t" bIns="45700" lIns="91425" spcFirstLastPara="1" rIns="91425" wrap="square" tIns="45700">
              <a:noAutofit/>
            </a:bodyPr>
            <a:lstStyle/>
            <a:p>
              <a:pPr indent="0" lvl="0" marL="0" rtl="1" algn="r">
                <a:spcBef>
                  <a:spcPts val="0"/>
                </a:spcBef>
                <a:spcAft>
                  <a:spcPts val="0"/>
                </a:spcAft>
                <a:buNone/>
              </a:pPr>
              <a:r>
                <a:rPr b="0" i="0" lang="en-US" sz="1100" strike="noStrike">
                  <a:solidFill>
                    <a:srgbClr val="FFFFFF"/>
                  </a:solidFill>
                  <a:latin typeface="Century Gothic"/>
                  <a:ea typeface="Century Gothic"/>
                  <a:cs typeface="Century Gothic"/>
                  <a:sym typeface="Century Gothic"/>
                </a:rPr>
                <a:t>California-Nevada-Hawaii District</a:t>
              </a:r>
              <a:endParaRPr sz="1400"/>
            </a:p>
            <a:p>
              <a:pPr indent="0" lvl="0" marL="0" rtl="1" algn="r">
                <a:spcBef>
                  <a:spcPts val="0"/>
                </a:spcBef>
                <a:spcAft>
                  <a:spcPts val="0"/>
                </a:spcAft>
                <a:buNone/>
              </a:pPr>
              <a:r>
                <a:t/>
              </a:r>
              <a:endParaRPr b="0" i="0" sz="1100" strike="noStrike">
                <a:solidFill>
                  <a:srgbClr val="FFFFFF"/>
                </a:solidFill>
                <a:latin typeface="Century Gothic"/>
                <a:ea typeface="Century Gothic"/>
                <a:cs typeface="Century Gothic"/>
                <a:sym typeface="Century Gothic"/>
              </a:endParaRPr>
            </a:p>
          </xdr:txBody>
        </xdr:sp>
      </xdr:grp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6448425" cy="342900"/>
    <xdr:grpSp>
      <xdr:nvGrpSpPr>
        <xdr:cNvPr id="2" name="Shape 2"/>
        <xdr:cNvGrpSpPr/>
      </xdr:nvGrpSpPr>
      <xdr:grpSpPr>
        <a:xfrm>
          <a:off x="2121788" y="3608550"/>
          <a:ext cx="6448425" cy="342900"/>
          <a:chOff x="2121788" y="3608550"/>
          <a:chExt cx="6448425" cy="342900"/>
        </a:xfrm>
      </xdr:grpSpPr>
      <xdr:grpSp>
        <xdr:nvGrpSpPr>
          <xdr:cNvPr id="43" name="Shape 43"/>
          <xdr:cNvGrpSpPr/>
        </xdr:nvGrpSpPr>
        <xdr:grpSpPr>
          <a:xfrm>
            <a:off x="2121788" y="3608550"/>
            <a:ext cx="6448425" cy="342900"/>
            <a:chOff x="0" y="438151"/>
            <a:chExt cx="6477000" cy="342899"/>
          </a:xfrm>
        </xdr:grpSpPr>
        <xdr:sp>
          <xdr:nvSpPr>
            <xdr:cNvPr id="4" name="Shape 4"/>
            <xdr:cNvSpPr/>
          </xdr:nvSpPr>
          <xdr:spPr>
            <a:xfrm>
              <a:off x="0" y="438151"/>
              <a:ext cx="6477000" cy="342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44" name="Shape 44"/>
            <xdr:cNvSpPr/>
          </xdr:nvSpPr>
          <xdr:spPr>
            <a:xfrm>
              <a:off x="0" y="438151"/>
              <a:ext cx="6477000" cy="333631"/>
            </a:xfrm>
            <a:custGeom>
              <a:rect b="b" l="l" r="r" t="t"/>
              <a:pathLst>
                <a:path extrusionOk="0" h="720" w="12240">
                  <a:moveTo>
                    <a:pt x="0" y="0"/>
                  </a:moveTo>
                  <a:lnTo>
                    <a:pt x="11520" y="0"/>
                  </a:lnTo>
                  <a:lnTo>
                    <a:pt x="12240" y="360"/>
                  </a:lnTo>
                  <a:lnTo>
                    <a:pt x="11520" y="720"/>
                  </a:lnTo>
                  <a:lnTo>
                    <a:pt x="0" y="720"/>
                  </a:lnTo>
                  <a:lnTo>
                    <a:pt x="0" y="0"/>
                  </a:lnTo>
                  <a:close/>
                </a:path>
              </a:pathLst>
            </a:custGeom>
            <a:solidFill>
              <a:srgbClr val="0039A6"/>
            </a:solidFill>
            <a:ln>
              <a:noFill/>
            </a:ln>
          </xdr:spPr>
        </xdr:sp>
        <xdr:sp>
          <xdr:nvSpPr>
            <xdr:cNvPr id="45" name="Shape 45"/>
            <xdr:cNvSpPr txBox="1"/>
          </xdr:nvSpPr>
          <xdr:spPr>
            <a:xfrm>
              <a:off x="47836" y="447676"/>
              <a:ext cx="5826430" cy="333374"/>
            </a:xfrm>
            <a:prstGeom prst="rect">
              <a:avLst/>
            </a:prstGeom>
            <a:noFill/>
            <a:ln>
              <a:noFill/>
            </a:ln>
          </xdr:spPr>
          <xdr:txBody>
            <a:bodyPr anchorCtr="0" anchor="t" bIns="45700" lIns="91425" spcFirstLastPara="1" rIns="91425" wrap="square" tIns="45700">
              <a:noAutofit/>
            </a:bodyPr>
            <a:lstStyle/>
            <a:p>
              <a:pPr indent="0" lvl="0" marL="0" rtl="1" algn="r">
                <a:spcBef>
                  <a:spcPts val="0"/>
                </a:spcBef>
                <a:spcAft>
                  <a:spcPts val="0"/>
                </a:spcAft>
                <a:buNone/>
              </a:pPr>
              <a:r>
                <a:rPr b="0" i="0" lang="en-US" sz="1100" strike="noStrike">
                  <a:solidFill>
                    <a:srgbClr val="FFFFFF"/>
                  </a:solidFill>
                  <a:latin typeface="Century Gothic"/>
                  <a:ea typeface="Century Gothic"/>
                  <a:cs typeface="Century Gothic"/>
                  <a:sym typeface="Century Gothic"/>
                </a:rPr>
                <a:t>California-Nevada-Hawaii District</a:t>
              </a:r>
              <a:endParaRPr sz="1400"/>
            </a:p>
            <a:p>
              <a:pPr indent="0" lvl="0" marL="0" rtl="1" algn="r">
                <a:spcBef>
                  <a:spcPts val="0"/>
                </a:spcBef>
                <a:spcAft>
                  <a:spcPts val="0"/>
                </a:spcAft>
                <a:buNone/>
              </a:pPr>
              <a:r>
                <a:t/>
              </a:r>
              <a:endParaRPr b="0" i="0" sz="1100" strike="noStrike">
                <a:solidFill>
                  <a:srgbClr val="FFFFFF"/>
                </a:solidFill>
                <a:latin typeface="Century Gothic"/>
                <a:ea typeface="Century Gothic"/>
                <a:cs typeface="Century Gothic"/>
                <a:sym typeface="Century Gothic"/>
              </a:endParaRPr>
            </a:p>
          </xdr:txBody>
        </xdr:sp>
      </xdr:grp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6410325" cy="342900"/>
    <xdr:grpSp>
      <xdr:nvGrpSpPr>
        <xdr:cNvPr id="2" name="Shape 2"/>
        <xdr:cNvGrpSpPr/>
      </xdr:nvGrpSpPr>
      <xdr:grpSpPr>
        <a:xfrm>
          <a:off x="2140838" y="3608550"/>
          <a:ext cx="6410325" cy="342900"/>
          <a:chOff x="2140838" y="3608550"/>
          <a:chExt cx="6410325" cy="342900"/>
        </a:xfrm>
      </xdr:grpSpPr>
      <xdr:grpSp>
        <xdr:nvGrpSpPr>
          <xdr:cNvPr id="3" name="Shape 3"/>
          <xdr:cNvGrpSpPr/>
        </xdr:nvGrpSpPr>
        <xdr:grpSpPr>
          <a:xfrm>
            <a:off x="2140838" y="3608550"/>
            <a:ext cx="6410325" cy="342900"/>
            <a:chOff x="0" y="447675"/>
            <a:chExt cx="7429500" cy="352425"/>
          </a:xfrm>
        </xdr:grpSpPr>
        <xdr:sp>
          <xdr:nvSpPr>
            <xdr:cNvPr id="4" name="Shape 4"/>
            <xdr:cNvSpPr/>
          </xdr:nvSpPr>
          <xdr:spPr>
            <a:xfrm>
              <a:off x="0" y="447675"/>
              <a:ext cx="7429500" cy="3524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5" name="Shape 5"/>
            <xdr:cNvSpPr/>
          </xdr:nvSpPr>
          <xdr:spPr>
            <a:xfrm>
              <a:off x="0" y="447675"/>
              <a:ext cx="7429500" cy="342900"/>
            </a:xfrm>
            <a:custGeom>
              <a:rect b="b" l="l" r="r" t="t"/>
              <a:pathLst>
                <a:path extrusionOk="0" h="720" w="12240">
                  <a:moveTo>
                    <a:pt x="0" y="0"/>
                  </a:moveTo>
                  <a:lnTo>
                    <a:pt x="11520" y="0"/>
                  </a:lnTo>
                  <a:lnTo>
                    <a:pt x="12240" y="360"/>
                  </a:lnTo>
                  <a:lnTo>
                    <a:pt x="11520" y="720"/>
                  </a:lnTo>
                  <a:lnTo>
                    <a:pt x="0" y="720"/>
                  </a:lnTo>
                  <a:lnTo>
                    <a:pt x="0" y="0"/>
                  </a:lnTo>
                  <a:close/>
                </a:path>
              </a:pathLst>
            </a:custGeom>
            <a:solidFill>
              <a:srgbClr val="9E0927"/>
            </a:solidFill>
            <a:ln>
              <a:noFill/>
            </a:ln>
          </xdr:spPr>
        </xdr:sp>
        <xdr:sp>
          <xdr:nvSpPr>
            <xdr:cNvPr id="6" name="Shape 6"/>
            <xdr:cNvSpPr txBox="1"/>
          </xdr:nvSpPr>
          <xdr:spPr>
            <a:xfrm>
              <a:off x="0" y="457465"/>
              <a:ext cx="6833374" cy="342635"/>
            </a:xfrm>
            <a:prstGeom prst="rect">
              <a:avLst/>
            </a:prstGeom>
            <a:noFill/>
            <a:ln>
              <a:noFill/>
            </a:ln>
          </xdr:spPr>
          <xdr:txBody>
            <a:bodyPr anchorCtr="0" anchor="t" bIns="45700" lIns="91425" spcFirstLastPara="1" rIns="91425" wrap="square" tIns="45700">
              <a:noAutofit/>
            </a:bodyPr>
            <a:lstStyle/>
            <a:p>
              <a:pPr indent="0" lvl="0" marL="0" rtl="1" algn="r">
                <a:spcBef>
                  <a:spcPts val="0"/>
                </a:spcBef>
                <a:spcAft>
                  <a:spcPts val="0"/>
                </a:spcAft>
                <a:buNone/>
              </a:pPr>
              <a:r>
                <a:rPr b="0" i="0" lang="en-US" sz="1100" strike="noStrike">
                  <a:solidFill>
                    <a:srgbClr val="FFFFFF"/>
                  </a:solidFill>
                  <a:latin typeface="Century Gothic"/>
                  <a:ea typeface="Century Gothic"/>
                  <a:cs typeface="Century Gothic"/>
                  <a:sym typeface="Century Gothic"/>
                </a:rPr>
                <a:t>California-Nevada-Hawaii District</a:t>
              </a:r>
              <a:endParaRPr sz="1400"/>
            </a:p>
            <a:p>
              <a:pPr indent="0" lvl="0" marL="0" rtl="1" algn="r">
                <a:spcBef>
                  <a:spcPts val="0"/>
                </a:spcBef>
                <a:spcAft>
                  <a:spcPts val="0"/>
                </a:spcAft>
                <a:buNone/>
              </a:pPr>
              <a:r>
                <a:t/>
              </a:r>
              <a:endParaRPr b="0" i="0" sz="1100" strike="noStrike">
                <a:solidFill>
                  <a:srgbClr val="FFFFFF"/>
                </a:solidFill>
                <a:latin typeface="Century Gothic"/>
                <a:ea typeface="Century Gothic"/>
                <a:cs typeface="Century Gothic"/>
                <a:sym typeface="Century Gothic"/>
              </a:endParaRPr>
            </a:p>
          </xdr:txBody>
        </xdr:sp>
      </xdr:grp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6448425" cy="342900"/>
    <xdr:grpSp>
      <xdr:nvGrpSpPr>
        <xdr:cNvPr id="2" name="Shape 2"/>
        <xdr:cNvGrpSpPr/>
      </xdr:nvGrpSpPr>
      <xdr:grpSpPr>
        <a:xfrm>
          <a:off x="2121788" y="3608550"/>
          <a:ext cx="6448425" cy="342900"/>
          <a:chOff x="2121788" y="3608550"/>
          <a:chExt cx="6448425" cy="342900"/>
        </a:xfrm>
      </xdr:grpSpPr>
      <xdr:grpSp>
        <xdr:nvGrpSpPr>
          <xdr:cNvPr id="7" name="Shape 7"/>
          <xdr:cNvGrpSpPr/>
        </xdr:nvGrpSpPr>
        <xdr:grpSpPr>
          <a:xfrm>
            <a:off x="2121788" y="3608550"/>
            <a:ext cx="6448425" cy="342900"/>
            <a:chOff x="0" y="438151"/>
            <a:chExt cx="6477000" cy="342899"/>
          </a:xfrm>
        </xdr:grpSpPr>
        <xdr:sp>
          <xdr:nvSpPr>
            <xdr:cNvPr id="4" name="Shape 4"/>
            <xdr:cNvSpPr/>
          </xdr:nvSpPr>
          <xdr:spPr>
            <a:xfrm>
              <a:off x="0" y="438151"/>
              <a:ext cx="6477000" cy="342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8" name="Shape 8"/>
            <xdr:cNvSpPr/>
          </xdr:nvSpPr>
          <xdr:spPr>
            <a:xfrm>
              <a:off x="0" y="438151"/>
              <a:ext cx="6477000" cy="333631"/>
            </a:xfrm>
            <a:custGeom>
              <a:rect b="b" l="l" r="r" t="t"/>
              <a:pathLst>
                <a:path extrusionOk="0" h="720" w="12240">
                  <a:moveTo>
                    <a:pt x="0" y="0"/>
                  </a:moveTo>
                  <a:lnTo>
                    <a:pt x="11520" y="0"/>
                  </a:lnTo>
                  <a:lnTo>
                    <a:pt x="12240" y="360"/>
                  </a:lnTo>
                  <a:lnTo>
                    <a:pt x="11520" y="720"/>
                  </a:lnTo>
                  <a:lnTo>
                    <a:pt x="0" y="720"/>
                  </a:lnTo>
                  <a:lnTo>
                    <a:pt x="0" y="0"/>
                  </a:lnTo>
                  <a:close/>
                </a:path>
              </a:pathLst>
            </a:custGeom>
            <a:solidFill>
              <a:srgbClr val="0039A6"/>
            </a:solidFill>
            <a:ln>
              <a:noFill/>
            </a:ln>
          </xdr:spPr>
        </xdr:sp>
        <xdr:sp>
          <xdr:nvSpPr>
            <xdr:cNvPr id="9" name="Shape 9"/>
            <xdr:cNvSpPr txBox="1"/>
          </xdr:nvSpPr>
          <xdr:spPr>
            <a:xfrm>
              <a:off x="47836" y="447676"/>
              <a:ext cx="5826430" cy="333374"/>
            </a:xfrm>
            <a:prstGeom prst="rect">
              <a:avLst/>
            </a:prstGeom>
            <a:noFill/>
            <a:ln>
              <a:noFill/>
            </a:ln>
          </xdr:spPr>
          <xdr:txBody>
            <a:bodyPr anchorCtr="0" anchor="t" bIns="45700" lIns="91425" spcFirstLastPara="1" rIns="91425" wrap="square" tIns="45700">
              <a:noAutofit/>
            </a:bodyPr>
            <a:lstStyle/>
            <a:p>
              <a:pPr indent="0" lvl="0" marL="0" rtl="1" algn="r">
                <a:spcBef>
                  <a:spcPts val="0"/>
                </a:spcBef>
                <a:spcAft>
                  <a:spcPts val="0"/>
                </a:spcAft>
                <a:buNone/>
              </a:pPr>
              <a:r>
                <a:rPr b="0" i="0" lang="en-US" sz="1100" strike="noStrike">
                  <a:solidFill>
                    <a:srgbClr val="FFFFFF"/>
                  </a:solidFill>
                  <a:latin typeface="Century Gothic"/>
                  <a:ea typeface="Century Gothic"/>
                  <a:cs typeface="Century Gothic"/>
                  <a:sym typeface="Century Gothic"/>
                </a:rPr>
                <a:t>California-Nevada-Hawaii District</a:t>
              </a:r>
              <a:endParaRPr sz="1400"/>
            </a:p>
            <a:p>
              <a:pPr indent="0" lvl="0" marL="0" rtl="1" algn="r">
                <a:spcBef>
                  <a:spcPts val="0"/>
                </a:spcBef>
                <a:spcAft>
                  <a:spcPts val="0"/>
                </a:spcAft>
                <a:buNone/>
              </a:pPr>
              <a:r>
                <a:t/>
              </a:r>
              <a:endParaRPr b="0" i="0" sz="1100" strike="noStrike">
                <a:solidFill>
                  <a:srgbClr val="FFFFFF"/>
                </a:solidFill>
                <a:latin typeface="Century Gothic"/>
                <a:ea typeface="Century Gothic"/>
                <a:cs typeface="Century Gothic"/>
                <a:sym typeface="Century Gothic"/>
              </a:endParaRPr>
            </a:p>
          </xdr:txBody>
        </xdr:sp>
      </xdr:grpSp>
    </xdr:grpSp>
    <xdr:clientData fLocksWithSheet="0"/>
  </xdr:oneCellAnchor>
</xdr:wsD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hyperlink" Target="https://secakeyclub.wix.com/club" TargetMode="External"/><Relationship Id="rId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ED600"/>
    <pageSetUpPr fitToPage="1"/>
  </sheetPr>
  <sheetViews>
    <sheetView showGridLines="0" workbookViewId="0"/>
  </sheetViews>
  <sheetFormatPr customHeight="1" defaultColWidth="14.43" defaultRowHeight="15.0"/>
  <cols>
    <col customWidth="1" min="1" max="1" width="4.71"/>
    <col customWidth="1" min="2" max="2" width="5.57"/>
    <col customWidth="1" min="3" max="3" width="13.14"/>
    <col customWidth="1" min="4" max="9" width="8.71"/>
    <col customWidth="1" min="10" max="10" width="10.14"/>
    <col customWidth="1" min="11" max="11" width="8.71"/>
    <col customWidth="1" min="12" max="12" width="4.71"/>
    <col customWidth="1" min="13" max="26" width="8.71"/>
  </cols>
  <sheetData>
    <row r="1" ht="12.75" customHeight="1">
      <c r="B1" s="2"/>
      <c r="C1" s="2"/>
      <c r="D1" s="2"/>
      <c r="E1" s="2"/>
      <c r="F1" s="2"/>
      <c r="G1" s="2"/>
      <c r="H1" s="2"/>
      <c r="I1" s="2"/>
      <c r="J1" s="2"/>
      <c r="K1" s="2"/>
      <c r="L1" s="6" t="s">
        <v>3</v>
      </c>
    </row>
    <row r="2" ht="12.75" customHeight="1">
      <c r="A2" s="7" t="s">
        <v>5</v>
      </c>
      <c r="B2" s="8"/>
      <c r="C2" s="8"/>
      <c r="D2" s="8"/>
      <c r="E2" s="8"/>
      <c r="F2" s="8"/>
      <c r="G2" s="8"/>
      <c r="H2" s="8"/>
      <c r="I2" s="8"/>
      <c r="J2" s="8"/>
      <c r="K2" s="8"/>
      <c r="L2" s="10"/>
    </row>
    <row r="3" ht="3.0" customHeight="1"/>
    <row r="4" ht="350.25" customHeight="1">
      <c r="A4" s="11"/>
      <c r="B4" s="13" t="s">
        <v>16</v>
      </c>
      <c r="L4" s="11"/>
      <c r="M4" s="11"/>
      <c r="N4" s="11"/>
      <c r="O4" s="11"/>
      <c r="P4" s="11"/>
      <c r="Q4" s="11"/>
      <c r="R4" s="11"/>
      <c r="S4" s="11"/>
      <c r="T4" s="11"/>
      <c r="U4" s="11"/>
      <c r="V4" s="11"/>
      <c r="W4" s="11"/>
      <c r="X4" s="11"/>
      <c r="Y4" s="11"/>
      <c r="Z4" s="11"/>
    </row>
    <row r="5" ht="12.75" customHeight="1">
      <c r="A5" s="11"/>
      <c r="B5" s="15" t="s">
        <v>17</v>
      </c>
      <c r="L5" s="11"/>
      <c r="M5" s="11"/>
      <c r="N5" s="11"/>
      <c r="O5" s="11"/>
      <c r="P5" s="11"/>
      <c r="Q5" s="11"/>
      <c r="R5" s="11"/>
      <c r="S5" s="11"/>
      <c r="T5" s="11"/>
      <c r="U5" s="11"/>
      <c r="V5" s="11"/>
      <c r="W5" s="11"/>
      <c r="X5" s="11"/>
      <c r="Y5" s="11"/>
      <c r="Z5" s="11"/>
    </row>
    <row r="6" ht="53.25" customHeight="1">
      <c r="A6" s="17"/>
      <c r="B6" s="20" t="s">
        <v>18</v>
      </c>
      <c r="C6" s="13" t="s">
        <v>21</v>
      </c>
      <c r="L6" s="17"/>
      <c r="M6" s="17"/>
      <c r="N6" s="17"/>
      <c r="O6" s="17"/>
      <c r="P6" s="17"/>
      <c r="Q6" s="17"/>
      <c r="R6" s="17"/>
      <c r="S6" s="17"/>
      <c r="T6" s="17"/>
      <c r="U6" s="17"/>
      <c r="V6" s="17"/>
      <c r="W6" s="17"/>
      <c r="X6" s="17"/>
      <c r="Y6" s="17"/>
      <c r="Z6" s="17"/>
    </row>
    <row r="7" ht="147.0" customHeight="1">
      <c r="A7" s="17"/>
      <c r="B7" s="20" t="s">
        <v>18</v>
      </c>
      <c r="C7" s="13" t="s">
        <v>22</v>
      </c>
      <c r="L7" s="17"/>
      <c r="M7" s="17"/>
      <c r="N7" s="17"/>
      <c r="O7" s="17"/>
      <c r="P7" s="17"/>
      <c r="Q7" s="17"/>
      <c r="R7" s="17"/>
      <c r="S7" s="17"/>
      <c r="T7" s="17"/>
      <c r="U7" s="17"/>
      <c r="V7" s="17"/>
      <c r="W7" s="17"/>
      <c r="X7" s="17"/>
      <c r="Y7" s="17"/>
      <c r="Z7" s="17"/>
    </row>
    <row r="8" ht="132.0" customHeight="1">
      <c r="A8" s="17"/>
      <c r="B8" s="20" t="s">
        <v>18</v>
      </c>
      <c r="C8" s="13" t="s">
        <v>23</v>
      </c>
      <c r="L8" s="17"/>
      <c r="M8" s="17"/>
      <c r="N8" s="17"/>
      <c r="O8" s="17"/>
      <c r="P8" s="17"/>
      <c r="Q8" s="17"/>
      <c r="R8" s="17"/>
      <c r="S8" s="17"/>
      <c r="T8" s="17"/>
      <c r="U8" s="17"/>
      <c r="V8" s="17"/>
      <c r="W8" s="17"/>
      <c r="X8" s="17"/>
      <c r="Y8" s="17"/>
      <c r="Z8" s="17"/>
    </row>
    <row r="9" ht="149.25" customHeight="1">
      <c r="A9" s="17"/>
      <c r="B9" s="20" t="s">
        <v>18</v>
      </c>
      <c r="C9" s="13" t="s">
        <v>25</v>
      </c>
      <c r="L9" s="17"/>
      <c r="M9" s="17"/>
      <c r="N9" s="17"/>
      <c r="O9" s="17"/>
      <c r="P9" s="17"/>
      <c r="Q9" s="17"/>
      <c r="R9" s="17"/>
      <c r="S9" s="17"/>
      <c r="T9" s="17"/>
      <c r="U9" s="17"/>
      <c r="V9" s="17"/>
      <c r="W9" s="17"/>
      <c r="X9" s="17"/>
      <c r="Y9" s="17"/>
      <c r="Z9" s="17"/>
    </row>
    <row r="10" ht="102.0" customHeight="1">
      <c r="A10" s="17"/>
      <c r="B10" s="20" t="s">
        <v>18</v>
      </c>
      <c r="C10" s="13" t="s">
        <v>27</v>
      </c>
      <c r="L10" s="17"/>
      <c r="M10" s="17"/>
      <c r="N10" s="17"/>
      <c r="O10" s="17"/>
      <c r="P10" s="17"/>
      <c r="Q10" s="17"/>
      <c r="R10" s="17"/>
      <c r="S10" s="17"/>
      <c r="T10" s="17"/>
      <c r="U10" s="17"/>
      <c r="V10" s="17"/>
      <c r="W10" s="17"/>
      <c r="X10" s="17"/>
      <c r="Y10" s="17"/>
      <c r="Z10" s="17"/>
    </row>
    <row r="11" ht="306.75" customHeight="1">
      <c r="A11" s="17"/>
      <c r="B11" s="20" t="s">
        <v>18</v>
      </c>
      <c r="C11" s="34" t="s">
        <v>31</v>
      </c>
      <c r="D11" s="8"/>
      <c r="E11" s="8"/>
      <c r="F11" s="8"/>
      <c r="G11" s="8"/>
      <c r="H11" s="8"/>
      <c r="I11" s="8"/>
      <c r="J11" s="8"/>
      <c r="K11" s="10"/>
      <c r="L11" s="17"/>
      <c r="M11" s="17"/>
      <c r="N11" s="17"/>
      <c r="O11" s="17"/>
      <c r="P11" s="17"/>
      <c r="Q11" s="17"/>
      <c r="R11" s="17"/>
      <c r="S11" s="17"/>
      <c r="T11" s="17"/>
      <c r="U11" s="17"/>
      <c r="V11" s="17"/>
      <c r="W11" s="17"/>
      <c r="X11" s="17"/>
      <c r="Y11" s="17"/>
      <c r="Z11" s="17"/>
    </row>
    <row r="12" ht="97.5" customHeight="1">
      <c r="A12" s="17"/>
      <c r="B12" s="20" t="s">
        <v>18</v>
      </c>
      <c r="C12" s="13" t="s">
        <v>42</v>
      </c>
      <c r="L12" s="17"/>
      <c r="M12" s="17"/>
      <c r="N12" s="17"/>
      <c r="O12" s="17"/>
      <c r="P12" s="17"/>
      <c r="Q12" s="17"/>
      <c r="R12" s="17"/>
      <c r="S12" s="17"/>
      <c r="T12" s="17"/>
      <c r="U12" s="17"/>
      <c r="V12" s="17"/>
      <c r="W12" s="17"/>
      <c r="X12" s="17"/>
      <c r="Y12" s="17"/>
      <c r="Z12" s="17"/>
    </row>
    <row r="13" ht="82.5" customHeight="1">
      <c r="A13" s="17"/>
      <c r="B13" s="20" t="s">
        <v>18</v>
      </c>
      <c r="C13" s="13" t="s">
        <v>43</v>
      </c>
      <c r="L13" s="17"/>
      <c r="M13" s="17"/>
      <c r="N13" s="17"/>
      <c r="O13" s="17"/>
      <c r="P13" s="17"/>
      <c r="Q13" s="17"/>
      <c r="R13" s="17"/>
      <c r="S13" s="17"/>
      <c r="T13" s="17"/>
      <c r="U13" s="17"/>
      <c r="V13" s="17"/>
      <c r="W13" s="17"/>
      <c r="X13" s="17"/>
      <c r="Y13" s="17"/>
      <c r="Z13" s="17"/>
    </row>
    <row r="14" ht="88.5" customHeight="1">
      <c r="A14" s="38"/>
      <c r="B14" s="13" t="s">
        <v>44</v>
      </c>
      <c r="L14" s="38"/>
      <c r="M14" s="38"/>
      <c r="N14" s="38"/>
      <c r="O14" s="38"/>
      <c r="P14" s="38"/>
      <c r="Q14" s="38"/>
      <c r="R14" s="38"/>
      <c r="S14" s="38"/>
      <c r="T14" s="38"/>
      <c r="U14" s="38"/>
      <c r="V14" s="38"/>
      <c r="W14" s="38"/>
      <c r="X14" s="38"/>
      <c r="Y14" s="38"/>
      <c r="Z14" s="38"/>
    </row>
    <row r="15" ht="108.75" customHeight="1">
      <c r="A15" s="38"/>
      <c r="B15" s="13" t="s">
        <v>45</v>
      </c>
      <c r="L15" s="38"/>
      <c r="M15" s="38"/>
      <c r="N15" s="38"/>
      <c r="O15" s="38"/>
      <c r="P15" s="38"/>
      <c r="Q15" s="38"/>
      <c r="R15" s="38"/>
      <c r="S15" s="38"/>
      <c r="T15" s="38"/>
      <c r="U15" s="38"/>
      <c r="V15" s="38"/>
      <c r="W15" s="38"/>
      <c r="X15" s="38"/>
      <c r="Y15" s="38"/>
      <c r="Z15" s="38"/>
    </row>
    <row r="16" ht="27.75" customHeight="1">
      <c r="A16" s="41" t="s">
        <v>46</v>
      </c>
      <c r="B16" s="8"/>
      <c r="C16" s="8"/>
      <c r="D16" s="8"/>
      <c r="E16" s="8"/>
      <c r="F16" s="8"/>
      <c r="G16" s="8"/>
      <c r="H16" s="8"/>
      <c r="I16" s="8"/>
      <c r="J16" s="8"/>
      <c r="K16" s="8"/>
      <c r="L16" s="10"/>
      <c r="M16" s="43"/>
      <c r="N16" s="43"/>
      <c r="O16" s="43"/>
      <c r="P16" s="43"/>
      <c r="Q16" s="43"/>
      <c r="R16" s="43"/>
      <c r="S16" s="43"/>
      <c r="T16" s="43"/>
      <c r="U16" s="43"/>
      <c r="V16" s="43"/>
      <c r="W16" s="43"/>
      <c r="X16" s="43"/>
      <c r="Y16" s="43"/>
      <c r="Z16" s="43"/>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4">
    <mergeCell ref="C10:K10"/>
    <mergeCell ref="C11:K11"/>
    <mergeCell ref="C12:K12"/>
    <mergeCell ref="C13:K13"/>
    <mergeCell ref="B14:K14"/>
    <mergeCell ref="B15:K15"/>
    <mergeCell ref="A16:L16"/>
    <mergeCell ref="A2:L2"/>
    <mergeCell ref="B4:K4"/>
    <mergeCell ref="B5:K5"/>
    <mergeCell ref="C6:K6"/>
    <mergeCell ref="C7:K7"/>
    <mergeCell ref="C8:K8"/>
    <mergeCell ref="C9:K9"/>
  </mergeCells>
  <printOptions/>
  <pageMargins bottom="0.75" footer="0.0" header="0.0" left="0.7" right="0.7" top="0.32"/>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5.29"/>
    <col customWidth="1" min="3" max="5" width="3.57"/>
    <col customWidth="1" min="6" max="6" width="2.86"/>
    <col customWidth="1" min="7" max="7" width="3.43"/>
    <col customWidth="1" min="8" max="8" width="6.43"/>
    <col customWidth="1" min="9" max="9" width="4.29"/>
    <col customWidth="1" min="10" max="22" width="3.0"/>
    <col customWidth="1" min="23" max="25" width="7.57"/>
    <col customWidth="1" hidden="1" min="26" max="28" width="9.14"/>
    <col customWidth="1" min="29" max="29" width="76.86"/>
    <col customWidth="1" min="30" max="37" width="9.14"/>
  </cols>
  <sheetData>
    <row r="1" ht="29.25" customHeight="1">
      <c r="A1" s="6" t="s">
        <v>599</v>
      </c>
      <c r="X1" s="11"/>
      <c r="Y1" s="11"/>
      <c r="Z1" s="11"/>
      <c r="AA1" s="189"/>
      <c r="AB1" s="11"/>
      <c r="AC1" s="263" t="s">
        <v>686</v>
      </c>
      <c r="AD1" s="11"/>
      <c r="AE1" s="11"/>
      <c r="AF1" s="11"/>
      <c r="AG1" s="11"/>
      <c r="AH1" s="11"/>
      <c r="AI1" s="11"/>
      <c r="AJ1" s="11"/>
      <c r="AK1" s="11"/>
    </row>
    <row r="2" ht="13.5"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89"/>
      <c r="AB2" s="11"/>
      <c r="AC2" s="264"/>
      <c r="AD2" s="11"/>
      <c r="AE2" s="11"/>
      <c r="AF2" s="11"/>
      <c r="AG2" s="11"/>
      <c r="AH2" s="11"/>
      <c r="AI2" s="11"/>
      <c r="AJ2" s="11"/>
      <c r="AK2" s="11"/>
    </row>
    <row r="3" ht="13.5" customHeight="1">
      <c r="A3" s="11"/>
      <c r="B3" s="11"/>
      <c r="C3" s="11"/>
      <c r="D3" s="11"/>
      <c r="E3" s="11"/>
      <c r="F3" s="11"/>
      <c r="G3" s="11"/>
      <c r="H3" s="11"/>
      <c r="I3" s="11"/>
      <c r="J3" s="11"/>
      <c r="K3" s="11"/>
      <c r="L3" s="11"/>
      <c r="M3" s="11"/>
      <c r="N3" s="11"/>
      <c r="O3" s="11"/>
      <c r="P3" s="11"/>
      <c r="Q3" s="11"/>
      <c r="R3" s="11"/>
      <c r="S3" s="11"/>
      <c r="T3" s="11"/>
      <c r="U3" s="11"/>
      <c r="V3" s="11"/>
      <c r="W3" s="11"/>
      <c r="X3" s="11"/>
      <c r="Y3" s="11"/>
      <c r="Z3" s="11"/>
      <c r="AA3" s="189"/>
      <c r="AB3" s="11"/>
      <c r="AC3" s="11" t="s">
        <v>688</v>
      </c>
      <c r="AD3" s="11"/>
      <c r="AE3" s="11"/>
      <c r="AF3" s="11"/>
      <c r="AG3" s="11"/>
      <c r="AH3" s="11"/>
      <c r="AI3" s="11"/>
      <c r="AJ3" s="11"/>
      <c r="AK3" s="11"/>
    </row>
    <row r="4" ht="13.5" customHeight="1">
      <c r="A4" s="265" t="s">
        <v>946</v>
      </c>
      <c r="Z4" s="11"/>
      <c r="AA4" s="189"/>
      <c r="AB4" s="11"/>
      <c r="AC4" s="11" t="s">
        <v>690</v>
      </c>
      <c r="AD4" s="11"/>
      <c r="AE4" s="11"/>
      <c r="AF4" s="11"/>
      <c r="AG4" s="11"/>
      <c r="AH4" s="11"/>
      <c r="AI4" s="11"/>
      <c r="AJ4" s="11"/>
      <c r="AK4" s="11"/>
    </row>
    <row r="5" ht="13.5" customHeight="1">
      <c r="A5" s="267" t="str">
        <f>IF('Task 1'!C7="","",'Task 1'!C7)</f>
        <v>SECA</v>
      </c>
      <c r="Z5" s="11"/>
      <c r="AA5" s="189"/>
      <c r="AB5" s="11"/>
      <c r="AC5" s="11" t="s">
        <v>692</v>
      </c>
      <c r="AD5" s="11"/>
      <c r="AE5" s="11"/>
      <c r="AF5" s="11"/>
      <c r="AG5" s="11"/>
      <c r="AH5" s="11"/>
      <c r="AI5" s="11"/>
      <c r="AJ5" s="11"/>
      <c r="AK5" s="11"/>
    </row>
    <row r="6" ht="3.0" customHeight="1">
      <c r="A6" s="267"/>
      <c r="B6" s="267"/>
      <c r="C6" s="267"/>
      <c r="D6" s="5"/>
      <c r="E6" s="5"/>
      <c r="F6" s="5"/>
      <c r="G6" s="5"/>
      <c r="H6" s="5"/>
      <c r="I6" s="5"/>
      <c r="J6" s="5"/>
      <c r="K6" s="5"/>
      <c r="L6" s="5"/>
      <c r="M6" s="5"/>
      <c r="N6" s="5"/>
      <c r="O6" s="5"/>
      <c r="P6" s="5"/>
      <c r="Q6" s="5"/>
      <c r="R6" s="5"/>
      <c r="S6" s="5"/>
      <c r="T6" s="5"/>
      <c r="U6" s="5"/>
      <c r="V6" s="5"/>
      <c r="W6" s="5"/>
      <c r="X6" s="5"/>
      <c r="Y6" s="5"/>
      <c r="Z6" s="11"/>
      <c r="AA6" s="189"/>
      <c r="AB6" s="11"/>
      <c r="AC6" s="11"/>
      <c r="AD6" s="11"/>
      <c r="AE6" s="11"/>
      <c r="AF6" s="11"/>
      <c r="AG6" s="11"/>
      <c r="AH6" s="11"/>
      <c r="AI6" s="11"/>
      <c r="AJ6" s="11"/>
      <c r="AK6" s="11"/>
    </row>
    <row r="7" ht="18.0" customHeight="1">
      <c r="A7" s="268" t="s">
        <v>608</v>
      </c>
      <c r="B7" s="269" t="s">
        <v>685</v>
      </c>
      <c r="G7" s="270" t="str">
        <f>IF('Task 1'!B7="","",'Task 1'!B7)</f>
        <v>2019-2020</v>
      </c>
      <c r="I7" s="271" t="s">
        <v>36</v>
      </c>
      <c r="L7" s="269" t="str">
        <f>IF('Task 1'!F7="","",'Task 1'!F7)</f>
        <v>H92588</v>
      </c>
      <c r="S7" s="271" t="s">
        <v>39</v>
      </c>
      <c r="U7" s="269" t="str">
        <f>IF('Task 1'!J7="","",'Task 1'!J7)</f>
        <v>27 North</v>
      </c>
      <c r="X7" s="271" t="s">
        <v>38</v>
      </c>
      <c r="Y7" s="270">
        <f>IF('Task 1'!I7="","",'Task 1'!I7)</f>
        <v>16</v>
      </c>
      <c r="Z7" s="195"/>
      <c r="AA7" s="193"/>
      <c r="AB7" s="195"/>
      <c r="AC7" s="195"/>
      <c r="AD7" s="195"/>
      <c r="AE7" s="195"/>
      <c r="AF7" s="195"/>
      <c r="AG7" s="195"/>
      <c r="AH7" s="195"/>
      <c r="AI7" s="195"/>
      <c r="AJ7" s="195"/>
      <c r="AK7" s="195"/>
    </row>
    <row r="8" ht="3.0" customHeight="1">
      <c r="A8" s="236"/>
      <c r="B8" s="11"/>
      <c r="C8" s="11"/>
      <c r="D8" s="11"/>
      <c r="E8" s="11"/>
      <c r="F8" s="11"/>
      <c r="G8" s="11"/>
      <c r="H8" s="11"/>
      <c r="I8" s="11"/>
      <c r="J8" s="11"/>
      <c r="K8" s="11"/>
      <c r="L8" s="11"/>
      <c r="M8" s="11"/>
      <c r="N8" s="11"/>
      <c r="O8" s="11"/>
      <c r="P8" s="11"/>
      <c r="Q8" s="11"/>
      <c r="R8" s="11"/>
      <c r="S8" s="11"/>
      <c r="T8" s="11"/>
      <c r="U8" s="11"/>
      <c r="V8" s="11"/>
      <c r="W8" s="11"/>
      <c r="X8" s="11"/>
      <c r="Y8" s="11"/>
      <c r="Z8" s="11"/>
      <c r="AA8" s="189" t="s">
        <v>693</v>
      </c>
      <c r="AC8" s="11"/>
      <c r="AD8" s="11"/>
      <c r="AE8" s="11"/>
      <c r="AF8" s="11"/>
      <c r="AG8" s="11"/>
      <c r="AH8" s="11"/>
      <c r="AI8" s="11"/>
      <c r="AJ8" s="11"/>
      <c r="AK8" s="11"/>
    </row>
    <row r="9" ht="13.5" customHeight="1">
      <c r="A9" s="272" t="s">
        <v>694</v>
      </c>
      <c r="B9" s="273"/>
      <c r="C9" s="273"/>
      <c r="D9" s="273"/>
      <c r="E9" s="273"/>
      <c r="F9" s="273"/>
      <c r="G9" s="273"/>
      <c r="H9" s="273"/>
      <c r="I9" s="273"/>
      <c r="J9" s="273"/>
      <c r="K9" s="273"/>
      <c r="L9" s="273"/>
      <c r="M9" s="273"/>
      <c r="N9" s="273"/>
      <c r="O9" s="273"/>
      <c r="P9" s="273"/>
      <c r="Q9" s="273"/>
      <c r="R9" s="273"/>
      <c r="S9" s="273"/>
      <c r="T9" s="273"/>
      <c r="U9" s="273"/>
      <c r="V9" s="273"/>
      <c r="W9" s="273"/>
      <c r="X9" s="273"/>
      <c r="Y9" s="274"/>
      <c r="Z9" s="11"/>
      <c r="AA9" s="189"/>
      <c r="AB9" s="11"/>
      <c r="AC9" s="11" t="s">
        <v>695</v>
      </c>
      <c r="AD9" s="11"/>
      <c r="AE9" s="11"/>
      <c r="AF9" s="11"/>
      <c r="AG9" s="11"/>
      <c r="AH9" s="11"/>
      <c r="AI9" s="11"/>
      <c r="AJ9" s="11"/>
      <c r="AK9" s="11"/>
    </row>
    <row r="10" ht="13.5" customHeight="1">
      <c r="A10" s="275" t="s">
        <v>696</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7"/>
      <c r="Z10" s="11"/>
      <c r="AA10" s="189"/>
      <c r="AB10" s="11"/>
      <c r="AC10" s="11"/>
      <c r="AD10" s="11"/>
      <c r="AE10" s="11"/>
      <c r="AF10" s="11"/>
      <c r="AG10" s="11"/>
      <c r="AH10" s="11"/>
      <c r="AI10" s="11"/>
      <c r="AJ10" s="11"/>
      <c r="AK10" s="11"/>
    </row>
    <row r="11" ht="13.5" customHeight="1">
      <c r="A11" s="11"/>
      <c r="B11" s="11"/>
      <c r="C11" s="278" t="s">
        <v>948</v>
      </c>
      <c r="D11" s="279">
        <f>'Task 1'!I41</f>
        <v>149</v>
      </c>
      <c r="E11" s="25"/>
      <c r="F11" s="11"/>
      <c r="G11" s="278" t="s">
        <v>949</v>
      </c>
      <c r="I11" s="279">
        <f>D11+R11</f>
        <v>149</v>
      </c>
      <c r="J11" s="25"/>
      <c r="K11" s="280" t="s">
        <v>950</v>
      </c>
      <c r="R11" s="279"/>
      <c r="S11" s="25"/>
      <c r="T11" s="281" t="s">
        <v>700</v>
      </c>
      <c r="W11" s="282"/>
      <c r="X11" s="278" t="s">
        <v>701</v>
      </c>
      <c r="Y11" s="283"/>
      <c r="Z11" s="11"/>
      <c r="AA11" s="189"/>
      <c r="AB11" s="11"/>
      <c r="AC11" s="284" t="s">
        <v>951</v>
      </c>
      <c r="AD11" s="11"/>
      <c r="AE11" s="11"/>
      <c r="AF11" s="11"/>
      <c r="AG11" s="11"/>
      <c r="AH11" s="11"/>
      <c r="AI11" s="11"/>
      <c r="AJ11" s="11"/>
      <c r="AK11" s="11"/>
    </row>
    <row r="12" ht="8.25" customHeight="1">
      <c r="A12" s="411"/>
      <c r="B12" s="411"/>
      <c r="C12" s="411"/>
      <c r="D12" s="411"/>
      <c r="E12" s="411"/>
      <c r="F12" s="411"/>
      <c r="G12" s="411"/>
      <c r="H12" s="411"/>
      <c r="I12" s="411"/>
      <c r="J12" s="411"/>
      <c r="K12" s="411"/>
      <c r="L12" s="411"/>
      <c r="M12" s="411"/>
      <c r="N12" s="411"/>
      <c r="O12" s="411"/>
      <c r="P12" s="411"/>
      <c r="Q12" s="411"/>
      <c r="R12" s="411"/>
      <c r="S12" s="411"/>
      <c r="T12" s="411"/>
      <c r="U12" s="411"/>
      <c r="V12" s="411"/>
      <c r="W12" s="411"/>
      <c r="X12" s="411"/>
      <c r="Y12" s="411"/>
      <c r="Z12" s="411"/>
      <c r="AA12" s="411"/>
      <c r="AB12" s="411"/>
      <c r="AC12" s="284" t="s">
        <v>952</v>
      </c>
      <c r="AD12" s="411"/>
      <c r="AE12" s="411"/>
      <c r="AF12" s="411"/>
      <c r="AG12" s="411"/>
      <c r="AH12" s="411"/>
      <c r="AI12" s="411"/>
      <c r="AJ12" s="411"/>
      <c r="AK12" s="411"/>
    </row>
    <row r="13" ht="12.0" customHeight="1">
      <c r="A13" s="278" t="s">
        <v>953</v>
      </c>
      <c r="N13" s="279" t="str">
        <f>'Task 1'!I36</f>
        <v>No</v>
      </c>
      <c r="O13" s="25"/>
      <c r="P13" s="278" t="s">
        <v>954</v>
      </c>
      <c r="Y13" s="279" t="str">
        <f>'Task 1'!I37</f>
        <v>No</v>
      </c>
      <c r="Z13" s="285"/>
      <c r="AA13" s="285"/>
      <c r="AB13" s="285"/>
      <c r="AC13" s="284" t="s">
        <v>955</v>
      </c>
      <c r="AD13" s="411"/>
      <c r="AE13" s="411"/>
      <c r="AF13" s="411"/>
      <c r="AG13" s="411"/>
      <c r="AH13" s="411"/>
      <c r="AI13" s="411"/>
      <c r="AJ13" s="411"/>
      <c r="AK13" s="411"/>
    </row>
    <row r="14" ht="12.0" customHeight="1">
      <c r="A14" s="257" t="s">
        <v>707</v>
      </c>
      <c r="B14" s="8"/>
      <c r="C14" s="8"/>
      <c r="D14" s="8"/>
      <c r="E14" s="8"/>
      <c r="F14" s="8"/>
      <c r="G14" s="8"/>
      <c r="H14" s="8"/>
      <c r="I14" s="8"/>
      <c r="J14" s="8"/>
      <c r="K14" s="8"/>
      <c r="L14" s="8"/>
      <c r="M14" s="8"/>
      <c r="N14" s="8"/>
      <c r="O14" s="8"/>
      <c r="P14" s="8"/>
      <c r="Q14" s="8"/>
      <c r="R14" s="8"/>
      <c r="S14" s="8"/>
      <c r="T14" s="8"/>
      <c r="U14" s="8"/>
      <c r="V14" s="8"/>
      <c r="W14" s="8"/>
      <c r="X14" s="8"/>
      <c r="Y14" s="10"/>
      <c r="Z14" s="11"/>
      <c r="AA14" s="11"/>
      <c r="AB14" s="11"/>
      <c r="AC14" s="285" t="s">
        <v>956</v>
      </c>
      <c r="AD14" s="11"/>
      <c r="AE14" s="11"/>
      <c r="AF14" s="11"/>
      <c r="AG14" s="11"/>
      <c r="AH14" s="11"/>
      <c r="AI14" s="11"/>
      <c r="AJ14" s="11"/>
      <c r="AK14" s="11"/>
    </row>
    <row r="15" ht="12.0" customHeight="1">
      <c r="A15" s="224" t="s">
        <v>708</v>
      </c>
      <c r="I15" s="287" t="str">
        <f>'Task 1'!I38</f>
        <v>Yes</v>
      </c>
      <c r="J15" s="258" t="s">
        <v>709</v>
      </c>
      <c r="Q15" s="287" t="str">
        <f>'Task 1'!I39</f>
        <v>No</v>
      </c>
      <c r="R15" s="25"/>
      <c r="S15" s="258" t="s">
        <v>710</v>
      </c>
      <c r="Y15" s="287" t="s">
        <v>72</v>
      </c>
      <c r="Z15" s="189"/>
      <c r="AA15" s="189"/>
      <c r="AB15" s="189"/>
      <c r="AC15" s="189" t="s">
        <v>957</v>
      </c>
      <c r="AD15" s="189"/>
      <c r="AE15" s="189"/>
      <c r="AF15" s="189"/>
      <c r="AG15" s="189"/>
      <c r="AH15" s="189"/>
      <c r="AI15" s="189"/>
      <c r="AJ15" s="189"/>
      <c r="AK15" s="189"/>
    </row>
    <row r="16" ht="3.0" customHeight="1">
      <c r="A16" s="285"/>
      <c r="B16" s="285"/>
      <c r="C16" s="285"/>
      <c r="D16" s="285"/>
      <c r="E16" s="285"/>
      <c r="F16" s="285"/>
      <c r="G16" s="285"/>
      <c r="H16" s="285"/>
      <c r="I16" s="285"/>
      <c r="J16" s="285"/>
      <c r="K16" s="285"/>
      <c r="L16" s="285"/>
      <c r="M16" s="11"/>
      <c r="N16" s="278"/>
      <c r="O16" s="278"/>
      <c r="P16" s="278"/>
      <c r="Q16" s="278"/>
      <c r="R16" s="278"/>
      <c r="S16" s="278"/>
      <c r="T16" s="278"/>
      <c r="U16" s="278"/>
      <c r="V16" s="278"/>
      <c r="W16" s="278"/>
      <c r="X16" s="278"/>
      <c r="Y16" s="285"/>
      <c r="Z16" s="189"/>
      <c r="AA16" s="189"/>
      <c r="AB16" s="189"/>
      <c r="AC16" s="189"/>
      <c r="AD16" s="189"/>
      <c r="AE16" s="189"/>
      <c r="AF16" s="189"/>
      <c r="AG16" s="189"/>
      <c r="AH16" s="189"/>
      <c r="AI16" s="189"/>
      <c r="AJ16" s="189"/>
      <c r="AK16" s="189"/>
    </row>
    <row r="17" ht="12.0" customHeight="1">
      <c r="A17" s="257" t="s">
        <v>711</v>
      </c>
      <c r="B17" s="8"/>
      <c r="C17" s="8"/>
      <c r="D17" s="8"/>
      <c r="E17" s="10"/>
      <c r="F17" s="289" t="s">
        <v>713</v>
      </c>
      <c r="G17" s="10"/>
      <c r="H17" s="291" t="s">
        <v>715</v>
      </c>
      <c r="I17" s="289" t="s">
        <v>716</v>
      </c>
      <c r="J17" s="10"/>
      <c r="K17" s="289" t="s">
        <v>717</v>
      </c>
      <c r="L17" s="10"/>
      <c r="M17" s="289" t="s">
        <v>718</v>
      </c>
      <c r="N17" s="10"/>
      <c r="O17" s="183"/>
      <c r="P17" s="291"/>
      <c r="Q17" s="291"/>
      <c r="R17" s="257" t="s">
        <v>719</v>
      </c>
      <c r="S17" s="8"/>
      <c r="T17" s="8"/>
      <c r="U17" s="8"/>
      <c r="V17" s="8"/>
      <c r="W17" s="10"/>
      <c r="X17" s="291" t="s">
        <v>720</v>
      </c>
      <c r="Y17" s="292" t="s">
        <v>721</v>
      </c>
      <c r="Z17" s="189"/>
      <c r="AA17" s="189"/>
      <c r="AB17" s="189"/>
      <c r="AC17" s="189"/>
      <c r="AD17" s="189"/>
      <c r="AE17" s="189"/>
      <c r="AF17" s="189"/>
      <c r="AG17" s="189"/>
      <c r="AH17" s="189"/>
      <c r="AI17" s="189"/>
      <c r="AJ17" s="189"/>
      <c r="AK17" s="189"/>
    </row>
    <row r="18" ht="10.5" customHeight="1">
      <c r="A18" s="190" t="s">
        <v>960</v>
      </c>
      <c r="F18" s="287"/>
      <c r="G18" s="293"/>
      <c r="H18" s="294"/>
      <c r="I18" s="296"/>
      <c r="J18" s="293"/>
      <c r="K18" s="295" t="s">
        <v>724</v>
      </c>
      <c r="L18" s="293"/>
      <c r="M18" s="296"/>
      <c r="N18" s="25"/>
      <c r="O18" s="11"/>
      <c r="P18" s="205"/>
      <c r="Q18" s="205"/>
      <c r="R18" s="189" t="s">
        <v>725</v>
      </c>
      <c r="X18" s="297" t="s">
        <v>726</v>
      </c>
      <c r="Y18" s="25"/>
      <c r="Z18" s="189"/>
      <c r="AA18" s="11" t="s">
        <v>665</v>
      </c>
      <c r="AB18" s="189"/>
      <c r="AC18" s="189"/>
      <c r="AD18" s="189"/>
      <c r="AE18" s="189"/>
      <c r="AF18" s="189"/>
      <c r="AG18" s="189"/>
      <c r="AH18" s="189"/>
      <c r="AI18" s="189"/>
      <c r="AJ18" s="189"/>
      <c r="AK18" s="189"/>
    </row>
    <row r="19" ht="10.5" customHeight="1">
      <c r="A19" s="224" t="s">
        <v>727</v>
      </c>
      <c r="F19" s="299">
        <v>0.0</v>
      </c>
      <c r="G19" s="129"/>
      <c r="H19" s="300">
        <v>0.0</v>
      </c>
      <c r="I19" s="302">
        <v>0.0</v>
      </c>
      <c r="J19" s="129"/>
      <c r="K19" s="301">
        <v>16.0</v>
      </c>
      <c r="L19" s="129"/>
      <c r="M19" s="302">
        <v>0.0</v>
      </c>
      <c r="N19" s="128"/>
      <c r="O19" s="189"/>
      <c r="P19" s="189"/>
      <c r="Q19" s="189"/>
      <c r="R19" s="189" t="s">
        <v>728</v>
      </c>
      <c r="X19" s="303" t="s">
        <v>74</v>
      </c>
      <c r="Y19" s="295">
        <v>4.0</v>
      </c>
      <c r="Z19" s="189"/>
      <c r="AA19" s="189" t="s">
        <v>668</v>
      </c>
      <c r="AB19" s="189"/>
      <c r="AC19" s="189"/>
      <c r="AD19" s="189"/>
      <c r="AE19" s="189"/>
      <c r="AF19" s="189"/>
      <c r="AG19" s="189"/>
      <c r="AH19" s="189"/>
      <c r="AI19" s="189"/>
      <c r="AJ19" s="189"/>
      <c r="AK19" s="189"/>
    </row>
    <row r="20" ht="10.5" customHeight="1">
      <c r="A20" s="224" t="s">
        <v>961</v>
      </c>
      <c r="F20" s="299" t="s">
        <v>72</v>
      </c>
      <c r="G20" s="129"/>
      <c r="H20" s="300" t="s">
        <v>72</v>
      </c>
      <c r="I20" s="301" t="s">
        <v>74</v>
      </c>
      <c r="J20" s="128"/>
      <c r="K20" s="301" t="s">
        <v>74</v>
      </c>
      <c r="L20" s="128"/>
      <c r="M20" s="302" t="s">
        <v>72</v>
      </c>
      <c r="N20" s="128"/>
      <c r="O20" s="189"/>
      <c r="P20" s="189"/>
      <c r="Q20" s="189"/>
      <c r="R20" s="189" t="s">
        <v>731</v>
      </c>
      <c r="X20" s="305" t="s">
        <v>72</v>
      </c>
      <c r="Y20" s="302">
        <v>0.0</v>
      </c>
      <c r="Z20" s="189"/>
      <c r="AA20" s="189" t="s">
        <v>732</v>
      </c>
      <c r="AB20" s="189"/>
      <c r="AC20" s="189"/>
      <c r="AD20" s="189"/>
      <c r="AE20" s="189"/>
      <c r="AF20" s="189"/>
      <c r="AG20" s="189"/>
      <c r="AH20" s="189"/>
      <c r="AI20" s="189"/>
      <c r="AJ20" s="189"/>
      <c r="AK20" s="189"/>
    </row>
    <row r="21" ht="10.5" customHeight="1">
      <c r="A21" s="224" t="s">
        <v>962</v>
      </c>
      <c r="F21" s="299" t="s">
        <v>72</v>
      </c>
      <c r="G21" s="129"/>
      <c r="H21" s="300" t="s">
        <v>72</v>
      </c>
      <c r="I21" s="302" t="s">
        <v>72</v>
      </c>
      <c r="J21" s="128"/>
      <c r="K21" s="302" t="s">
        <v>72</v>
      </c>
      <c r="L21" s="128"/>
      <c r="M21" s="302" t="s">
        <v>72</v>
      </c>
      <c r="N21" s="128"/>
      <c r="O21" s="189"/>
      <c r="P21" s="189"/>
      <c r="Q21" s="189"/>
      <c r="R21" s="189" t="s">
        <v>736</v>
      </c>
      <c r="X21" s="305" t="s">
        <v>72</v>
      </c>
      <c r="Y21" s="302">
        <v>0.0</v>
      </c>
      <c r="Z21" s="189"/>
      <c r="AA21" s="189" t="s">
        <v>737</v>
      </c>
      <c r="AB21" s="189"/>
      <c r="AC21" s="189"/>
      <c r="AD21" s="189"/>
      <c r="AE21" s="189"/>
      <c r="AF21" s="189"/>
      <c r="AG21" s="189"/>
      <c r="AH21" s="189"/>
      <c r="AI21" s="189"/>
      <c r="AJ21" s="189"/>
      <c r="AK21" s="189"/>
    </row>
    <row r="22" ht="10.5" customHeight="1">
      <c r="A22" s="224" t="s">
        <v>963</v>
      </c>
      <c r="F22" s="299" t="s">
        <v>72</v>
      </c>
      <c r="G22" s="129"/>
      <c r="H22" s="300" t="s">
        <v>72</v>
      </c>
      <c r="I22" s="302" t="s">
        <v>72</v>
      </c>
      <c r="J22" s="128"/>
      <c r="K22" s="302" t="s">
        <v>72</v>
      </c>
      <c r="L22" s="128"/>
      <c r="M22" s="302" t="s">
        <v>72</v>
      </c>
      <c r="N22" s="128"/>
      <c r="O22" s="189"/>
      <c r="P22" s="189"/>
      <c r="Q22" s="189"/>
      <c r="R22" s="189" t="s">
        <v>964</v>
      </c>
      <c r="X22" s="306" t="s">
        <v>72</v>
      </c>
      <c r="Y22" s="287">
        <v>0.0</v>
      </c>
      <c r="Z22" s="189"/>
      <c r="AA22" s="189" t="s">
        <v>670</v>
      </c>
      <c r="AB22" s="204" t="s">
        <v>72</v>
      </c>
      <c r="AC22" s="189"/>
      <c r="AD22" s="189"/>
      <c r="AE22" s="189"/>
      <c r="AF22" s="189"/>
      <c r="AG22" s="189"/>
      <c r="AH22" s="189"/>
      <c r="AI22" s="189"/>
      <c r="AJ22" s="189"/>
      <c r="AK22" s="189"/>
    </row>
    <row r="23" ht="10.5" customHeight="1">
      <c r="A23" s="224" t="s">
        <v>966</v>
      </c>
      <c r="F23" s="299" t="s">
        <v>72</v>
      </c>
      <c r="G23" s="129"/>
      <c r="H23" s="300" t="s">
        <v>72</v>
      </c>
      <c r="I23" s="302" t="s">
        <v>72</v>
      </c>
      <c r="J23" s="128"/>
      <c r="K23" s="302" t="s">
        <v>72</v>
      </c>
      <c r="L23" s="128"/>
      <c r="M23" s="302" t="s">
        <v>72</v>
      </c>
      <c r="N23" s="128"/>
      <c r="O23" s="189"/>
      <c r="P23" s="189"/>
      <c r="Q23" s="189"/>
      <c r="R23" s="307" t="s">
        <v>742</v>
      </c>
      <c r="S23" s="8"/>
      <c r="T23" s="8"/>
      <c r="U23" s="8"/>
      <c r="V23" s="8"/>
      <c r="W23" s="10"/>
      <c r="X23" s="309" t="s">
        <v>743</v>
      </c>
      <c r="Y23" s="311" t="s">
        <v>746</v>
      </c>
      <c r="Z23" s="189"/>
      <c r="AA23" s="11" t="s">
        <v>673</v>
      </c>
      <c r="AB23" s="204" t="s">
        <v>747</v>
      </c>
      <c r="AC23" s="189"/>
      <c r="AD23" s="189"/>
      <c r="AE23" s="189"/>
      <c r="AF23" s="189"/>
      <c r="AG23" s="189"/>
      <c r="AH23" s="189"/>
      <c r="AI23" s="189"/>
      <c r="AJ23" s="189"/>
      <c r="AK23" s="189"/>
    </row>
    <row r="24" ht="10.5" customHeight="1">
      <c r="A24" s="224" t="s">
        <v>968</v>
      </c>
      <c r="F24" s="312" t="s">
        <v>72</v>
      </c>
      <c r="G24" s="129"/>
      <c r="H24" s="313" t="s">
        <v>72</v>
      </c>
      <c r="I24" s="314" t="s">
        <v>72</v>
      </c>
      <c r="J24" s="129"/>
      <c r="K24" s="314" t="s">
        <v>72</v>
      </c>
      <c r="L24" s="129"/>
      <c r="M24" s="314" t="s">
        <v>72</v>
      </c>
      <c r="N24" s="128"/>
      <c r="O24" s="189"/>
      <c r="P24" s="189"/>
      <c r="Q24" s="189"/>
      <c r="R24" s="189" t="s">
        <v>750</v>
      </c>
      <c r="X24" s="305" t="s">
        <v>72</v>
      </c>
      <c r="Y24" s="305" t="s">
        <v>72</v>
      </c>
      <c r="Z24" s="189"/>
      <c r="AA24" s="11" t="s">
        <v>675</v>
      </c>
      <c r="AB24" s="204" t="s">
        <v>751</v>
      </c>
      <c r="AC24" s="189"/>
      <c r="AD24" s="189"/>
      <c r="AE24" s="189"/>
      <c r="AF24" s="189"/>
      <c r="AG24" s="189"/>
      <c r="AH24" s="189"/>
      <c r="AI24" s="189"/>
      <c r="AJ24" s="189"/>
      <c r="AK24" s="189"/>
    </row>
    <row r="25" ht="10.5" customHeight="1">
      <c r="A25" s="190" t="s">
        <v>969</v>
      </c>
      <c r="F25" s="299"/>
      <c r="G25" s="129"/>
      <c r="H25" s="300"/>
      <c r="I25" s="301" t="s">
        <v>804</v>
      </c>
      <c r="J25" s="129"/>
      <c r="K25" s="302"/>
      <c r="L25" s="129"/>
      <c r="M25" s="302"/>
      <c r="N25" s="128"/>
      <c r="O25" s="315"/>
      <c r="R25" s="189" t="s">
        <v>753</v>
      </c>
      <c r="X25" s="305" t="s">
        <v>72</v>
      </c>
      <c r="Y25" s="305" t="s">
        <v>72</v>
      </c>
      <c r="Z25" s="189"/>
      <c r="AA25" s="11" t="s">
        <v>754</v>
      </c>
      <c r="AB25" s="204" t="s">
        <v>755</v>
      </c>
      <c r="AC25" s="189"/>
      <c r="AD25" s="189"/>
      <c r="AE25" s="189"/>
      <c r="AF25" s="189"/>
      <c r="AG25" s="189"/>
      <c r="AH25" s="189"/>
      <c r="AI25" s="189"/>
      <c r="AJ25" s="189"/>
      <c r="AK25" s="189"/>
    </row>
    <row r="26" ht="10.5" customHeight="1">
      <c r="A26" s="190" t="s">
        <v>970</v>
      </c>
      <c r="F26" s="299"/>
      <c r="G26" s="129"/>
      <c r="H26" s="300"/>
      <c r="I26" s="302"/>
      <c r="J26" s="129"/>
      <c r="K26" s="302"/>
      <c r="L26" s="129"/>
      <c r="M26" s="302"/>
      <c r="N26" s="128"/>
      <c r="R26" s="189" t="s">
        <v>758</v>
      </c>
      <c r="X26" s="305" t="s">
        <v>72</v>
      </c>
      <c r="Y26" s="305" t="s">
        <v>72</v>
      </c>
      <c r="Z26" s="11"/>
      <c r="AA26" s="11" t="s">
        <v>759</v>
      </c>
      <c r="AB26" s="204" t="s">
        <v>760</v>
      </c>
      <c r="AC26" s="11"/>
      <c r="AD26" s="11"/>
      <c r="AE26" s="11"/>
      <c r="AF26" s="11"/>
      <c r="AG26" s="11"/>
      <c r="AH26" s="11"/>
      <c r="AI26" s="11"/>
      <c r="AJ26" s="11"/>
      <c r="AK26" s="11"/>
    </row>
    <row r="27" ht="10.5" customHeight="1">
      <c r="A27" s="190" t="s">
        <v>971</v>
      </c>
      <c r="F27" s="299"/>
      <c r="G27" s="129"/>
      <c r="H27" s="300"/>
      <c r="I27" s="302"/>
      <c r="J27" s="129"/>
      <c r="K27" s="302"/>
      <c r="L27" s="129"/>
      <c r="M27" s="302"/>
      <c r="N27" s="128"/>
      <c r="R27" s="187" t="s">
        <v>625</v>
      </c>
      <c r="S27" s="187"/>
      <c r="T27" s="187"/>
      <c r="U27" s="187"/>
      <c r="V27" s="187"/>
      <c r="W27" s="187"/>
      <c r="X27" s="305" t="s">
        <v>72</v>
      </c>
      <c r="Y27" s="305" t="s">
        <v>72</v>
      </c>
      <c r="Z27" s="11"/>
      <c r="AA27" s="11" t="s">
        <v>765</v>
      </c>
      <c r="AB27" s="204" t="s">
        <v>766</v>
      </c>
      <c r="AC27" s="11"/>
      <c r="AD27" s="11"/>
      <c r="AE27" s="11"/>
      <c r="AF27" s="11"/>
      <c r="AG27" s="11"/>
      <c r="AH27" s="11"/>
      <c r="AI27" s="11"/>
      <c r="AJ27" s="11"/>
      <c r="AK27" s="11"/>
    </row>
    <row r="28" ht="10.5" customHeight="1">
      <c r="A28" s="224" t="s">
        <v>972</v>
      </c>
      <c r="F28" s="299" t="s">
        <v>72</v>
      </c>
      <c r="G28" s="129"/>
      <c r="H28" s="300" t="s">
        <v>72</v>
      </c>
      <c r="I28" s="302" t="s">
        <v>72</v>
      </c>
      <c r="J28" s="128"/>
      <c r="K28" s="302" t="s">
        <v>72</v>
      </c>
      <c r="L28" s="128"/>
      <c r="M28" s="302" t="s">
        <v>72</v>
      </c>
      <c r="N28" s="128"/>
      <c r="R28" s="189" t="s">
        <v>771</v>
      </c>
      <c r="X28" s="305" t="s">
        <v>72</v>
      </c>
      <c r="Y28" s="305" t="s">
        <v>72</v>
      </c>
      <c r="Z28" s="189"/>
      <c r="AA28" s="11" t="s">
        <v>772</v>
      </c>
      <c r="AB28" s="204" t="s">
        <v>773</v>
      </c>
      <c r="AC28" s="189"/>
      <c r="AD28" s="189"/>
      <c r="AE28" s="189"/>
      <c r="AF28" s="189"/>
      <c r="AG28" s="189"/>
      <c r="AH28" s="189"/>
      <c r="AI28" s="189"/>
      <c r="AJ28" s="189"/>
      <c r="AK28" s="189"/>
    </row>
    <row r="29" ht="11.25" customHeight="1">
      <c r="A29" s="193" t="s">
        <v>774</v>
      </c>
      <c r="R29" s="183" t="s">
        <v>775</v>
      </c>
      <c r="S29" s="183"/>
      <c r="T29" s="183"/>
      <c r="U29" s="183"/>
      <c r="V29" s="183"/>
      <c r="W29" s="317" t="s">
        <v>628</v>
      </c>
      <c r="X29" s="318" t="s">
        <v>721</v>
      </c>
      <c r="Y29" s="292" t="s">
        <v>52</v>
      </c>
      <c r="Z29" s="189"/>
      <c r="AA29" s="11" t="s">
        <v>776</v>
      </c>
      <c r="AB29" s="204" t="s">
        <v>777</v>
      </c>
      <c r="AC29" s="189"/>
      <c r="AD29" s="189"/>
      <c r="AE29" s="189"/>
      <c r="AF29" s="189"/>
      <c r="AG29" s="189"/>
      <c r="AH29" s="189"/>
      <c r="AI29" s="189"/>
      <c r="AJ29" s="189"/>
      <c r="AK29" s="189"/>
    </row>
    <row r="30" ht="3.0" hidden="1" customHeight="1">
      <c r="A30" s="11"/>
      <c r="B30" s="11"/>
      <c r="C30" s="11"/>
      <c r="D30" s="11"/>
      <c r="E30" s="11"/>
      <c r="F30" s="11"/>
      <c r="G30" s="11"/>
      <c r="H30" s="11"/>
      <c r="I30" s="11"/>
      <c r="J30" s="11"/>
      <c r="K30" s="11"/>
      <c r="L30" s="11"/>
      <c r="M30" s="11"/>
      <c r="N30" s="11"/>
      <c r="O30" s="11"/>
      <c r="P30" s="11"/>
      <c r="Q30" s="11"/>
      <c r="R30" s="11"/>
      <c r="S30" s="11"/>
      <c r="T30" s="11"/>
      <c r="U30" s="11"/>
      <c r="V30" s="11"/>
      <c r="W30" s="11"/>
      <c r="X30" s="319"/>
      <c r="Y30" s="11"/>
      <c r="Z30" s="189"/>
      <c r="AA30" s="189" t="s">
        <v>723</v>
      </c>
      <c r="AB30" s="189"/>
      <c r="AC30" s="189"/>
      <c r="AD30" s="189"/>
      <c r="AE30" s="189"/>
      <c r="AF30" s="189"/>
      <c r="AG30" s="189"/>
      <c r="AH30" s="189"/>
      <c r="AI30" s="189"/>
      <c r="AJ30" s="189"/>
      <c r="AK30" s="189"/>
    </row>
    <row r="31" ht="11.25" customHeight="1">
      <c r="A31" s="257" t="s">
        <v>780</v>
      </c>
      <c r="B31" s="8"/>
      <c r="C31" s="8"/>
      <c r="D31" s="8"/>
      <c r="E31" s="8"/>
      <c r="F31" s="8"/>
      <c r="G31" s="8"/>
      <c r="H31" s="10"/>
      <c r="I31" s="186" t="s">
        <v>784</v>
      </c>
      <c r="J31" s="8"/>
      <c r="K31" s="8"/>
      <c r="L31" s="8"/>
      <c r="M31" s="10"/>
      <c r="N31" s="289"/>
      <c r="O31" s="8"/>
      <c r="P31" s="8"/>
      <c r="Q31" s="10"/>
      <c r="R31" s="189" t="s">
        <v>790</v>
      </c>
      <c r="X31" s="321">
        <v>0.0</v>
      </c>
      <c r="Y31" s="296" t="s">
        <v>72</v>
      </c>
      <c r="Z31" s="189"/>
      <c r="AA31" s="11" t="s">
        <v>791</v>
      </c>
      <c r="AB31" s="189"/>
      <c r="AC31" s="189"/>
      <c r="AD31" s="189"/>
      <c r="AE31" s="189"/>
      <c r="AF31" s="189"/>
      <c r="AG31" s="189"/>
      <c r="AH31" s="189"/>
      <c r="AI31" s="189"/>
      <c r="AJ31" s="189"/>
      <c r="AK31" s="189"/>
    </row>
    <row r="32" ht="10.5" customHeight="1">
      <c r="A32" s="189" t="s">
        <v>792</v>
      </c>
      <c r="H32" s="287">
        <v>0.0</v>
      </c>
      <c r="I32" s="189" t="s">
        <v>793</v>
      </c>
      <c r="P32" s="287" t="s">
        <v>72</v>
      </c>
      <c r="Q32" s="25"/>
      <c r="R32" s="187" t="s">
        <v>794</v>
      </c>
      <c r="X32" s="321">
        <v>0.0</v>
      </c>
      <c r="Y32" s="296" t="s">
        <v>72</v>
      </c>
      <c r="Z32" s="11"/>
      <c r="AA32" s="11" t="s">
        <v>795</v>
      </c>
      <c r="AB32" s="11"/>
      <c r="AC32" s="11"/>
      <c r="AD32" s="11"/>
      <c r="AE32" s="11"/>
      <c r="AF32" s="11"/>
      <c r="AG32" s="11"/>
      <c r="AH32" s="11"/>
      <c r="AI32" s="11"/>
      <c r="AJ32" s="11"/>
      <c r="AK32" s="11"/>
    </row>
    <row r="33" ht="10.5" customHeight="1">
      <c r="A33" s="189" t="s">
        <v>796</v>
      </c>
      <c r="H33" s="287" t="s">
        <v>72</v>
      </c>
      <c r="I33" s="189" t="s">
        <v>797</v>
      </c>
      <c r="P33" s="322" t="s">
        <v>74</v>
      </c>
      <c r="Q33" s="25"/>
      <c r="R33" s="189" t="s">
        <v>798</v>
      </c>
      <c r="S33" s="189"/>
      <c r="T33" s="189"/>
      <c r="U33" s="189"/>
      <c r="V33" s="189"/>
      <c r="W33" s="305" t="s">
        <v>72</v>
      </c>
      <c r="X33" s="321">
        <v>0.0</v>
      </c>
      <c r="Y33" s="296" t="s">
        <v>72</v>
      </c>
      <c r="Z33" s="11"/>
      <c r="AA33" s="189" t="s">
        <v>799</v>
      </c>
      <c r="AB33" s="189"/>
      <c r="AC33" s="11"/>
      <c r="AD33" s="11"/>
      <c r="AE33" s="11"/>
      <c r="AF33" s="11"/>
      <c r="AG33" s="11"/>
      <c r="AH33" s="11"/>
      <c r="AI33" s="11"/>
      <c r="AJ33" s="11"/>
      <c r="AK33" s="11"/>
    </row>
    <row r="34" ht="10.5" customHeight="1">
      <c r="A34" s="189" t="s">
        <v>801</v>
      </c>
      <c r="H34" s="299" t="s">
        <v>72</v>
      </c>
      <c r="I34" s="193" t="s">
        <v>802</v>
      </c>
      <c r="P34" s="287" t="s">
        <v>72</v>
      </c>
      <c r="Q34" s="25"/>
      <c r="R34" s="189" t="s">
        <v>803</v>
      </c>
      <c r="S34" s="189"/>
      <c r="T34" s="189"/>
      <c r="U34" s="189"/>
      <c r="V34" s="189"/>
      <c r="W34" s="306" t="s">
        <v>72</v>
      </c>
      <c r="X34" s="323">
        <v>0.0</v>
      </c>
      <c r="Y34" s="302" t="s">
        <v>72</v>
      </c>
      <c r="Z34" s="11"/>
      <c r="AA34" s="189" t="s">
        <v>804</v>
      </c>
      <c r="AB34" s="189" t="s">
        <v>72</v>
      </c>
      <c r="AC34" s="205"/>
      <c r="AD34" s="205"/>
      <c r="AE34" s="205"/>
      <c r="AF34" s="205"/>
      <c r="AG34" s="205"/>
      <c r="AH34" s="205"/>
      <c r="AI34" s="205"/>
      <c r="AJ34" s="205"/>
      <c r="AK34" s="205"/>
    </row>
    <row r="35" ht="10.5" customHeight="1">
      <c r="A35" s="189" t="s">
        <v>805</v>
      </c>
      <c r="H35" s="299" t="s">
        <v>72</v>
      </c>
      <c r="I35" s="189"/>
      <c r="P35" s="325"/>
      <c r="Q35" s="32"/>
      <c r="R35" s="189" t="s">
        <v>806</v>
      </c>
      <c r="S35" s="187"/>
      <c r="T35" s="187"/>
      <c r="U35" s="187"/>
      <c r="V35" s="187"/>
      <c r="W35" s="306" t="s">
        <v>72</v>
      </c>
      <c r="X35" s="326">
        <v>0.0</v>
      </c>
      <c r="Y35" s="296" t="s">
        <v>72</v>
      </c>
      <c r="Z35" s="11"/>
      <c r="AA35" s="189" t="s">
        <v>807</v>
      </c>
      <c r="AB35" s="189" t="s">
        <v>74</v>
      </c>
      <c r="AC35" s="189"/>
      <c r="AD35" s="189"/>
      <c r="AE35" s="189"/>
      <c r="AF35" s="189"/>
      <c r="AG35" s="189"/>
      <c r="AH35" s="189"/>
      <c r="AI35" s="189"/>
      <c r="AJ35" s="189"/>
      <c r="AK35" s="189"/>
    </row>
    <row r="36" ht="3.0"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89" t="s">
        <v>808</v>
      </c>
      <c r="AB36" s="189"/>
      <c r="AC36" s="189"/>
      <c r="AD36" s="189"/>
      <c r="AE36" s="189"/>
      <c r="AF36" s="189"/>
      <c r="AG36" s="189"/>
      <c r="AH36" s="189"/>
      <c r="AI36" s="189"/>
      <c r="AJ36" s="189"/>
      <c r="AK36" s="189"/>
    </row>
    <row r="37" ht="13.5" customHeight="1">
      <c r="A37" s="327" t="s">
        <v>809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4"/>
      <c r="Z37" s="205"/>
      <c r="AA37" s="189" t="s">
        <v>810</v>
      </c>
      <c r="AB37" s="189"/>
      <c r="AC37" s="205"/>
      <c r="AD37" s="205"/>
      <c r="AE37" s="205"/>
      <c r="AF37" s="205"/>
      <c r="AG37" s="205"/>
      <c r="AH37" s="205"/>
      <c r="AI37" s="205"/>
      <c r="AJ37" s="205"/>
      <c r="AK37" s="205"/>
    </row>
    <row r="38" ht="13.5" customHeight="1">
      <c r="A38" s="328"/>
      <c r="B38" s="32"/>
      <c r="C38" s="32"/>
      <c r="D38" s="32"/>
      <c r="E38" s="32"/>
      <c r="F38" s="32"/>
      <c r="G38" s="329"/>
      <c r="H38" s="330" t="s">
        <v>176</v>
      </c>
      <c r="I38" s="331"/>
      <c r="J38" s="332" t="s">
        <v>592</v>
      </c>
      <c r="K38" s="128"/>
      <c r="L38" s="128"/>
      <c r="M38" s="128"/>
      <c r="N38" s="128"/>
      <c r="O38" s="128"/>
      <c r="P38" s="128"/>
      <c r="Q38" s="128"/>
      <c r="R38" s="128"/>
      <c r="S38" s="128"/>
      <c r="T38" s="128"/>
      <c r="U38" s="331"/>
      <c r="V38" s="333" t="s">
        <v>657</v>
      </c>
      <c r="W38" s="25"/>
      <c r="X38" s="25"/>
      <c r="Y38" s="293"/>
      <c r="Z38" s="11"/>
      <c r="AA38" s="189" t="s">
        <v>811</v>
      </c>
      <c r="AB38" s="189"/>
      <c r="AC38" s="11"/>
      <c r="AD38" s="11"/>
      <c r="AE38" s="11"/>
      <c r="AF38" s="11"/>
      <c r="AG38" s="11"/>
      <c r="AH38" s="11"/>
      <c r="AI38" s="11"/>
      <c r="AJ38" s="11"/>
      <c r="AK38" s="11"/>
    </row>
    <row r="39" ht="54.0" customHeight="1">
      <c r="A39" s="189"/>
      <c r="B39" s="189"/>
      <c r="C39" s="189"/>
      <c r="D39" s="189"/>
      <c r="E39" s="189"/>
      <c r="F39" s="189"/>
      <c r="G39" s="189"/>
      <c r="H39" s="334" t="s">
        <v>812</v>
      </c>
      <c r="I39" s="335" t="s">
        <v>813</v>
      </c>
      <c r="J39" s="336" t="s">
        <v>814</v>
      </c>
      <c r="K39" s="337" t="s">
        <v>815</v>
      </c>
      <c r="L39" s="338" t="s">
        <v>816</v>
      </c>
      <c r="M39" s="339" t="s">
        <v>817</v>
      </c>
      <c r="N39" s="340" t="s">
        <v>818</v>
      </c>
      <c r="O39" s="341" t="s">
        <v>819</v>
      </c>
      <c r="P39" s="341" t="s">
        <v>820</v>
      </c>
      <c r="Q39" s="337" t="s">
        <v>821</v>
      </c>
      <c r="R39" s="342" t="s">
        <v>822</v>
      </c>
      <c r="S39" s="342" t="s">
        <v>823</v>
      </c>
      <c r="T39" s="342" t="s">
        <v>824</v>
      </c>
      <c r="U39" s="343" t="s">
        <v>825</v>
      </c>
      <c r="V39" s="344" t="s">
        <v>826</v>
      </c>
      <c r="W39" s="345" t="s">
        <v>827</v>
      </c>
      <c r="X39" s="343" t="s">
        <v>828</v>
      </c>
      <c r="Y39" s="346" t="s">
        <v>829</v>
      </c>
      <c r="Z39" s="11"/>
      <c r="AA39" s="189" t="s">
        <v>830</v>
      </c>
      <c r="AB39" s="189"/>
      <c r="AC39" s="11"/>
      <c r="AD39" s="11"/>
      <c r="AE39" s="11"/>
      <c r="AF39" s="11"/>
      <c r="AG39" s="11"/>
      <c r="AH39" s="11"/>
      <c r="AI39" s="11"/>
      <c r="AJ39" s="11"/>
      <c r="AK39" s="11"/>
    </row>
    <row r="40" ht="13.5" customHeight="1">
      <c r="A40" s="287"/>
      <c r="B40" s="347" t="s">
        <v>831</v>
      </c>
      <c r="C40" s="25"/>
      <c r="D40" s="25"/>
      <c r="E40" s="25"/>
      <c r="F40" s="25"/>
      <c r="G40" s="293"/>
      <c r="H40" s="348"/>
      <c r="I40" s="349"/>
      <c r="J40" s="350" t="s">
        <v>977</v>
      </c>
      <c r="K40" s="128"/>
      <c r="L40" s="128"/>
      <c r="M40" s="128"/>
      <c r="N40" s="128"/>
      <c r="O40" s="128"/>
      <c r="P40" s="128"/>
      <c r="Q40" s="128"/>
      <c r="R40" s="128"/>
      <c r="S40" s="128"/>
      <c r="T40" s="128"/>
      <c r="U40" s="128"/>
      <c r="V40" s="331"/>
      <c r="W40" s="350" t="s">
        <v>835</v>
      </c>
      <c r="X40" s="331"/>
      <c r="Y40" s="293"/>
      <c r="Z40" s="11"/>
      <c r="AA40" s="189" t="s">
        <v>836</v>
      </c>
      <c r="AB40" s="285" t="s">
        <v>726</v>
      </c>
      <c r="AC40" s="11"/>
      <c r="AD40" s="11"/>
      <c r="AE40" s="11"/>
      <c r="AF40" s="11"/>
      <c r="AG40" s="11"/>
      <c r="AH40" s="11"/>
      <c r="AI40" s="11"/>
      <c r="AJ40" s="11"/>
      <c r="AK40" s="11"/>
    </row>
    <row r="41" ht="13.5" customHeight="1">
      <c r="A41" s="352">
        <v>1.0</v>
      </c>
      <c r="B41" s="353" t="s">
        <v>207</v>
      </c>
      <c r="C41" s="128"/>
      <c r="D41" s="128"/>
      <c r="E41" s="128"/>
      <c r="F41" s="128"/>
      <c r="G41" s="129"/>
      <c r="H41" s="354">
        <v>2.0</v>
      </c>
      <c r="I41" s="355">
        <v>1.0</v>
      </c>
      <c r="J41" s="356" t="s">
        <v>838</v>
      </c>
      <c r="K41" s="357"/>
      <c r="L41" s="357"/>
      <c r="M41" s="357"/>
      <c r="N41" s="358"/>
      <c r="O41" s="357"/>
      <c r="P41" s="357"/>
      <c r="Q41" s="358"/>
      <c r="R41" s="358"/>
      <c r="S41" s="358"/>
      <c r="T41" s="358"/>
      <c r="U41" s="359"/>
      <c r="V41" s="360"/>
      <c r="W41" s="361">
        <v>0.0</v>
      </c>
      <c r="X41" s="362">
        <v>0.0</v>
      </c>
      <c r="Y41" s="363">
        <v>0.0</v>
      </c>
      <c r="Z41" s="285"/>
      <c r="AA41" s="189" t="s">
        <v>724</v>
      </c>
      <c r="AB41" s="285" t="s">
        <v>71</v>
      </c>
      <c r="AC41" s="285"/>
      <c r="AD41" s="285"/>
      <c r="AE41" s="285"/>
      <c r="AF41" s="285"/>
      <c r="AG41" s="285"/>
      <c r="AH41" s="285"/>
      <c r="AI41" s="285"/>
      <c r="AJ41" s="285"/>
      <c r="AK41" s="285"/>
    </row>
    <row r="42" ht="13.5" customHeight="1">
      <c r="A42" s="352">
        <f t="shared" ref="A42:A65" si="1">1+A41</f>
        <v>2</v>
      </c>
      <c r="B42" s="365"/>
      <c r="C42" s="128"/>
      <c r="D42" s="128"/>
      <c r="E42" s="128"/>
      <c r="F42" s="128"/>
      <c r="G42" s="129"/>
      <c r="H42" s="358">
        <v>0.0</v>
      </c>
      <c r="I42" s="359">
        <v>0.0</v>
      </c>
      <c r="J42" s="366"/>
      <c r="K42" s="357"/>
      <c r="L42" s="357"/>
      <c r="M42" s="357"/>
      <c r="N42" s="358"/>
      <c r="O42" s="357"/>
      <c r="P42" s="357"/>
      <c r="Q42" s="358"/>
      <c r="R42" s="358"/>
      <c r="S42" s="358"/>
      <c r="T42" s="358"/>
      <c r="U42" s="359"/>
      <c r="V42" s="360"/>
      <c r="W42" s="361">
        <v>0.0</v>
      </c>
      <c r="X42" s="362">
        <v>0.0</v>
      </c>
      <c r="Y42" s="363">
        <v>0.0</v>
      </c>
      <c r="Z42" s="285"/>
      <c r="AA42" s="189"/>
      <c r="AB42" s="285"/>
      <c r="AC42" s="285"/>
      <c r="AD42" s="285"/>
      <c r="AE42" s="285"/>
      <c r="AF42" s="285"/>
      <c r="AG42" s="285"/>
      <c r="AH42" s="285"/>
      <c r="AI42" s="285"/>
      <c r="AJ42" s="285"/>
      <c r="AK42" s="285"/>
    </row>
    <row r="43" ht="13.5" customHeight="1">
      <c r="A43" s="352">
        <f t="shared" si="1"/>
        <v>3</v>
      </c>
      <c r="B43" s="365"/>
      <c r="C43" s="128"/>
      <c r="D43" s="128"/>
      <c r="E43" s="128"/>
      <c r="F43" s="128"/>
      <c r="G43" s="129"/>
      <c r="H43" s="358">
        <v>0.0</v>
      </c>
      <c r="I43" s="359">
        <v>0.0</v>
      </c>
      <c r="J43" s="366"/>
      <c r="K43" s="357"/>
      <c r="L43" s="357"/>
      <c r="M43" s="357"/>
      <c r="N43" s="358"/>
      <c r="O43" s="357"/>
      <c r="P43" s="357"/>
      <c r="Q43" s="358"/>
      <c r="R43" s="358"/>
      <c r="S43" s="358"/>
      <c r="T43" s="358"/>
      <c r="U43" s="359"/>
      <c r="V43" s="360"/>
      <c r="W43" s="361">
        <v>0.0</v>
      </c>
      <c r="X43" s="362">
        <v>0.0</v>
      </c>
      <c r="Y43" s="363">
        <v>0.0</v>
      </c>
      <c r="Z43" s="285"/>
      <c r="AA43" s="189"/>
      <c r="AB43" s="285"/>
      <c r="AC43" s="285"/>
      <c r="AD43" s="285"/>
      <c r="AE43" s="285"/>
      <c r="AF43" s="285"/>
      <c r="AG43" s="285"/>
      <c r="AH43" s="285"/>
      <c r="AI43" s="285"/>
      <c r="AJ43" s="285"/>
      <c r="AK43" s="285"/>
    </row>
    <row r="44" ht="13.5" customHeight="1">
      <c r="A44" s="352">
        <f t="shared" si="1"/>
        <v>4</v>
      </c>
      <c r="B44" s="365"/>
      <c r="C44" s="128"/>
      <c r="D44" s="128"/>
      <c r="E44" s="128"/>
      <c r="F44" s="128"/>
      <c r="G44" s="129"/>
      <c r="H44" s="358">
        <v>0.0</v>
      </c>
      <c r="I44" s="359">
        <v>0.0</v>
      </c>
      <c r="J44" s="366"/>
      <c r="K44" s="357"/>
      <c r="L44" s="357"/>
      <c r="M44" s="357"/>
      <c r="N44" s="358"/>
      <c r="O44" s="357"/>
      <c r="P44" s="357"/>
      <c r="Q44" s="358"/>
      <c r="R44" s="358"/>
      <c r="S44" s="358"/>
      <c r="T44" s="358"/>
      <c r="U44" s="359"/>
      <c r="V44" s="360"/>
      <c r="W44" s="361">
        <v>0.0</v>
      </c>
      <c r="X44" s="362">
        <v>0.0</v>
      </c>
      <c r="Y44" s="363">
        <v>0.0</v>
      </c>
      <c r="Z44" s="285"/>
      <c r="AA44" s="189"/>
      <c r="AB44" s="285"/>
      <c r="AC44" s="285"/>
      <c r="AD44" s="285"/>
      <c r="AE44" s="285"/>
      <c r="AF44" s="285"/>
      <c r="AG44" s="285"/>
      <c r="AH44" s="285"/>
      <c r="AI44" s="285"/>
      <c r="AJ44" s="285"/>
      <c r="AK44" s="285"/>
    </row>
    <row r="45" ht="13.5" customHeight="1">
      <c r="A45" s="352">
        <f t="shared" si="1"/>
        <v>5</v>
      </c>
      <c r="B45" s="365"/>
      <c r="C45" s="128"/>
      <c r="D45" s="128"/>
      <c r="E45" s="128"/>
      <c r="F45" s="128"/>
      <c r="G45" s="129"/>
      <c r="H45" s="358">
        <v>0.0</v>
      </c>
      <c r="I45" s="359">
        <v>0.0</v>
      </c>
      <c r="J45" s="366"/>
      <c r="K45" s="357"/>
      <c r="L45" s="357"/>
      <c r="M45" s="357"/>
      <c r="N45" s="358"/>
      <c r="O45" s="357"/>
      <c r="P45" s="357"/>
      <c r="Q45" s="358"/>
      <c r="R45" s="358"/>
      <c r="S45" s="358"/>
      <c r="T45" s="358"/>
      <c r="U45" s="359"/>
      <c r="V45" s="360"/>
      <c r="W45" s="361">
        <v>0.0</v>
      </c>
      <c r="X45" s="362">
        <v>0.0</v>
      </c>
      <c r="Y45" s="363">
        <v>0.0</v>
      </c>
      <c r="Z45" s="285"/>
      <c r="AA45" s="189"/>
      <c r="AB45" s="285"/>
      <c r="AC45" s="285"/>
      <c r="AD45" s="285"/>
      <c r="AE45" s="285"/>
      <c r="AF45" s="285"/>
      <c r="AG45" s="285"/>
      <c r="AH45" s="285"/>
      <c r="AI45" s="285"/>
      <c r="AJ45" s="285"/>
      <c r="AK45" s="285"/>
    </row>
    <row r="46" ht="13.5" customHeight="1">
      <c r="A46" s="352">
        <f t="shared" si="1"/>
        <v>6</v>
      </c>
      <c r="B46" s="365"/>
      <c r="C46" s="128"/>
      <c r="D46" s="128"/>
      <c r="E46" s="128"/>
      <c r="F46" s="128"/>
      <c r="G46" s="129"/>
      <c r="H46" s="358">
        <v>0.0</v>
      </c>
      <c r="I46" s="359">
        <v>0.0</v>
      </c>
      <c r="J46" s="366"/>
      <c r="K46" s="357"/>
      <c r="L46" s="357"/>
      <c r="M46" s="357"/>
      <c r="N46" s="358"/>
      <c r="O46" s="357"/>
      <c r="P46" s="357"/>
      <c r="Q46" s="358"/>
      <c r="R46" s="358"/>
      <c r="S46" s="358"/>
      <c r="T46" s="358"/>
      <c r="U46" s="359"/>
      <c r="V46" s="360"/>
      <c r="W46" s="361">
        <v>0.0</v>
      </c>
      <c r="X46" s="362">
        <v>0.0</v>
      </c>
      <c r="Y46" s="363">
        <v>0.0</v>
      </c>
      <c r="Z46" s="285"/>
      <c r="AA46" s="189"/>
      <c r="AB46" s="285"/>
      <c r="AC46" s="285"/>
      <c r="AD46" s="285"/>
      <c r="AE46" s="285"/>
      <c r="AF46" s="285"/>
      <c r="AG46" s="285"/>
      <c r="AH46" s="285"/>
      <c r="AI46" s="285"/>
      <c r="AJ46" s="285"/>
      <c r="AK46" s="285"/>
    </row>
    <row r="47" ht="13.5" customHeight="1">
      <c r="A47" s="352">
        <f t="shared" si="1"/>
        <v>7</v>
      </c>
      <c r="B47" s="365"/>
      <c r="C47" s="128"/>
      <c r="D47" s="128"/>
      <c r="E47" s="128"/>
      <c r="F47" s="128"/>
      <c r="G47" s="129"/>
      <c r="H47" s="358">
        <v>0.0</v>
      </c>
      <c r="I47" s="359">
        <v>0.0</v>
      </c>
      <c r="J47" s="366"/>
      <c r="K47" s="357"/>
      <c r="L47" s="357"/>
      <c r="M47" s="357"/>
      <c r="N47" s="358"/>
      <c r="O47" s="357"/>
      <c r="P47" s="357"/>
      <c r="Q47" s="358"/>
      <c r="R47" s="358"/>
      <c r="S47" s="358"/>
      <c r="T47" s="358"/>
      <c r="U47" s="359"/>
      <c r="V47" s="360"/>
      <c r="W47" s="361">
        <v>0.0</v>
      </c>
      <c r="X47" s="362">
        <v>0.0</v>
      </c>
      <c r="Y47" s="363">
        <v>0.0</v>
      </c>
      <c r="Z47" s="285"/>
      <c r="AA47" s="189"/>
      <c r="AB47" s="285"/>
      <c r="AC47" s="285"/>
      <c r="AD47" s="285"/>
      <c r="AE47" s="285"/>
      <c r="AF47" s="285"/>
      <c r="AG47" s="285"/>
      <c r="AH47" s="285"/>
      <c r="AI47" s="285"/>
      <c r="AJ47" s="285"/>
      <c r="AK47" s="285"/>
    </row>
    <row r="48" ht="13.5" customHeight="1">
      <c r="A48" s="352">
        <f t="shared" si="1"/>
        <v>8</v>
      </c>
      <c r="B48" s="365"/>
      <c r="C48" s="128"/>
      <c r="D48" s="128"/>
      <c r="E48" s="128"/>
      <c r="F48" s="128"/>
      <c r="G48" s="129"/>
      <c r="H48" s="358">
        <v>0.0</v>
      </c>
      <c r="I48" s="359">
        <v>0.0</v>
      </c>
      <c r="J48" s="366"/>
      <c r="K48" s="357"/>
      <c r="L48" s="357"/>
      <c r="M48" s="357"/>
      <c r="N48" s="358"/>
      <c r="O48" s="357"/>
      <c r="P48" s="357"/>
      <c r="Q48" s="358"/>
      <c r="R48" s="358"/>
      <c r="S48" s="358"/>
      <c r="T48" s="358"/>
      <c r="U48" s="359"/>
      <c r="V48" s="360"/>
      <c r="W48" s="361">
        <v>0.0</v>
      </c>
      <c r="X48" s="362">
        <v>0.0</v>
      </c>
      <c r="Y48" s="363">
        <v>0.0</v>
      </c>
      <c r="Z48" s="285"/>
      <c r="AA48" s="189"/>
      <c r="AB48" s="285"/>
      <c r="AC48" s="285"/>
      <c r="AD48" s="285"/>
      <c r="AE48" s="285"/>
      <c r="AF48" s="285"/>
      <c r="AG48" s="285"/>
      <c r="AH48" s="285"/>
      <c r="AI48" s="285"/>
      <c r="AJ48" s="285"/>
      <c r="AK48" s="285"/>
    </row>
    <row r="49" ht="13.5" customHeight="1">
      <c r="A49" s="352">
        <f t="shared" si="1"/>
        <v>9</v>
      </c>
      <c r="B49" s="365"/>
      <c r="C49" s="128"/>
      <c r="D49" s="128"/>
      <c r="E49" s="128"/>
      <c r="F49" s="128"/>
      <c r="G49" s="129"/>
      <c r="H49" s="358">
        <v>0.0</v>
      </c>
      <c r="I49" s="359">
        <v>0.0</v>
      </c>
      <c r="J49" s="366"/>
      <c r="K49" s="357"/>
      <c r="L49" s="357"/>
      <c r="M49" s="357"/>
      <c r="N49" s="358"/>
      <c r="O49" s="357"/>
      <c r="P49" s="357"/>
      <c r="Q49" s="358"/>
      <c r="R49" s="358"/>
      <c r="S49" s="358"/>
      <c r="T49" s="358"/>
      <c r="U49" s="359"/>
      <c r="V49" s="360"/>
      <c r="W49" s="361">
        <v>0.0</v>
      </c>
      <c r="X49" s="362">
        <v>0.0</v>
      </c>
      <c r="Y49" s="363">
        <v>0.0</v>
      </c>
      <c r="Z49" s="285"/>
      <c r="AA49" s="189"/>
      <c r="AB49" s="285"/>
      <c r="AC49" s="285"/>
      <c r="AD49" s="285"/>
      <c r="AE49" s="285"/>
      <c r="AF49" s="285"/>
      <c r="AG49" s="285"/>
      <c r="AH49" s="285"/>
      <c r="AI49" s="285"/>
      <c r="AJ49" s="285"/>
      <c r="AK49" s="285"/>
    </row>
    <row r="50" ht="13.5" customHeight="1">
      <c r="A50" s="352">
        <f t="shared" si="1"/>
        <v>10</v>
      </c>
      <c r="B50" s="365"/>
      <c r="C50" s="128"/>
      <c r="D50" s="128"/>
      <c r="E50" s="128"/>
      <c r="F50" s="128"/>
      <c r="G50" s="129"/>
      <c r="H50" s="358">
        <v>0.0</v>
      </c>
      <c r="I50" s="359">
        <v>0.0</v>
      </c>
      <c r="J50" s="366"/>
      <c r="K50" s="357"/>
      <c r="L50" s="357"/>
      <c r="M50" s="357"/>
      <c r="N50" s="358"/>
      <c r="O50" s="357"/>
      <c r="P50" s="357"/>
      <c r="Q50" s="358"/>
      <c r="R50" s="358"/>
      <c r="S50" s="358"/>
      <c r="T50" s="358"/>
      <c r="U50" s="359"/>
      <c r="V50" s="360"/>
      <c r="W50" s="361">
        <v>0.0</v>
      </c>
      <c r="X50" s="362">
        <v>0.0</v>
      </c>
      <c r="Y50" s="363">
        <v>0.0</v>
      </c>
      <c r="Z50" s="285"/>
      <c r="AA50" s="189"/>
      <c r="AB50" s="285"/>
      <c r="AC50" s="285"/>
      <c r="AD50" s="285"/>
      <c r="AE50" s="285"/>
      <c r="AF50" s="285"/>
      <c r="AG50" s="285"/>
      <c r="AH50" s="285"/>
      <c r="AI50" s="285"/>
      <c r="AJ50" s="285"/>
      <c r="AK50" s="285"/>
    </row>
    <row r="51" ht="13.5" customHeight="1">
      <c r="A51" s="352">
        <f t="shared" si="1"/>
        <v>11</v>
      </c>
      <c r="B51" s="365"/>
      <c r="C51" s="128"/>
      <c r="D51" s="128"/>
      <c r="E51" s="128"/>
      <c r="F51" s="128"/>
      <c r="G51" s="129"/>
      <c r="H51" s="358">
        <v>0.0</v>
      </c>
      <c r="I51" s="359">
        <v>0.0</v>
      </c>
      <c r="J51" s="366"/>
      <c r="K51" s="357"/>
      <c r="L51" s="357"/>
      <c r="M51" s="357"/>
      <c r="N51" s="358"/>
      <c r="O51" s="357"/>
      <c r="P51" s="357"/>
      <c r="Q51" s="358"/>
      <c r="R51" s="358"/>
      <c r="S51" s="358"/>
      <c r="T51" s="358"/>
      <c r="U51" s="359"/>
      <c r="V51" s="360"/>
      <c r="W51" s="361">
        <v>0.0</v>
      </c>
      <c r="X51" s="362">
        <v>0.0</v>
      </c>
      <c r="Y51" s="363">
        <v>0.0</v>
      </c>
      <c r="Z51" s="285"/>
      <c r="AA51" s="189"/>
      <c r="AB51" s="285"/>
      <c r="AC51" s="285"/>
      <c r="AD51" s="285"/>
      <c r="AE51" s="285"/>
      <c r="AF51" s="285"/>
      <c r="AG51" s="285"/>
      <c r="AH51" s="285"/>
      <c r="AI51" s="285"/>
      <c r="AJ51" s="285"/>
      <c r="AK51" s="285"/>
    </row>
    <row r="52" ht="13.5" customHeight="1">
      <c r="A52" s="352">
        <f t="shared" si="1"/>
        <v>12</v>
      </c>
      <c r="B52" s="365"/>
      <c r="C52" s="128"/>
      <c r="D52" s="128"/>
      <c r="E52" s="128"/>
      <c r="F52" s="128"/>
      <c r="G52" s="129"/>
      <c r="H52" s="358">
        <v>0.0</v>
      </c>
      <c r="I52" s="359">
        <v>0.0</v>
      </c>
      <c r="J52" s="366"/>
      <c r="K52" s="357"/>
      <c r="L52" s="357"/>
      <c r="M52" s="357"/>
      <c r="N52" s="358"/>
      <c r="O52" s="357"/>
      <c r="P52" s="357"/>
      <c r="Q52" s="358"/>
      <c r="R52" s="358"/>
      <c r="S52" s="358"/>
      <c r="T52" s="358"/>
      <c r="U52" s="359"/>
      <c r="V52" s="360"/>
      <c r="W52" s="361">
        <v>0.0</v>
      </c>
      <c r="X52" s="362">
        <v>0.0</v>
      </c>
      <c r="Y52" s="363">
        <v>0.0</v>
      </c>
      <c r="Z52" s="285"/>
      <c r="AA52" s="367" t="s">
        <v>839</v>
      </c>
      <c r="AB52" s="285" t="s">
        <v>852</v>
      </c>
      <c r="AC52" s="285"/>
      <c r="AD52" s="285"/>
      <c r="AE52" s="285"/>
      <c r="AF52" s="285"/>
      <c r="AG52" s="285"/>
      <c r="AH52" s="285"/>
      <c r="AI52" s="285"/>
      <c r="AJ52" s="285"/>
      <c r="AK52" s="285"/>
    </row>
    <row r="53" ht="13.5" customHeight="1">
      <c r="A53" s="352">
        <f t="shared" si="1"/>
        <v>13</v>
      </c>
      <c r="B53" s="365"/>
      <c r="C53" s="128"/>
      <c r="D53" s="128"/>
      <c r="E53" s="128"/>
      <c r="F53" s="128"/>
      <c r="G53" s="129"/>
      <c r="H53" s="358">
        <v>0.0</v>
      </c>
      <c r="I53" s="359">
        <v>0.0</v>
      </c>
      <c r="J53" s="366"/>
      <c r="K53" s="357"/>
      <c r="L53" s="357"/>
      <c r="M53" s="357"/>
      <c r="N53" s="358"/>
      <c r="O53" s="357"/>
      <c r="P53" s="357"/>
      <c r="Q53" s="358"/>
      <c r="R53" s="358"/>
      <c r="S53" s="358"/>
      <c r="T53" s="358"/>
      <c r="U53" s="359"/>
      <c r="V53" s="360"/>
      <c r="W53" s="361">
        <v>0.0</v>
      </c>
      <c r="X53" s="362">
        <v>0.0</v>
      </c>
      <c r="Y53" s="363">
        <v>0.0</v>
      </c>
      <c r="Z53" s="285"/>
      <c r="AA53" s="285" t="s">
        <v>841</v>
      </c>
      <c r="AB53" s="285" t="s">
        <v>853</v>
      </c>
      <c r="AC53" s="285"/>
      <c r="AD53" s="285"/>
      <c r="AE53" s="285"/>
      <c r="AF53" s="285"/>
      <c r="AG53" s="285"/>
      <c r="AH53" s="285"/>
      <c r="AI53" s="285"/>
      <c r="AJ53" s="285"/>
      <c r="AK53" s="285"/>
    </row>
    <row r="54" ht="13.5" customHeight="1">
      <c r="A54" s="352">
        <f t="shared" si="1"/>
        <v>14</v>
      </c>
      <c r="B54" s="365"/>
      <c r="C54" s="128"/>
      <c r="D54" s="128"/>
      <c r="E54" s="128"/>
      <c r="F54" s="128"/>
      <c r="G54" s="129"/>
      <c r="H54" s="358">
        <v>0.0</v>
      </c>
      <c r="I54" s="359">
        <v>0.0</v>
      </c>
      <c r="J54" s="366"/>
      <c r="K54" s="357"/>
      <c r="L54" s="357"/>
      <c r="M54" s="357"/>
      <c r="N54" s="358"/>
      <c r="O54" s="357"/>
      <c r="P54" s="357"/>
      <c r="Q54" s="358"/>
      <c r="R54" s="358"/>
      <c r="S54" s="358"/>
      <c r="T54" s="358"/>
      <c r="U54" s="359"/>
      <c r="V54" s="360"/>
      <c r="W54" s="361">
        <v>0.0</v>
      </c>
      <c r="X54" s="362">
        <v>0.0</v>
      </c>
      <c r="Y54" s="363">
        <v>0.0</v>
      </c>
      <c r="Z54" s="285"/>
      <c r="AA54" s="285" t="s">
        <v>842</v>
      </c>
      <c r="AB54" s="285" t="s">
        <v>854</v>
      </c>
      <c r="AC54" s="285"/>
      <c r="AD54" s="285"/>
      <c r="AE54" s="285"/>
      <c r="AF54" s="285"/>
      <c r="AG54" s="285"/>
      <c r="AH54" s="285"/>
      <c r="AI54" s="285"/>
      <c r="AJ54" s="285"/>
      <c r="AK54" s="285"/>
    </row>
    <row r="55" ht="13.5" customHeight="1">
      <c r="A55" s="352">
        <f t="shared" si="1"/>
        <v>15</v>
      </c>
      <c r="B55" s="365"/>
      <c r="C55" s="128"/>
      <c r="D55" s="128"/>
      <c r="E55" s="128"/>
      <c r="F55" s="128"/>
      <c r="G55" s="129"/>
      <c r="H55" s="358">
        <v>0.0</v>
      </c>
      <c r="I55" s="359">
        <v>0.0</v>
      </c>
      <c r="J55" s="366"/>
      <c r="K55" s="357"/>
      <c r="L55" s="357"/>
      <c r="M55" s="357"/>
      <c r="N55" s="358"/>
      <c r="O55" s="357"/>
      <c r="P55" s="357"/>
      <c r="Q55" s="358"/>
      <c r="R55" s="358"/>
      <c r="S55" s="358"/>
      <c r="T55" s="358"/>
      <c r="U55" s="359"/>
      <c r="V55" s="360"/>
      <c r="W55" s="361">
        <v>0.0</v>
      </c>
      <c r="X55" s="362">
        <v>0.0</v>
      </c>
      <c r="Y55" s="363">
        <v>0.0</v>
      </c>
      <c r="Z55" s="285"/>
      <c r="AA55" s="285" t="s">
        <v>844</v>
      </c>
      <c r="AB55" s="285" t="s">
        <v>855</v>
      </c>
      <c r="AC55" s="285"/>
      <c r="AD55" s="285"/>
      <c r="AE55" s="285"/>
      <c r="AF55" s="285"/>
      <c r="AG55" s="285"/>
      <c r="AH55" s="285"/>
      <c r="AI55" s="285"/>
      <c r="AJ55" s="285"/>
      <c r="AK55" s="285"/>
    </row>
    <row r="56" ht="13.5" customHeight="1">
      <c r="A56" s="352">
        <f t="shared" si="1"/>
        <v>16</v>
      </c>
      <c r="B56" s="365"/>
      <c r="C56" s="128"/>
      <c r="D56" s="128"/>
      <c r="E56" s="128"/>
      <c r="F56" s="128"/>
      <c r="G56" s="129"/>
      <c r="H56" s="358">
        <v>0.0</v>
      </c>
      <c r="I56" s="359">
        <v>0.0</v>
      </c>
      <c r="J56" s="366"/>
      <c r="K56" s="357"/>
      <c r="L56" s="357"/>
      <c r="M56" s="357"/>
      <c r="N56" s="358"/>
      <c r="O56" s="357"/>
      <c r="P56" s="357"/>
      <c r="Q56" s="358"/>
      <c r="R56" s="358"/>
      <c r="S56" s="358"/>
      <c r="T56" s="358"/>
      <c r="U56" s="359"/>
      <c r="V56" s="360"/>
      <c r="W56" s="361">
        <v>0.0</v>
      </c>
      <c r="X56" s="362">
        <v>0.0</v>
      </c>
      <c r="Y56" s="363">
        <v>0.0</v>
      </c>
      <c r="Z56" s="285"/>
      <c r="AA56" s="285" t="s">
        <v>845</v>
      </c>
      <c r="AB56" s="285" t="s">
        <v>856</v>
      </c>
      <c r="AC56" s="285"/>
      <c r="AD56" s="285"/>
      <c r="AE56" s="285"/>
      <c r="AF56" s="285"/>
      <c r="AG56" s="285"/>
      <c r="AH56" s="285"/>
      <c r="AI56" s="285"/>
      <c r="AJ56" s="285"/>
      <c r="AK56" s="285"/>
    </row>
    <row r="57" ht="13.5" customHeight="1">
      <c r="A57" s="352">
        <f t="shared" si="1"/>
        <v>17</v>
      </c>
      <c r="B57" s="365"/>
      <c r="C57" s="128"/>
      <c r="D57" s="128"/>
      <c r="E57" s="128"/>
      <c r="F57" s="128"/>
      <c r="G57" s="129"/>
      <c r="H57" s="358">
        <v>0.0</v>
      </c>
      <c r="I57" s="359">
        <v>0.0</v>
      </c>
      <c r="J57" s="366"/>
      <c r="K57" s="357"/>
      <c r="L57" s="357"/>
      <c r="M57" s="357"/>
      <c r="N57" s="358"/>
      <c r="O57" s="357"/>
      <c r="P57" s="357"/>
      <c r="Q57" s="358"/>
      <c r="R57" s="358"/>
      <c r="S57" s="358"/>
      <c r="T57" s="358"/>
      <c r="U57" s="359"/>
      <c r="V57" s="360"/>
      <c r="W57" s="361">
        <v>0.0</v>
      </c>
      <c r="X57" s="362">
        <v>0.0</v>
      </c>
      <c r="Y57" s="363">
        <v>0.0</v>
      </c>
      <c r="Z57" s="285"/>
      <c r="AA57" s="285" t="s">
        <v>846</v>
      </c>
      <c r="AB57" s="285" t="s">
        <v>857</v>
      </c>
      <c r="AC57" s="285"/>
      <c r="AD57" s="285"/>
      <c r="AE57" s="285"/>
      <c r="AF57" s="285"/>
      <c r="AG57" s="285"/>
      <c r="AH57" s="285"/>
      <c r="AI57" s="285"/>
      <c r="AJ57" s="285"/>
      <c r="AK57" s="285"/>
    </row>
    <row r="58" ht="13.5" customHeight="1">
      <c r="A58" s="352">
        <f t="shared" si="1"/>
        <v>18</v>
      </c>
      <c r="B58" s="365"/>
      <c r="C58" s="128"/>
      <c r="D58" s="128"/>
      <c r="E58" s="128"/>
      <c r="F58" s="128"/>
      <c r="G58" s="129"/>
      <c r="H58" s="358">
        <v>0.0</v>
      </c>
      <c r="I58" s="359">
        <v>0.0</v>
      </c>
      <c r="J58" s="366"/>
      <c r="K58" s="357"/>
      <c r="L58" s="357"/>
      <c r="M58" s="357"/>
      <c r="N58" s="358"/>
      <c r="O58" s="357"/>
      <c r="P58" s="357"/>
      <c r="Q58" s="358"/>
      <c r="R58" s="358"/>
      <c r="S58" s="358"/>
      <c r="T58" s="358"/>
      <c r="U58" s="359"/>
      <c r="V58" s="360"/>
      <c r="W58" s="361">
        <v>0.0</v>
      </c>
      <c r="X58" s="362">
        <v>0.0</v>
      </c>
      <c r="Y58" s="363">
        <v>0.0</v>
      </c>
      <c r="Z58" s="285"/>
      <c r="AA58" s="285" t="s">
        <v>848</v>
      </c>
      <c r="AB58" s="285"/>
      <c r="AC58" s="285"/>
      <c r="AD58" s="285"/>
      <c r="AE58" s="285"/>
      <c r="AF58" s="285"/>
      <c r="AG58" s="285"/>
      <c r="AH58" s="285"/>
      <c r="AI58" s="285"/>
      <c r="AJ58" s="285"/>
      <c r="AK58" s="285"/>
    </row>
    <row r="59" ht="13.5" customHeight="1">
      <c r="A59" s="352">
        <f t="shared" si="1"/>
        <v>19</v>
      </c>
      <c r="B59" s="365"/>
      <c r="C59" s="128"/>
      <c r="D59" s="128"/>
      <c r="E59" s="128"/>
      <c r="F59" s="128"/>
      <c r="G59" s="129"/>
      <c r="H59" s="358">
        <v>0.0</v>
      </c>
      <c r="I59" s="359">
        <v>0.0</v>
      </c>
      <c r="J59" s="366"/>
      <c r="K59" s="357"/>
      <c r="L59" s="357"/>
      <c r="M59" s="357"/>
      <c r="N59" s="358"/>
      <c r="O59" s="357"/>
      <c r="P59" s="357"/>
      <c r="Q59" s="358"/>
      <c r="R59" s="358"/>
      <c r="S59" s="358"/>
      <c r="T59" s="358"/>
      <c r="U59" s="359"/>
      <c r="V59" s="360"/>
      <c r="W59" s="361">
        <v>0.0</v>
      </c>
      <c r="X59" s="362">
        <v>0.0</v>
      </c>
      <c r="Y59" s="363">
        <v>0.0</v>
      </c>
      <c r="Z59" s="285"/>
      <c r="AA59" s="285"/>
      <c r="AB59" s="285"/>
      <c r="AC59" s="285"/>
      <c r="AD59" s="285"/>
      <c r="AE59" s="285"/>
      <c r="AF59" s="285"/>
      <c r="AG59" s="285"/>
      <c r="AH59" s="285"/>
      <c r="AI59" s="285"/>
      <c r="AJ59" s="285"/>
      <c r="AK59" s="285"/>
    </row>
    <row r="60" ht="13.5" customHeight="1">
      <c r="A60" s="352">
        <f t="shared" si="1"/>
        <v>20</v>
      </c>
      <c r="B60" s="365"/>
      <c r="C60" s="128"/>
      <c r="D60" s="128"/>
      <c r="E60" s="128"/>
      <c r="F60" s="128"/>
      <c r="G60" s="129"/>
      <c r="H60" s="358">
        <v>0.0</v>
      </c>
      <c r="I60" s="359">
        <v>0.0</v>
      </c>
      <c r="J60" s="366"/>
      <c r="K60" s="357"/>
      <c r="L60" s="357"/>
      <c r="M60" s="357"/>
      <c r="N60" s="358"/>
      <c r="O60" s="357"/>
      <c r="P60" s="357"/>
      <c r="Q60" s="358"/>
      <c r="R60" s="358"/>
      <c r="S60" s="358"/>
      <c r="T60" s="358"/>
      <c r="U60" s="359"/>
      <c r="V60" s="360"/>
      <c r="W60" s="361">
        <v>0.0</v>
      </c>
      <c r="X60" s="362">
        <v>0.0</v>
      </c>
      <c r="Y60" s="363">
        <v>0.0</v>
      </c>
      <c r="Z60" s="285"/>
      <c r="AA60" s="285"/>
      <c r="AB60" s="285"/>
      <c r="AC60" s="285"/>
      <c r="AD60" s="285"/>
      <c r="AE60" s="285"/>
      <c r="AF60" s="285"/>
      <c r="AG60" s="285"/>
      <c r="AH60" s="285"/>
      <c r="AI60" s="285"/>
      <c r="AJ60" s="285"/>
      <c r="AK60" s="285"/>
    </row>
    <row r="61" ht="13.5" customHeight="1">
      <c r="A61" s="352">
        <f t="shared" si="1"/>
        <v>21</v>
      </c>
      <c r="B61" s="365"/>
      <c r="C61" s="128"/>
      <c r="D61" s="128"/>
      <c r="E61" s="128"/>
      <c r="F61" s="128"/>
      <c r="G61" s="129"/>
      <c r="H61" s="358">
        <v>0.0</v>
      </c>
      <c r="I61" s="359">
        <v>0.0</v>
      </c>
      <c r="J61" s="366"/>
      <c r="K61" s="357"/>
      <c r="L61" s="357"/>
      <c r="M61" s="357"/>
      <c r="N61" s="358"/>
      <c r="O61" s="357"/>
      <c r="P61" s="357"/>
      <c r="Q61" s="358"/>
      <c r="R61" s="358"/>
      <c r="S61" s="358"/>
      <c r="T61" s="358"/>
      <c r="U61" s="359"/>
      <c r="V61" s="360"/>
      <c r="W61" s="361">
        <v>0.0</v>
      </c>
      <c r="X61" s="362">
        <v>0.0</v>
      </c>
      <c r="Y61" s="363">
        <v>0.0</v>
      </c>
      <c r="Z61" s="285"/>
      <c r="AA61" s="285"/>
      <c r="AB61" s="285"/>
      <c r="AC61" s="285"/>
      <c r="AD61" s="285"/>
      <c r="AE61" s="285"/>
      <c r="AF61" s="285"/>
      <c r="AG61" s="285"/>
      <c r="AH61" s="285"/>
      <c r="AI61" s="285"/>
      <c r="AJ61" s="285"/>
      <c r="AK61" s="285"/>
    </row>
    <row r="62" ht="13.5" customHeight="1">
      <c r="A62" s="352">
        <f t="shared" si="1"/>
        <v>22</v>
      </c>
      <c r="B62" s="365"/>
      <c r="C62" s="128"/>
      <c r="D62" s="128"/>
      <c r="E62" s="128"/>
      <c r="F62" s="128"/>
      <c r="G62" s="129"/>
      <c r="H62" s="358">
        <v>0.0</v>
      </c>
      <c r="I62" s="359">
        <v>0.0</v>
      </c>
      <c r="J62" s="366"/>
      <c r="K62" s="357"/>
      <c r="L62" s="357"/>
      <c r="M62" s="357"/>
      <c r="N62" s="358"/>
      <c r="O62" s="357"/>
      <c r="P62" s="357"/>
      <c r="Q62" s="358"/>
      <c r="R62" s="358"/>
      <c r="S62" s="358"/>
      <c r="T62" s="358"/>
      <c r="U62" s="359"/>
      <c r="V62" s="360"/>
      <c r="W62" s="361">
        <v>0.0</v>
      </c>
      <c r="X62" s="362">
        <v>0.0</v>
      </c>
      <c r="Y62" s="363">
        <v>0.0</v>
      </c>
      <c r="Z62" s="285"/>
      <c r="AA62" s="285"/>
      <c r="AB62" s="285"/>
      <c r="AC62" s="285"/>
      <c r="AD62" s="285"/>
      <c r="AE62" s="285"/>
      <c r="AF62" s="285"/>
      <c r="AG62" s="285"/>
      <c r="AH62" s="285"/>
      <c r="AI62" s="285"/>
      <c r="AJ62" s="285"/>
      <c r="AK62" s="285"/>
    </row>
    <row r="63" ht="13.5" customHeight="1">
      <c r="A63" s="352">
        <f t="shared" si="1"/>
        <v>23</v>
      </c>
      <c r="B63" s="365"/>
      <c r="C63" s="128"/>
      <c r="D63" s="128"/>
      <c r="E63" s="128"/>
      <c r="F63" s="128"/>
      <c r="G63" s="129"/>
      <c r="H63" s="358">
        <v>0.0</v>
      </c>
      <c r="I63" s="359">
        <v>0.0</v>
      </c>
      <c r="J63" s="366"/>
      <c r="K63" s="357"/>
      <c r="L63" s="357"/>
      <c r="M63" s="357"/>
      <c r="N63" s="358"/>
      <c r="O63" s="357"/>
      <c r="P63" s="357"/>
      <c r="Q63" s="358"/>
      <c r="R63" s="358"/>
      <c r="S63" s="358"/>
      <c r="T63" s="358"/>
      <c r="U63" s="359"/>
      <c r="V63" s="360"/>
      <c r="W63" s="361">
        <v>0.0</v>
      </c>
      <c r="X63" s="362">
        <v>0.0</v>
      </c>
      <c r="Y63" s="363">
        <v>0.0</v>
      </c>
      <c r="Z63" s="285"/>
      <c r="AA63" s="285"/>
      <c r="AB63" s="285"/>
      <c r="AC63" s="285"/>
      <c r="AD63" s="285"/>
      <c r="AE63" s="285"/>
      <c r="AF63" s="285"/>
      <c r="AG63" s="285"/>
      <c r="AH63" s="285"/>
      <c r="AI63" s="285"/>
      <c r="AJ63" s="285"/>
      <c r="AK63" s="285"/>
    </row>
    <row r="64" ht="13.5" customHeight="1">
      <c r="A64" s="352">
        <f t="shared" si="1"/>
        <v>24</v>
      </c>
      <c r="B64" s="365"/>
      <c r="C64" s="128"/>
      <c r="D64" s="128"/>
      <c r="E64" s="128"/>
      <c r="F64" s="128"/>
      <c r="G64" s="129"/>
      <c r="H64" s="358">
        <v>0.0</v>
      </c>
      <c r="I64" s="359">
        <v>0.0</v>
      </c>
      <c r="J64" s="366"/>
      <c r="K64" s="357"/>
      <c r="L64" s="357"/>
      <c r="M64" s="357"/>
      <c r="N64" s="358"/>
      <c r="O64" s="357"/>
      <c r="P64" s="357"/>
      <c r="Q64" s="358"/>
      <c r="R64" s="358"/>
      <c r="S64" s="358"/>
      <c r="T64" s="358"/>
      <c r="U64" s="359"/>
      <c r="V64" s="360"/>
      <c r="W64" s="361">
        <v>0.0</v>
      </c>
      <c r="X64" s="362">
        <v>0.0</v>
      </c>
      <c r="Y64" s="363">
        <v>0.0</v>
      </c>
      <c r="Z64" s="285"/>
      <c r="AA64" s="285"/>
      <c r="AB64" s="285"/>
      <c r="AC64" s="285"/>
      <c r="AD64" s="285"/>
      <c r="AE64" s="285"/>
      <c r="AF64" s="285"/>
      <c r="AG64" s="285"/>
      <c r="AH64" s="285"/>
      <c r="AI64" s="285"/>
      <c r="AJ64" s="285"/>
      <c r="AK64" s="285"/>
    </row>
    <row r="65" ht="13.5" customHeight="1">
      <c r="A65" s="352">
        <f t="shared" si="1"/>
        <v>25</v>
      </c>
      <c r="B65" s="365"/>
      <c r="C65" s="128"/>
      <c r="D65" s="128"/>
      <c r="E65" s="128"/>
      <c r="F65" s="128"/>
      <c r="G65" s="129"/>
      <c r="H65" s="358">
        <v>0.0</v>
      </c>
      <c r="I65" s="359">
        <v>0.0</v>
      </c>
      <c r="J65" s="366"/>
      <c r="K65" s="357"/>
      <c r="L65" s="357"/>
      <c r="M65" s="357"/>
      <c r="N65" s="358"/>
      <c r="O65" s="357"/>
      <c r="P65" s="357"/>
      <c r="Q65" s="358"/>
      <c r="R65" s="358"/>
      <c r="S65" s="358"/>
      <c r="T65" s="358"/>
      <c r="U65" s="359"/>
      <c r="V65" s="360"/>
      <c r="W65" s="361">
        <v>0.0</v>
      </c>
      <c r="X65" s="362">
        <v>0.0</v>
      </c>
      <c r="Y65" s="363">
        <v>0.0</v>
      </c>
      <c r="Z65" s="285"/>
      <c r="AA65" s="285"/>
      <c r="AB65" s="285"/>
      <c r="AC65" s="285"/>
      <c r="AD65" s="285"/>
      <c r="AE65" s="285"/>
      <c r="AF65" s="285"/>
      <c r="AG65" s="285"/>
      <c r="AH65" s="285"/>
      <c r="AI65" s="285"/>
      <c r="AJ65" s="285"/>
      <c r="AK65" s="285"/>
    </row>
    <row r="66" ht="13.5" customHeight="1">
      <c r="A66" s="11"/>
      <c r="B66" s="368" t="s">
        <v>858</v>
      </c>
      <c r="C66" s="32"/>
      <c r="D66" s="32"/>
      <c r="E66" s="32"/>
      <c r="F66" s="32"/>
      <c r="G66" s="32"/>
      <c r="H66" s="223">
        <f t="shared" ref="H66:I66" si="2">SUM(H41:H65)</f>
        <v>2</v>
      </c>
      <c r="I66" s="223">
        <f t="shared" si="2"/>
        <v>1</v>
      </c>
      <c r="J66" s="223">
        <f t="shared" ref="J66:V66" si="3">COUNTIF(J41:J65,"x")</f>
        <v>1</v>
      </c>
      <c r="K66" s="223">
        <f t="shared" si="3"/>
        <v>0</v>
      </c>
      <c r="L66" s="223">
        <f t="shared" si="3"/>
        <v>0</v>
      </c>
      <c r="M66" s="223">
        <f t="shared" si="3"/>
        <v>0</v>
      </c>
      <c r="N66" s="369">
        <f t="shared" si="3"/>
        <v>0</v>
      </c>
      <c r="O66" s="369">
        <f t="shared" si="3"/>
        <v>0</v>
      </c>
      <c r="P66" s="369">
        <f t="shared" si="3"/>
        <v>0</v>
      </c>
      <c r="Q66" s="223">
        <f t="shared" si="3"/>
        <v>0</v>
      </c>
      <c r="R66" s="223">
        <f t="shared" si="3"/>
        <v>0</v>
      </c>
      <c r="S66" s="223">
        <f t="shared" si="3"/>
        <v>0</v>
      </c>
      <c r="T66" s="223">
        <f t="shared" si="3"/>
        <v>0</v>
      </c>
      <c r="U66" s="223">
        <f t="shared" si="3"/>
        <v>0</v>
      </c>
      <c r="V66" s="223">
        <f t="shared" si="3"/>
        <v>0</v>
      </c>
      <c r="W66" s="370">
        <f t="shared" ref="W66:Y66" si="4">SUM(W41:W65)</f>
        <v>0</v>
      </c>
      <c r="X66" s="370">
        <f t="shared" si="4"/>
        <v>0</v>
      </c>
      <c r="Y66" s="370">
        <f t="shared" si="4"/>
        <v>0</v>
      </c>
      <c r="Z66" s="11"/>
      <c r="AA66" s="189"/>
      <c r="AB66" s="11"/>
      <c r="AC66" s="11"/>
      <c r="AD66" s="11"/>
      <c r="AE66" s="11"/>
      <c r="AF66" s="11"/>
      <c r="AG66" s="11"/>
      <c r="AH66" s="11"/>
      <c r="AI66" s="11"/>
      <c r="AJ66" s="11"/>
      <c r="AK66" s="11"/>
    </row>
    <row r="67" ht="12.75" customHeight="1">
      <c r="A67" s="327" t="s">
        <v>862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4"/>
      <c r="Z67" s="11"/>
      <c r="AA67" s="189"/>
      <c r="AB67" s="11"/>
      <c r="AC67" s="11" t="s">
        <v>863</v>
      </c>
      <c r="AD67" s="11"/>
      <c r="AE67" s="11"/>
      <c r="AF67" s="11"/>
      <c r="AG67" s="11"/>
      <c r="AH67" s="11"/>
      <c r="AI67" s="11"/>
      <c r="AJ67" s="11"/>
      <c r="AK67" s="11"/>
    </row>
    <row r="68" ht="13.5" customHeight="1">
      <c r="A68" s="371" t="s">
        <v>864</v>
      </c>
      <c r="B68" s="276"/>
      <c r="C68" s="276"/>
      <c r="D68" s="276"/>
      <c r="E68" s="276"/>
      <c r="F68" s="276"/>
      <c r="G68" s="277"/>
      <c r="H68" s="372" t="s">
        <v>865</v>
      </c>
      <c r="I68" s="276"/>
      <c r="J68" s="276"/>
      <c r="K68" s="276"/>
      <c r="L68" s="276"/>
      <c r="M68" s="276"/>
      <c r="N68" s="276"/>
      <c r="O68" s="276"/>
      <c r="P68" s="276"/>
      <c r="Q68" s="276"/>
      <c r="R68" s="276"/>
      <c r="S68" s="276"/>
      <c r="T68" s="276"/>
      <c r="U68" s="276"/>
      <c r="V68" s="276"/>
      <c r="W68" s="276"/>
      <c r="X68" s="276"/>
      <c r="Y68" s="277"/>
      <c r="Z68" s="11"/>
      <c r="AA68" s="189"/>
      <c r="AB68" s="11"/>
      <c r="AC68" s="11" t="s">
        <v>866</v>
      </c>
      <c r="AD68" s="11"/>
      <c r="AE68" s="11"/>
      <c r="AF68" s="11"/>
      <c r="AG68" s="11"/>
      <c r="AH68" s="11"/>
      <c r="AI68" s="11"/>
      <c r="AJ68" s="11"/>
      <c r="AK68" s="11"/>
    </row>
    <row r="69" ht="147.0" customHeight="1">
      <c r="A69" s="373" t="s">
        <v>986</v>
      </c>
      <c r="Z69" s="11"/>
      <c r="AA69" s="189"/>
      <c r="AB69" s="11"/>
      <c r="AC69" s="11"/>
      <c r="AD69" s="11"/>
      <c r="AE69" s="11"/>
      <c r="AF69" s="11"/>
      <c r="AG69" s="11"/>
      <c r="AH69" s="11"/>
      <c r="AI69" s="11"/>
      <c r="AJ69" s="11"/>
      <c r="AK69" s="11"/>
    </row>
    <row r="70" ht="13.5" customHeight="1">
      <c r="A70" s="374" t="s">
        <v>868</v>
      </c>
      <c r="B70" s="8"/>
      <c r="C70" s="8"/>
      <c r="D70" s="8"/>
      <c r="E70" s="8"/>
      <c r="F70" s="8"/>
      <c r="G70" s="10"/>
      <c r="H70" s="375"/>
      <c r="I70" s="8"/>
      <c r="J70" s="8"/>
      <c r="K70" s="8"/>
      <c r="L70" s="8"/>
      <c r="M70" s="8"/>
      <c r="N70" s="8"/>
      <c r="O70" s="8"/>
      <c r="P70" s="8"/>
      <c r="Q70" s="8"/>
      <c r="R70" s="8"/>
      <c r="S70" s="8"/>
      <c r="T70" s="8"/>
      <c r="U70" s="8"/>
      <c r="V70" s="8"/>
      <c r="W70" s="8"/>
      <c r="X70" s="8"/>
      <c r="Y70" s="10"/>
      <c r="Z70" s="11"/>
      <c r="AA70" s="189"/>
      <c r="AB70" s="11"/>
      <c r="AC70" s="11" t="s">
        <v>869</v>
      </c>
      <c r="AD70" s="11"/>
      <c r="AE70" s="11"/>
      <c r="AF70" s="11"/>
      <c r="AG70" s="11"/>
      <c r="AH70" s="11"/>
      <c r="AI70" s="11"/>
      <c r="AJ70" s="11"/>
      <c r="AK70" s="11"/>
    </row>
    <row r="71" ht="13.5" customHeight="1">
      <c r="A71" s="376">
        <f>A41</f>
        <v>1</v>
      </c>
      <c r="B71" s="377" t="str">
        <f>IF(B41="","",B41)</f>
        <v>Little League Carnival</v>
      </c>
      <c r="H71" s="378" t="s">
        <v>870</v>
      </c>
      <c r="I71" s="378"/>
      <c r="J71" s="379" t="s">
        <v>173</v>
      </c>
      <c r="K71" s="25"/>
      <c r="L71" s="25"/>
      <c r="M71" s="25"/>
      <c r="N71" s="25"/>
      <c r="O71" s="25"/>
      <c r="P71" s="25"/>
      <c r="Q71" s="25"/>
      <c r="R71" s="25"/>
      <c r="S71" s="378" t="s">
        <v>872</v>
      </c>
      <c r="U71" s="380">
        <f>IF(H41="","",H41)</f>
        <v>2</v>
      </c>
      <c r="V71" s="25"/>
      <c r="W71" s="378" t="s">
        <v>873</v>
      </c>
      <c r="Y71" s="381">
        <f>IF((W41="")*(X41=""),"",SUM(W41:X41))</f>
        <v>0</v>
      </c>
      <c r="Z71" s="11"/>
      <c r="AA71" s="189"/>
      <c r="AB71" s="11"/>
      <c r="AC71" s="11" t="s">
        <v>874</v>
      </c>
      <c r="AD71" s="11"/>
      <c r="AE71" s="11"/>
      <c r="AF71" s="11"/>
      <c r="AG71" s="11"/>
      <c r="AH71" s="11"/>
      <c r="AI71" s="11"/>
      <c r="AJ71" s="11"/>
      <c r="AK71" s="11"/>
    </row>
    <row r="72" ht="13.5" customHeight="1">
      <c r="A72" s="382"/>
      <c r="B72" s="383" t="s">
        <v>988</v>
      </c>
      <c r="C72" s="25"/>
      <c r="D72" s="25"/>
      <c r="E72" s="25"/>
      <c r="F72" s="25"/>
      <c r="G72" s="25"/>
      <c r="H72" s="25"/>
      <c r="I72" s="25"/>
      <c r="J72" s="25"/>
      <c r="K72" s="25"/>
      <c r="L72" s="25"/>
      <c r="M72" s="25"/>
      <c r="N72" s="25"/>
      <c r="O72" s="25"/>
      <c r="P72" s="25"/>
      <c r="Q72" s="25"/>
      <c r="R72" s="25"/>
      <c r="S72" s="25"/>
      <c r="T72" s="25"/>
      <c r="U72" s="25"/>
      <c r="V72" s="25"/>
      <c r="W72" s="25"/>
      <c r="X72" s="25"/>
      <c r="Y72" s="25"/>
      <c r="Z72" s="11"/>
      <c r="AA72" s="189"/>
      <c r="AB72" s="11"/>
      <c r="AC72" s="11"/>
      <c r="AD72" s="11"/>
      <c r="AE72" s="11"/>
      <c r="AF72" s="11"/>
      <c r="AG72" s="11"/>
      <c r="AH72" s="11"/>
      <c r="AI72" s="11"/>
      <c r="AJ72" s="11"/>
      <c r="AK72" s="11"/>
    </row>
    <row r="73" ht="13.5" customHeight="1">
      <c r="A73" s="376">
        <f>A42</f>
        <v>2</v>
      </c>
      <c r="B73" s="377" t="str">
        <f>IF(B42="","",B42)</f>
        <v/>
      </c>
      <c r="H73" s="378" t="s">
        <v>870</v>
      </c>
      <c r="I73" s="378"/>
      <c r="J73" s="387"/>
      <c r="K73" s="25"/>
      <c r="L73" s="25"/>
      <c r="M73" s="25"/>
      <c r="N73" s="25"/>
      <c r="O73" s="25"/>
      <c r="P73" s="25"/>
      <c r="Q73" s="25"/>
      <c r="R73" s="25"/>
      <c r="S73" s="378" t="s">
        <v>872</v>
      </c>
      <c r="U73" s="380">
        <f>IF(H42="","",H42)</f>
        <v>0</v>
      </c>
      <c r="V73" s="25"/>
      <c r="W73" s="378" t="s">
        <v>873</v>
      </c>
      <c r="Y73" s="381">
        <f>IF((W42="")*(X42=""),"",SUM(W42:X42))</f>
        <v>0</v>
      </c>
      <c r="Z73" s="11"/>
      <c r="AA73" s="189"/>
      <c r="AB73" s="11"/>
      <c r="AC73" s="11"/>
      <c r="AD73" s="11"/>
      <c r="AE73" s="11"/>
      <c r="AF73" s="11"/>
      <c r="AG73" s="11"/>
      <c r="AH73" s="11"/>
      <c r="AI73" s="11"/>
      <c r="AJ73" s="11"/>
      <c r="AK73" s="11"/>
    </row>
    <row r="74" ht="13.5" customHeight="1">
      <c r="A74" s="382"/>
      <c r="B74" s="388" t="s">
        <v>887</v>
      </c>
      <c r="C74" s="25"/>
      <c r="D74" s="25"/>
      <c r="E74" s="25"/>
      <c r="F74" s="25"/>
      <c r="G74" s="25"/>
      <c r="H74" s="25"/>
      <c r="I74" s="25"/>
      <c r="J74" s="25"/>
      <c r="K74" s="25"/>
      <c r="L74" s="25"/>
      <c r="M74" s="25"/>
      <c r="N74" s="25"/>
      <c r="O74" s="25"/>
      <c r="P74" s="25"/>
      <c r="Q74" s="25"/>
      <c r="R74" s="25"/>
      <c r="S74" s="25"/>
      <c r="T74" s="25"/>
      <c r="U74" s="25"/>
      <c r="V74" s="25"/>
      <c r="W74" s="25"/>
      <c r="X74" s="25"/>
      <c r="Y74" s="25"/>
      <c r="Z74" s="11"/>
      <c r="AA74" s="189"/>
      <c r="AB74" s="11"/>
      <c r="AC74" s="11"/>
      <c r="AD74" s="11"/>
      <c r="AE74" s="11"/>
      <c r="AF74" s="11"/>
      <c r="AG74" s="11"/>
      <c r="AH74" s="11"/>
      <c r="AI74" s="11"/>
      <c r="AJ74" s="11"/>
      <c r="AK74" s="11"/>
    </row>
    <row r="75" ht="13.5" customHeight="1">
      <c r="A75" s="376">
        <f>A43</f>
        <v>3</v>
      </c>
      <c r="B75" s="377" t="str">
        <f>IF(B43="","",B43)</f>
        <v/>
      </c>
      <c r="H75" s="378" t="s">
        <v>870</v>
      </c>
      <c r="I75" s="378"/>
      <c r="J75" s="387"/>
      <c r="K75" s="25"/>
      <c r="L75" s="25"/>
      <c r="M75" s="25"/>
      <c r="N75" s="25"/>
      <c r="O75" s="25"/>
      <c r="P75" s="25"/>
      <c r="Q75" s="25"/>
      <c r="R75" s="25"/>
      <c r="S75" s="378" t="s">
        <v>872</v>
      </c>
      <c r="U75" s="380">
        <f>IF(H43="","",H43)</f>
        <v>0</v>
      </c>
      <c r="V75" s="25"/>
      <c r="W75" s="378" t="s">
        <v>873</v>
      </c>
      <c r="Y75" s="381">
        <f>IF((W43="")*(X43=""),"",SUM(W43:X43))</f>
        <v>0</v>
      </c>
      <c r="Z75" s="11"/>
      <c r="AA75" s="189"/>
      <c r="AB75" s="11"/>
      <c r="AC75" s="11"/>
      <c r="AD75" s="11"/>
      <c r="AE75" s="11"/>
      <c r="AF75" s="11"/>
      <c r="AG75" s="11"/>
      <c r="AH75" s="11"/>
      <c r="AI75" s="11"/>
      <c r="AJ75" s="11"/>
      <c r="AK75" s="11"/>
    </row>
    <row r="76" ht="13.5" customHeight="1">
      <c r="A76" s="382"/>
      <c r="B76" s="388" t="s">
        <v>887</v>
      </c>
      <c r="C76" s="25"/>
      <c r="D76" s="25"/>
      <c r="E76" s="25"/>
      <c r="F76" s="25"/>
      <c r="G76" s="25"/>
      <c r="H76" s="25"/>
      <c r="I76" s="25"/>
      <c r="J76" s="25"/>
      <c r="K76" s="25"/>
      <c r="L76" s="25"/>
      <c r="M76" s="25"/>
      <c r="N76" s="25"/>
      <c r="O76" s="25"/>
      <c r="P76" s="25"/>
      <c r="Q76" s="25"/>
      <c r="R76" s="25"/>
      <c r="S76" s="25"/>
      <c r="T76" s="25"/>
      <c r="U76" s="25"/>
      <c r="V76" s="25"/>
      <c r="W76" s="25"/>
      <c r="X76" s="25"/>
      <c r="Y76" s="25"/>
      <c r="Z76" s="11"/>
      <c r="AA76" s="189"/>
      <c r="AB76" s="11"/>
      <c r="AC76" s="11"/>
      <c r="AD76" s="11"/>
      <c r="AE76" s="11"/>
      <c r="AF76" s="11"/>
      <c r="AG76" s="11"/>
      <c r="AH76" s="11"/>
      <c r="AI76" s="11"/>
      <c r="AJ76" s="11"/>
      <c r="AK76" s="11"/>
    </row>
    <row r="77" ht="13.5" customHeight="1">
      <c r="A77" s="376">
        <f>A44</f>
        <v>4</v>
      </c>
      <c r="B77" s="377" t="str">
        <f>IF(B44="","",B44)</f>
        <v/>
      </c>
      <c r="H77" s="378" t="s">
        <v>870</v>
      </c>
      <c r="I77" s="378"/>
      <c r="J77" s="387"/>
      <c r="K77" s="25"/>
      <c r="L77" s="25"/>
      <c r="M77" s="25"/>
      <c r="N77" s="25"/>
      <c r="O77" s="25"/>
      <c r="P77" s="25"/>
      <c r="Q77" s="25"/>
      <c r="R77" s="25"/>
      <c r="S77" s="378" t="s">
        <v>872</v>
      </c>
      <c r="U77" s="380">
        <f>IF(H44="","",H44)</f>
        <v>0</v>
      </c>
      <c r="V77" s="25"/>
      <c r="W77" s="378" t="s">
        <v>873</v>
      </c>
      <c r="Y77" s="381">
        <f>IF((W44="")*(X44=""),"",SUM(W44:X44))</f>
        <v>0</v>
      </c>
      <c r="Z77" s="11"/>
      <c r="AA77" s="189"/>
      <c r="AB77" s="11"/>
      <c r="AC77" s="11"/>
      <c r="AD77" s="11"/>
      <c r="AE77" s="11"/>
      <c r="AF77" s="11"/>
      <c r="AG77" s="11"/>
      <c r="AH77" s="11"/>
      <c r="AI77" s="11"/>
      <c r="AJ77" s="11"/>
      <c r="AK77" s="11"/>
    </row>
    <row r="78" ht="13.5" customHeight="1">
      <c r="A78" s="382"/>
      <c r="B78" s="388" t="s">
        <v>887</v>
      </c>
      <c r="C78" s="25"/>
      <c r="D78" s="25"/>
      <c r="E78" s="25"/>
      <c r="F78" s="25"/>
      <c r="G78" s="25"/>
      <c r="H78" s="25"/>
      <c r="I78" s="25"/>
      <c r="J78" s="25"/>
      <c r="K78" s="25"/>
      <c r="L78" s="25"/>
      <c r="M78" s="25"/>
      <c r="N78" s="25"/>
      <c r="O78" s="25"/>
      <c r="P78" s="25"/>
      <c r="Q78" s="25"/>
      <c r="R78" s="25"/>
      <c r="S78" s="25"/>
      <c r="T78" s="25"/>
      <c r="U78" s="25"/>
      <c r="V78" s="25"/>
      <c r="W78" s="25"/>
      <c r="X78" s="25"/>
      <c r="Y78" s="25"/>
      <c r="Z78" s="11"/>
      <c r="AA78" s="189"/>
      <c r="AB78" s="11"/>
      <c r="AC78" s="11"/>
      <c r="AD78" s="11"/>
      <c r="AE78" s="11"/>
      <c r="AF78" s="11"/>
      <c r="AG78" s="11"/>
      <c r="AH78" s="11"/>
      <c r="AI78" s="11"/>
      <c r="AJ78" s="11"/>
      <c r="AK78" s="11"/>
    </row>
    <row r="79" ht="13.5" customHeight="1">
      <c r="A79" s="376">
        <f>A45</f>
        <v>5</v>
      </c>
      <c r="B79" s="377" t="str">
        <f>IF(B45="","",B45)</f>
        <v/>
      </c>
      <c r="H79" s="378" t="s">
        <v>870</v>
      </c>
      <c r="I79" s="378"/>
      <c r="J79" s="387"/>
      <c r="K79" s="25"/>
      <c r="L79" s="25"/>
      <c r="M79" s="25"/>
      <c r="N79" s="25"/>
      <c r="O79" s="25"/>
      <c r="P79" s="25"/>
      <c r="Q79" s="25"/>
      <c r="R79" s="25"/>
      <c r="S79" s="378" t="s">
        <v>872</v>
      </c>
      <c r="U79" s="380">
        <f>IF(H45="","",H45)</f>
        <v>0</v>
      </c>
      <c r="V79" s="25"/>
      <c r="W79" s="378" t="s">
        <v>873</v>
      </c>
      <c r="Y79" s="381">
        <f>IF((W45="")*(X45=""),"",SUM(W45:X45))</f>
        <v>0</v>
      </c>
      <c r="Z79" s="11"/>
      <c r="AA79" s="189"/>
      <c r="AB79" s="11"/>
      <c r="AC79" s="11"/>
      <c r="AD79" s="11"/>
      <c r="AE79" s="11"/>
      <c r="AF79" s="11"/>
      <c r="AG79" s="11"/>
      <c r="AH79" s="11"/>
      <c r="AI79" s="11"/>
      <c r="AJ79" s="11"/>
      <c r="AK79" s="11"/>
    </row>
    <row r="80" ht="13.5" customHeight="1">
      <c r="A80" s="382"/>
      <c r="B80" s="388" t="s">
        <v>887</v>
      </c>
      <c r="C80" s="25"/>
      <c r="D80" s="25"/>
      <c r="E80" s="25"/>
      <c r="F80" s="25"/>
      <c r="G80" s="25"/>
      <c r="H80" s="25"/>
      <c r="I80" s="25"/>
      <c r="J80" s="25"/>
      <c r="K80" s="25"/>
      <c r="L80" s="25"/>
      <c r="M80" s="25"/>
      <c r="N80" s="25"/>
      <c r="O80" s="25"/>
      <c r="P80" s="25"/>
      <c r="Q80" s="25"/>
      <c r="R80" s="25"/>
      <c r="S80" s="25"/>
      <c r="T80" s="25"/>
      <c r="U80" s="25"/>
      <c r="V80" s="25"/>
      <c r="W80" s="25"/>
      <c r="X80" s="25"/>
      <c r="Y80" s="25"/>
      <c r="Z80" s="11"/>
      <c r="AA80" s="189"/>
      <c r="AB80" s="11"/>
      <c r="AC80" s="11"/>
      <c r="AD80" s="11"/>
      <c r="AE80" s="11"/>
      <c r="AF80" s="11"/>
      <c r="AG80" s="11"/>
      <c r="AH80" s="11"/>
      <c r="AI80" s="11"/>
      <c r="AJ80" s="11"/>
      <c r="AK80" s="11"/>
    </row>
    <row r="81" ht="13.5" customHeight="1">
      <c r="A81" s="376">
        <f>A46</f>
        <v>6</v>
      </c>
      <c r="B81" s="377" t="str">
        <f>IF(B46="","",B46)</f>
        <v/>
      </c>
      <c r="H81" s="378" t="s">
        <v>870</v>
      </c>
      <c r="I81" s="378"/>
      <c r="J81" s="387"/>
      <c r="K81" s="25"/>
      <c r="L81" s="25"/>
      <c r="M81" s="25"/>
      <c r="N81" s="25"/>
      <c r="O81" s="25"/>
      <c r="P81" s="25"/>
      <c r="Q81" s="25"/>
      <c r="R81" s="25"/>
      <c r="S81" s="378" t="s">
        <v>872</v>
      </c>
      <c r="U81" s="380">
        <f>IF(H46="","",H46)</f>
        <v>0</v>
      </c>
      <c r="V81" s="25"/>
      <c r="W81" s="378" t="s">
        <v>873</v>
      </c>
      <c r="Y81" s="381">
        <f>IF((W46="")*(X46=""),"",SUM(W46:X46))</f>
        <v>0</v>
      </c>
      <c r="Z81" s="11"/>
      <c r="AA81" s="189"/>
      <c r="AB81" s="11"/>
      <c r="AC81" s="11"/>
      <c r="AD81" s="11"/>
      <c r="AE81" s="11"/>
      <c r="AF81" s="11"/>
      <c r="AG81" s="11"/>
      <c r="AH81" s="11"/>
      <c r="AI81" s="11"/>
      <c r="AJ81" s="11"/>
      <c r="AK81" s="11"/>
    </row>
    <row r="82" ht="13.5" customHeight="1">
      <c r="A82" s="382"/>
      <c r="B82" s="388" t="s">
        <v>887</v>
      </c>
      <c r="C82" s="25"/>
      <c r="D82" s="25"/>
      <c r="E82" s="25"/>
      <c r="F82" s="25"/>
      <c r="G82" s="25"/>
      <c r="H82" s="25"/>
      <c r="I82" s="25"/>
      <c r="J82" s="25"/>
      <c r="K82" s="25"/>
      <c r="L82" s="25"/>
      <c r="M82" s="25"/>
      <c r="N82" s="25"/>
      <c r="O82" s="25"/>
      <c r="P82" s="25"/>
      <c r="Q82" s="25"/>
      <c r="R82" s="25"/>
      <c r="S82" s="25"/>
      <c r="T82" s="25"/>
      <c r="U82" s="25"/>
      <c r="V82" s="25"/>
      <c r="W82" s="25"/>
      <c r="X82" s="25"/>
      <c r="Y82" s="25"/>
      <c r="Z82" s="11"/>
      <c r="AA82" s="189"/>
      <c r="AB82" s="11"/>
      <c r="AC82" s="11"/>
      <c r="AD82" s="11"/>
      <c r="AE82" s="11"/>
      <c r="AF82" s="11"/>
      <c r="AG82" s="11"/>
      <c r="AH82" s="11"/>
      <c r="AI82" s="11"/>
      <c r="AJ82" s="11"/>
      <c r="AK82" s="11"/>
    </row>
    <row r="83" ht="13.5" customHeight="1">
      <c r="A83" s="376">
        <f>A47</f>
        <v>7</v>
      </c>
      <c r="B83" s="377" t="str">
        <f>IF(B47="","",B47)</f>
        <v/>
      </c>
      <c r="H83" s="378" t="s">
        <v>870</v>
      </c>
      <c r="I83" s="378"/>
      <c r="J83" s="387"/>
      <c r="K83" s="25"/>
      <c r="L83" s="25"/>
      <c r="M83" s="25"/>
      <c r="N83" s="25"/>
      <c r="O83" s="25"/>
      <c r="P83" s="25"/>
      <c r="Q83" s="25"/>
      <c r="R83" s="25"/>
      <c r="S83" s="378" t="s">
        <v>872</v>
      </c>
      <c r="U83" s="380">
        <f>IF(H47="","",H47)</f>
        <v>0</v>
      </c>
      <c r="V83" s="25"/>
      <c r="W83" s="378" t="s">
        <v>873</v>
      </c>
      <c r="Y83" s="381">
        <f>IF((W47="")*(X47=""),"",SUM(W47:X47))</f>
        <v>0</v>
      </c>
      <c r="Z83" s="11"/>
      <c r="AA83" s="189"/>
      <c r="AB83" s="11"/>
      <c r="AC83" s="11"/>
      <c r="AD83" s="11"/>
      <c r="AE83" s="11"/>
      <c r="AF83" s="11"/>
      <c r="AG83" s="11"/>
      <c r="AH83" s="11"/>
      <c r="AI83" s="11"/>
      <c r="AJ83" s="11"/>
      <c r="AK83" s="11"/>
    </row>
    <row r="84" ht="13.5" customHeight="1">
      <c r="A84" s="382"/>
      <c r="B84" s="388" t="s">
        <v>887</v>
      </c>
      <c r="C84" s="25"/>
      <c r="D84" s="25"/>
      <c r="E84" s="25"/>
      <c r="F84" s="25"/>
      <c r="G84" s="25"/>
      <c r="H84" s="25"/>
      <c r="I84" s="25"/>
      <c r="J84" s="25"/>
      <c r="K84" s="25"/>
      <c r="L84" s="25"/>
      <c r="M84" s="25"/>
      <c r="N84" s="25"/>
      <c r="O84" s="25"/>
      <c r="P84" s="25"/>
      <c r="Q84" s="25"/>
      <c r="R84" s="25"/>
      <c r="S84" s="25"/>
      <c r="T84" s="25"/>
      <c r="U84" s="25"/>
      <c r="V84" s="25"/>
      <c r="W84" s="25"/>
      <c r="X84" s="25"/>
      <c r="Y84" s="25"/>
      <c r="Z84" s="11"/>
      <c r="AA84" s="189"/>
      <c r="AB84" s="11"/>
      <c r="AC84" s="11"/>
      <c r="AD84" s="11"/>
      <c r="AE84" s="11"/>
      <c r="AF84" s="11"/>
      <c r="AG84" s="11"/>
      <c r="AH84" s="11"/>
      <c r="AI84" s="11"/>
      <c r="AJ84" s="11"/>
      <c r="AK84" s="11"/>
    </row>
    <row r="85" ht="13.5" customHeight="1">
      <c r="A85" s="376">
        <f>A48</f>
        <v>8</v>
      </c>
      <c r="B85" s="377" t="str">
        <f>IF(B48="","",B48)</f>
        <v/>
      </c>
      <c r="H85" s="378" t="s">
        <v>870</v>
      </c>
      <c r="I85" s="378"/>
      <c r="J85" s="387"/>
      <c r="K85" s="25"/>
      <c r="L85" s="25"/>
      <c r="M85" s="25"/>
      <c r="N85" s="25"/>
      <c r="O85" s="25"/>
      <c r="P85" s="25"/>
      <c r="Q85" s="25"/>
      <c r="R85" s="25"/>
      <c r="S85" s="378" t="s">
        <v>872</v>
      </c>
      <c r="U85" s="380">
        <f>IF(H48="","",H48)</f>
        <v>0</v>
      </c>
      <c r="V85" s="25"/>
      <c r="W85" s="378" t="s">
        <v>873</v>
      </c>
      <c r="Y85" s="381">
        <f>IF((W48="")*(X48=""),"",SUM(W48:X48))</f>
        <v>0</v>
      </c>
      <c r="Z85" s="11"/>
      <c r="AA85" s="189"/>
      <c r="AB85" s="11"/>
      <c r="AC85" s="11"/>
      <c r="AD85" s="11"/>
      <c r="AE85" s="11"/>
      <c r="AF85" s="11"/>
      <c r="AG85" s="11"/>
      <c r="AH85" s="11"/>
      <c r="AI85" s="11"/>
      <c r="AJ85" s="11"/>
      <c r="AK85" s="11"/>
    </row>
    <row r="86" ht="13.5" customHeight="1">
      <c r="A86" s="382"/>
      <c r="B86" s="388" t="s">
        <v>887</v>
      </c>
      <c r="C86" s="25"/>
      <c r="D86" s="25"/>
      <c r="E86" s="25"/>
      <c r="F86" s="25"/>
      <c r="G86" s="25"/>
      <c r="H86" s="25"/>
      <c r="I86" s="25"/>
      <c r="J86" s="25"/>
      <c r="K86" s="25"/>
      <c r="L86" s="25"/>
      <c r="M86" s="25"/>
      <c r="N86" s="25"/>
      <c r="O86" s="25"/>
      <c r="P86" s="25"/>
      <c r="Q86" s="25"/>
      <c r="R86" s="25"/>
      <c r="S86" s="25"/>
      <c r="T86" s="25"/>
      <c r="U86" s="25"/>
      <c r="V86" s="25"/>
      <c r="W86" s="25"/>
      <c r="X86" s="25"/>
      <c r="Y86" s="25"/>
      <c r="Z86" s="11"/>
      <c r="AA86" s="189"/>
      <c r="AB86" s="11"/>
      <c r="AC86" s="11"/>
      <c r="AD86" s="11"/>
      <c r="AE86" s="11"/>
      <c r="AF86" s="11"/>
      <c r="AG86" s="11"/>
      <c r="AH86" s="11"/>
      <c r="AI86" s="11"/>
      <c r="AJ86" s="11"/>
      <c r="AK86" s="11"/>
    </row>
    <row r="87" ht="13.5" customHeight="1">
      <c r="A87" s="376">
        <f>A49</f>
        <v>9</v>
      </c>
      <c r="B87" s="377" t="str">
        <f>IF(B49="","",B49)</f>
        <v/>
      </c>
      <c r="H87" s="378" t="s">
        <v>870</v>
      </c>
      <c r="I87" s="378"/>
      <c r="J87" s="387"/>
      <c r="K87" s="25"/>
      <c r="L87" s="25"/>
      <c r="M87" s="25"/>
      <c r="N87" s="25"/>
      <c r="O87" s="25"/>
      <c r="P87" s="25"/>
      <c r="Q87" s="25"/>
      <c r="R87" s="25"/>
      <c r="S87" s="378" t="s">
        <v>872</v>
      </c>
      <c r="U87" s="380">
        <f>IF(H49="","",H49)</f>
        <v>0</v>
      </c>
      <c r="V87" s="25"/>
      <c r="W87" s="378" t="s">
        <v>873</v>
      </c>
      <c r="Y87" s="381">
        <f>IF((W49="")*(X49=""),"",SUM(W49:X49))</f>
        <v>0</v>
      </c>
      <c r="Z87" s="11"/>
      <c r="AA87" s="189"/>
      <c r="AB87" s="11"/>
      <c r="AC87" s="11"/>
      <c r="AD87" s="11"/>
      <c r="AE87" s="11"/>
      <c r="AF87" s="11"/>
      <c r="AG87" s="11"/>
      <c r="AH87" s="11"/>
      <c r="AI87" s="11"/>
      <c r="AJ87" s="11"/>
      <c r="AK87" s="11"/>
    </row>
    <row r="88" ht="13.5" customHeight="1">
      <c r="A88" s="382"/>
      <c r="B88" s="388" t="s">
        <v>887</v>
      </c>
      <c r="C88" s="25"/>
      <c r="D88" s="25"/>
      <c r="E88" s="25"/>
      <c r="F88" s="25"/>
      <c r="G88" s="25"/>
      <c r="H88" s="25"/>
      <c r="I88" s="25"/>
      <c r="J88" s="25"/>
      <c r="K88" s="25"/>
      <c r="L88" s="25"/>
      <c r="M88" s="25"/>
      <c r="N88" s="25"/>
      <c r="O88" s="25"/>
      <c r="P88" s="25"/>
      <c r="Q88" s="25"/>
      <c r="R88" s="25"/>
      <c r="S88" s="25"/>
      <c r="T88" s="25"/>
      <c r="U88" s="25"/>
      <c r="V88" s="25"/>
      <c r="W88" s="25"/>
      <c r="X88" s="25"/>
      <c r="Y88" s="25"/>
      <c r="Z88" s="11"/>
      <c r="AA88" s="189"/>
      <c r="AB88" s="11"/>
      <c r="AC88" s="11"/>
      <c r="AD88" s="11"/>
      <c r="AE88" s="11"/>
      <c r="AF88" s="11"/>
      <c r="AG88" s="11"/>
      <c r="AH88" s="11"/>
      <c r="AI88" s="11"/>
      <c r="AJ88" s="11"/>
      <c r="AK88" s="11"/>
    </row>
    <row r="89" ht="13.5" customHeight="1">
      <c r="A89" s="376">
        <f>A50</f>
        <v>10</v>
      </c>
      <c r="B89" s="377" t="str">
        <f>IF(B50="","",B50)</f>
        <v/>
      </c>
      <c r="H89" s="378" t="s">
        <v>870</v>
      </c>
      <c r="I89" s="378"/>
      <c r="J89" s="387"/>
      <c r="K89" s="25"/>
      <c r="L89" s="25"/>
      <c r="M89" s="25"/>
      <c r="N89" s="25"/>
      <c r="O89" s="25"/>
      <c r="P89" s="25"/>
      <c r="Q89" s="25"/>
      <c r="R89" s="25"/>
      <c r="S89" s="378" t="s">
        <v>872</v>
      </c>
      <c r="U89" s="380">
        <f>IF(H50="","",H50)</f>
        <v>0</v>
      </c>
      <c r="V89" s="25"/>
      <c r="W89" s="378" t="s">
        <v>873</v>
      </c>
      <c r="Y89" s="381">
        <f>IF((W50="")*(X50=""),"",SUM(W50:X50))</f>
        <v>0</v>
      </c>
      <c r="Z89" s="11"/>
      <c r="AA89" s="189"/>
      <c r="AB89" s="11"/>
      <c r="AC89" s="11"/>
      <c r="AD89" s="11"/>
      <c r="AE89" s="11"/>
      <c r="AF89" s="11"/>
      <c r="AG89" s="11"/>
      <c r="AH89" s="11"/>
      <c r="AI89" s="11"/>
      <c r="AJ89" s="11"/>
      <c r="AK89" s="11"/>
    </row>
    <row r="90" ht="13.5" customHeight="1">
      <c r="A90" s="382"/>
      <c r="B90" s="388" t="s">
        <v>887</v>
      </c>
      <c r="C90" s="25"/>
      <c r="D90" s="25"/>
      <c r="E90" s="25"/>
      <c r="F90" s="25"/>
      <c r="G90" s="25"/>
      <c r="H90" s="25"/>
      <c r="I90" s="25"/>
      <c r="J90" s="25"/>
      <c r="K90" s="25"/>
      <c r="L90" s="25"/>
      <c r="M90" s="25"/>
      <c r="N90" s="25"/>
      <c r="O90" s="25"/>
      <c r="P90" s="25"/>
      <c r="Q90" s="25"/>
      <c r="R90" s="25"/>
      <c r="S90" s="25"/>
      <c r="T90" s="25"/>
      <c r="U90" s="25"/>
      <c r="V90" s="25"/>
      <c r="W90" s="25"/>
      <c r="X90" s="25"/>
      <c r="Y90" s="25"/>
      <c r="Z90" s="11"/>
      <c r="AA90" s="189"/>
      <c r="AB90" s="11"/>
      <c r="AC90" s="11"/>
      <c r="AD90" s="11"/>
      <c r="AE90" s="11"/>
      <c r="AF90" s="11"/>
      <c r="AG90" s="11"/>
      <c r="AH90" s="11"/>
      <c r="AI90" s="11"/>
      <c r="AJ90" s="11"/>
      <c r="AK90" s="11"/>
    </row>
    <row r="91" ht="13.5" customHeight="1">
      <c r="A91" s="376">
        <f>A51</f>
        <v>11</v>
      </c>
      <c r="B91" s="377" t="str">
        <f>IF(B51="","",B51)</f>
        <v/>
      </c>
      <c r="H91" s="378" t="s">
        <v>870</v>
      </c>
      <c r="I91" s="378"/>
      <c r="J91" s="387"/>
      <c r="K91" s="25"/>
      <c r="L91" s="25"/>
      <c r="M91" s="25"/>
      <c r="N91" s="25"/>
      <c r="O91" s="25"/>
      <c r="P91" s="25"/>
      <c r="Q91" s="25"/>
      <c r="R91" s="25"/>
      <c r="S91" s="378" t="s">
        <v>872</v>
      </c>
      <c r="U91" s="380">
        <f>IF(H51="","",H51)</f>
        <v>0</v>
      </c>
      <c r="V91" s="25"/>
      <c r="W91" s="378" t="s">
        <v>873</v>
      </c>
      <c r="Y91" s="381">
        <f>IF((W51="")*(X51=""),"",SUM(W51:X51))</f>
        <v>0</v>
      </c>
      <c r="Z91" s="11"/>
      <c r="AA91" s="189"/>
      <c r="AB91" s="11"/>
      <c r="AC91" s="11"/>
      <c r="AD91" s="11"/>
      <c r="AE91" s="11"/>
      <c r="AF91" s="11"/>
      <c r="AG91" s="11"/>
      <c r="AH91" s="11"/>
      <c r="AI91" s="11"/>
      <c r="AJ91" s="11"/>
      <c r="AK91" s="11"/>
    </row>
    <row r="92" ht="13.5" customHeight="1">
      <c r="A92" s="382"/>
      <c r="B92" s="388" t="s">
        <v>887</v>
      </c>
      <c r="C92" s="25"/>
      <c r="D92" s="25"/>
      <c r="E92" s="25"/>
      <c r="F92" s="25"/>
      <c r="G92" s="25"/>
      <c r="H92" s="25"/>
      <c r="I92" s="25"/>
      <c r="J92" s="25"/>
      <c r="K92" s="25"/>
      <c r="L92" s="25"/>
      <c r="M92" s="25"/>
      <c r="N92" s="25"/>
      <c r="O92" s="25"/>
      <c r="P92" s="25"/>
      <c r="Q92" s="25"/>
      <c r="R92" s="25"/>
      <c r="S92" s="25"/>
      <c r="T92" s="25"/>
      <c r="U92" s="25"/>
      <c r="V92" s="25"/>
      <c r="W92" s="25"/>
      <c r="X92" s="25"/>
      <c r="Y92" s="25"/>
      <c r="Z92" s="11"/>
      <c r="AA92" s="189"/>
      <c r="AB92" s="11"/>
      <c r="AC92" s="11"/>
      <c r="AD92" s="11"/>
      <c r="AE92" s="11"/>
      <c r="AF92" s="11"/>
      <c r="AG92" s="11"/>
      <c r="AH92" s="11"/>
      <c r="AI92" s="11"/>
      <c r="AJ92" s="11"/>
      <c r="AK92" s="11"/>
    </row>
    <row r="93" ht="13.5" customHeight="1">
      <c r="A93" s="389">
        <f>A52</f>
        <v>12</v>
      </c>
      <c r="B93" s="390" t="str">
        <f>IF(B52="","",B52)</f>
        <v/>
      </c>
      <c r="C93" s="32"/>
      <c r="D93" s="32"/>
      <c r="E93" s="32"/>
      <c r="F93" s="32"/>
      <c r="G93" s="32"/>
      <c r="H93" s="391" t="s">
        <v>870</v>
      </c>
      <c r="I93" s="391"/>
      <c r="J93" s="392"/>
      <c r="K93" s="128"/>
      <c r="L93" s="128"/>
      <c r="M93" s="128"/>
      <c r="N93" s="128"/>
      <c r="O93" s="128"/>
      <c r="P93" s="128"/>
      <c r="Q93" s="128"/>
      <c r="R93" s="128"/>
      <c r="S93" s="391" t="s">
        <v>872</v>
      </c>
      <c r="T93" s="32"/>
      <c r="U93" s="393">
        <f>IF(H52="","",H52)</f>
        <v>0</v>
      </c>
      <c r="V93" s="128"/>
      <c r="W93" s="391" t="s">
        <v>873</v>
      </c>
      <c r="X93" s="32"/>
      <c r="Y93" s="394">
        <f>IF((W52="")*(X52=""),"",SUM(W52:X52))</f>
        <v>0</v>
      </c>
      <c r="Z93" s="11"/>
      <c r="AA93" s="189"/>
      <c r="AB93" s="11"/>
      <c r="AC93" s="11"/>
      <c r="AD93" s="11"/>
      <c r="AE93" s="11"/>
      <c r="AF93" s="11"/>
      <c r="AG93" s="11"/>
      <c r="AH93" s="11"/>
      <c r="AI93" s="11"/>
      <c r="AJ93" s="11"/>
      <c r="AK93" s="11"/>
    </row>
    <row r="94" ht="13.5" customHeight="1">
      <c r="A94" s="382"/>
      <c r="B94" s="388" t="s">
        <v>887</v>
      </c>
      <c r="C94" s="25"/>
      <c r="D94" s="25"/>
      <c r="E94" s="25"/>
      <c r="F94" s="25"/>
      <c r="G94" s="25"/>
      <c r="H94" s="25"/>
      <c r="I94" s="25"/>
      <c r="J94" s="25"/>
      <c r="K94" s="25"/>
      <c r="L94" s="25"/>
      <c r="M94" s="25"/>
      <c r="N94" s="25"/>
      <c r="O94" s="25"/>
      <c r="P94" s="25"/>
      <c r="Q94" s="25"/>
      <c r="R94" s="25"/>
      <c r="S94" s="25"/>
      <c r="T94" s="25"/>
      <c r="U94" s="25"/>
      <c r="V94" s="25"/>
      <c r="W94" s="25"/>
      <c r="X94" s="25"/>
      <c r="Y94" s="25"/>
      <c r="Z94" s="11"/>
      <c r="AA94" s="189"/>
      <c r="AB94" s="11"/>
      <c r="AC94" s="11"/>
      <c r="AD94" s="11"/>
      <c r="AE94" s="11"/>
      <c r="AF94" s="11"/>
      <c r="AG94" s="11"/>
      <c r="AH94" s="11"/>
      <c r="AI94" s="11"/>
      <c r="AJ94" s="11"/>
      <c r="AK94" s="11"/>
    </row>
    <row r="95" ht="13.5" customHeight="1">
      <c r="A95" s="389">
        <f>A53</f>
        <v>13</v>
      </c>
      <c r="B95" s="390" t="str">
        <f>IF(B53="","",B53)</f>
        <v/>
      </c>
      <c r="C95" s="32"/>
      <c r="D95" s="32"/>
      <c r="E95" s="32"/>
      <c r="F95" s="32"/>
      <c r="G95" s="32"/>
      <c r="H95" s="391" t="s">
        <v>870</v>
      </c>
      <c r="I95" s="391"/>
      <c r="J95" s="392"/>
      <c r="K95" s="128"/>
      <c r="L95" s="128"/>
      <c r="M95" s="128"/>
      <c r="N95" s="128"/>
      <c r="O95" s="128"/>
      <c r="P95" s="128"/>
      <c r="Q95" s="128"/>
      <c r="R95" s="128"/>
      <c r="S95" s="391" t="s">
        <v>872</v>
      </c>
      <c r="T95" s="32"/>
      <c r="U95" s="393">
        <f>IF(H53="","",H53)</f>
        <v>0</v>
      </c>
      <c r="V95" s="128"/>
      <c r="W95" s="391" t="s">
        <v>873</v>
      </c>
      <c r="X95" s="32"/>
      <c r="Y95" s="394">
        <f>IF((W53="")*(X53=""),"",SUM(W53:X53))</f>
        <v>0</v>
      </c>
      <c r="Z95" s="11"/>
      <c r="AA95" s="189"/>
      <c r="AB95" s="11"/>
      <c r="AC95" s="11"/>
      <c r="AD95" s="11"/>
      <c r="AE95" s="11"/>
      <c r="AF95" s="11"/>
      <c r="AG95" s="11"/>
      <c r="AH95" s="11"/>
      <c r="AI95" s="11"/>
      <c r="AJ95" s="11"/>
      <c r="AK95" s="11"/>
    </row>
    <row r="96" ht="13.5" customHeight="1">
      <c r="A96" s="382"/>
      <c r="B96" s="388" t="s">
        <v>887</v>
      </c>
      <c r="C96" s="25"/>
      <c r="D96" s="25"/>
      <c r="E96" s="25"/>
      <c r="F96" s="25"/>
      <c r="G96" s="25"/>
      <c r="H96" s="25"/>
      <c r="I96" s="25"/>
      <c r="J96" s="25"/>
      <c r="K96" s="25"/>
      <c r="L96" s="25"/>
      <c r="M96" s="25"/>
      <c r="N96" s="25"/>
      <c r="O96" s="25"/>
      <c r="P96" s="25"/>
      <c r="Q96" s="25"/>
      <c r="R96" s="25"/>
      <c r="S96" s="25"/>
      <c r="T96" s="25"/>
      <c r="U96" s="25"/>
      <c r="V96" s="25"/>
      <c r="W96" s="25"/>
      <c r="X96" s="25"/>
      <c r="Y96" s="25"/>
      <c r="Z96" s="11"/>
      <c r="AA96" s="189"/>
      <c r="AB96" s="11"/>
      <c r="AC96" s="11"/>
      <c r="AD96" s="11"/>
      <c r="AE96" s="11"/>
      <c r="AF96" s="11"/>
      <c r="AG96" s="11"/>
      <c r="AH96" s="11"/>
      <c r="AI96" s="11"/>
      <c r="AJ96" s="11"/>
      <c r="AK96" s="11"/>
    </row>
    <row r="97" ht="13.5" customHeight="1">
      <c r="A97" s="389">
        <f>A54</f>
        <v>14</v>
      </c>
      <c r="B97" s="390" t="str">
        <f>IF(B54="","",B54)</f>
        <v/>
      </c>
      <c r="C97" s="32"/>
      <c r="D97" s="32"/>
      <c r="E97" s="32"/>
      <c r="F97" s="32"/>
      <c r="G97" s="32"/>
      <c r="H97" s="391" t="s">
        <v>870</v>
      </c>
      <c r="I97" s="391"/>
      <c r="J97" s="395"/>
      <c r="K97" s="128"/>
      <c r="L97" s="128"/>
      <c r="M97" s="128"/>
      <c r="N97" s="128"/>
      <c r="O97" s="128"/>
      <c r="P97" s="128"/>
      <c r="Q97" s="128"/>
      <c r="R97" s="128"/>
      <c r="S97" s="391" t="s">
        <v>872</v>
      </c>
      <c r="T97" s="32"/>
      <c r="U97" s="393">
        <f>IF(H54="","",H54)</f>
        <v>0</v>
      </c>
      <c r="V97" s="128"/>
      <c r="W97" s="391" t="s">
        <v>873</v>
      </c>
      <c r="X97" s="32"/>
      <c r="Y97" s="394">
        <f>IF((W54="")*(X54=""),"",SUM(W54:X54))</f>
        <v>0</v>
      </c>
      <c r="Z97" s="11"/>
      <c r="AA97" s="189"/>
      <c r="AB97" s="11"/>
      <c r="AC97" s="11"/>
      <c r="AD97" s="11"/>
      <c r="AE97" s="11"/>
      <c r="AF97" s="11"/>
      <c r="AG97" s="11"/>
      <c r="AH97" s="11"/>
      <c r="AI97" s="11"/>
      <c r="AJ97" s="11"/>
      <c r="AK97" s="11"/>
    </row>
    <row r="98" ht="13.5" customHeight="1">
      <c r="A98" s="382"/>
      <c r="B98" s="388" t="s">
        <v>887</v>
      </c>
      <c r="C98" s="25"/>
      <c r="D98" s="25"/>
      <c r="E98" s="25"/>
      <c r="F98" s="25"/>
      <c r="G98" s="25"/>
      <c r="H98" s="25"/>
      <c r="I98" s="25"/>
      <c r="J98" s="25"/>
      <c r="K98" s="25"/>
      <c r="L98" s="25"/>
      <c r="M98" s="25"/>
      <c r="N98" s="25"/>
      <c r="O98" s="25"/>
      <c r="P98" s="25"/>
      <c r="Q98" s="25"/>
      <c r="R98" s="25"/>
      <c r="S98" s="25"/>
      <c r="T98" s="25"/>
      <c r="U98" s="25"/>
      <c r="V98" s="25"/>
      <c r="W98" s="25"/>
      <c r="X98" s="25"/>
      <c r="Y98" s="25"/>
      <c r="Z98" s="11"/>
      <c r="AA98" s="189"/>
      <c r="AB98" s="11"/>
      <c r="AC98" s="11"/>
      <c r="AD98" s="11"/>
      <c r="AE98" s="11"/>
      <c r="AF98" s="11"/>
      <c r="AG98" s="11"/>
      <c r="AH98" s="11"/>
      <c r="AI98" s="11"/>
      <c r="AJ98" s="11"/>
      <c r="AK98" s="11"/>
    </row>
    <row r="99" ht="13.5" customHeight="1">
      <c r="A99" s="389">
        <f>A55</f>
        <v>15</v>
      </c>
      <c r="B99" s="390" t="str">
        <f>IF(B55="","",B55)</f>
        <v/>
      </c>
      <c r="C99" s="32"/>
      <c r="D99" s="32"/>
      <c r="E99" s="32"/>
      <c r="F99" s="32"/>
      <c r="G99" s="32"/>
      <c r="H99" s="391" t="s">
        <v>870</v>
      </c>
      <c r="I99" s="391"/>
      <c r="J99" s="395"/>
      <c r="K99" s="128"/>
      <c r="L99" s="128"/>
      <c r="M99" s="128"/>
      <c r="N99" s="128"/>
      <c r="O99" s="128"/>
      <c r="P99" s="128"/>
      <c r="Q99" s="128"/>
      <c r="R99" s="128"/>
      <c r="S99" s="391" t="s">
        <v>872</v>
      </c>
      <c r="T99" s="32"/>
      <c r="U99" s="393">
        <f>IF(H55="","",H55)</f>
        <v>0</v>
      </c>
      <c r="V99" s="128"/>
      <c r="W99" s="391" t="s">
        <v>873</v>
      </c>
      <c r="X99" s="32"/>
      <c r="Y99" s="394">
        <f>IF((W55="")*(X55=""),"",SUM(W55:X55))</f>
        <v>0</v>
      </c>
      <c r="Z99" s="11"/>
      <c r="AA99" s="189"/>
      <c r="AB99" s="11"/>
      <c r="AC99" s="11"/>
      <c r="AD99" s="11"/>
      <c r="AE99" s="11"/>
      <c r="AF99" s="11"/>
      <c r="AG99" s="11"/>
      <c r="AH99" s="11"/>
      <c r="AI99" s="11"/>
      <c r="AJ99" s="11"/>
      <c r="AK99" s="11"/>
    </row>
    <row r="100" ht="13.5" customHeight="1">
      <c r="A100" s="382"/>
      <c r="B100" s="388" t="s">
        <v>887</v>
      </c>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11"/>
      <c r="AA100" s="189"/>
      <c r="AB100" s="11"/>
      <c r="AC100" s="11"/>
      <c r="AD100" s="11"/>
      <c r="AE100" s="11"/>
      <c r="AF100" s="11"/>
      <c r="AG100" s="11"/>
      <c r="AH100" s="11"/>
      <c r="AI100" s="11"/>
      <c r="AJ100" s="11"/>
      <c r="AK100" s="11"/>
    </row>
    <row r="101" ht="13.5" customHeight="1">
      <c r="A101" s="389">
        <f>A56</f>
        <v>16</v>
      </c>
      <c r="B101" s="390" t="str">
        <f>IF(B56="","",B56)</f>
        <v/>
      </c>
      <c r="C101" s="32"/>
      <c r="D101" s="32"/>
      <c r="E101" s="32"/>
      <c r="F101" s="32"/>
      <c r="G101" s="32"/>
      <c r="H101" s="391" t="s">
        <v>870</v>
      </c>
      <c r="I101" s="391"/>
      <c r="J101" s="395"/>
      <c r="K101" s="128"/>
      <c r="L101" s="128"/>
      <c r="M101" s="128"/>
      <c r="N101" s="128"/>
      <c r="O101" s="128"/>
      <c r="P101" s="128"/>
      <c r="Q101" s="128"/>
      <c r="R101" s="128"/>
      <c r="S101" s="391" t="s">
        <v>872</v>
      </c>
      <c r="T101" s="32"/>
      <c r="U101" s="393">
        <f>IF(H56="","",H56)</f>
        <v>0</v>
      </c>
      <c r="V101" s="128"/>
      <c r="W101" s="391" t="s">
        <v>873</v>
      </c>
      <c r="X101" s="32"/>
      <c r="Y101" s="394">
        <f>IF((W56="")*(X56=""),"",SUM(W56:X56))</f>
        <v>0</v>
      </c>
      <c r="Z101" s="11"/>
      <c r="AA101" s="189"/>
      <c r="AB101" s="11"/>
      <c r="AC101" s="11"/>
      <c r="AD101" s="11"/>
      <c r="AE101" s="11"/>
      <c r="AF101" s="11"/>
      <c r="AG101" s="11"/>
      <c r="AH101" s="11"/>
      <c r="AI101" s="11"/>
      <c r="AJ101" s="11"/>
      <c r="AK101" s="11"/>
    </row>
    <row r="102" ht="13.5" customHeight="1">
      <c r="A102" s="382"/>
      <c r="B102" s="388" t="s">
        <v>887</v>
      </c>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11"/>
      <c r="AA102" s="189"/>
      <c r="AB102" s="11"/>
      <c r="AC102" s="11"/>
      <c r="AD102" s="11"/>
      <c r="AE102" s="11"/>
      <c r="AF102" s="11"/>
      <c r="AG102" s="11"/>
      <c r="AH102" s="11"/>
      <c r="AI102" s="11"/>
      <c r="AJ102" s="11"/>
      <c r="AK102" s="11"/>
    </row>
    <row r="103" ht="13.5" customHeight="1">
      <c r="A103" s="389">
        <f>A57</f>
        <v>17</v>
      </c>
      <c r="B103" s="390" t="str">
        <f>IF(B57="","",B57)</f>
        <v/>
      </c>
      <c r="C103" s="32"/>
      <c r="D103" s="32"/>
      <c r="E103" s="32"/>
      <c r="F103" s="32"/>
      <c r="G103" s="32"/>
      <c r="H103" s="391" t="s">
        <v>870</v>
      </c>
      <c r="I103" s="391"/>
      <c r="J103" s="395"/>
      <c r="K103" s="128"/>
      <c r="L103" s="128"/>
      <c r="M103" s="128"/>
      <c r="N103" s="128"/>
      <c r="O103" s="128"/>
      <c r="P103" s="128"/>
      <c r="Q103" s="128"/>
      <c r="R103" s="128"/>
      <c r="S103" s="391" t="s">
        <v>872</v>
      </c>
      <c r="T103" s="32"/>
      <c r="U103" s="393">
        <f>IF(H57="","",H57)</f>
        <v>0</v>
      </c>
      <c r="V103" s="128"/>
      <c r="W103" s="391" t="s">
        <v>873</v>
      </c>
      <c r="X103" s="32"/>
      <c r="Y103" s="394">
        <f>IF((W57="")*(X57=""),"",SUM(W57:X57))</f>
        <v>0</v>
      </c>
      <c r="Z103" s="11"/>
      <c r="AA103" s="189"/>
      <c r="AB103" s="11"/>
      <c r="AC103" s="11"/>
      <c r="AD103" s="11"/>
      <c r="AE103" s="11"/>
      <c r="AF103" s="11"/>
      <c r="AG103" s="11"/>
      <c r="AH103" s="11"/>
      <c r="AI103" s="11"/>
      <c r="AJ103" s="11"/>
      <c r="AK103" s="11"/>
    </row>
    <row r="104" ht="13.5" customHeight="1">
      <c r="A104" s="382"/>
      <c r="B104" s="388" t="s">
        <v>887</v>
      </c>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11"/>
      <c r="AA104" s="189"/>
      <c r="AB104" s="11"/>
      <c r="AC104" s="11"/>
      <c r="AD104" s="11"/>
      <c r="AE104" s="11"/>
      <c r="AF104" s="11"/>
      <c r="AG104" s="11"/>
      <c r="AH104" s="11"/>
      <c r="AI104" s="11"/>
      <c r="AJ104" s="11"/>
      <c r="AK104" s="11"/>
    </row>
    <row r="105" ht="13.5" customHeight="1">
      <c r="A105" s="389">
        <f>A58</f>
        <v>18</v>
      </c>
      <c r="B105" s="390" t="str">
        <f>IF(B58="","",B58)</f>
        <v/>
      </c>
      <c r="C105" s="32"/>
      <c r="D105" s="32"/>
      <c r="E105" s="32"/>
      <c r="F105" s="32"/>
      <c r="G105" s="32"/>
      <c r="H105" s="391" t="s">
        <v>870</v>
      </c>
      <c r="I105" s="391"/>
      <c r="J105" s="395"/>
      <c r="K105" s="128"/>
      <c r="L105" s="128"/>
      <c r="M105" s="128"/>
      <c r="N105" s="128"/>
      <c r="O105" s="128"/>
      <c r="P105" s="128"/>
      <c r="Q105" s="128"/>
      <c r="R105" s="128"/>
      <c r="S105" s="391" t="s">
        <v>872</v>
      </c>
      <c r="T105" s="32"/>
      <c r="U105" s="393">
        <f>IF(H58="","",H58)</f>
        <v>0</v>
      </c>
      <c r="V105" s="128"/>
      <c r="W105" s="391" t="s">
        <v>873</v>
      </c>
      <c r="X105" s="32"/>
      <c r="Y105" s="394">
        <f>IF((W58="")*(X58=""),"",SUM(W58:X58))</f>
        <v>0</v>
      </c>
      <c r="Z105" s="11"/>
      <c r="AA105" s="189"/>
      <c r="AB105" s="11"/>
      <c r="AC105" s="11"/>
      <c r="AD105" s="11"/>
      <c r="AE105" s="11"/>
      <c r="AF105" s="11"/>
      <c r="AG105" s="11"/>
      <c r="AH105" s="11"/>
      <c r="AI105" s="11"/>
      <c r="AJ105" s="11"/>
      <c r="AK105" s="11"/>
    </row>
    <row r="106" ht="13.5" customHeight="1">
      <c r="A106" s="382"/>
      <c r="B106" s="388" t="s">
        <v>887</v>
      </c>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11"/>
      <c r="AA106" s="189"/>
      <c r="AB106" s="11"/>
      <c r="AC106" s="11"/>
      <c r="AD106" s="11"/>
      <c r="AE106" s="11"/>
      <c r="AF106" s="11"/>
      <c r="AG106" s="11"/>
      <c r="AH106" s="11"/>
      <c r="AI106" s="11"/>
      <c r="AJ106" s="11"/>
      <c r="AK106" s="11"/>
    </row>
    <row r="107" ht="13.5" customHeight="1">
      <c r="A107" s="389">
        <f>A59</f>
        <v>19</v>
      </c>
      <c r="B107" s="390" t="str">
        <f>IF(B59="","",B59)</f>
        <v/>
      </c>
      <c r="C107" s="32"/>
      <c r="D107" s="32"/>
      <c r="E107" s="32"/>
      <c r="F107" s="32"/>
      <c r="G107" s="32"/>
      <c r="H107" s="391" t="s">
        <v>870</v>
      </c>
      <c r="I107" s="391"/>
      <c r="J107" s="395"/>
      <c r="K107" s="128"/>
      <c r="L107" s="128"/>
      <c r="M107" s="128"/>
      <c r="N107" s="128"/>
      <c r="O107" s="128"/>
      <c r="P107" s="128"/>
      <c r="Q107" s="128"/>
      <c r="R107" s="128"/>
      <c r="S107" s="391" t="s">
        <v>872</v>
      </c>
      <c r="T107" s="32"/>
      <c r="U107" s="393">
        <f>IF(H59="","",H59)</f>
        <v>0</v>
      </c>
      <c r="V107" s="128"/>
      <c r="W107" s="391" t="s">
        <v>873</v>
      </c>
      <c r="X107" s="32"/>
      <c r="Y107" s="394">
        <f>IF((W59="")*(X59=""),"",SUM(W59:X59))</f>
        <v>0</v>
      </c>
      <c r="Z107" s="11"/>
      <c r="AA107" s="189"/>
      <c r="AB107" s="11"/>
      <c r="AC107" s="11"/>
      <c r="AD107" s="11"/>
      <c r="AE107" s="11"/>
      <c r="AF107" s="11"/>
      <c r="AG107" s="11"/>
      <c r="AH107" s="11"/>
      <c r="AI107" s="11"/>
      <c r="AJ107" s="11"/>
      <c r="AK107" s="11"/>
    </row>
    <row r="108" ht="13.5" customHeight="1">
      <c r="A108" s="382"/>
      <c r="B108" s="388" t="s">
        <v>887</v>
      </c>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11"/>
      <c r="AA108" s="189"/>
      <c r="AB108" s="11"/>
      <c r="AC108" s="11"/>
      <c r="AD108" s="11"/>
      <c r="AE108" s="11"/>
      <c r="AF108" s="11"/>
      <c r="AG108" s="11"/>
      <c r="AH108" s="11"/>
      <c r="AI108" s="11"/>
      <c r="AJ108" s="11"/>
      <c r="AK108" s="11"/>
    </row>
    <row r="109" ht="13.5" customHeight="1">
      <c r="A109" s="389">
        <f>A60</f>
        <v>20</v>
      </c>
      <c r="B109" s="390" t="str">
        <f>IF(B60="","",B60)</f>
        <v/>
      </c>
      <c r="C109" s="32"/>
      <c r="D109" s="32"/>
      <c r="E109" s="32"/>
      <c r="F109" s="32"/>
      <c r="G109" s="32"/>
      <c r="H109" s="391" t="s">
        <v>870</v>
      </c>
      <c r="I109" s="391"/>
      <c r="J109" s="395"/>
      <c r="K109" s="128"/>
      <c r="L109" s="128"/>
      <c r="M109" s="128"/>
      <c r="N109" s="128"/>
      <c r="O109" s="128"/>
      <c r="P109" s="128"/>
      <c r="Q109" s="128"/>
      <c r="R109" s="128"/>
      <c r="S109" s="391" t="s">
        <v>872</v>
      </c>
      <c r="T109" s="32"/>
      <c r="U109" s="393">
        <f>IF(H60="","",H60)</f>
        <v>0</v>
      </c>
      <c r="V109" s="128"/>
      <c r="W109" s="391" t="s">
        <v>873</v>
      </c>
      <c r="X109" s="32"/>
      <c r="Y109" s="394">
        <f>IF((W60="")*(X60=""),"",SUM(W60:X60))</f>
        <v>0</v>
      </c>
      <c r="Z109" s="11"/>
      <c r="AA109" s="189"/>
      <c r="AB109" s="11"/>
      <c r="AC109" s="11"/>
      <c r="AD109" s="11"/>
      <c r="AE109" s="11"/>
      <c r="AF109" s="11"/>
      <c r="AG109" s="11"/>
      <c r="AH109" s="11"/>
      <c r="AI109" s="11"/>
      <c r="AJ109" s="11"/>
      <c r="AK109" s="11"/>
    </row>
    <row r="110" ht="13.5" customHeight="1">
      <c r="A110" s="382"/>
      <c r="B110" s="388" t="s">
        <v>887</v>
      </c>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11"/>
      <c r="AA110" s="189"/>
      <c r="AB110" s="11"/>
      <c r="AC110" s="11"/>
      <c r="AD110" s="11"/>
      <c r="AE110" s="11"/>
      <c r="AF110" s="11"/>
      <c r="AG110" s="11"/>
      <c r="AH110" s="11"/>
      <c r="AI110" s="11"/>
      <c r="AJ110" s="11"/>
      <c r="AK110" s="11"/>
    </row>
    <row r="111" ht="13.5" customHeight="1">
      <c r="A111" s="389">
        <f>A61</f>
        <v>21</v>
      </c>
      <c r="B111" s="390" t="str">
        <f>IF(B61="","",B61)</f>
        <v/>
      </c>
      <c r="C111" s="32"/>
      <c r="D111" s="32"/>
      <c r="E111" s="32"/>
      <c r="F111" s="32"/>
      <c r="G111" s="32"/>
      <c r="H111" s="391" t="s">
        <v>870</v>
      </c>
      <c r="I111" s="391"/>
      <c r="J111" s="395"/>
      <c r="K111" s="128"/>
      <c r="L111" s="128"/>
      <c r="M111" s="128"/>
      <c r="N111" s="128"/>
      <c r="O111" s="128"/>
      <c r="P111" s="128"/>
      <c r="Q111" s="128"/>
      <c r="R111" s="128"/>
      <c r="S111" s="391" t="s">
        <v>872</v>
      </c>
      <c r="T111" s="32"/>
      <c r="U111" s="393">
        <f>IF(H61="","",H61)</f>
        <v>0</v>
      </c>
      <c r="V111" s="128"/>
      <c r="W111" s="391" t="s">
        <v>873</v>
      </c>
      <c r="X111" s="32"/>
      <c r="Y111" s="394">
        <f>IF((W61="")*(X61=""),"",SUM(W61:X61))</f>
        <v>0</v>
      </c>
      <c r="Z111" s="11"/>
      <c r="AA111" s="189"/>
      <c r="AB111" s="11"/>
      <c r="AC111" s="11"/>
      <c r="AD111" s="11"/>
      <c r="AE111" s="11"/>
      <c r="AF111" s="11"/>
      <c r="AG111" s="11"/>
      <c r="AH111" s="11"/>
      <c r="AI111" s="11"/>
      <c r="AJ111" s="11"/>
      <c r="AK111" s="11"/>
    </row>
    <row r="112" ht="13.5" customHeight="1">
      <c r="A112" s="382"/>
      <c r="B112" s="388" t="s">
        <v>887</v>
      </c>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11"/>
      <c r="AA112" s="189"/>
      <c r="AB112" s="11"/>
      <c r="AC112" s="11"/>
      <c r="AD112" s="11"/>
      <c r="AE112" s="11"/>
      <c r="AF112" s="11"/>
      <c r="AG112" s="11"/>
      <c r="AH112" s="11"/>
      <c r="AI112" s="11"/>
      <c r="AJ112" s="11"/>
      <c r="AK112" s="11"/>
    </row>
    <row r="113" ht="13.5" customHeight="1">
      <c r="A113" s="389">
        <f>A62</f>
        <v>22</v>
      </c>
      <c r="B113" s="390" t="str">
        <f>IF(B62="","",B62)</f>
        <v/>
      </c>
      <c r="C113" s="32"/>
      <c r="D113" s="32"/>
      <c r="E113" s="32"/>
      <c r="F113" s="32"/>
      <c r="G113" s="32"/>
      <c r="H113" s="391" t="s">
        <v>870</v>
      </c>
      <c r="I113" s="391"/>
      <c r="J113" s="395"/>
      <c r="K113" s="128"/>
      <c r="L113" s="128"/>
      <c r="M113" s="128"/>
      <c r="N113" s="128"/>
      <c r="O113" s="128"/>
      <c r="P113" s="128"/>
      <c r="Q113" s="128"/>
      <c r="R113" s="128"/>
      <c r="S113" s="391" t="s">
        <v>872</v>
      </c>
      <c r="T113" s="32"/>
      <c r="U113" s="393">
        <f>IF(H62="","",H62)</f>
        <v>0</v>
      </c>
      <c r="V113" s="128"/>
      <c r="W113" s="391" t="s">
        <v>873</v>
      </c>
      <c r="X113" s="32"/>
      <c r="Y113" s="394">
        <f>IF((W62="")*(X62=""),"",SUM(W62:X62))</f>
        <v>0</v>
      </c>
      <c r="Z113" s="11"/>
      <c r="AA113" s="189"/>
      <c r="AB113" s="11"/>
      <c r="AC113" s="11"/>
      <c r="AD113" s="11"/>
      <c r="AE113" s="11"/>
      <c r="AF113" s="11"/>
      <c r="AG113" s="11"/>
      <c r="AH113" s="11"/>
      <c r="AI113" s="11"/>
      <c r="AJ113" s="11"/>
      <c r="AK113" s="11"/>
    </row>
    <row r="114" ht="13.5" customHeight="1">
      <c r="A114" s="382"/>
      <c r="B114" s="388" t="s">
        <v>887</v>
      </c>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11"/>
      <c r="AA114" s="189"/>
      <c r="AB114" s="11"/>
      <c r="AC114" s="11"/>
      <c r="AD114" s="11"/>
      <c r="AE114" s="11"/>
      <c r="AF114" s="11"/>
      <c r="AG114" s="11"/>
      <c r="AH114" s="11"/>
      <c r="AI114" s="11"/>
      <c r="AJ114" s="11"/>
      <c r="AK114" s="11"/>
    </row>
    <row r="115" ht="13.5" customHeight="1">
      <c r="A115" s="389">
        <f>A63</f>
        <v>23</v>
      </c>
      <c r="B115" s="390" t="str">
        <f>IF(B63="","",B63)</f>
        <v/>
      </c>
      <c r="C115" s="32"/>
      <c r="D115" s="32"/>
      <c r="E115" s="32"/>
      <c r="F115" s="32"/>
      <c r="G115" s="32"/>
      <c r="H115" s="391" t="s">
        <v>870</v>
      </c>
      <c r="I115" s="391"/>
      <c r="J115" s="395"/>
      <c r="K115" s="128"/>
      <c r="L115" s="128"/>
      <c r="M115" s="128"/>
      <c r="N115" s="128"/>
      <c r="O115" s="128"/>
      <c r="P115" s="128"/>
      <c r="Q115" s="128"/>
      <c r="R115" s="128"/>
      <c r="S115" s="391" t="s">
        <v>872</v>
      </c>
      <c r="T115" s="32"/>
      <c r="U115" s="393">
        <f>IF(H63="","",H63)</f>
        <v>0</v>
      </c>
      <c r="V115" s="128"/>
      <c r="W115" s="391" t="s">
        <v>873</v>
      </c>
      <c r="X115" s="32"/>
      <c r="Y115" s="394">
        <f>IF((W63="")*(X63=""),"",SUM(W63:X63))</f>
        <v>0</v>
      </c>
      <c r="Z115" s="11"/>
      <c r="AA115" s="189"/>
      <c r="AB115" s="11"/>
      <c r="AC115" s="11"/>
      <c r="AD115" s="11"/>
      <c r="AE115" s="11"/>
      <c r="AF115" s="11"/>
      <c r="AG115" s="11"/>
      <c r="AH115" s="11"/>
      <c r="AI115" s="11"/>
      <c r="AJ115" s="11"/>
      <c r="AK115" s="11"/>
    </row>
    <row r="116" ht="13.5" customHeight="1">
      <c r="A116" s="382"/>
      <c r="B116" s="388" t="s">
        <v>887</v>
      </c>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11"/>
      <c r="AA116" s="189"/>
      <c r="AB116" s="11"/>
      <c r="AC116" s="11"/>
      <c r="AD116" s="11"/>
      <c r="AE116" s="11"/>
      <c r="AF116" s="11"/>
      <c r="AG116" s="11"/>
      <c r="AH116" s="11"/>
      <c r="AI116" s="11"/>
      <c r="AJ116" s="11"/>
      <c r="AK116" s="11"/>
    </row>
    <row r="117" ht="13.5" customHeight="1">
      <c r="A117" s="389">
        <f>A64</f>
        <v>24</v>
      </c>
      <c r="B117" s="390" t="str">
        <f>IF(B64="","",B64)</f>
        <v/>
      </c>
      <c r="C117" s="32"/>
      <c r="D117" s="32"/>
      <c r="E117" s="32"/>
      <c r="F117" s="32"/>
      <c r="G117" s="32"/>
      <c r="H117" s="391" t="s">
        <v>870</v>
      </c>
      <c r="I117" s="391"/>
      <c r="J117" s="395"/>
      <c r="K117" s="128"/>
      <c r="L117" s="128"/>
      <c r="M117" s="128"/>
      <c r="N117" s="128"/>
      <c r="O117" s="128"/>
      <c r="P117" s="128"/>
      <c r="Q117" s="128"/>
      <c r="R117" s="128"/>
      <c r="S117" s="391" t="s">
        <v>872</v>
      </c>
      <c r="T117" s="32"/>
      <c r="U117" s="393">
        <f>IF(H64="","",H64)</f>
        <v>0</v>
      </c>
      <c r="V117" s="128"/>
      <c r="W117" s="391" t="s">
        <v>873</v>
      </c>
      <c r="X117" s="32"/>
      <c r="Y117" s="394">
        <f>IF((W64="")*(X64=""),"",SUM(W64:X64))</f>
        <v>0</v>
      </c>
      <c r="Z117" s="11"/>
      <c r="AA117" s="189"/>
      <c r="AB117" s="11"/>
      <c r="AC117" s="11"/>
      <c r="AD117" s="11"/>
      <c r="AE117" s="11"/>
      <c r="AF117" s="11"/>
      <c r="AG117" s="11"/>
      <c r="AH117" s="11"/>
      <c r="AI117" s="11"/>
      <c r="AJ117" s="11"/>
      <c r="AK117" s="11"/>
    </row>
    <row r="118" ht="13.5" customHeight="1">
      <c r="A118" s="382"/>
      <c r="B118" s="388" t="s">
        <v>887</v>
      </c>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11"/>
      <c r="AA118" s="189"/>
      <c r="AB118" s="11"/>
      <c r="AC118" s="11"/>
      <c r="AD118" s="11"/>
      <c r="AE118" s="11"/>
      <c r="AF118" s="11"/>
      <c r="AG118" s="11"/>
      <c r="AH118" s="11"/>
      <c r="AI118" s="11"/>
      <c r="AJ118" s="11"/>
      <c r="AK118" s="11"/>
    </row>
    <row r="119" ht="13.5" customHeight="1">
      <c r="A119" s="389">
        <f>A65</f>
        <v>25</v>
      </c>
      <c r="B119" s="390" t="str">
        <f>IF(B65="","",B65)</f>
        <v/>
      </c>
      <c r="C119" s="32"/>
      <c r="D119" s="32"/>
      <c r="E119" s="32"/>
      <c r="F119" s="32"/>
      <c r="G119" s="32"/>
      <c r="H119" s="391" t="s">
        <v>870</v>
      </c>
      <c r="I119" s="391"/>
      <c r="J119" s="395"/>
      <c r="K119" s="128"/>
      <c r="L119" s="128"/>
      <c r="M119" s="128"/>
      <c r="N119" s="128"/>
      <c r="O119" s="128"/>
      <c r="P119" s="128"/>
      <c r="Q119" s="128"/>
      <c r="R119" s="128"/>
      <c r="S119" s="391" t="s">
        <v>872</v>
      </c>
      <c r="T119" s="32"/>
      <c r="U119" s="393">
        <f>IF(H65="","",H65)</f>
        <v>0</v>
      </c>
      <c r="V119" s="128"/>
      <c r="W119" s="391" t="s">
        <v>873</v>
      </c>
      <c r="X119" s="32"/>
      <c r="Y119" s="394">
        <f>IF((W65="")*(X65=""),"",SUM(W65:X65))</f>
        <v>0</v>
      </c>
      <c r="Z119" s="11"/>
      <c r="AA119" s="189"/>
      <c r="AB119" s="11"/>
      <c r="AC119" s="11"/>
      <c r="AD119" s="11"/>
      <c r="AE119" s="11"/>
      <c r="AF119" s="11"/>
      <c r="AG119" s="11"/>
      <c r="AH119" s="11"/>
      <c r="AI119" s="11"/>
      <c r="AJ119" s="11"/>
      <c r="AK119" s="11"/>
    </row>
    <row r="120" ht="15.0" customHeight="1">
      <c r="A120" s="382"/>
      <c r="B120" s="388" t="s">
        <v>887</v>
      </c>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11"/>
      <c r="AA120" s="189"/>
      <c r="AB120" s="11"/>
      <c r="AC120" s="11"/>
      <c r="AD120" s="11"/>
      <c r="AE120" s="11"/>
      <c r="AF120" s="11"/>
      <c r="AG120" s="11"/>
      <c r="AH120" s="11"/>
      <c r="AI120" s="11"/>
      <c r="AJ120" s="11"/>
      <c r="AK120" s="11"/>
    </row>
    <row r="121" ht="13.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89"/>
      <c r="AB121" s="11"/>
      <c r="AC121" s="11"/>
      <c r="AD121" s="11"/>
      <c r="AE121" s="11"/>
      <c r="AF121" s="11"/>
      <c r="AG121" s="11"/>
      <c r="AH121" s="11"/>
      <c r="AI121" s="11"/>
      <c r="AJ121" s="11"/>
      <c r="AK121" s="11"/>
    </row>
    <row r="122" ht="13.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89"/>
      <c r="AB122" s="11"/>
      <c r="AC122" s="11"/>
      <c r="AD122" s="11"/>
      <c r="AE122" s="11"/>
      <c r="AF122" s="11"/>
      <c r="AG122" s="11"/>
      <c r="AH122" s="11"/>
      <c r="AI122" s="11"/>
      <c r="AJ122" s="11"/>
      <c r="AK122" s="11"/>
    </row>
    <row r="123" ht="13.5" customHeight="1">
      <c r="A123" s="11" t="s">
        <v>895</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89"/>
      <c r="AB123" s="11"/>
      <c r="AC123" s="11"/>
      <c r="AD123" s="11"/>
      <c r="AE123" s="11"/>
      <c r="AF123" s="11"/>
      <c r="AG123" s="11"/>
      <c r="AH123" s="11"/>
      <c r="AI123" s="11"/>
      <c r="AJ123" s="11"/>
      <c r="AK123" s="11"/>
    </row>
    <row r="124" ht="13.5" customHeight="1">
      <c r="A124" s="256"/>
      <c r="B124" s="256" t="s">
        <v>897</v>
      </c>
      <c r="C124" s="256" t="s">
        <v>898</v>
      </c>
      <c r="D124" s="256" t="s">
        <v>899</v>
      </c>
      <c r="E124" s="256" t="s">
        <v>900</v>
      </c>
      <c r="F124" s="256" t="s">
        <v>901</v>
      </c>
      <c r="G124" s="256" t="s">
        <v>902</v>
      </c>
      <c r="H124" s="256" t="s">
        <v>903</v>
      </c>
      <c r="I124" s="256" t="s">
        <v>904</v>
      </c>
      <c r="J124" s="256" t="s">
        <v>905</v>
      </c>
      <c r="K124" s="256" t="s">
        <v>906</v>
      </c>
      <c r="L124" s="256" t="s">
        <v>907</v>
      </c>
      <c r="M124" s="256" t="s">
        <v>908</v>
      </c>
      <c r="N124" s="256" t="s">
        <v>747</v>
      </c>
      <c r="O124" s="256" t="s">
        <v>909</v>
      </c>
      <c r="P124" s="256" t="s">
        <v>910</v>
      </c>
      <c r="Q124" s="256" t="s">
        <v>911</v>
      </c>
      <c r="R124" s="256" t="s">
        <v>912</v>
      </c>
      <c r="S124" s="256" t="s">
        <v>838</v>
      </c>
      <c r="T124" s="256" t="s">
        <v>552</v>
      </c>
      <c r="U124" s="256"/>
      <c r="V124" s="256"/>
      <c r="W124" s="256"/>
      <c r="X124" s="256"/>
      <c r="Y124" s="256"/>
      <c r="Z124" s="256"/>
      <c r="AA124" s="256"/>
      <c r="AB124" s="256"/>
      <c r="AC124" s="256"/>
      <c r="AD124" s="256"/>
      <c r="AE124" s="256"/>
      <c r="AF124" s="256"/>
      <c r="AG124" s="256"/>
      <c r="AH124" s="256"/>
      <c r="AI124" s="256"/>
      <c r="AJ124" s="256"/>
      <c r="AK124" s="256"/>
    </row>
    <row r="125" ht="20.25" customHeight="1">
      <c r="A125" s="397"/>
      <c r="B125" s="397" t="str">
        <f>IF(F18&gt;0,"Yes",IF(H18&gt;0,"Yes",IF(I18&gt;0,"Yes",IF(K18&gt;0,"Yes",IF(M18&gt;0,"Yes","No")))))</f>
        <v>Yes</v>
      </c>
      <c r="C125" s="397" t="str">
        <f>IF(F25&gt;0,"Yes",IF(H25&gt;0,"Yes",IF(I25&gt;0,"Yes",IF(K25&gt;0,"Yes",IF(M25&gt;0,"Yes","No")))))</f>
        <v>Yes</v>
      </c>
      <c r="D125" s="397" t="str">
        <f>X19</f>
        <v>Yes</v>
      </c>
      <c r="E125" s="397" t="str">
        <f>IF(F21="Yes","Yes",IF(H21="Yes","Yes",IF(I21="Yes","Yes",IF(K21="Yes","Yes",IF(M21="Yes","Yes","No")))))</f>
        <v>No</v>
      </c>
      <c r="F125" s="397" t="str">
        <f>IF(F28="Yes","Yes",IF(H28="Yes","Yes",IF(I28="Yes","Yes",IF(K28="Yes","Yes",IF(M28="Yes","Yes","No")))))</f>
        <v>No</v>
      </c>
      <c r="G125" s="397" t="str">
        <f>'Task 1'!I38</f>
        <v>Yes</v>
      </c>
      <c r="H125" s="397">
        <f>H66</f>
        <v>2</v>
      </c>
      <c r="I125" s="397"/>
      <c r="J125" s="414">
        <f>J66</f>
        <v>1</v>
      </c>
      <c r="K125" s="415">
        <f>W66</f>
        <v>0</v>
      </c>
      <c r="L125" s="414"/>
      <c r="M125" s="397">
        <f t="shared" ref="M125:Q125" si="5">M66</f>
        <v>0</v>
      </c>
      <c r="N125" s="397">
        <f t="shared" si="5"/>
        <v>0</v>
      </c>
      <c r="O125" s="397">
        <f t="shared" si="5"/>
        <v>0</v>
      </c>
      <c r="P125" s="397">
        <f t="shared" si="5"/>
        <v>0</v>
      </c>
      <c r="Q125" s="397">
        <f t="shared" si="5"/>
        <v>0</v>
      </c>
      <c r="R125" s="397">
        <f>R66+S66+T66</f>
        <v>0</v>
      </c>
      <c r="S125" s="397">
        <f t="shared" ref="S125:T125" si="6">U66</f>
        <v>0</v>
      </c>
      <c r="T125" s="416">
        <f t="shared" si="6"/>
        <v>0</v>
      </c>
      <c r="U125" s="397"/>
      <c r="V125" s="397">
        <f>SUM(R66:T66)</f>
        <v>0</v>
      </c>
      <c r="W125" s="397">
        <f t="shared" ref="W125:X125" si="7">U66</f>
        <v>0</v>
      </c>
      <c r="X125" s="397">
        <f t="shared" si="7"/>
        <v>0</v>
      </c>
      <c r="Y125" s="256"/>
      <c r="Z125" s="256"/>
      <c r="AA125" s="256"/>
      <c r="AB125" s="256"/>
      <c r="AC125" s="256"/>
      <c r="AD125" s="256"/>
      <c r="AE125" s="256"/>
      <c r="AF125" s="256"/>
      <c r="AG125" s="256"/>
      <c r="AH125" s="256"/>
      <c r="AI125" s="256"/>
      <c r="AJ125" s="256"/>
      <c r="AK125" s="256"/>
    </row>
    <row r="126" ht="13.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89"/>
      <c r="AB126" s="11"/>
      <c r="AC126" s="11"/>
      <c r="AD126" s="11"/>
      <c r="AE126" s="11"/>
      <c r="AF126" s="11"/>
      <c r="AG126" s="11"/>
      <c r="AH126" s="11"/>
      <c r="AI126" s="11"/>
      <c r="AJ126" s="11"/>
      <c r="AK126" s="11"/>
    </row>
    <row r="127" ht="13.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89"/>
      <c r="AB127" s="11"/>
      <c r="AC127" s="11"/>
      <c r="AD127" s="11"/>
      <c r="AE127" s="11"/>
      <c r="AF127" s="11"/>
      <c r="AG127" s="11"/>
      <c r="AH127" s="11"/>
      <c r="AI127" s="11"/>
      <c r="AJ127" s="11"/>
      <c r="AK127" s="11"/>
    </row>
    <row r="128" ht="13.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89"/>
      <c r="AB128" s="11"/>
      <c r="AC128" s="11"/>
      <c r="AD128" s="11"/>
      <c r="AE128" s="11"/>
      <c r="AF128" s="11"/>
      <c r="AG128" s="11"/>
      <c r="AH128" s="11"/>
      <c r="AI128" s="11"/>
      <c r="AJ128" s="11"/>
      <c r="AK128" s="11"/>
    </row>
    <row r="129" ht="13.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89"/>
      <c r="AB129" s="11"/>
      <c r="AC129" s="11"/>
      <c r="AD129" s="11"/>
      <c r="AE129" s="11"/>
      <c r="AF129" s="11"/>
      <c r="AG129" s="11"/>
      <c r="AH129" s="11"/>
      <c r="AI129" s="11"/>
      <c r="AJ129" s="11"/>
      <c r="AK129" s="11"/>
    </row>
    <row r="130" ht="13.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89"/>
      <c r="AB130" s="11"/>
      <c r="AC130" s="11"/>
      <c r="AD130" s="11"/>
      <c r="AE130" s="11"/>
      <c r="AF130" s="11"/>
      <c r="AG130" s="11"/>
      <c r="AH130" s="11"/>
      <c r="AI130" s="11"/>
      <c r="AJ130" s="11"/>
      <c r="AK130" s="11"/>
    </row>
    <row r="131" ht="13.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89"/>
      <c r="AB131" s="11"/>
      <c r="AC131" s="11"/>
      <c r="AD131" s="11"/>
      <c r="AE131" s="11"/>
      <c r="AF131" s="11"/>
      <c r="AG131" s="11"/>
      <c r="AH131" s="11"/>
      <c r="AI131" s="11"/>
      <c r="AJ131" s="11"/>
      <c r="AK131" s="11"/>
    </row>
    <row r="132" ht="13.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89"/>
      <c r="AB132" s="11"/>
      <c r="AC132" s="11"/>
      <c r="AD132" s="11"/>
      <c r="AE132" s="11"/>
      <c r="AF132" s="11"/>
      <c r="AG132" s="11"/>
      <c r="AH132" s="11"/>
      <c r="AI132" s="11"/>
      <c r="AJ132" s="11"/>
      <c r="AK132" s="11"/>
    </row>
    <row r="133" ht="13.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89"/>
      <c r="AB133" s="11"/>
      <c r="AC133" s="11"/>
      <c r="AD133" s="11"/>
      <c r="AE133" s="11"/>
      <c r="AF133" s="11"/>
      <c r="AG133" s="11"/>
      <c r="AH133" s="11"/>
      <c r="AI133" s="11"/>
      <c r="AJ133" s="11"/>
      <c r="AK133" s="11"/>
    </row>
    <row r="134" ht="13.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89"/>
      <c r="AB134" s="11"/>
      <c r="AC134" s="11"/>
      <c r="AD134" s="11"/>
      <c r="AE134" s="11"/>
      <c r="AF134" s="11"/>
      <c r="AG134" s="11"/>
      <c r="AH134" s="11"/>
      <c r="AI134" s="11"/>
      <c r="AJ134" s="11"/>
      <c r="AK134" s="11"/>
    </row>
    <row r="135" ht="13.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89"/>
      <c r="AB135" s="11"/>
      <c r="AC135" s="11"/>
      <c r="AD135" s="11"/>
      <c r="AE135" s="11"/>
      <c r="AF135" s="11"/>
      <c r="AG135" s="11"/>
      <c r="AH135" s="11"/>
      <c r="AI135" s="11"/>
      <c r="AJ135" s="11"/>
      <c r="AK135" s="11"/>
    </row>
    <row r="136" ht="13.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89"/>
      <c r="AB136" s="11"/>
      <c r="AC136" s="11"/>
      <c r="AD136" s="11"/>
      <c r="AE136" s="11"/>
      <c r="AF136" s="11"/>
      <c r="AG136" s="11"/>
      <c r="AH136" s="11"/>
      <c r="AI136" s="11"/>
      <c r="AJ136" s="11"/>
      <c r="AK136" s="11"/>
    </row>
    <row r="137" ht="13.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89"/>
      <c r="AB137" s="11"/>
      <c r="AC137" s="11"/>
      <c r="AD137" s="11"/>
      <c r="AE137" s="11"/>
      <c r="AF137" s="11"/>
      <c r="AG137" s="11"/>
      <c r="AH137" s="11"/>
      <c r="AI137" s="11"/>
      <c r="AJ137" s="11"/>
      <c r="AK137" s="11"/>
    </row>
    <row r="138" ht="13.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89"/>
      <c r="AB138" s="11"/>
      <c r="AC138" s="11"/>
      <c r="AD138" s="11"/>
      <c r="AE138" s="11"/>
      <c r="AF138" s="11"/>
      <c r="AG138" s="11"/>
      <c r="AH138" s="11"/>
      <c r="AI138" s="11"/>
      <c r="AJ138" s="11"/>
      <c r="AK138" s="11"/>
    </row>
    <row r="139" ht="13.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89"/>
      <c r="AB139" s="11"/>
      <c r="AC139" s="11"/>
      <c r="AD139" s="11"/>
      <c r="AE139" s="11"/>
      <c r="AF139" s="11"/>
      <c r="AG139" s="11"/>
      <c r="AH139" s="11"/>
      <c r="AI139" s="11"/>
      <c r="AJ139" s="11"/>
      <c r="AK139" s="11"/>
    </row>
    <row r="140" ht="13.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89"/>
      <c r="AB140" s="11"/>
      <c r="AC140" s="11"/>
      <c r="AD140" s="11"/>
      <c r="AE140" s="11"/>
      <c r="AF140" s="11"/>
      <c r="AG140" s="11"/>
      <c r="AH140" s="11"/>
      <c r="AI140" s="11"/>
      <c r="AJ140" s="11"/>
      <c r="AK140" s="11"/>
    </row>
    <row r="141" ht="13.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89"/>
      <c r="AB141" s="11"/>
      <c r="AC141" s="11"/>
      <c r="AD141" s="11"/>
      <c r="AE141" s="11"/>
      <c r="AF141" s="11"/>
      <c r="AG141" s="11"/>
      <c r="AH141" s="11"/>
      <c r="AI141" s="11"/>
      <c r="AJ141" s="11"/>
      <c r="AK141" s="11"/>
    </row>
    <row r="142" ht="13.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89"/>
      <c r="AB142" s="11"/>
      <c r="AC142" s="11"/>
      <c r="AD142" s="11"/>
      <c r="AE142" s="11"/>
      <c r="AF142" s="11"/>
      <c r="AG142" s="11"/>
      <c r="AH142" s="11"/>
      <c r="AI142" s="11"/>
      <c r="AJ142" s="11"/>
      <c r="AK142" s="11"/>
    </row>
    <row r="143" ht="13.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89"/>
      <c r="AB143" s="11"/>
      <c r="AC143" s="11"/>
      <c r="AD143" s="11"/>
      <c r="AE143" s="11"/>
      <c r="AF143" s="11"/>
      <c r="AG143" s="11"/>
      <c r="AH143" s="11"/>
      <c r="AI143" s="11"/>
      <c r="AJ143" s="11"/>
      <c r="AK143" s="11"/>
    </row>
    <row r="144" ht="13.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89"/>
      <c r="AB144" s="11"/>
      <c r="AC144" s="11"/>
      <c r="AD144" s="11"/>
      <c r="AE144" s="11"/>
      <c r="AF144" s="11"/>
      <c r="AG144" s="11"/>
      <c r="AH144" s="11"/>
      <c r="AI144" s="11"/>
      <c r="AJ144" s="11"/>
      <c r="AK144" s="11"/>
    </row>
    <row r="145" ht="13.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89"/>
      <c r="AB145" s="11"/>
      <c r="AC145" s="11"/>
      <c r="AD145" s="11"/>
      <c r="AE145" s="11"/>
      <c r="AF145" s="11"/>
      <c r="AG145" s="11"/>
      <c r="AH145" s="11"/>
      <c r="AI145" s="11"/>
      <c r="AJ145" s="11"/>
      <c r="AK145" s="11"/>
    </row>
    <row r="146" ht="13.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89"/>
      <c r="AB146" s="11"/>
      <c r="AC146" s="11"/>
      <c r="AD146" s="11"/>
      <c r="AE146" s="11"/>
      <c r="AF146" s="11"/>
      <c r="AG146" s="11"/>
      <c r="AH146" s="11"/>
      <c r="AI146" s="11"/>
      <c r="AJ146" s="11"/>
      <c r="AK146" s="11"/>
    </row>
    <row r="147" ht="13.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89"/>
      <c r="AB147" s="11"/>
      <c r="AC147" s="11"/>
      <c r="AD147" s="11"/>
      <c r="AE147" s="11"/>
      <c r="AF147" s="11"/>
      <c r="AG147" s="11"/>
      <c r="AH147" s="11"/>
      <c r="AI147" s="11"/>
      <c r="AJ147" s="11"/>
      <c r="AK147" s="11"/>
    </row>
    <row r="148" ht="13.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89"/>
      <c r="AB148" s="11"/>
      <c r="AC148" s="11"/>
      <c r="AD148" s="11"/>
      <c r="AE148" s="11"/>
      <c r="AF148" s="11"/>
      <c r="AG148" s="11"/>
      <c r="AH148" s="11"/>
      <c r="AI148" s="11"/>
      <c r="AJ148" s="11"/>
      <c r="AK148" s="11"/>
    </row>
    <row r="149" ht="13.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89"/>
      <c r="AB149" s="11"/>
      <c r="AC149" s="11"/>
      <c r="AD149" s="11"/>
      <c r="AE149" s="11"/>
      <c r="AF149" s="11"/>
      <c r="AG149" s="11"/>
      <c r="AH149" s="11"/>
      <c r="AI149" s="11"/>
      <c r="AJ149" s="11"/>
      <c r="AK149" s="11"/>
    </row>
    <row r="150" ht="13.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89"/>
      <c r="AB150" s="11"/>
      <c r="AC150" s="11"/>
      <c r="AD150" s="11"/>
      <c r="AE150" s="11"/>
      <c r="AF150" s="11"/>
      <c r="AG150" s="11"/>
      <c r="AH150" s="11"/>
      <c r="AI150" s="11"/>
      <c r="AJ150" s="11"/>
      <c r="AK150" s="11"/>
    </row>
    <row r="151" ht="13.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89"/>
      <c r="AB151" s="11"/>
      <c r="AC151" s="11"/>
      <c r="AD151" s="11"/>
      <c r="AE151" s="11"/>
      <c r="AF151" s="11"/>
      <c r="AG151" s="11"/>
      <c r="AH151" s="11"/>
      <c r="AI151" s="11"/>
      <c r="AJ151" s="11"/>
      <c r="AK151" s="11"/>
    </row>
    <row r="152" ht="13.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89"/>
      <c r="AB152" s="11"/>
      <c r="AC152" s="11"/>
      <c r="AD152" s="11"/>
      <c r="AE152" s="11"/>
      <c r="AF152" s="11"/>
      <c r="AG152" s="11"/>
      <c r="AH152" s="11"/>
      <c r="AI152" s="11"/>
      <c r="AJ152" s="11"/>
      <c r="AK152" s="11"/>
    </row>
    <row r="153" ht="13.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89"/>
      <c r="AB153" s="11"/>
      <c r="AC153" s="11"/>
      <c r="AD153" s="11"/>
      <c r="AE153" s="11"/>
      <c r="AF153" s="11"/>
      <c r="AG153" s="11"/>
      <c r="AH153" s="11"/>
      <c r="AI153" s="11"/>
      <c r="AJ153" s="11"/>
      <c r="AK153" s="11"/>
    </row>
    <row r="154" ht="13.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89"/>
      <c r="AB154" s="11"/>
      <c r="AC154" s="11"/>
      <c r="AD154" s="11"/>
      <c r="AE154" s="11"/>
      <c r="AF154" s="11"/>
      <c r="AG154" s="11"/>
      <c r="AH154" s="11"/>
      <c r="AI154" s="11"/>
      <c r="AJ154" s="11"/>
      <c r="AK154" s="11"/>
    </row>
    <row r="155" ht="13.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89"/>
      <c r="AB155" s="11"/>
      <c r="AC155" s="11"/>
      <c r="AD155" s="11"/>
      <c r="AE155" s="11"/>
      <c r="AF155" s="11"/>
      <c r="AG155" s="11"/>
      <c r="AH155" s="11"/>
      <c r="AI155" s="11"/>
      <c r="AJ155" s="11"/>
      <c r="AK155" s="11"/>
    </row>
    <row r="156" ht="13.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89"/>
      <c r="AB156" s="11"/>
      <c r="AC156" s="11"/>
      <c r="AD156" s="11"/>
      <c r="AE156" s="11"/>
      <c r="AF156" s="11"/>
      <c r="AG156" s="11"/>
      <c r="AH156" s="11"/>
      <c r="AI156" s="11"/>
      <c r="AJ156" s="11"/>
      <c r="AK156" s="11"/>
    </row>
    <row r="157" ht="13.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89"/>
      <c r="AB157" s="11"/>
      <c r="AC157" s="11"/>
      <c r="AD157" s="11"/>
      <c r="AE157" s="11"/>
      <c r="AF157" s="11"/>
      <c r="AG157" s="11"/>
      <c r="AH157" s="11"/>
      <c r="AI157" s="11"/>
      <c r="AJ157" s="11"/>
      <c r="AK157" s="11"/>
    </row>
    <row r="158" ht="13.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89"/>
      <c r="AB158" s="11"/>
      <c r="AC158" s="11"/>
      <c r="AD158" s="11"/>
      <c r="AE158" s="11"/>
      <c r="AF158" s="11"/>
      <c r="AG158" s="11"/>
      <c r="AH158" s="11"/>
      <c r="AI158" s="11"/>
      <c r="AJ158" s="11"/>
      <c r="AK158" s="11"/>
    </row>
    <row r="159" ht="13.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89"/>
      <c r="AB159" s="11"/>
      <c r="AC159" s="11"/>
      <c r="AD159" s="11"/>
      <c r="AE159" s="11"/>
      <c r="AF159" s="11"/>
      <c r="AG159" s="11"/>
      <c r="AH159" s="11"/>
      <c r="AI159" s="11"/>
      <c r="AJ159" s="11"/>
      <c r="AK159" s="11"/>
    </row>
    <row r="160" ht="13.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89"/>
      <c r="AB160" s="11"/>
      <c r="AC160" s="11"/>
      <c r="AD160" s="11"/>
      <c r="AE160" s="11"/>
      <c r="AF160" s="11"/>
      <c r="AG160" s="11"/>
      <c r="AH160" s="11"/>
      <c r="AI160" s="11"/>
      <c r="AJ160" s="11"/>
      <c r="AK160" s="11"/>
    </row>
    <row r="161" ht="13.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89"/>
      <c r="AB161" s="11"/>
      <c r="AC161" s="11"/>
      <c r="AD161" s="11"/>
      <c r="AE161" s="11"/>
      <c r="AF161" s="11"/>
      <c r="AG161" s="11"/>
      <c r="AH161" s="11"/>
      <c r="AI161" s="11"/>
      <c r="AJ161" s="11"/>
      <c r="AK161" s="11"/>
    </row>
    <row r="162" ht="13.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89"/>
      <c r="AB162" s="11"/>
      <c r="AC162" s="11"/>
      <c r="AD162" s="11"/>
      <c r="AE162" s="11"/>
      <c r="AF162" s="11"/>
      <c r="AG162" s="11"/>
      <c r="AH162" s="11"/>
      <c r="AI162" s="11"/>
      <c r="AJ162" s="11"/>
      <c r="AK162" s="11"/>
    </row>
    <row r="163" ht="13.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89"/>
      <c r="AB163" s="11"/>
      <c r="AC163" s="11"/>
      <c r="AD163" s="11"/>
      <c r="AE163" s="11"/>
      <c r="AF163" s="11"/>
      <c r="AG163" s="11"/>
      <c r="AH163" s="11"/>
      <c r="AI163" s="11"/>
      <c r="AJ163" s="11"/>
      <c r="AK163" s="11"/>
    </row>
    <row r="164" ht="13.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89"/>
      <c r="AB164" s="11"/>
      <c r="AC164" s="11"/>
      <c r="AD164" s="11"/>
      <c r="AE164" s="11"/>
      <c r="AF164" s="11"/>
      <c r="AG164" s="11"/>
      <c r="AH164" s="11"/>
      <c r="AI164" s="11"/>
      <c r="AJ164" s="11"/>
      <c r="AK164" s="11"/>
    </row>
    <row r="165" ht="13.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89"/>
      <c r="AB165" s="11"/>
      <c r="AC165" s="11"/>
      <c r="AD165" s="11"/>
      <c r="AE165" s="11"/>
      <c r="AF165" s="11"/>
      <c r="AG165" s="11"/>
      <c r="AH165" s="11"/>
      <c r="AI165" s="11"/>
      <c r="AJ165" s="11"/>
      <c r="AK165" s="11"/>
    </row>
    <row r="166" ht="13.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89"/>
      <c r="AB166" s="11"/>
      <c r="AC166" s="11"/>
      <c r="AD166" s="11"/>
      <c r="AE166" s="11"/>
      <c r="AF166" s="11"/>
      <c r="AG166" s="11"/>
      <c r="AH166" s="11"/>
      <c r="AI166" s="11"/>
      <c r="AJ166" s="11"/>
      <c r="AK166" s="11"/>
    </row>
    <row r="167" ht="13.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89"/>
      <c r="AB167" s="11"/>
      <c r="AC167" s="11"/>
      <c r="AD167" s="11"/>
      <c r="AE167" s="11"/>
      <c r="AF167" s="11"/>
      <c r="AG167" s="11"/>
      <c r="AH167" s="11"/>
      <c r="AI167" s="11"/>
      <c r="AJ167" s="11"/>
      <c r="AK167" s="11"/>
    </row>
    <row r="168" ht="13.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89"/>
      <c r="AB168" s="11"/>
      <c r="AC168" s="11"/>
      <c r="AD168" s="11"/>
      <c r="AE168" s="11"/>
      <c r="AF168" s="11"/>
      <c r="AG168" s="11"/>
      <c r="AH168" s="11"/>
      <c r="AI168" s="11"/>
      <c r="AJ168" s="11"/>
      <c r="AK168" s="11"/>
    </row>
    <row r="169" ht="13.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89"/>
      <c r="AB169" s="11"/>
      <c r="AC169" s="11"/>
      <c r="AD169" s="11"/>
      <c r="AE169" s="11"/>
      <c r="AF169" s="11"/>
      <c r="AG169" s="11"/>
      <c r="AH169" s="11"/>
      <c r="AI169" s="11"/>
      <c r="AJ169" s="11"/>
      <c r="AK169" s="11"/>
    </row>
    <row r="170" ht="13.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89"/>
      <c r="AB170" s="11"/>
      <c r="AC170" s="11"/>
      <c r="AD170" s="11"/>
      <c r="AE170" s="11"/>
      <c r="AF170" s="11"/>
      <c r="AG170" s="11"/>
      <c r="AH170" s="11"/>
      <c r="AI170" s="11"/>
      <c r="AJ170" s="11"/>
      <c r="AK170" s="11"/>
    </row>
    <row r="171" ht="13.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89"/>
      <c r="AB171" s="11"/>
      <c r="AC171" s="11"/>
      <c r="AD171" s="11"/>
      <c r="AE171" s="11"/>
      <c r="AF171" s="11"/>
      <c r="AG171" s="11"/>
      <c r="AH171" s="11"/>
      <c r="AI171" s="11"/>
      <c r="AJ171" s="11"/>
      <c r="AK171" s="11"/>
    </row>
    <row r="172" ht="13.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89"/>
      <c r="AB172" s="11"/>
      <c r="AC172" s="11"/>
      <c r="AD172" s="11"/>
      <c r="AE172" s="11"/>
      <c r="AF172" s="11"/>
      <c r="AG172" s="11"/>
      <c r="AH172" s="11"/>
      <c r="AI172" s="11"/>
      <c r="AJ172" s="11"/>
      <c r="AK172" s="11"/>
    </row>
    <row r="173" ht="13.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89"/>
      <c r="AB173" s="11"/>
      <c r="AC173" s="11"/>
      <c r="AD173" s="11"/>
      <c r="AE173" s="11"/>
      <c r="AF173" s="11"/>
      <c r="AG173" s="11"/>
      <c r="AH173" s="11"/>
      <c r="AI173" s="11"/>
      <c r="AJ173" s="11"/>
      <c r="AK173" s="11"/>
    </row>
    <row r="174" ht="13.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89"/>
      <c r="AB174" s="11"/>
      <c r="AC174" s="11"/>
      <c r="AD174" s="11"/>
      <c r="AE174" s="11"/>
      <c r="AF174" s="11"/>
      <c r="AG174" s="11"/>
      <c r="AH174" s="11"/>
      <c r="AI174" s="11"/>
      <c r="AJ174" s="11"/>
      <c r="AK174" s="11"/>
    </row>
    <row r="175" ht="13.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89"/>
      <c r="AB175" s="11"/>
      <c r="AC175" s="11"/>
      <c r="AD175" s="11"/>
      <c r="AE175" s="11"/>
      <c r="AF175" s="11"/>
      <c r="AG175" s="11"/>
      <c r="AH175" s="11"/>
      <c r="AI175" s="11"/>
      <c r="AJ175" s="11"/>
      <c r="AK175" s="11"/>
    </row>
    <row r="176" ht="13.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89"/>
      <c r="AB176" s="11"/>
      <c r="AC176" s="11"/>
      <c r="AD176" s="11"/>
      <c r="AE176" s="11"/>
      <c r="AF176" s="11"/>
      <c r="AG176" s="11"/>
      <c r="AH176" s="11"/>
      <c r="AI176" s="11"/>
      <c r="AJ176" s="11"/>
      <c r="AK176" s="11"/>
    </row>
    <row r="177" ht="13.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89"/>
      <c r="AB177" s="11"/>
      <c r="AC177" s="11"/>
      <c r="AD177" s="11"/>
      <c r="AE177" s="11"/>
      <c r="AF177" s="11"/>
      <c r="AG177" s="11"/>
      <c r="AH177" s="11"/>
      <c r="AI177" s="11"/>
      <c r="AJ177" s="11"/>
      <c r="AK177" s="11"/>
    </row>
    <row r="178" ht="13.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89"/>
      <c r="AB178" s="11"/>
      <c r="AC178" s="11"/>
      <c r="AD178" s="11"/>
      <c r="AE178" s="11"/>
      <c r="AF178" s="11"/>
      <c r="AG178" s="11"/>
      <c r="AH178" s="11"/>
      <c r="AI178" s="11"/>
      <c r="AJ178" s="11"/>
      <c r="AK178" s="11"/>
    </row>
    <row r="179" ht="13.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89"/>
      <c r="AB179" s="11"/>
      <c r="AC179" s="11"/>
      <c r="AD179" s="11"/>
      <c r="AE179" s="11"/>
      <c r="AF179" s="11"/>
      <c r="AG179" s="11"/>
      <c r="AH179" s="11"/>
      <c r="AI179" s="11"/>
      <c r="AJ179" s="11"/>
      <c r="AK179" s="11"/>
    </row>
    <row r="180" ht="13.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89"/>
      <c r="AB180" s="11"/>
      <c r="AC180" s="11"/>
      <c r="AD180" s="11"/>
      <c r="AE180" s="11"/>
      <c r="AF180" s="11"/>
      <c r="AG180" s="11"/>
      <c r="AH180" s="11"/>
      <c r="AI180" s="11"/>
      <c r="AJ180" s="11"/>
      <c r="AK180" s="11"/>
    </row>
    <row r="181" ht="13.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89"/>
      <c r="AB181" s="11"/>
      <c r="AC181" s="11"/>
      <c r="AD181" s="11"/>
      <c r="AE181" s="11"/>
      <c r="AF181" s="11"/>
      <c r="AG181" s="11"/>
      <c r="AH181" s="11"/>
      <c r="AI181" s="11"/>
      <c r="AJ181" s="11"/>
      <c r="AK181" s="11"/>
    </row>
    <row r="182" ht="13.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89"/>
      <c r="AB182" s="11"/>
      <c r="AC182" s="11"/>
      <c r="AD182" s="11"/>
      <c r="AE182" s="11"/>
      <c r="AF182" s="11"/>
      <c r="AG182" s="11"/>
      <c r="AH182" s="11"/>
      <c r="AI182" s="11"/>
      <c r="AJ182" s="11"/>
      <c r="AK182" s="11"/>
    </row>
    <row r="183" ht="13.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89"/>
      <c r="AB183" s="11"/>
      <c r="AC183" s="11"/>
      <c r="AD183" s="11"/>
      <c r="AE183" s="11"/>
      <c r="AF183" s="11"/>
      <c r="AG183" s="11"/>
      <c r="AH183" s="11"/>
      <c r="AI183" s="11"/>
      <c r="AJ183" s="11"/>
      <c r="AK183" s="11"/>
    </row>
    <row r="184" ht="13.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89"/>
      <c r="AB184" s="11"/>
      <c r="AC184" s="11"/>
      <c r="AD184" s="11"/>
      <c r="AE184" s="11"/>
      <c r="AF184" s="11"/>
      <c r="AG184" s="11"/>
      <c r="AH184" s="11"/>
      <c r="AI184" s="11"/>
      <c r="AJ184" s="11"/>
      <c r="AK184" s="11"/>
    </row>
    <row r="185" ht="13.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89"/>
      <c r="AB185" s="11"/>
      <c r="AC185" s="11"/>
      <c r="AD185" s="11"/>
      <c r="AE185" s="11"/>
      <c r="AF185" s="11"/>
      <c r="AG185" s="11"/>
      <c r="AH185" s="11"/>
      <c r="AI185" s="11"/>
      <c r="AJ185" s="11"/>
      <c r="AK185" s="11"/>
    </row>
    <row r="186" ht="13.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89"/>
      <c r="AB186" s="11"/>
      <c r="AC186" s="11"/>
      <c r="AD186" s="11"/>
      <c r="AE186" s="11"/>
      <c r="AF186" s="11"/>
      <c r="AG186" s="11"/>
      <c r="AH186" s="11"/>
      <c r="AI186" s="11"/>
      <c r="AJ186" s="11"/>
      <c r="AK186" s="11"/>
    </row>
    <row r="187" ht="13.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89"/>
      <c r="AB187" s="11"/>
      <c r="AC187" s="11"/>
      <c r="AD187" s="11"/>
      <c r="AE187" s="11"/>
      <c r="AF187" s="11"/>
      <c r="AG187" s="11"/>
      <c r="AH187" s="11"/>
      <c r="AI187" s="11"/>
      <c r="AJ187" s="11"/>
      <c r="AK187" s="11"/>
    </row>
    <row r="188" ht="13.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89"/>
      <c r="AB188" s="11"/>
      <c r="AC188" s="11"/>
      <c r="AD188" s="11"/>
      <c r="AE188" s="11"/>
      <c r="AF188" s="11"/>
      <c r="AG188" s="11"/>
      <c r="AH188" s="11"/>
      <c r="AI188" s="11"/>
      <c r="AJ188" s="11"/>
      <c r="AK188" s="11"/>
    </row>
    <row r="189" ht="13.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89"/>
      <c r="AB189" s="11"/>
      <c r="AC189" s="11"/>
      <c r="AD189" s="11"/>
      <c r="AE189" s="11"/>
      <c r="AF189" s="11"/>
      <c r="AG189" s="11"/>
      <c r="AH189" s="11"/>
      <c r="AI189" s="11"/>
      <c r="AJ189" s="11"/>
      <c r="AK189" s="11"/>
    </row>
    <row r="190" ht="13.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89"/>
      <c r="AB190" s="11"/>
      <c r="AC190" s="11"/>
      <c r="AD190" s="11"/>
      <c r="AE190" s="11"/>
      <c r="AF190" s="11"/>
      <c r="AG190" s="11"/>
      <c r="AH190" s="11"/>
      <c r="AI190" s="11"/>
      <c r="AJ190" s="11"/>
      <c r="AK190" s="11"/>
    </row>
    <row r="191" ht="13.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89"/>
      <c r="AB191" s="11"/>
      <c r="AC191" s="11"/>
      <c r="AD191" s="11"/>
      <c r="AE191" s="11"/>
      <c r="AF191" s="11"/>
      <c r="AG191" s="11"/>
      <c r="AH191" s="11"/>
      <c r="AI191" s="11"/>
      <c r="AJ191" s="11"/>
      <c r="AK191" s="11"/>
    </row>
    <row r="192" ht="13.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89"/>
      <c r="AB192" s="11"/>
      <c r="AC192" s="11"/>
      <c r="AD192" s="11"/>
      <c r="AE192" s="11"/>
      <c r="AF192" s="11"/>
      <c r="AG192" s="11"/>
      <c r="AH192" s="11"/>
      <c r="AI192" s="11"/>
      <c r="AJ192" s="11"/>
      <c r="AK192" s="11"/>
    </row>
    <row r="193" ht="13.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89"/>
      <c r="AB193" s="11"/>
      <c r="AC193" s="11"/>
      <c r="AD193" s="11"/>
      <c r="AE193" s="11"/>
      <c r="AF193" s="11"/>
      <c r="AG193" s="11"/>
      <c r="AH193" s="11"/>
      <c r="AI193" s="11"/>
      <c r="AJ193" s="11"/>
      <c r="AK193" s="11"/>
    </row>
    <row r="194" ht="13.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89"/>
      <c r="AB194" s="11"/>
      <c r="AC194" s="11"/>
      <c r="AD194" s="11"/>
      <c r="AE194" s="11"/>
      <c r="AF194" s="11"/>
      <c r="AG194" s="11"/>
      <c r="AH194" s="11"/>
      <c r="AI194" s="11"/>
      <c r="AJ194" s="11"/>
      <c r="AK194" s="11"/>
    </row>
    <row r="195" ht="13.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89"/>
      <c r="AB195" s="11"/>
      <c r="AC195" s="11"/>
      <c r="AD195" s="11"/>
      <c r="AE195" s="11"/>
      <c r="AF195" s="11"/>
      <c r="AG195" s="11"/>
      <c r="AH195" s="11"/>
      <c r="AI195" s="11"/>
      <c r="AJ195" s="11"/>
      <c r="AK195" s="11"/>
    </row>
    <row r="196" ht="13.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89"/>
      <c r="AB196" s="11"/>
      <c r="AC196" s="11"/>
      <c r="AD196" s="11"/>
      <c r="AE196" s="11"/>
      <c r="AF196" s="11"/>
      <c r="AG196" s="11"/>
      <c r="AH196" s="11"/>
      <c r="AI196" s="11"/>
      <c r="AJ196" s="11"/>
      <c r="AK196" s="11"/>
    </row>
    <row r="197" ht="13.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89"/>
      <c r="AB197" s="11"/>
      <c r="AC197" s="11"/>
      <c r="AD197" s="11"/>
      <c r="AE197" s="11"/>
      <c r="AF197" s="11"/>
      <c r="AG197" s="11"/>
      <c r="AH197" s="11"/>
      <c r="AI197" s="11"/>
      <c r="AJ197" s="11"/>
      <c r="AK197" s="11"/>
    </row>
    <row r="198" ht="13.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89"/>
      <c r="AB198" s="11"/>
      <c r="AC198" s="11"/>
      <c r="AD198" s="11"/>
      <c r="AE198" s="11"/>
      <c r="AF198" s="11"/>
      <c r="AG198" s="11"/>
      <c r="AH198" s="11"/>
      <c r="AI198" s="11"/>
      <c r="AJ198" s="11"/>
      <c r="AK198" s="11"/>
    </row>
    <row r="199" ht="13.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89"/>
      <c r="AB199" s="11"/>
      <c r="AC199" s="11"/>
      <c r="AD199" s="11"/>
      <c r="AE199" s="11"/>
      <c r="AF199" s="11"/>
      <c r="AG199" s="11"/>
      <c r="AH199" s="11"/>
      <c r="AI199" s="11"/>
      <c r="AJ199" s="11"/>
      <c r="AK199" s="11"/>
    </row>
    <row r="200" ht="13.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89"/>
      <c r="AB200" s="11"/>
      <c r="AC200" s="11"/>
      <c r="AD200" s="11"/>
      <c r="AE200" s="11"/>
      <c r="AF200" s="11"/>
      <c r="AG200" s="11"/>
      <c r="AH200" s="11"/>
      <c r="AI200" s="11"/>
      <c r="AJ200" s="11"/>
      <c r="AK200" s="11"/>
    </row>
    <row r="201" ht="13.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89"/>
      <c r="AB201" s="11"/>
      <c r="AC201" s="11"/>
      <c r="AD201" s="11"/>
      <c r="AE201" s="11"/>
      <c r="AF201" s="11"/>
      <c r="AG201" s="11"/>
      <c r="AH201" s="11"/>
      <c r="AI201" s="11"/>
      <c r="AJ201" s="11"/>
      <c r="AK201" s="11"/>
    </row>
    <row r="202" ht="13.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89"/>
      <c r="AB202" s="11"/>
      <c r="AC202" s="11"/>
      <c r="AD202" s="11"/>
      <c r="AE202" s="11"/>
      <c r="AF202" s="11"/>
      <c r="AG202" s="11"/>
      <c r="AH202" s="11"/>
      <c r="AI202" s="11"/>
      <c r="AJ202" s="11"/>
      <c r="AK202" s="11"/>
    </row>
    <row r="203" ht="13.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89"/>
      <c r="AB203" s="11"/>
      <c r="AC203" s="11"/>
      <c r="AD203" s="11"/>
      <c r="AE203" s="11"/>
      <c r="AF203" s="11"/>
      <c r="AG203" s="11"/>
      <c r="AH203" s="11"/>
      <c r="AI203" s="11"/>
      <c r="AJ203" s="11"/>
      <c r="AK203" s="11"/>
    </row>
    <row r="204" ht="13.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89"/>
      <c r="AB204" s="11"/>
      <c r="AC204" s="11"/>
      <c r="AD204" s="11"/>
      <c r="AE204" s="11"/>
      <c r="AF204" s="11"/>
      <c r="AG204" s="11"/>
      <c r="AH204" s="11"/>
      <c r="AI204" s="11"/>
      <c r="AJ204" s="11"/>
      <c r="AK204" s="11"/>
    </row>
    <row r="205" ht="13.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89"/>
      <c r="AB205" s="11"/>
      <c r="AC205" s="11"/>
      <c r="AD205" s="11"/>
      <c r="AE205" s="11"/>
      <c r="AF205" s="11"/>
      <c r="AG205" s="11"/>
      <c r="AH205" s="11"/>
      <c r="AI205" s="11"/>
      <c r="AJ205" s="11"/>
      <c r="AK205" s="11"/>
    </row>
    <row r="206" ht="13.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89"/>
      <c r="AB206" s="11"/>
      <c r="AC206" s="11"/>
      <c r="AD206" s="11"/>
      <c r="AE206" s="11"/>
      <c r="AF206" s="11"/>
      <c r="AG206" s="11"/>
      <c r="AH206" s="11"/>
      <c r="AI206" s="11"/>
      <c r="AJ206" s="11"/>
      <c r="AK206" s="11"/>
    </row>
    <row r="207" ht="13.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89"/>
      <c r="AB207" s="11"/>
      <c r="AC207" s="11"/>
      <c r="AD207" s="11"/>
      <c r="AE207" s="11"/>
      <c r="AF207" s="11"/>
      <c r="AG207" s="11"/>
      <c r="AH207" s="11"/>
      <c r="AI207" s="11"/>
      <c r="AJ207" s="11"/>
      <c r="AK207" s="11"/>
    </row>
    <row r="208" ht="13.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89"/>
      <c r="AB208" s="11"/>
      <c r="AC208" s="11"/>
      <c r="AD208" s="11"/>
      <c r="AE208" s="11"/>
      <c r="AF208" s="11"/>
      <c r="AG208" s="11"/>
      <c r="AH208" s="11"/>
      <c r="AI208" s="11"/>
      <c r="AJ208" s="11"/>
      <c r="AK208" s="11"/>
    </row>
    <row r="209" ht="13.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89"/>
      <c r="AB209" s="11"/>
      <c r="AC209" s="11"/>
      <c r="AD209" s="11"/>
      <c r="AE209" s="11"/>
      <c r="AF209" s="11"/>
      <c r="AG209" s="11"/>
      <c r="AH209" s="11"/>
      <c r="AI209" s="11"/>
      <c r="AJ209" s="11"/>
      <c r="AK209" s="11"/>
    </row>
    <row r="210" ht="13.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89"/>
      <c r="AB210" s="11"/>
      <c r="AC210" s="11"/>
      <c r="AD210" s="11"/>
      <c r="AE210" s="11"/>
      <c r="AF210" s="11"/>
      <c r="AG210" s="11"/>
      <c r="AH210" s="11"/>
      <c r="AI210" s="11"/>
      <c r="AJ210" s="11"/>
      <c r="AK210" s="11"/>
    </row>
    <row r="211" ht="13.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89"/>
      <c r="AB211" s="11"/>
      <c r="AC211" s="11"/>
      <c r="AD211" s="11"/>
      <c r="AE211" s="11"/>
      <c r="AF211" s="11"/>
      <c r="AG211" s="11"/>
      <c r="AH211" s="11"/>
      <c r="AI211" s="11"/>
      <c r="AJ211" s="11"/>
      <c r="AK211" s="11"/>
    </row>
    <row r="212" ht="13.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89"/>
      <c r="AB212" s="11"/>
      <c r="AC212" s="11"/>
      <c r="AD212" s="11"/>
      <c r="AE212" s="11"/>
      <c r="AF212" s="11"/>
      <c r="AG212" s="11"/>
      <c r="AH212" s="11"/>
      <c r="AI212" s="11"/>
      <c r="AJ212" s="11"/>
      <c r="AK212" s="11"/>
    </row>
    <row r="213" ht="13.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89"/>
      <c r="AB213" s="11"/>
      <c r="AC213" s="11"/>
      <c r="AD213" s="11"/>
      <c r="AE213" s="11"/>
      <c r="AF213" s="11"/>
      <c r="AG213" s="11"/>
      <c r="AH213" s="11"/>
      <c r="AI213" s="11"/>
      <c r="AJ213" s="11"/>
      <c r="AK213" s="11"/>
    </row>
    <row r="214" ht="13.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89"/>
      <c r="AB214" s="11"/>
      <c r="AC214" s="11"/>
      <c r="AD214" s="11"/>
      <c r="AE214" s="11"/>
      <c r="AF214" s="11"/>
      <c r="AG214" s="11"/>
      <c r="AH214" s="11"/>
      <c r="AI214" s="11"/>
      <c r="AJ214" s="11"/>
      <c r="AK214" s="11"/>
    </row>
    <row r="215" ht="13.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89"/>
      <c r="AB215" s="11"/>
      <c r="AC215" s="11"/>
      <c r="AD215" s="11"/>
      <c r="AE215" s="11"/>
      <c r="AF215" s="11"/>
      <c r="AG215" s="11"/>
      <c r="AH215" s="11"/>
      <c r="AI215" s="11"/>
      <c r="AJ215" s="11"/>
      <c r="AK215" s="11"/>
    </row>
    <row r="216" ht="13.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89"/>
      <c r="AB216" s="11"/>
      <c r="AC216" s="11"/>
      <c r="AD216" s="11"/>
      <c r="AE216" s="11"/>
      <c r="AF216" s="11"/>
      <c r="AG216" s="11"/>
      <c r="AH216" s="11"/>
      <c r="AI216" s="11"/>
      <c r="AJ216" s="11"/>
      <c r="AK216" s="11"/>
    </row>
    <row r="217" ht="13.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89"/>
      <c r="AB217" s="11"/>
      <c r="AC217" s="11"/>
      <c r="AD217" s="11"/>
      <c r="AE217" s="11"/>
      <c r="AF217" s="11"/>
      <c r="AG217" s="11"/>
      <c r="AH217" s="11"/>
      <c r="AI217" s="11"/>
      <c r="AJ217" s="11"/>
      <c r="AK217" s="11"/>
    </row>
    <row r="218" ht="13.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89"/>
      <c r="AB218" s="11"/>
      <c r="AC218" s="11"/>
      <c r="AD218" s="11"/>
      <c r="AE218" s="11"/>
      <c r="AF218" s="11"/>
      <c r="AG218" s="11"/>
      <c r="AH218" s="11"/>
      <c r="AI218" s="11"/>
      <c r="AJ218" s="11"/>
      <c r="AK218" s="11"/>
    </row>
    <row r="219" ht="13.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89"/>
      <c r="AB219" s="11"/>
      <c r="AC219" s="11"/>
      <c r="AD219" s="11"/>
      <c r="AE219" s="11"/>
      <c r="AF219" s="11"/>
      <c r="AG219" s="11"/>
      <c r="AH219" s="11"/>
      <c r="AI219" s="11"/>
      <c r="AJ219" s="11"/>
      <c r="AK219" s="11"/>
    </row>
    <row r="220" ht="13.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89"/>
      <c r="AB220" s="11"/>
      <c r="AC220" s="11"/>
      <c r="AD220" s="11"/>
      <c r="AE220" s="11"/>
      <c r="AF220" s="11"/>
      <c r="AG220" s="11"/>
      <c r="AH220" s="11"/>
      <c r="AI220" s="11"/>
      <c r="AJ220" s="11"/>
      <c r="AK220" s="11"/>
    </row>
    <row r="221" ht="13.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89"/>
      <c r="AB221" s="11"/>
      <c r="AC221" s="11"/>
      <c r="AD221" s="11"/>
      <c r="AE221" s="11"/>
      <c r="AF221" s="11"/>
      <c r="AG221" s="11"/>
      <c r="AH221" s="11"/>
      <c r="AI221" s="11"/>
      <c r="AJ221" s="11"/>
      <c r="AK221" s="11"/>
    </row>
    <row r="222" ht="13.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89"/>
      <c r="AB222" s="11"/>
      <c r="AC222" s="11"/>
      <c r="AD222" s="11"/>
      <c r="AE222" s="11"/>
      <c r="AF222" s="11"/>
      <c r="AG222" s="11"/>
      <c r="AH222" s="11"/>
      <c r="AI222" s="11"/>
      <c r="AJ222" s="11"/>
      <c r="AK222" s="11"/>
    </row>
    <row r="223" ht="13.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89"/>
      <c r="AB223" s="11"/>
      <c r="AC223" s="11"/>
      <c r="AD223" s="11"/>
      <c r="AE223" s="11"/>
      <c r="AF223" s="11"/>
      <c r="AG223" s="11"/>
      <c r="AH223" s="11"/>
      <c r="AI223" s="11"/>
      <c r="AJ223" s="11"/>
      <c r="AK223" s="11"/>
    </row>
    <row r="224" ht="13.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89"/>
      <c r="AB224" s="11"/>
      <c r="AC224" s="11"/>
      <c r="AD224" s="11"/>
      <c r="AE224" s="11"/>
      <c r="AF224" s="11"/>
      <c r="AG224" s="11"/>
      <c r="AH224" s="11"/>
      <c r="AI224" s="11"/>
      <c r="AJ224" s="11"/>
      <c r="AK224" s="11"/>
    </row>
    <row r="225" ht="13.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89"/>
      <c r="AB225" s="11"/>
      <c r="AC225" s="11"/>
      <c r="AD225" s="11"/>
      <c r="AE225" s="11"/>
      <c r="AF225" s="11"/>
      <c r="AG225" s="11"/>
      <c r="AH225" s="11"/>
      <c r="AI225" s="11"/>
      <c r="AJ225" s="11"/>
      <c r="AK225" s="11"/>
    </row>
    <row r="226" ht="13.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89"/>
      <c r="AB226" s="11"/>
      <c r="AC226" s="11"/>
      <c r="AD226" s="11"/>
      <c r="AE226" s="11"/>
      <c r="AF226" s="11"/>
      <c r="AG226" s="11"/>
      <c r="AH226" s="11"/>
      <c r="AI226" s="11"/>
      <c r="AJ226" s="11"/>
      <c r="AK226" s="11"/>
    </row>
    <row r="227" ht="13.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89"/>
      <c r="AB227" s="11"/>
      <c r="AC227" s="11"/>
      <c r="AD227" s="11"/>
      <c r="AE227" s="11"/>
      <c r="AF227" s="11"/>
      <c r="AG227" s="11"/>
      <c r="AH227" s="11"/>
      <c r="AI227" s="11"/>
      <c r="AJ227" s="11"/>
      <c r="AK227" s="11"/>
    </row>
    <row r="228" ht="13.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89"/>
      <c r="AB228" s="11"/>
      <c r="AC228" s="11"/>
      <c r="AD228" s="11"/>
      <c r="AE228" s="11"/>
      <c r="AF228" s="11"/>
      <c r="AG228" s="11"/>
      <c r="AH228" s="11"/>
      <c r="AI228" s="11"/>
      <c r="AJ228" s="11"/>
      <c r="AK228" s="11"/>
    </row>
    <row r="229" ht="13.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89"/>
      <c r="AB229" s="11"/>
      <c r="AC229" s="11"/>
      <c r="AD229" s="11"/>
      <c r="AE229" s="11"/>
      <c r="AF229" s="11"/>
      <c r="AG229" s="11"/>
      <c r="AH229" s="11"/>
      <c r="AI229" s="11"/>
      <c r="AJ229" s="11"/>
      <c r="AK229" s="11"/>
    </row>
    <row r="230" ht="13.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89"/>
      <c r="AB230" s="11"/>
      <c r="AC230" s="11"/>
      <c r="AD230" s="11"/>
      <c r="AE230" s="11"/>
      <c r="AF230" s="11"/>
      <c r="AG230" s="11"/>
      <c r="AH230" s="11"/>
      <c r="AI230" s="11"/>
      <c r="AJ230" s="11"/>
      <c r="AK230" s="11"/>
    </row>
    <row r="231" ht="13.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89"/>
      <c r="AB231" s="11"/>
      <c r="AC231" s="11"/>
      <c r="AD231" s="11"/>
      <c r="AE231" s="11"/>
      <c r="AF231" s="11"/>
      <c r="AG231" s="11"/>
      <c r="AH231" s="11"/>
      <c r="AI231" s="11"/>
      <c r="AJ231" s="11"/>
      <c r="AK231" s="11"/>
    </row>
    <row r="232" ht="13.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89"/>
      <c r="AB232" s="11"/>
      <c r="AC232" s="11"/>
      <c r="AD232" s="11"/>
      <c r="AE232" s="11"/>
      <c r="AF232" s="11"/>
      <c r="AG232" s="11"/>
      <c r="AH232" s="11"/>
      <c r="AI232" s="11"/>
      <c r="AJ232" s="11"/>
      <c r="AK232" s="11"/>
    </row>
    <row r="233" ht="13.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89"/>
      <c r="AB233" s="11"/>
      <c r="AC233" s="11"/>
      <c r="AD233" s="11"/>
      <c r="AE233" s="11"/>
      <c r="AF233" s="11"/>
      <c r="AG233" s="11"/>
      <c r="AH233" s="11"/>
      <c r="AI233" s="11"/>
      <c r="AJ233" s="11"/>
      <c r="AK233" s="11"/>
    </row>
    <row r="234" ht="13.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89"/>
      <c r="AB234" s="11"/>
      <c r="AC234" s="11"/>
      <c r="AD234" s="11"/>
      <c r="AE234" s="11"/>
      <c r="AF234" s="11"/>
      <c r="AG234" s="11"/>
      <c r="AH234" s="11"/>
      <c r="AI234" s="11"/>
      <c r="AJ234" s="11"/>
      <c r="AK234" s="11"/>
    </row>
    <row r="235" ht="13.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89"/>
      <c r="AB235" s="11"/>
      <c r="AC235" s="11"/>
      <c r="AD235" s="11"/>
      <c r="AE235" s="11"/>
      <c r="AF235" s="11"/>
      <c r="AG235" s="11"/>
      <c r="AH235" s="11"/>
      <c r="AI235" s="11"/>
      <c r="AJ235" s="11"/>
      <c r="AK235" s="11"/>
    </row>
    <row r="236" ht="13.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89"/>
      <c r="AB236" s="11"/>
      <c r="AC236" s="11"/>
      <c r="AD236" s="11"/>
      <c r="AE236" s="11"/>
      <c r="AF236" s="11"/>
      <c r="AG236" s="11"/>
      <c r="AH236" s="11"/>
      <c r="AI236" s="11"/>
      <c r="AJ236" s="11"/>
      <c r="AK236" s="11"/>
    </row>
    <row r="237" ht="13.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89"/>
      <c r="AB237" s="11"/>
      <c r="AC237" s="11"/>
      <c r="AD237" s="11"/>
      <c r="AE237" s="11"/>
      <c r="AF237" s="11"/>
      <c r="AG237" s="11"/>
      <c r="AH237" s="11"/>
      <c r="AI237" s="11"/>
      <c r="AJ237" s="11"/>
      <c r="AK237" s="11"/>
    </row>
    <row r="238" ht="13.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89"/>
      <c r="AB238" s="11"/>
      <c r="AC238" s="11"/>
      <c r="AD238" s="11"/>
      <c r="AE238" s="11"/>
      <c r="AF238" s="11"/>
      <c r="AG238" s="11"/>
      <c r="AH238" s="11"/>
      <c r="AI238" s="11"/>
      <c r="AJ238" s="11"/>
      <c r="AK238" s="11"/>
    </row>
    <row r="239" ht="13.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89"/>
      <c r="AB239" s="11"/>
      <c r="AC239" s="11"/>
      <c r="AD239" s="11"/>
      <c r="AE239" s="11"/>
      <c r="AF239" s="11"/>
      <c r="AG239" s="11"/>
      <c r="AH239" s="11"/>
      <c r="AI239" s="11"/>
      <c r="AJ239" s="11"/>
      <c r="AK239" s="11"/>
    </row>
    <row r="240" ht="13.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89"/>
      <c r="AB240" s="11"/>
      <c r="AC240" s="11"/>
      <c r="AD240" s="11"/>
      <c r="AE240" s="11"/>
      <c r="AF240" s="11"/>
      <c r="AG240" s="11"/>
      <c r="AH240" s="11"/>
      <c r="AI240" s="11"/>
      <c r="AJ240" s="11"/>
      <c r="AK240" s="11"/>
    </row>
    <row r="241" ht="13.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89"/>
      <c r="AB241" s="11"/>
      <c r="AC241" s="11"/>
      <c r="AD241" s="11"/>
      <c r="AE241" s="11"/>
      <c r="AF241" s="11"/>
      <c r="AG241" s="11"/>
      <c r="AH241" s="11"/>
      <c r="AI241" s="11"/>
      <c r="AJ241" s="11"/>
      <c r="AK241" s="11"/>
    </row>
    <row r="242" ht="13.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89"/>
      <c r="AB242" s="11"/>
      <c r="AC242" s="11"/>
      <c r="AD242" s="11"/>
      <c r="AE242" s="11"/>
      <c r="AF242" s="11"/>
      <c r="AG242" s="11"/>
      <c r="AH242" s="11"/>
      <c r="AI242" s="11"/>
      <c r="AJ242" s="11"/>
      <c r="AK242" s="11"/>
    </row>
    <row r="243" ht="13.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89"/>
      <c r="AB243" s="11"/>
      <c r="AC243" s="11"/>
      <c r="AD243" s="11"/>
      <c r="AE243" s="11"/>
      <c r="AF243" s="11"/>
      <c r="AG243" s="11"/>
      <c r="AH243" s="11"/>
      <c r="AI243" s="11"/>
      <c r="AJ243" s="11"/>
      <c r="AK243" s="11"/>
    </row>
    <row r="244" ht="13.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89"/>
      <c r="AB244" s="11"/>
      <c r="AC244" s="11"/>
      <c r="AD244" s="11"/>
      <c r="AE244" s="11"/>
      <c r="AF244" s="11"/>
      <c r="AG244" s="11"/>
      <c r="AH244" s="11"/>
      <c r="AI244" s="11"/>
      <c r="AJ244" s="11"/>
      <c r="AK244" s="11"/>
    </row>
    <row r="245" ht="13.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89"/>
      <c r="AB245" s="11"/>
      <c r="AC245" s="11"/>
      <c r="AD245" s="11"/>
      <c r="AE245" s="11"/>
      <c r="AF245" s="11"/>
      <c r="AG245" s="11"/>
      <c r="AH245" s="11"/>
      <c r="AI245" s="11"/>
      <c r="AJ245" s="11"/>
      <c r="AK245" s="11"/>
    </row>
    <row r="246" ht="13.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89"/>
      <c r="AB246" s="11"/>
      <c r="AC246" s="11"/>
      <c r="AD246" s="11"/>
      <c r="AE246" s="11"/>
      <c r="AF246" s="11"/>
      <c r="AG246" s="11"/>
      <c r="AH246" s="11"/>
      <c r="AI246" s="11"/>
      <c r="AJ246" s="11"/>
      <c r="AK246" s="11"/>
    </row>
    <row r="247" ht="13.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89"/>
      <c r="AB247" s="11"/>
      <c r="AC247" s="11"/>
      <c r="AD247" s="11"/>
      <c r="AE247" s="11"/>
      <c r="AF247" s="11"/>
      <c r="AG247" s="11"/>
      <c r="AH247" s="11"/>
      <c r="AI247" s="11"/>
      <c r="AJ247" s="11"/>
      <c r="AK247" s="11"/>
    </row>
    <row r="248" ht="13.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89"/>
      <c r="AB248" s="11"/>
      <c r="AC248" s="11"/>
      <c r="AD248" s="11"/>
      <c r="AE248" s="11"/>
      <c r="AF248" s="11"/>
      <c r="AG248" s="11"/>
      <c r="AH248" s="11"/>
      <c r="AI248" s="11"/>
      <c r="AJ248" s="11"/>
      <c r="AK248" s="11"/>
    </row>
    <row r="249" ht="13.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89"/>
      <c r="AB249" s="11"/>
      <c r="AC249" s="11"/>
      <c r="AD249" s="11"/>
      <c r="AE249" s="11"/>
      <c r="AF249" s="11"/>
      <c r="AG249" s="11"/>
      <c r="AH249" s="11"/>
      <c r="AI249" s="11"/>
      <c r="AJ249" s="11"/>
      <c r="AK249" s="11"/>
    </row>
    <row r="250" ht="13.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89"/>
      <c r="AB250" s="11"/>
      <c r="AC250" s="11"/>
      <c r="AD250" s="11"/>
      <c r="AE250" s="11"/>
      <c r="AF250" s="11"/>
      <c r="AG250" s="11"/>
      <c r="AH250" s="11"/>
      <c r="AI250" s="11"/>
      <c r="AJ250" s="11"/>
      <c r="AK250" s="11"/>
    </row>
    <row r="251" ht="13.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89"/>
      <c r="AB251" s="11"/>
      <c r="AC251" s="11"/>
      <c r="AD251" s="11"/>
      <c r="AE251" s="11"/>
      <c r="AF251" s="11"/>
      <c r="AG251" s="11"/>
      <c r="AH251" s="11"/>
      <c r="AI251" s="11"/>
      <c r="AJ251" s="11"/>
      <c r="AK251" s="11"/>
    </row>
    <row r="252" ht="13.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89"/>
      <c r="AB252" s="11"/>
      <c r="AC252" s="11"/>
      <c r="AD252" s="11"/>
      <c r="AE252" s="11"/>
      <c r="AF252" s="11"/>
      <c r="AG252" s="11"/>
      <c r="AH252" s="11"/>
      <c r="AI252" s="11"/>
      <c r="AJ252" s="11"/>
      <c r="AK252" s="11"/>
    </row>
    <row r="253" ht="13.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89"/>
      <c r="AB253" s="11"/>
      <c r="AC253" s="11"/>
      <c r="AD253" s="11"/>
      <c r="AE253" s="11"/>
      <c r="AF253" s="11"/>
      <c r="AG253" s="11"/>
      <c r="AH253" s="11"/>
      <c r="AI253" s="11"/>
      <c r="AJ253" s="11"/>
      <c r="AK253" s="11"/>
    </row>
    <row r="254" ht="13.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89"/>
      <c r="AB254" s="11"/>
      <c r="AC254" s="11"/>
      <c r="AD254" s="11"/>
      <c r="AE254" s="11"/>
      <c r="AF254" s="11"/>
      <c r="AG254" s="11"/>
      <c r="AH254" s="11"/>
      <c r="AI254" s="11"/>
      <c r="AJ254" s="11"/>
      <c r="AK254" s="11"/>
    </row>
    <row r="255" ht="13.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89"/>
      <c r="AB255" s="11"/>
      <c r="AC255" s="11"/>
      <c r="AD255" s="11"/>
      <c r="AE255" s="11"/>
      <c r="AF255" s="11"/>
      <c r="AG255" s="11"/>
      <c r="AH255" s="11"/>
      <c r="AI255" s="11"/>
      <c r="AJ255" s="11"/>
      <c r="AK255" s="11"/>
    </row>
    <row r="256" ht="13.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89"/>
      <c r="AB256" s="11"/>
      <c r="AC256" s="11"/>
      <c r="AD256" s="11"/>
      <c r="AE256" s="11"/>
      <c r="AF256" s="11"/>
      <c r="AG256" s="11"/>
      <c r="AH256" s="11"/>
      <c r="AI256" s="11"/>
      <c r="AJ256" s="11"/>
      <c r="AK256" s="11"/>
    </row>
    <row r="257" ht="13.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89"/>
      <c r="AB257" s="11"/>
      <c r="AC257" s="11"/>
      <c r="AD257" s="11"/>
      <c r="AE257" s="11"/>
      <c r="AF257" s="11"/>
      <c r="AG257" s="11"/>
      <c r="AH257" s="11"/>
      <c r="AI257" s="11"/>
      <c r="AJ257" s="11"/>
      <c r="AK257" s="11"/>
    </row>
    <row r="258" ht="13.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89"/>
      <c r="AB258" s="11"/>
      <c r="AC258" s="11"/>
      <c r="AD258" s="11"/>
      <c r="AE258" s="11"/>
      <c r="AF258" s="11"/>
      <c r="AG258" s="11"/>
      <c r="AH258" s="11"/>
      <c r="AI258" s="11"/>
      <c r="AJ258" s="11"/>
      <c r="AK258" s="11"/>
    </row>
    <row r="259" ht="13.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89"/>
      <c r="AB259" s="11"/>
      <c r="AC259" s="11"/>
      <c r="AD259" s="11"/>
      <c r="AE259" s="11"/>
      <c r="AF259" s="11"/>
      <c r="AG259" s="11"/>
      <c r="AH259" s="11"/>
      <c r="AI259" s="11"/>
      <c r="AJ259" s="11"/>
      <c r="AK259" s="11"/>
    </row>
    <row r="260" ht="13.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89"/>
      <c r="AB260" s="11"/>
      <c r="AC260" s="11"/>
      <c r="AD260" s="11"/>
      <c r="AE260" s="11"/>
      <c r="AF260" s="11"/>
      <c r="AG260" s="11"/>
      <c r="AH260" s="11"/>
      <c r="AI260" s="11"/>
      <c r="AJ260" s="11"/>
      <c r="AK260" s="11"/>
    </row>
    <row r="261" ht="13.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89"/>
      <c r="AB261" s="11"/>
      <c r="AC261" s="11"/>
      <c r="AD261" s="11"/>
      <c r="AE261" s="11"/>
      <c r="AF261" s="11"/>
      <c r="AG261" s="11"/>
      <c r="AH261" s="11"/>
      <c r="AI261" s="11"/>
      <c r="AJ261" s="11"/>
      <c r="AK261" s="11"/>
    </row>
    <row r="262" ht="13.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89"/>
      <c r="AB262" s="11"/>
      <c r="AC262" s="11"/>
      <c r="AD262" s="11"/>
      <c r="AE262" s="11"/>
      <c r="AF262" s="11"/>
      <c r="AG262" s="11"/>
      <c r="AH262" s="11"/>
      <c r="AI262" s="11"/>
      <c r="AJ262" s="11"/>
      <c r="AK262" s="11"/>
    </row>
    <row r="263" ht="13.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89"/>
      <c r="AB263" s="11"/>
      <c r="AC263" s="11"/>
      <c r="AD263" s="11"/>
      <c r="AE263" s="11"/>
      <c r="AF263" s="11"/>
      <c r="AG263" s="11"/>
      <c r="AH263" s="11"/>
      <c r="AI263" s="11"/>
      <c r="AJ263" s="11"/>
      <c r="AK263" s="11"/>
    </row>
    <row r="264" ht="13.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89"/>
      <c r="AB264" s="11"/>
      <c r="AC264" s="11"/>
      <c r="AD264" s="11"/>
      <c r="AE264" s="11"/>
      <c r="AF264" s="11"/>
      <c r="AG264" s="11"/>
      <c r="AH264" s="11"/>
      <c r="AI264" s="11"/>
      <c r="AJ264" s="11"/>
      <c r="AK264" s="11"/>
    </row>
    <row r="265" ht="13.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89"/>
      <c r="AB265" s="11"/>
      <c r="AC265" s="11"/>
      <c r="AD265" s="11"/>
      <c r="AE265" s="11"/>
      <c r="AF265" s="11"/>
      <c r="AG265" s="11"/>
      <c r="AH265" s="11"/>
      <c r="AI265" s="11"/>
      <c r="AJ265" s="11"/>
      <c r="AK265" s="11"/>
    </row>
    <row r="266" ht="13.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89"/>
      <c r="AB266" s="11"/>
      <c r="AC266" s="11"/>
      <c r="AD266" s="11"/>
      <c r="AE266" s="11"/>
      <c r="AF266" s="11"/>
      <c r="AG266" s="11"/>
      <c r="AH266" s="11"/>
      <c r="AI266" s="11"/>
      <c r="AJ266" s="11"/>
      <c r="AK266" s="11"/>
    </row>
    <row r="267" ht="13.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89"/>
      <c r="AB267" s="11"/>
      <c r="AC267" s="11"/>
      <c r="AD267" s="11"/>
      <c r="AE267" s="11"/>
      <c r="AF267" s="11"/>
      <c r="AG267" s="11"/>
      <c r="AH267" s="11"/>
      <c r="AI267" s="11"/>
      <c r="AJ267" s="11"/>
      <c r="AK267" s="11"/>
    </row>
    <row r="268" ht="13.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89"/>
      <c r="AB268" s="11"/>
      <c r="AC268" s="11"/>
      <c r="AD268" s="11"/>
      <c r="AE268" s="11"/>
      <c r="AF268" s="11"/>
      <c r="AG268" s="11"/>
      <c r="AH268" s="11"/>
      <c r="AI268" s="11"/>
      <c r="AJ268" s="11"/>
      <c r="AK268" s="11"/>
    </row>
    <row r="269" ht="13.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89"/>
      <c r="AB269" s="11"/>
      <c r="AC269" s="11"/>
      <c r="AD269" s="11"/>
      <c r="AE269" s="11"/>
      <c r="AF269" s="11"/>
      <c r="AG269" s="11"/>
      <c r="AH269" s="11"/>
      <c r="AI269" s="11"/>
      <c r="AJ269" s="11"/>
      <c r="AK269" s="11"/>
    </row>
    <row r="270" ht="13.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89"/>
      <c r="AB270" s="11"/>
      <c r="AC270" s="11"/>
      <c r="AD270" s="11"/>
      <c r="AE270" s="11"/>
      <c r="AF270" s="11"/>
      <c r="AG270" s="11"/>
      <c r="AH270" s="11"/>
      <c r="AI270" s="11"/>
      <c r="AJ270" s="11"/>
      <c r="AK270" s="11"/>
    </row>
    <row r="271" ht="13.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89"/>
      <c r="AB271" s="11"/>
      <c r="AC271" s="11"/>
      <c r="AD271" s="11"/>
      <c r="AE271" s="11"/>
      <c r="AF271" s="11"/>
      <c r="AG271" s="11"/>
      <c r="AH271" s="11"/>
      <c r="AI271" s="11"/>
      <c r="AJ271" s="11"/>
      <c r="AK271" s="11"/>
    </row>
    <row r="272" ht="13.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89"/>
      <c r="AB272" s="11"/>
      <c r="AC272" s="11"/>
      <c r="AD272" s="11"/>
      <c r="AE272" s="11"/>
      <c r="AF272" s="11"/>
      <c r="AG272" s="11"/>
      <c r="AH272" s="11"/>
      <c r="AI272" s="11"/>
      <c r="AJ272" s="11"/>
      <c r="AK272" s="11"/>
    </row>
    <row r="273" ht="13.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89"/>
      <c r="AB273" s="11"/>
      <c r="AC273" s="11"/>
      <c r="AD273" s="11"/>
      <c r="AE273" s="11"/>
      <c r="AF273" s="11"/>
      <c r="AG273" s="11"/>
      <c r="AH273" s="11"/>
      <c r="AI273" s="11"/>
      <c r="AJ273" s="11"/>
      <c r="AK273" s="11"/>
    </row>
    <row r="274" ht="13.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89"/>
      <c r="AB274" s="11"/>
      <c r="AC274" s="11"/>
      <c r="AD274" s="11"/>
      <c r="AE274" s="11"/>
      <c r="AF274" s="11"/>
      <c r="AG274" s="11"/>
      <c r="AH274" s="11"/>
      <c r="AI274" s="11"/>
      <c r="AJ274" s="11"/>
      <c r="AK274" s="11"/>
    </row>
    <row r="275" ht="13.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89"/>
      <c r="AB275" s="11"/>
      <c r="AC275" s="11"/>
      <c r="AD275" s="11"/>
      <c r="AE275" s="11"/>
      <c r="AF275" s="11"/>
      <c r="AG275" s="11"/>
      <c r="AH275" s="11"/>
      <c r="AI275" s="11"/>
      <c r="AJ275" s="11"/>
      <c r="AK275" s="11"/>
    </row>
    <row r="276" ht="13.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89"/>
      <c r="AB276" s="11"/>
      <c r="AC276" s="11"/>
      <c r="AD276" s="11"/>
      <c r="AE276" s="11"/>
      <c r="AF276" s="11"/>
      <c r="AG276" s="11"/>
      <c r="AH276" s="11"/>
      <c r="AI276" s="11"/>
      <c r="AJ276" s="11"/>
      <c r="AK276" s="11"/>
    </row>
    <row r="277" ht="13.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89"/>
      <c r="AB277" s="11"/>
      <c r="AC277" s="11"/>
      <c r="AD277" s="11"/>
      <c r="AE277" s="11"/>
      <c r="AF277" s="11"/>
      <c r="AG277" s="11"/>
      <c r="AH277" s="11"/>
      <c r="AI277" s="11"/>
      <c r="AJ277" s="11"/>
      <c r="AK277" s="11"/>
    </row>
    <row r="278" ht="13.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89"/>
      <c r="AB278" s="11"/>
      <c r="AC278" s="11"/>
      <c r="AD278" s="11"/>
      <c r="AE278" s="11"/>
      <c r="AF278" s="11"/>
      <c r="AG278" s="11"/>
      <c r="AH278" s="11"/>
      <c r="AI278" s="11"/>
      <c r="AJ278" s="11"/>
      <c r="AK278" s="11"/>
    </row>
    <row r="279" ht="13.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89"/>
      <c r="AB279" s="11"/>
      <c r="AC279" s="11"/>
      <c r="AD279" s="11"/>
      <c r="AE279" s="11"/>
      <c r="AF279" s="11"/>
      <c r="AG279" s="11"/>
      <c r="AH279" s="11"/>
      <c r="AI279" s="11"/>
      <c r="AJ279" s="11"/>
      <c r="AK279" s="11"/>
    </row>
    <row r="280" ht="13.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89"/>
      <c r="AB280" s="11"/>
      <c r="AC280" s="11"/>
      <c r="AD280" s="11"/>
      <c r="AE280" s="11"/>
      <c r="AF280" s="11"/>
      <c r="AG280" s="11"/>
      <c r="AH280" s="11"/>
      <c r="AI280" s="11"/>
      <c r="AJ280" s="11"/>
      <c r="AK280" s="11"/>
    </row>
    <row r="281" ht="13.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89"/>
      <c r="AB281" s="11"/>
      <c r="AC281" s="11"/>
      <c r="AD281" s="11"/>
      <c r="AE281" s="11"/>
      <c r="AF281" s="11"/>
      <c r="AG281" s="11"/>
      <c r="AH281" s="11"/>
      <c r="AI281" s="11"/>
      <c r="AJ281" s="11"/>
      <c r="AK281" s="11"/>
    </row>
    <row r="282" ht="13.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89"/>
      <c r="AB282" s="11"/>
      <c r="AC282" s="11"/>
      <c r="AD282" s="11"/>
      <c r="AE282" s="11"/>
      <c r="AF282" s="11"/>
      <c r="AG282" s="11"/>
      <c r="AH282" s="11"/>
      <c r="AI282" s="11"/>
      <c r="AJ282" s="11"/>
      <c r="AK282" s="11"/>
    </row>
    <row r="283" ht="13.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89"/>
      <c r="AB283" s="11"/>
      <c r="AC283" s="11"/>
      <c r="AD283" s="11"/>
      <c r="AE283" s="11"/>
      <c r="AF283" s="11"/>
      <c r="AG283" s="11"/>
      <c r="AH283" s="11"/>
      <c r="AI283" s="11"/>
      <c r="AJ283" s="11"/>
      <c r="AK283" s="11"/>
    </row>
    <row r="284" ht="13.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89"/>
      <c r="AB284" s="11"/>
      <c r="AC284" s="11"/>
      <c r="AD284" s="11"/>
      <c r="AE284" s="11"/>
      <c r="AF284" s="11"/>
      <c r="AG284" s="11"/>
      <c r="AH284" s="11"/>
      <c r="AI284" s="11"/>
      <c r="AJ284" s="11"/>
      <c r="AK284" s="11"/>
    </row>
    <row r="285" ht="13.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89"/>
      <c r="AB285" s="11"/>
      <c r="AC285" s="11"/>
      <c r="AD285" s="11"/>
      <c r="AE285" s="11"/>
      <c r="AF285" s="11"/>
      <c r="AG285" s="11"/>
      <c r="AH285" s="11"/>
      <c r="AI285" s="11"/>
      <c r="AJ285" s="11"/>
      <c r="AK285" s="11"/>
    </row>
    <row r="286" ht="13.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89"/>
      <c r="AB286" s="11"/>
      <c r="AC286" s="11"/>
      <c r="AD286" s="11"/>
      <c r="AE286" s="11"/>
      <c r="AF286" s="11"/>
      <c r="AG286" s="11"/>
      <c r="AH286" s="11"/>
      <c r="AI286" s="11"/>
      <c r="AJ286" s="11"/>
      <c r="AK286" s="11"/>
    </row>
    <row r="287" ht="13.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89"/>
      <c r="AB287" s="11"/>
      <c r="AC287" s="11"/>
      <c r="AD287" s="11"/>
      <c r="AE287" s="11"/>
      <c r="AF287" s="11"/>
      <c r="AG287" s="11"/>
      <c r="AH287" s="11"/>
      <c r="AI287" s="11"/>
      <c r="AJ287" s="11"/>
      <c r="AK287" s="11"/>
    </row>
    <row r="288" ht="13.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89"/>
      <c r="AB288" s="11"/>
      <c r="AC288" s="11"/>
      <c r="AD288" s="11"/>
      <c r="AE288" s="11"/>
      <c r="AF288" s="11"/>
      <c r="AG288" s="11"/>
      <c r="AH288" s="11"/>
      <c r="AI288" s="11"/>
      <c r="AJ288" s="11"/>
      <c r="AK288" s="11"/>
    </row>
    <row r="289" ht="13.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89"/>
      <c r="AB289" s="11"/>
      <c r="AC289" s="11"/>
      <c r="AD289" s="11"/>
      <c r="AE289" s="11"/>
      <c r="AF289" s="11"/>
      <c r="AG289" s="11"/>
      <c r="AH289" s="11"/>
      <c r="AI289" s="11"/>
      <c r="AJ289" s="11"/>
      <c r="AK289" s="11"/>
    </row>
    <row r="290" ht="13.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89"/>
      <c r="AB290" s="11"/>
      <c r="AC290" s="11"/>
      <c r="AD290" s="11"/>
      <c r="AE290" s="11"/>
      <c r="AF290" s="11"/>
      <c r="AG290" s="11"/>
      <c r="AH290" s="11"/>
      <c r="AI290" s="11"/>
      <c r="AJ290" s="11"/>
      <c r="AK290" s="11"/>
    </row>
    <row r="291" ht="13.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89"/>
      <c r="AB291" s="11"/>
      <c r="AC291" s="11"/>
      <c r="AD291" s="11"/>
      <c r="AE291" s="11"/>
      <c r="AF291" s="11"/>
      <c r="AG291" s="11"/>
      <c r="AH291" s="11"/>
      <c r="AI291" s="11"/>
      <c r="AJ291" s="11"/>
      <c r="AK291" s="11"/>
    </row>
    <row r="292" ht="13.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89"/>
      <c r="AB292" s="11"/>
      <c r="AC292" s="11"/>
      <c r="AD292" s="11"/>
      <c r="AE292" s="11"/>
      <c r="AF292" s="11"/>
      <c r="AG292" s="11"/>
      <c r="AH292" s="11"/>
      <c r="AI292" s="11"/>
      <c r="AJ292" s="11"/>
      <c r="AK292" s="11"/>
    </row>
    <row r="293" ht="13.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89"/>
      <c r="AB293" s="11"/>
      <c r="AC293" s="11"/>
      <c r="AD293" s="11"/>
      <c r="AE293" s="11"/>
      <c r="AF293" s="11"/>
      <c r="AG293" s="11"/>
      <c r="AH293" s="11"/>
      <c r="AI293" s="11"/>
      <c r="AJ293" s="11"/>
      <c r="AK293" s="11"/>
    </row>
    <row r="294" ht="13.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89"/>
      <c r="AB294" s="11"/>
      <c r="AC294" s="11"/>
      <c r="AD294" s="11"/>
      <c r="AE294" s="11"/>
      <c r="AF294" s="11"/>
      <c r="AG294" s="11"/>
      <c r="AH294" s="11"/>
      <c r="AI294" s="11"/>
      <c r="AJ294" s="11"/>
      <c r="AK294" s="11"/>
    </row>
    <row r="295" ht="13.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89"/>
      <c r="AB295" s="11"/>
      <c r="AC295" s="11"/>
      <c r="AD295" s="11"/>
      <c r="AE295" s="11"/>
      <c r="AF295" s="11"/>
      <c r="AG295" s="11"/>
      <c r="AH295" s="11"/>
      <c r="AI295" s="11"/>
      <c r="AJ295" s="11"/>
      <c r="AK295" s="11"/>
    </row>
    <row r="296" ht="13.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89"/>
      <c r="AB296" s="11"/>
      <c r="AC296" s="11"/>
      <c r="AD296" s="11"/>
      <c r="AE296" s="11"/>
      <c r="AF296" s="11"/>
      <c r="AG296" s="11"/>
      <c r="AH296" s="11"/>
      <c r="AI296" s="11"/>
      <c r="AJ296" s="11"/>
      <c r="AK296" s="11"/>
    </row>
    <row r="297" ht="13.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89"/>
      <c r="AB297" s="11"/>
      <c r="AC297" s="11"/>
      <c r="AD297" s="11"/>
      <c r="AE297" s="11"/>
      <c r="AF297" s="11"/>
      <c r="AG297" s="11"/>
      <c r="AH297" s="11"/>
      <c r="AI297" s="11"/>
      <c r="AJ297" s="11"/>
      <c r="AK297" s="11"/>
    </row>
    <row r="298" ht="13.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89"/>
      <c r="AB298" s="11"/>
      <c r="AC298" s="11"/>
      <c r="AD298" s="11"/>
      <c r="AE298" s="11"/>
      <c r="AF298" s="11"/>
      <c r="AG298" s="11"/>
      <c r="AH298" s="11"/>
      <c r="AI298" s="11"/>
      <c r="AJ298" s="11"/>
      <c r="AK298" s="11"/>
    </row>
    <row r="299" ht="13.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89"/>
      <c r="AB299" s="11"/>
      <c r="AC299" s="11"/>
      <c r="AD299" s="11"/>
      <c r="AE299" s="11"/>
      <c r="AF299" s="11"/>
      <c r="AG299" s="11"/>
      <c r="AH299" s="11"/>
      <c r="AI299" s="11"/>
      <c r="AJ299" s="11"/>
      <c r="AK299" s="11"/>
    </row>
    <row r="300" ht="13.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89"/>
      <c r="AB300" s="11"/>
      <c r="AC300" s="11"/>
      <c r="AD300" s="11"/>
      <c r="AE300" s="11"/>
      <c r="AF300" s="11"/>
      <c r="AG300" s="11"/>
      <c r="AH300" s="11"/>
      <c r="AI300" s="11"/>
      <c r="AJ300" s="11"/>
      <c r="AK300" s="11"/>
    </row>
    <row r="301" ht="13.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89"/>
      <c r="AB301" s="11"/>
      <c r="AC301" s="11"/>
      <c r="AD301" s="11"/>
      <c r="AE301" s="11"/>
      <c r="AF301" s="11"/>
      <c r="AG301" s="11"/>
      <c r="AH301" s="11"/>
      <c r="AI301" s="11"/>
      <c r="AJ301" s="11"/>
      <c r="AK301" s="11"/>
    </row>
    <row r="302" ht="13.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89"/>
      <c r="AB302" s="11"/>
      <c r="AC302" s="11"/>
      <c r="AD302" s="11"/>
      <c r="AE302" s="11"/>
      <c r="AF302" s="11"/>
      <c r="AG302" s="11"/>
      <c r="AH302" s="11"/>
      <c r="AI302" s="11"/>
      <c r="AJ302" s="11"/>
      <c r="AK302" s="11"/>
    </row>
    <row r="303" ht="13.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89"/>
      <c r="AB303" s="11"/>
      <c r="AC303" s="11"/>
      <c r="AD303" s="11"/>
      <c r="AE303" s="11"/>
      <c r="AF303" s="11"/>
      <c r="AG303" s="11"/>
      <c r="AH303" s="11"/>
      <c r="AI303" s="11"/>
      <c r="AJ303" s="11"/>
      <c r="AK303" s="11"/>
    </row>
    <row r="304" ht="13.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89"/>
      <c r="AB304" s="11"/>
      <c r="AC304" s="11"/>
      <c r="AD304" s="11"/>
      <c r="AE304" s="11"/>
      <c r="AF304" s="11"/>
      <c r="AG304" s="11"/>
      <c r="AH304" s="11"/>
      <c r="AI304" s="11"/>
      <c r="AJ304" s="11"/>
      <c r="AK304" s="11"/>
    </row>
    <row r="305" ht="13.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89"/>
      <c r="AB305" s="11"/>
      <c r="AC305" s="11"/>
      <c r="AD305" s="11"/>
      <c r="AE305" s="11"/>
      <c r="AF305" s="11"/>
      <c r="AG305" s="11"/>
      <c r="AH305" s="11"/>
      <c r="AI305" s="11"/>
      <c r="AJ305" s="11"/>
      <c r="AK305" s="11"/>
    </row>
    <row r="306" ht="13.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89"/>
      <c r="AB306" s="11"/>
      <c r="AC306" s="11"/>
      <c r="AD306" s="11"/>
      <c r="AE306" s="11"/>
      <c r="AF306" s="11"/>
      <c r="AG306" s="11"/>
      <c r="AH306" s="11"/>
      <c r="AI306" s="11"/>
      <c r="AJ306" s="11"/>
      <c r="AK306" s="11"/>
    </row>
    <row r="307" ht="13.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89"/>
      <c r="AB307" s="11"/>
      <c r="AC307" s="11"/>
      <c r="AD307" s="11"/>
      <c r="AE307" s="11"/>
      <c r="AF307" s="11"/>
      <c r="AG307" s="11"/>
      <c r="AH307" s="11"/>
      <c r="AI307" s="11"/>
      <c r="AJ307" s="11"/>
      <c r="AK307" s="11"/>
    </row>
    <row r="308" ht="13.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89"/>
      <c r="AB308" s="11"/>
      <c r="AC308" s="11"/>
      <c r="AD308" s="11"/>
      <c r="AE308" s="11"/>
      <c r="AF308" s="11"/>
      <c r="AG308" s="11"/>
      <c r="AH308" s="11"/>
      <c r="AI308" s="11"/>
      <c r="AJ308" s="11"/>
      <c r="AK308" s="11"/>
    </row>
    <row r="309" ht="13.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89"/>
      <c r="AB309" s="11"/>
      <c r="AC309" s="11"/>
      <c r="AD309" s="11"/>
      <c r="AE309" s="11"/>
      <c r="AF309" s="11"/>
      <c r="AG309" s="11"/>
      <c r="AH309" s="11"/>
      <c r="AI309" s="11"/>
      <c r="AJ309" s="11"/>
      <c r="AK309" s="11"/>
    </row>
    <row r="310" ht="13.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89"/>
      <c r="AB310" s="11"/>
      <c r="AC310" s="11"/>
      <c r="AD310" s="11"/>
      <c r="AE310" s="11"/>
      <c r="AF310" s="11"/>
      <c r="AG310" s="11"/>
      <c r="AH310" s="11"/>
      <c r="AI310" s="11"/>
      <c r="AJ310" s="11"/>
      <c r="AK310" s="11"/>
    </row>
    <row r="311" ht="13.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89"/>
      <c r="AB311" s="11"/>
      <c r="AC311" s="11"/>
      <c r="AD311" s="11"/>
      <c r="AE311" s="11"/>
      <c r="AF311" s="11"/>
      <c r="AG311" s="11"/>
      <c r="AH311" s="11"/>
      <c r="AI311" s="11"/>
      <c r="AJ311" s="11"/>
      <c r="AK311" s="11"/>
    </row>
    <row r="312" ht="13.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89"/>
      <c r="AB312" s="11"/>
      <c r="AC312" s="11"/>
      <c r="AD312" s="11"/>
      <c r="AE312" s="11"/>
      <c r="AF312" s="11"/>
      <c r="AG312" s="11"/>
      <c r="AH312" s="11"/>
      <c r="AI312" s="11"/>
      <c r="AJ312" s="11"/>
      <c r="AK312" s="11"/>
    </row>
    <row r="313" ht="13.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89"/>
      <c r="AB313" s="11"/>
      <c r="AC313" s="11"/>
      <c r="AD313" s="11"/>
      <c r="AE313" s="11"/>
      <c r="AF313" s="11"/>
      <c r="AG313" s="11"/>
      <c r="AH313" s="11"/>
      <c r="AI313" s="11"/>
      <c r="AJ313" s="11"/>
      <c r="AK313" s="11"/>
    </row>
    <row r="314" ht="13.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89"/>
      <c r="AB314" s="11"/>
      <c r="AC314" s="11"/>
      <c r="AD314" s="11"/>
      <c r="AE314" s="11"/>
      <c r="AF314" s="11"/>
      <c r="AG314" s="11"/>
      <c r="AH314" s="11"/>
      <c r="AI314" s="11"/>
      <c r="AJ314" s="11"/>
      <c r="AK314" s="11"/>
    </row>
    <row r="315" ht="13.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89"/>
      <c r="AB315" s="11"/>
      <c r="AC315" s="11"/>
      <c r="AD315" s="11"/>
      <c r="AE315" s="11"/>
      <c r="AF315" s="11"/>
      <c r="AG315" s="11"/>
      <c r="AH315" s="11"/>
      <c r="AI315" s="11"/>
      <c r="AJ315" s="11"/>
      <c r="AK315" s="11"/>
    </row>
    <row r="316" ht="13.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89"/>
      <c r="AB316" s="11"/>
      <c r="AC316" s="11"/>
      <c r="AD316" s="11"/>
      <c r="AE316" s="11"/>
      <c r="AF316" s="11"/>
      <c r="AG316" s="11"/>
      <c r="AH316" s="11"/>
      <c r="AI316" s="11"/>
      <c r="AJ316" s="11"/>
      <c r="AK316" s="11"/>
    </row>
    <row r="317" ht="13.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89"/>
      <c r="AB317" s="11"/>
      <c r="AC317" s="11"/>
      <c r="AD317" s="11"/>
      <c r="AE317" s="11"/>
      <c r="AF317" s="11"/>
      <c r="AG317" s="11"/>
      <c r="AH317" s="11"/>
      <c r="AI317" s="11"/>
      <c r="AJ317" s="11"/>
      <c r="AK317" s="11"/>
    </row>
    <row r="318" ht="13.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89"/>
      <c r="AB318" s="11"/>
      <c r="AC318" s="11"/>
      <c r="AD318" s="11"/>
      <c r="AE318" s="11"/>
      <c r="AF318" s="11"/>
      <c r="AG318" s="11"/>
      <c r="AH318" s="11"/>
      <c r="AI318" s="11"/>
      <c r="AJ318" s="11"/>
      <c r="AK318" s="11"/>
    </row>
    <row r="319" ht="13.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89"/>
      <c r="AB319" s="11"/>
      <c r="AC319" s="11"/>
      <c r="AD319" s="11"/>
      <c r="AE319" s="11"/>
      <c r="AF319" s="11"/>
      <c r="AG319" s="11"/>
      <c r="AH319" s="11"/>
      <c r="AI319" s="11"/>
      <c r="AJ319" s="11"/>
      <c r="AK319" s="11"/>
    </row>
    <row r="320" ht="13.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89"/>
      <c r="AB320" s="11"/>
      <c r="AC320" s="11"/>
      <c r="AD320" s="11"/>
      <c r="AE320" s="11"/>
      <c r="AF320" s="11"/>
      <c r="AG320" s="11"/>
      <c r="AH320" s="11"/>
      <c r="AI320" s="11"/>
      <c r="AJ320" s="11"/>
      <c r="AK320" s="11"/>
    </row>
    <row r="321" ht="13.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89"/>
      <c r="AB321" s="11"/>
      <c r="AC321" s="11"/>
      <c r="AD321" s="11"/>
      <c r="AE321" s="11"/>
      <c r="AF321" s="11"/>
      <c r="AG321" s="11"/>
      <c r="AH321" s="11"/>
      <c r="AI321" s="11"/>
      <c r="AJ321" s="11"/>
      <c r="AK321" s="11"/>
    </row>
    <row r="322" ht="13.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89"/>
      <c r="AB322" s="11"/>
      <c r="AC322" s="11"/>
      <c r="AD322" s="11"/>
      <c r="AE322" s="11"/>
      <c r="AF322" s="11"/>
      <c r="AG322" s="11"/>
      <c r="AH322" s="11"/>
      <c r="AI322" s="11"/>
      <c r="AJ322" s="11"/>
      <c r="AK322" s="11"/>
    </row>
    <row r="323" ht="13.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89"/>
      <c r="AB323" s="11"/>
      <c r="AC323" s="11"/>
      <c r="AD323" s="11"/>
      <c r="AE323" s="11"/>
      <c r="AF323" s="11"/>
      <c r="AG323" s="11"/>
      <c r="AH323" s="11"/>
      <c r="AI323" s="11"/>
      <c r="AJ323" s="11"/>
      <c r="AK323" s="11"/>
    </row>
    <row r="324" ht="13.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89"/>
      <c r="AB324" s="11"/>
      <c r="AC324" s="11"/>
      <c r="AD324" s="11"/>
      <c r="AE324" s="11"/>
      <c r="AF324" s="11"/>
      <c r="AG324" s="11"/>
      <c r="AH324" s="11"/>
      <c r="AI324" s="11"/>
      <c r="AJ324" s="11"/>
      <c r="AK324" s="11"/>
    </row>
    <row r="325" ht="13.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89"/>
      <c r="AB325" s="11"/>
      <c r="AC325" s="11"/>
      <c r="AD325" s="11"/>
      <c r="AE325" s="11"/>
      <c r="AF325" s="11"/>
      <c r="AG325" s="11"/>
      <c r="AH325" s="11"/>
      <c r="AI325" s="11"/>
      <c r="AJ325" s="11"/>
      <c r="AK325" s="11"/>
    </row>
    <row r="326" ht="13.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89"/>
      <c r="AB326" s="11"/>
      <c r="AC326" s="11"/>
      <c r="AD326" s="11"/>
      <c r="AE326" s="11"/>
      <c r="AF326" s="11"/>
      <c r="AG326" s="11"/>
      <c r="AH326" s="11"/>
      <c r="AI326" s="11"/>
      <c r="AJ326" s="11"/>
      <c r="AK326" s="11"/>
    </row>
    <row r="327" ht="13.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89"/>
      <c r="AB327" s="11"/>
      <c r="AC327" s="11"/>
      <c r="AD327" s="11"/>
      <c r="AE327" s="11"/>
      <c r="AF327" s="11"/>
      <c r="AG327" s="11"/>
      <c r="AH327" s="11"/>
      <c r="AI327" s="11"/>
      <c r="AJ327" s="11"/>
      <c r="AK327" s="11"/>
    </row>
    <row r="328" ht="13.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89"/>
      <c r="AB328" s="11"/>
      <c r="AC328" s="11"/>
      <c r="AD328" s="11"/>
      <c r="AE328" s="11"/>
      <c r="AF328" s="11"/>
      <c r="AG328" s="11"/>
      <c r="AH328" s="11"/>
      <c r="AI328" s="11"/>
      <c r="AJ328" s="11"/>
      <c r="AK328" s="11"/>
    </row>
    <row r="329" ht="13.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89"/>
      <c r="AB329" s="11"/>
      <c r="AC329" s="11"/>
      <c r="AD329" s="11"/>
      <c r="AE329" s="11"/>
      <c r="AF329" s="11"/>
      <c r="AG329" s="11"/>
      <c r="AH329" s="11"/>
      <c r="AI329" s="11"/>
      <c r="AJ329" s="11"/>
      <c r="AK329" s="11"/>
    </row>
    <row r="330" ht="13.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89"/>
      <c r="AB330" s="11"/>
      <c r="AC330" s="11"/>
      <c r="AD330" s="11"/>
      <c r="AE330" s="11"/>
      <c r="AF330" s="11"/>
      <c r="AG330" s="11"/>
      <c r="AH330" s="11"/>
      <c r="AI330" s="11"/>
      <c r="AJ330" s="11"/>
      <c r="AK330" s="11"/>
    </row>
    <row r="331" ht="13.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89"/>
      <c r="AB331" s="11"/>
      <c r="AC331" s="11"/>
      <c r="AD331" s="11"/>
      <c r="AE331" s="11"/>
      <c r="AF331" s="11"/>
      <c r="AG331" s="11"/>
      <c r="AH331" s="11"/>
      <c r="AI331" s="11"/>
      <c r="AJ331" s="11"/>
      <c r="AK331" s="11"/>
    </row>
    <row r="332" ht="13.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89"/>
      <c r="AB332" s="11"/>
      <c r="AC332" s="11"/>
      <c r="AD332" s="11"/>
      <c r="AE332" s="11"/>
      <c r="AF332" s="11"/>
      <c r="AG332" s="11"/>
      <c r="AH332" s="11"/>
      <c r="AI332" s="11"/>
      <c r="AJ332" s="11"/>
      <c r="AK332" s="11"/>
    </row>
    <row r="333" ht="13.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89"/>
      <c r="AB333" s="11"/>
      <c r="AC333" s="11"/>
      <c r="AD333" s="11"/>
      <c r="AE333" s="11"/>
      <c r="AF333" s="11"/>
      <c r="AG333" s="11"/>
      <c r="AH333" s="11"/>
      <c r="AI333" s="11"/>
      <c r="AJ333" s="11"/>
      <c r="AK333" s="11"/>
    </row>
    <row r="334" ht="13.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89"/>
      <c r="AB334" s="11"/>
      <c r="AC334" s="11"/>
      <c r="AD334" s="11"/>
      <c r="AE334" s="11"/>
      <c r="AF334" s="11"/>
      <c r="AG334" s="11"/>
      <c r="AH334" s="11"/>
      <c r="AI334" s="11"/>
      <c r="AJ334" s="11"/>
      <c r="AK334" s="11"/>
    </row>
    <row r="335" ht="13.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89"/>
      <c r="AB335" s="11"/>
      <c r="AC335" s="11"/>
      <c r="AD335" s="11"/>
      <c r="AE335" s="11"/>
      <c r="AF335" s="11"/>
      <c r="AG335" s="11"/>
      <c r="AH335" s="11"/>
      <c r="AI335" s="11"/>
      <c r="AJ335" s="11"/>
      <c r="AK335" s="11"/>
    </row>
    <row r="336" ht="13.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89"/>
      <c r="AB336" s="11"/>
      <c r="AC336" s="11"/>
      <c r="AD336" s="11"/>
      <c r="AE336" s="11"/>
      <c r="AF336" s="11"/>
      <c r="AG336" s="11"/>
      <c r="AH336" s="11"/>
      <c r="AI336" s="11"/>
      <c r="AJ336" s="11"/>
      <c r="AK336" s="11"/>
    </row>
    <row r="337" ht="13.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89"/>
      <c r="AB337" s="11"/>
      <c r="AC337" s="11"/>
      <c r="AD337" s="11"/>
      <c r="AE337" s="11"/>
      <c r="AF337" s="11"/>
      <c r="AG337" s="11"/>
      <c r="AH337" s="11"/>
      <c r="AI337" s="11"/>
      <c r="AJ337" s="11"/>
      <c r="AK337" s="11"/>
    </row>
    <row r="338" ht="13.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89"/>
      <c r="AB338" s="11"/>
      <c r="AC338" s="11"/>
      <c r="AD338" s="11"/>
      <c r="AE338" s="11"/>
      <c r="AF338" s="11"/>
      <c r="AG338" s="11"/>
      <c r="AH338" s="11"/>
      <c r="AI338" s="11"/>
      <c r="AJ338" s="11"/>
      <c r="AK338" s="11"/>
    </row>
    <row r="339" ht="13.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89"/>
      <c r="AB339" s="11"/>
      <c r="AC339" s="11"/>
      <c r="AD339" s="11"/>
      <c r="AE339" s="11"/>
      <c r="AF339" s="11"/>
      <c r="AG339" s="11"/>
      <c r="AH339" s="11"/>
      <c r="AI339" s="11"/>
      <c r="AJ339" s="11"/>
      <c r="AK339" s="11"/>
    </row>
    <row r="340" ht="13.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89"/>
      <c r="AB340" s="11"/>
      <c r="AC340" s="11"/>
      <c r="AD340" s="11"/>
      <c r="AE340" s="11"/>
      <c r="AF340" s="11"/>
      <c r="AG340" s="11"/>
      <c r="AH340" s="11"/>
      <c r="AI340" s="11"/>
      <c r="AJ340" s="11"/>
      <c r="AK340" s="11"/>
    </row>
    <row r="341" ht="13.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89"/>
      <c r="AB341" s="11"/>
      <c r="AC341" s="11"/>
      <c r="AD341" s="11"/>
      <c r="AE341" s="11"/>
      <c r="AF341" s="11"/>
      <c r="AG341" s="11"/>
      <c r="AH341" s="11"/>
      <c r="AI341" s="11"/>
      <c r="AJ341" s="11"/>
      <c r="AK341" s="11"/>
    </row>
    <row r="342" ht="13.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89"/>
      <c r="AB342" s="11"/>
      <c r="AC342" s="11"/>
      <c r="AD342" s="11"/>
      <c r="AE342" s="11"/>
      <c r="AF342" s="11"/>
      <c r="AG342" s="11"/>
      <c r="AH342" s="11"/>
      <c r="AI342" s="11"/>
      <c r="AJ342" s="11"/>
      <c r="AK342" s="11"/>
    </row>
    <row r="343" ht="13.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89"/>
      <c r="AB343" s="11"/>
      <c r="AC343" s="11"/>
      <c r="AD343" s="11"/>
      <c r="AE343" s="11"/>
      <c r="AF343" s="11"/>
      <c r="AG343" s="11"/>
      <c r="AH343" s="11"/>
      <c r="AI343" s="11"/>
      <c r="AJ343" s="11"/>
      <c r="AK343" s="11"/>
    </row>
    <row r="344" ht="13.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89"/>
      <c r="AB344" s="11"/>
      <c r="AC344" s="11"/>
      <c r="AD344" s="11"/>
      <c r="AE344" s="11"/>
      <c r="AF344" s="11"/>
      <c r="AG344" s="11"/>
      <c r="AH344" s="11"/>
      <c r="AI344" s="11"/>
      <c r="AJ344" s="11"/>
      <c r="AK344" s="11"/>
    </row>
    <row r="345" ht="13.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89"/>
      <c r="AB345" s="11"/>
      <c r="AC345" s="11"/>
      <c r="AD345" s="11"/>
      <c r="AE345" s="11"/>
      <c r="AF345" s="11"/>
      <c r="AG345" s="11"/>
      <c r="AH345" s="11"/>
      <c r="AI345" s="11"/>
      <c r="AJ345" s="11"/>
      <c r="AK345" s="11"/>
    </row>
    <row r="346" ht="13.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89"/>
      <c r="AB346" s="11"/>
      <c r="AC346" s="11"/>
      <c r="AD346" s="11"/>
      <c r="AE346" s="11"/>
      <c r="AF346" s="11"/>
      <c r="AG346" s="11"/>
      <c r="AH346" s="11"/>
      <c r="AI346" s="11"/>
      <c r="AJ346" s="11"/>
      <c r="AK346" s="11"/>
    </row>
    <row r="347" ht="13.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89"/>
      <c r="AB347" s="11"/>
      <c r="AC347" s="11"/>
      <c r="AD347" s="11"/>
      <c r="AE347" s="11"/>
      <c r="AF347" s="11"/>
      <c r="AG347" s="11"/>
      <c r="AH347" s="11"/>
      <c r="AI347" s="11"/>
      <c r="AJ347" s="11"/>
      <c r="AK347" s="11"/>
    </row>
    <row r="348" ht="13.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89"/>
      <c r="AB348" s="11"/>
      <c r="AC348" s="11"/>
      <c r="AD348" s="11"/>
      <c r="AE348" s="11"/>
      <c r="AF348" s="11"/>
      <c r="AG348" s="11"/>
      <c r="AH348" s="11"/>
      <c r="AI348" s="11"/>
      <c r="AJ348" s="11"/>
      <c r="AK348" s="11"/>
    </row>
    <row r="349" ht="13.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89"/>
      <c r="AB349" s="11"/>
      <c r="AC349" s="11"/>
      <c r="AD349" s="11"/>
      <c r="AE349" s="11"/>
      <c r="AF349" s="11"/>
      <c r="AG349" s="11"/>
      <c r="AH349" s="11"/>
      <c r="AI349" s="11"/>
      <c r="AJ349" s="11"/>
      <c r="AK349" s="11"/>
    </row>
    <row r="350" ht="13.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89"/>
      <c r="AB350" s="11"/>
      <c r="AC350" s="11"/>
      <c r="AD350" s="11"/>
      <c r="AE350" s="11"/>
      <c r="AF350" s="11"/>
      <c r="AG350" s="11"/>
      <c r="AH350" s="11"/>
      <c r="AI350" s="11"/>
      <c r="AJ350" s="11"/>
      <c r="AK350" s="11"/>
    </row>
    <row r="351" ht="13.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89"/>
      <c r="AB351" s="11"/>
      <c r="AC351" s="11"/>
      <c r="AD351" s="11"/>
      <c r="AE351" s="11"/>
      <c r="AF351" s="11"/>
      <c r="AG351" s="11"/>
      <c r="AH351" s="11"/>
      <c r="AI351" s="11"/>
      <c r="AJ351" s="11"/>
      <c r="AK351" s="11"/>
    </row>
    <row r="352" ht="13.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89"/>
      <c r="AB352" s="11"/>
      <c r="AC352" s="11"/>
      <c r="AD352" s="11"/>
      <c r="AE352" s="11"/>
      <c r="AF352" s="11"/>
      <c r="AG352" s="11"/>
      <c r="AH352" s="11"/>
      <c r="AI352" s="11"/>
      <c r="AJ352" s="11"/>
      <c r="AK352" s="11"/>
    </row>
    <row r="353" ht="13.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89"/>
      <c r="AB353" s="11"/>
      <c r="AC353" s="11"/>
      <c r="AD353" s="11"/>
      <c r="AE353" s="11"/>
      <c r="AF353" s="11"/>
      <c r="AG353" s="11"/>
      <c r="AH353" s="11"/>
      <c r="AI353" s="11"/>
      <c r="AJ353" s="11"/>
      <c r="AK353" s="11"/>
    </row>
    <row r="354" ht="13.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89"/>
      <c r="AB354" s="11"/>
      <c r="AC354" s="11"/>
      <c r="AD354" s="11"/>
      <c r="AE354" s="11"/>
      <c r="AF354" s="11"/>
      <c r="AG354" s="11"/>
      <c r="AH354" s="11"/>
      <c r="AI354" s="11"/>
      <c r="AJ354" s="11"/>
      <c r="AK354" s="11"/>
    </row>
    <row r="355" ht="13.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89"/>
      <c r="AB355" s="11"/>
      <c r="AC355" s="11"/>
      <c r="AD355" s="11"/>
      <c r="AE355" s="11"/>
      <c r="AF355" s="11"/>
      <c r="AG355" s="11"/>
      <c r="AH355" s="11"/>
      <c r="AI355" s="11"/>
      <c r="AJ355" s="11"/>
      <c r="AK355" s="11"/>
    </row>
    <row r="356" ht="13.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89"/>
      <c r="AB356" s="11"/>
      <c r="AC356" s="11"/>
      <c r="AD356" s="11"/>
      <c r="AE356" s="11"/>
      <c r="AF356" s="11"/>
      <c r="AG356" s="11"/>
      <c r="AH356" s="11"/>
      <c r="AI356" s="11"/>
      <c r="AJ356" s="11"/>
      <c r="AK356" s="11"/>
    </row>
    <row r="357" ht="13.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89"/>
      <c r="AB357" s="11"/>
      <c r="AC357" s="11"/>
      <c r="AD357" s="11"/>
      <c r="AE357" s="11"/>
      <c r="AF357" s="11"/>
      <c r="AG357" s="11"/>
      <c r="AH357" s="11"/>
      <c r="AI357" s="11"/>
      <c r="AJ357" s="11"/>
      <c r="AK357" s="11"/>
    </row>
    <row r="358" ht="13.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89"/>
      <c r="AB358" s="11"/>
      <c r="AC358" s="11"/>
      <c r="AD358" s="11"/>
      <c r="AE358" s="11"/>
      <c r="AF358" s="11"/>
      <c r="AG358" s="11"/>
      <c r="AH358" s="11"/>
      <c r="AI358" s="11"/>
      <c r="AJ358" s="11"/>
      <c r="AK358" s="11"/>
    </row>
    <row r="359" ht="13.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89"/>
      <c r="AB359" s="11"/>
      <c r="AC359" s="11"/>
      <c r="AD359" s="11"/>
      <c r="AE359" s="11"/>
      <c r="AF359" s="11"/>
      <c r="AG359" s="11"/>
      <c r="AH359" s="11"/>
      <c r="AI359" s="11"/>
      <c r="AJ359" s="11"/>
      <c r="AK359" s="11"/>
    </row>
    <row r="360" ht="13.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89"/>
      <c r="AB360" s="11"/>
      <c r="AC360" s="11"/>
      <c r="AD360" s="11"/>
      <c r="AE360" s="11"/>
      <c r="AF360" s="11"/>
      <c r="AG360" s="11"/>
      <c r="AH360" s="11"/>
      <c r="AI360" s="11"/>
      <c r="AJ360" s="11"/>
      <c r="AK360" s="11"/>
    </row>
    <row r="361" ht="13.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89"/>
      <c r="AB361" s="11"/>
      <c r="AC361" s="11"/>
      <c r="AD361" s="11"/>
      <c r="AE361" s="11"/>
      <c r="AF361" s="11"/>
      <c r="AG361" s="11"/>
      <c r="AH361" s="11"/>
      <c r="AI361" s="11"/>
      <c r="AJ361" s="11"/>
      <c r="AK361" s="11"/>
    </row>
    <row r="362" ht="13.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89"/>
      <c r="AB362" s="11"/>
      <c r="AC362" s="11"/>
      <c r="AD362" s="11"/>
      <c r="AE362" s="11"/>
      <c r="AF362" s="11"/>
      <c r="AG362" s="11"/>
      <c r="AH362" s="11"/>
      <c r="AI362" s="11"/>
      <c r="AJ362" s="11"/>
      <c r="AK362" s="11"/>
    </row>
    <row r="363" ht="13.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89"/>
      <c r="AB363" s="11"/>
      <c r="AC363" s="11"/>
      <c r="AD363" s="11"/>
      <c r="AE363" s="11"/>
      <c r="AF363" s="11"/>
      <c r="AG363" s="11"/>
      <c r="AH363" s="11"/>
      <c r="AI363" s="11"/>
      <c r="AJ363" s="11"/>
      <c r="AK363" s="11"/>
    </row>
    <row r="364" ht="13.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89"/>
      <c r="AB364" s="11"/>
      <c r="AC364" s="11"/>
      <c r="AD364" s="11"/>
      <c r="AE364" s="11"/>
      <c r="AF364" s="11"/>
      <c r="AG364" s="11"/>
      <c r="AH364" s="11"/>
      <c r="AI364" s="11"/>
      <c r="AJ364" s="11"/>
      <c r="AK364" s="11"/>
    </row>
    <row r="365" ht="13.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89"/>
      <c r="AB365" s="11"/>
      <c r="AC365" s="11"/>
      <c r="AD365" s="11"/>
      <c r="AE365" s="11"/>
      <c r="AF365" s="11"/>
      <c r="AG365" s="11"/>
      <c r="AH365" s="11"/>
      <c r="AI365" s="11"/>
      <c r="AJ365" s="11"/>
      <c r="AK365" s="11"/>
    </row>
    <row r="366" ht="13.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89"/>
      <c r="AB366" s="11"/>
      <c r="AC366" s="11"/>
      <c r="AD366" s="11"/>
      <c r="AE366" s="11"/>
      <c r="AF366" s="11"/>
      <c r="AG366" s="11"/>
      <c r="AH366" s="11"/>
      <c r="AI366" s="11"/>
      <c r="AJ366" s="11"/>
      <c r="AK366" s="11"/>
    </row>
    <row r="367" ht="13.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89"/>
      <c r="AB367" s="11"/>
      <c r="AC367" s="11"/>
      <c r="AD367" s="11"/>
      <c r="AE367" s="11"/>
      <c r="AF367" s="11"/>
      <c r="AG367" s="11"/>
      <c r="AH367" s="11"/>
      <c r="AI367" s="11"/>
      <c r="AJ367" s="11"/>
      <c r="AK367" s="11"/>
    </row>
    <row r="368" ht="13.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89"/>
      <c r="AB368" s="11"/>
      <c r="AC368" s="11"/>
      <c r="AD368" s="11"/>
      <c r="AE368" s="11"/>
      <c r="AF368" s="11"/>
      <c r="AG368" s="11"/>
      <c r="AH368" s="11"/>
      <c r="AI368" s="11"/>
      <c r="AJ368" s="11"/>
      <c r="AK368" s="11"/>
    </row>
    <row r="369" ht="13.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89"/>
      <c r="AB369" s="11"/>
      <c r="AC369" s="11"/>
      <c r="AD369" s="11"/>
      <c r="AE369" s="11"/>
      <c r="AF369" s="11"/>
      <c r="AG369" s="11"/>
      <c r="AH369" s="11"/>
      <c r="AI369" s="11"/>
      <c r="AJ369" s="11"/>
      <c r="AK369" s="11"/>
    </row>
    <row r="370" ht="13.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89"/>
      <c r="AB370" s="11"/>
      <c r="AC370" s="11"/>
      <c r="AD370" s="11"/>
      <c r="AE370" s="11"/>
      <c r="AF370" s="11"/>
      <c r="AG370" s="11"/>
      <c r="AH370" s="11"/>
      <c r="AI370" s="11"/>
      <c r="AJ370" s="11"/>
      <c r="AK370" s="11"/>
    </row>
    <row r="371" ht="13.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89"/>
      <c r="AB371" s="11"/>
      <c r="AC371" s="11"/>
      <c r="AD371" s="11"/>
      <c r="AE371" s="11"/>
      <c r="AF371" s="11"/>
      <c r="AG371" s="11"/>
      <c r="AH371" s="11"/>
      <c r="AI371" s="11"/>
      <c r="AJ371" s="11"/>
      <c r="AK371" s="11"/>
    </row>
    <row r="372" ht="13.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89"/>
      <c r="AB372" s="11"/>
      <c r="AC372" s="11"/>
      <c r="AD372" s="11"/>
      <c r="AE372" s="11"/>
      <c r="AF372" s="11"/>
      <c r="AG372" s="11"/>
      <c r="AH372" s="11"/>
      <c r="AI372" s="11"/>
      <c r="AJ372" s="11"/>
      <c r="AK372" s="11"/>
    </row>
    <row r="373" ht="13.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89"/>
      <c r="AB373" s="11"/>
      <c r="AC373" s="11"/>
      <c r="AD373" s="11"/>
      <c r="AE373" s="11"/>
      <c r="AF373" s="11"/>
      <c r="AG373" s="11"/>
      <c r="AH373" s="11"/>
      <c r="AI373" s="11"/>
      <c r="AJ373" s="11"/>
      <c r="AK373" s="11"/>
    </row>
    <row r="374" ht="13.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89"/>
      <c r="AB374" s="11"/>
      <c r="AC374" s="11"/>
      <c r="AD374" s="11"/>
      <c r="AE374" s="11"/>
      <c r="AF374" s="11"/>
      <c r="AG374" s="11"/>
      <c r="AH374" s="11"/>
      <c r="AI374" s="11"/>
      <c r="AJ374" s="11"/>
      <c r="AK374" s="11"/>
    </row>
    <row r="375" ht="13.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89"/>
      <c r="AB375" s="11"/>
      <c r="AC375" s="11"/>
      <c r="AD375" s="11"/>
      <c r="AE375" s="11"/>
      <c r="AF375" s="11"/>
      <c r="AG375" s="11"/>
      <c r="AH375" s="11"/>
      <c r="AI375" s="11"/>
      <c r="AJ375" s="11"/>
      <c r="AK375" s="11"/>
    </row>
    <row r="376" ht="13.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89"/>
      <c r="AB376" s="11"/>
      <c r="AC376" s="11"/>
      <c r="AD376" s="11"/>
      <c r="AE376" s="11"/>
      <c r="AF376" s="11"/>
      <c r="AG376" s="11"/>
      <c r="AH376" s="11"/>
      <c r="AI376" s="11"/>
      <c r="AJ376" s="11"/>
      <c r="AK376" s="11"/>
    </row>
    <row r="377" ht="13.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89"/>
      <c r="AB377" s="11"/>
      <c r="AC377" s="11"/>
      <c r="AD377" s="11"/>
      <c r="AE377" s="11"/>
      <c r="AF377" s="11"/>
      <c r="AG377" s="11"/>
      <c r="AH377" s="11"/>
      <c r="AI377" s="11"/>
      <c r="AJ377" s="11"/>
      <c r="AK377" s="11"/>
    </row>
    <row r="378" ht="13.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89"/>
      <c r="AB378" s="11"/>
      <c r="AC378" s="11"/>
      <c r="AD378" s="11"/>
      <c r="AE378" s="11"/>
      <c r="AF378" s="11"/>
      <c r="AG378" s="11"/>
      <c r="AH378" s="11"/>
      <c r="AI378" s="11"/>
      <c r="AJ378" s="11"/>
      <c r="AK378" s="11"/>
    </row>
    <row r="379" ht="13.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89"/>
      <c r="AB379" s="11"/>
      <c r="AC379" s="11"/>
      <c r="AD379" s="11"/>
      <c r="AE379" s="11"/>
      <c r="AF379" s="11"/>
      <c r="AG379" s="11"/>
      <c r="AH379" s="11"/>
      <c r="AI379" s="11"/>
      <c r="AJ379" s="11"/>
      <c r="AK379" s="11"/>
    </row>
    <row r="380" ht="13.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89"/>
      <c r="AB380" s="11"/>
      <c r="AC380" s="11"/>
      <c r="AD380" s="11"/>
      <c r="AE380" s="11"/>
      <c r="AF380" s="11"/>
      <c r="AG380" s="11"/>
      <c r="AH380" s="11"/>
      <c r="AI380" s="11"/>
      <c r="AJ380" s="11"/>
      <c r="AK380" s="11"/>
    </row>
    <row r="381" ht="13.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89"/>
      <c r="AB381" s="11"/>
      <c r="AC381" s="11"/>
      <c r="AD381" s="11"/>
      <c r="AE381" s="11"/>
      <c r="AF381" s="11"/>
      <c r="AG381" s="11"/>
      <c r="AH381" s="11"/>
      <c r="AI381" s="11"/>
      <c r="AJ381" s="11"/>
      <c r="AK381" s="11"/>
    </row>
    <row r="382" ht="13.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89"/>
      <c r="AB382" s="11"/>
      <c r="AC382" s="11"/>
      <c r="AD382" s="11"/>
      <c r="AE382" s="11"/>
      <c r="AF382" s="11"/>
      <c r="AG382" s="11"/>
      <c r="AH382" s="11"/>
      <c r="AI382" s="11"/>
      <c r="AJ382" s="11"/>
      <c r="AK382" s="11"/>
    </row>
    <row r="383" ht="13.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89"/>
      <c r="AB383" s="11"/>
      <c r="AC383" s="11"/>
      <c r="AD383" s="11"/>
      <c r="AE383" s="11"/>
      <c r="AF383" s="11"/>
      <c r="AG383" s="11"/>
      <c r="AH383" s="11"/>
      <c r="AI383" s="11"/>
      <c r="AJ383" s="11"/>
      <c r="AK383" s="11"/>
    </row>
    <row r="384" ht="13.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89"/>
      <c r="AB384" s="11"/>
      <c r="AC384" s="11"/>
      <c r="AD384" s="11"/>
      <c r="AE384" s="11"/>
      <c r="AF384" s="11"/>
      <c r="AG384" s="11"/>
      <c r="AH384" s="11"/>
      <c r="AI384" s="11"/>
      <c r="AJ384" s="11"/>
      <c r="AK384" s="11"/>
    </row>
    <row r="385" ht="13.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89"/>
      <c r="AB385" s="11"/>
      <c r="AC385" s="11"/>
      <c r="AD385" s="11"/>
      <c r="AE385" s="11"/>
      <c r="AF385" s="11"/>
      <c r="AG385" s="11"/>
      <c r="AH385" s="11"/>
      <c r="AI385" s="11"/>
      <c r="AJ385" s="11"/>
      <c r="AK385" s="11"/>
    </row>
    <row r="386" ht="13.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89"/>
      <c r="AB386" s="11"/>
      <c r="AC386" s="11"/>
      <c r="AD386" s="11"/>
      <c r="AE386" s="11"/>
      <c r="AF386" s="11"/>
      <c r="AG386" s="11"/>
      <c r="AH386" s="11"/>
      <c r="AI386" s="11"/>
      <c r="AJ386" s="11"/>
      <c r="AK386" s="11"/>
    </row>
    <row r="387" ht="13.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89"/>
      <c r="AB387" s="11"/>
      <c r="AC387" s="11"/>
      <c r="AD387" s="11"/>
      <c r="AE387" s="11"/>
      <c r="AF387" s="11"/>
      <c r="AG387" s="11"/>
      <c r="AH387" s="11"/>
      <c r="AI387" s="11"/>
      <c r="AJ387" s="11"/>
      <c r="AK387" s="11"/>
    </row>
    <row r="388" ht="13.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89"/>
      <c r="AB388" s="11"/>
      <c r="AC388" s="11"/>
      <c r="AD388" s="11"/>
      <c r="AE388" s="11"/>
      <c r="AF388" s="11"/>
      <c r="AG388" s="11"/>
      <c r="AH388" s="11"/>
      <c r="AI388" s="11"/>
      <c r="AJ388" s="11"/>
      <c r="AK388" s="11"/>
    </row>
    <row r="389" ht="13.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89"/>
      <c r="AB389" s="11"/>
      <c r="AC389" s="11"/>
      <c r="AD389" s="11"/>
      <c r="AE389" s="11"/>
      <c r="AF389" s="11"/>
      <c r="AG389" s="11"/>
      <c r="AH389" s="11"/>
      <c r="AI389" s="11"/>
      <c r="AJ389" s="11"/>
      <c r="AK389" s="11"/>
    </row>
    <row r="390" ht="13.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89"/>
      <c r="AB390" s="11"/>
      <c r="AC390" s="11"/>
      <c r="AD390" s="11"/>
      <c r="AE390" s="11"/>
      <c r="AF390" s="11"/>
      <c r="AG390" s="11"/>
      <c r="AH390" s="11"/>
      <c r="AI390" s="11"/>
      <c r="AJ390" s="11"/>
      <c r="AK390" s="11"/>
    </row>
    <row r="391" ht="13.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89"/>
      <c r="AB391" s="11"/>
      <c r="AC391" s="11"/>
      <c r="AD391" s="11"/>
      <c r="AE391" s="11"/>
      <c r="AF391" s="11"/>
      <c r="AG391" s="11"/>
      <c r="AH391" s="11"/>
      <c r="AI391" s="11"/>
      <c r="AJ391" s="11"/>
      <c r="AK391" s="11"/>
    </row>
    <row r="392" ht="13.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89"/>
      <c r="AB392" s="11"/>
      <c r="AC392" s="11"/>
      <c r="AD392" s="11"/>
      <c r="AE392" s="11"/>
      <c r="AF392" s="11"/>
      <c r="AG392" s="11"/>
      <c r="AH392" s="11"/>
      <c r="AI392" s="11"/>
      <c r="AJ392" s="11"/>
      <c r="AK392" s="11"/>
    </row>
    <row r="393" ht="13.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89"/>
      <c r="AB393" s="11"/>
      <c r="AC393" s="11"/>
      <c r="AD393" s="11"/>
      <c r="AE393" s="11"/>
      <c r="AF393" s="11"/>
      <c r="AG393" s="11"/>
      <c r="AH393" s="11"/>
      <c r="AI393" s="11"/>
      <c r="AJ393" s="11"/>
      <c r="AK393" s="11"/>
    </row>
    <row r="394" ht="13.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89"/>
      <c r="AB394" s="11"/>
      <c r="AC394" s="11"/>
      <c r="AD394" s="11"/>
      <c r="AE394" s="11"/>
      <c r="AF394" s="11"/>
      <c r="AG394" s="11"/>
      <c r="AH394" s="11"/>
      <c r="AI394" s="11"/>
      <c r="AJ394" s="11"/>
      <c r="AK394" s="11"/>
    </row>
    <row r="395" ht="13.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89"/>
      <c r="AB395" s="11"/>
      <c r="AC395" s="11"/>
      <c r="AD395" s="11"/>
      <c r="AE395" s="11"/>
      <c r="AF395" s="11"/>
      <c r="AG395" s="11"/>
      <c r="AH395" s="11"/>
      <c r="AI395" s="11"/>
      <c r="AJ395" s="11"/>
      <c r="AK395" s="11"/>
    </row>
    <row r="396" ht="13.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89"/>
      <c r="AB396" s="11"/>
      <c r="AC396" s="11"/>
      <c r="AD396" s="11"/>
      <c r="AE396" s="11"/>
      <c r="AF396" s="11"/>
      <c r="AG396" s="11"/>
      <c r="AH396" s="11"/>
      <c r="AI396" s="11"/>
      <c r="AJ396" s="11"/>
      <c r="AK396" s="11"/>
    </row>
    <row r="397" ht="13.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89"/>
      <c r="AB397" s="11"/>
      <c r="AC397" s="11"/>
      <c r="AD397" s="11"/>
      <c r="AE397" s="11"/>
      <c r="AF397" s="11"/>
      <c r="AG397" s="11"/>
      <c r="AH397" s="11"/>
      <c r="AI397" s="11"/>
      <c r="AJ397" s="11"/>
      <c r="AK397" s="11"/>
    </row>
    <row r="398" ht="13.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89"/>
      <c r="AB398" s="11"/>
      <c r="AC398" s="11"/>
      <c r="AD398" s="11"/>
      <c r="AE398" s="11"/>
      <c r="AF398" s="11"/>
      <c r="AG398" s="11"/>
      <c r="AH398" s="11"/>
      <c r="AI398" s="11"/>
      <c r="AJ398" s="11"/>
      <c r="AK398" s="11"/>
    </row>
    <row r="399" ht="13.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89"/>
      <c r="AB399" s="11"/>
      <c r="AC399" s="11"/>
      <c r="AD399" s="11"/>
      <c r="AE399" s="11"/>
      <c r="AF399" s="11"/>
      <c r="AG399" s="11"/>
      <c r="AH399" s="11"/>
      <c r="AI399" s="11"/>
      <c r="AJ399" s="11"/>
      <c r="AK399" s="11"/>
    </row>
    <row r="400" ht="13.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89"/>
      <c r="AB400" s="11"/>
      <c r="AC400" s="11"/>
      <c r="AD400" s="11"/>
      <c r="AE400" s="11"/>
      <c r="AF400" s="11"/>
      <c r="AG400" s="11"/>
      <c r="AH400" s="11"/>
      <c r="AI400" s="11"/>
      <c r="AJ400" s="11"/>
      <c r="AK400" s="11"/>
    </row>
    <row r="401" ht="13.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89"/>
      <c r="AB401" s="11"/>
      <c r="AC401" s="11"/>
      <c r="AD401" s="11"/>
      <c r="AE401" s="11"/>
      <c r="AF401" s="11"/>
      <c r="AG401" s="11"/>
      <c r="AH401" s="11"/>
      <c r="AI401" s="11"/>
      <c r="AJ401" s="11"/>
      <c r="AK401" s="11"/>
    </row>
    <row r="402" ht="13.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89"/>
      <c r="AB402" s="11"/>
      <c r="AC402" s="11"/>
      <c r="AD402" s="11"/>
      <c r="AE402" s="11"/>
      <c r="AF402" s="11"/>
      <c r="AG402" s="11"/>
      <c r="AH402" s="11"/>
      <c r="AI402" s="11"/>
      <c r="AJ402" s="11"/>
      <c r="AK402" s="11"/>
    </row>
    <row r="403" ht="13.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89"/>
      <c r="AB403" s="11"/>
      <c r="AC403" s="11"/>
      <c r="AD403" s="11"/>
      <c r="AE403" s="11"/>
      <c r="AF403" s="11"/>
      <c r="AG403" s="11"/>
      <c r="AH403" s="11"/>
      <c r="AI403" s="11"/>
      <c r="AJ403" s="11"/>
      <c r="AK403" s="11"/>
    </row>
    <row r="404" ht="13.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89"/>
      <c r="AB404" s="11"/>
      <c r="AC404" s="11"/>
      <c r="AD404" s="11"/>
      <c r="AE404" s="11"/>
      <c r="AF404" s="11"/>
      <c r="AG404" s="11"/>
      <c r="AH404" s="11"/>
      <c r="AI404" s="11"/>
      <c r="AJ404" s="11"/>
      <c r="AK404" s="11"/>
    </row>
    <row r="405" ht="13.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89"/>
      <c r="AB405" s="11"/>
      <c r="AC405" s="11"/>
      <c r="AD405" s="11"/>
      <c r="AE405" s="11"/>
      <c r="AF405" s="11"/>
      <c r="AG405" s="11"/>
      <c r="AH405" s="11"/>
      <c r="AI405" s="11"/>
      <c r="AJ405" s="11"/>
      <c r="AK405" s="11"/>
    </row>
    <row r="406" ht="13.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89"/>
      <c r="AB406" s="11"/>
      <c r="AC406" s="11"/>
      <c r="AD406" s="11"/>
      <c r="AE406" s="11"/>
      <c r="AF406" s="11"/>
      <c r="AG406" s="11"/>
      <c r="AH406" s="11"/>
      <c r="AI406" s="11"/>
      <c r="AJ406" s="11"/>
      <c r="AK406" s="11"/>
    </row>
    <row r="407" ht="13.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89"/>
      <c r="AB407" s="11"/>
      <c r="AC407" s="11"/>
      <c r="AD407" s="11"/>
      <c r="AE407" s="11"/>
      <c r="AF407" s="11"/>
      <c r="AG407" s="11"/>
      <c r="AH407" s="11"/>
      <c r="AI407" s="11"/>
      <c r="AJ407" s="11"/>
      <c r="AK407" s="11"/>
    </row>
    <row r="408" ht="13.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89"/>
      <c r="AB408" s="11"/>
      <c r="AC408" s="11"/>
      <c r="AD408" s="11"/>
      <c r="AE408" s="11"/>
      <c r="AF408" s="11"/>
      <c r="AG408" s="11"/>
      <c r="AH408" s="11"/>
      <c r="AI408" s="11"/>
      <c r="AJ408" s="11"/>
      <c r="AK408" s="11"/>
    </row>
    <row r="409" ht="13.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89"/>
      <c r="AB409" s="11"/>
      <c r="AC409" s="11"/>
      <c r="AD409" s="11"/>
      <c r="AE409" s="11"/>
      <c r="AF409" s="11"/>
      <c r="AG409" s="11"/>
      <c r="AH409" s="11"/>
      <c r="AI409" s="11"/>
      <c r="AJ409" s="11"/>
      <c r="AK409" s="11"/>
    </row>
    <row r="410" ht="13.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89"/>
      <c r="AB410" s="11"/>
      <c r="AC410" s="11"/>
      <c r="AD410" s="11"/>
      <c r="AE410" s="11"/>
      <c r="AF410" s="11"/>
      <c r="AG410" s="11"/>
      <c r="AH410" s="11"/>
      <c r="AI410" s="11"/>
      <c r="AJ410" s="11"/>
      <c r="AK410" s="11"/>
    </row>
    <row r="411" ht="13.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89"/>
      <c r="AB411" s="11"/>
      <c r="AC411" s="11"/>
      <c r="AD411" s="11"/>
      <c r="AE411" s="11"/>
      <c r="AF411" s="11"/>
      <c r="AG411" s="11"/>
      <c r="AH411" s="11"/>
      <c r="AI411" s="11"/>
      <c r="AJ411" s="11"/>
      <c r="AK411" s="11"/>
    </row>
    <row r="412" ht="13.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89"/>
      <c r="AB412" s="11"/>
      <c r="AC412" s="11"/>
      <c r="AD412" s="11"/>
      <c r="AE412" s="11"/>
      <c r="AF412" s="11"/>
      <c r="AG412" s="11"/>
      <c r="AH412" s="11"/>
      <c r="AI412" s="11"/>
      <c r="AJ412" s="11"/>
      <c r="AK412" s="11"/>
    </row>
    <row r="413" ht="13.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89"/>
      <c r="AB413" s="11"/>
      <c r="AC413" s="11"/>
      <c r="AD413" s="11"/>
      <c r="AE413" s="11"/>
      <c r="AF413" s="11"/>
      <c r="AG413" s="11"/>
      <c r="AH413" s="11"/>
      <c r="AI413" s="11"/>
      <c r="AJ413" s="11"/>
      <c r="AK413" s="11"/>
    </row>
    <row r="414" ht="13.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89"/>
      <c r="AB414" s="11"/>
      <c r="AC414" s="11"/>
      <c r="AD414" s="11"/>
      <c r="AE414" s="11"/>
      <c r="AF414" s="11"/>
      <c r="AG414" s="11"/>
      <c r="AH414" s="11"/>
      <c r="AI414" s="11"/>
      <c r="AJ414" s="11"/>
      <c r="AK414" s="11"/>
    </row>
    <row r="415" ht="13.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89"/>
      <c r="AB415" s="11"/>
      <c r="AC415" s="11"/>
      <c r="AD415" s="11"/>
      <c r="AE415" s="11"/>
      <c r="AF415" s="11"/>
      <c r="AG415" s="11"/>
      <c r="AH415" s="11"/>
      <c r="AI415" s="11"/>
      <c r="AJ415" s="11"/>
      <c r="AK415" s="11"/>
    </row>
    <row r="416" ht="13.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89"/>
      <c r="AB416" s="11"/>
      <c r="AC416" s="11"/>
      <c r="AD416" s="11"/>
      <c r="AE416" s="11"/>
      <c r="AF416" s="11"/>
      <c r="AG416" s="11"/>
      <c r="AH416" s="11"/>
      <c r="AI416" s="11"/>
      <c r="AJ416" s="11"/>
      <c r="AK416" s="11"/>
    </row>
    <row r="417" ht="13.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89"/>
      <c r="AB417" s="11"/>
      <c r="AC417" s="11"/>
      <c r="AD417" s="11"/>
      <c r="AE417" s="11"/>
      <c r="AF417" s="11"/>
      <c r="AG417" s="11"/>
      <c r="AH417" s="11"/>
      <c r="AI417" s="11"/>
      <c r="AJ417" s="11"/>
      <c r="AK417" s="11"/>
    </row>
    <row r="418" ht="13.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89"/>
      <c r="AB418" s="11"/>
      <c r="AC418" s="11"/>
      <c r="AD418" s="11"/>
      <c r="AE418" s="11"/>
      <c r="AF418" s="11"/>
      <c r="AG418" s="11"/>
      <c r="AH418" s="11"/>
      <c r="AI418" s="11"/>
      <c r="AJ418" s="11"/>
      <c r="AK418" s="11"/>
    </row>
    <row r="419" ht="13.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89"/>
      <c r="AB419" s="11"/>
      <c r="AC419" s="11"/>
      <c r="AD419" s="11"/>
      <c r="AE419" s="11"/>
      <c r="AF419" s="11"/>
      <c r="AG419" s="11"/>
      <c r="AH419" s="11"/>
      <c r="AI419" s="11"/>
      <c r="AJ419" s="11"/>
      <c r="AK419" s="11"/>
    </row>
    <row r="420" ht="13.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89"/>
      <c r="AB420" s="11"/>
      <c r="AC420" s="11"/>
      <c r="AD420" s="11"/>
      <c r="AE420" s="11"/>
      <c r="AF420" s="11"/>
      <c r="AG420" s="11"/>
      <c r="AH420" s="11"/>
      <c r="AI420" s="11"/>
      <c r="AJ420" s="11"/>
      <c r="AK420" s="11"/>
    </row>
    <row r="421" ht="13.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89"/>
      <c r="AB421" s="11"/>
      <c r="AC421" s="11"/>
      <c r="AD421" s="11"/>
      <c r="AE421" s="11"/>
      <c r="AF421" s="11"/>
      <c r="AG421" s="11"/>
      <c r="AH421" s="11"/>
      <c r="AI421" s="11"/>
      <c r="AJ421" s="11"/>
      <c r="AK421" s="11"/>
    </row>
    <row r="422" ht="13.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89"/>
      <c r="AB422" s="11"/>
      <c r="AC422" s="11"/>
      <c r="AD422" s="11"/>
      <c r="AE422" s="11"/>
      <c r="AF422" s="11"/>
      <c r="AG422" s="11"/>
      <c r="AH422" s="11"/>
      <c r="AI422" s="11"/>
      <c r="AJ422" s="11"/>
      <c r="AK422" s="11"/>
    </row>
    <row r="423" ht="13.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89"/>
      <c r="AB423" s="11"/>
      <c r="AC423" s="11"/>
      <c r="AD423" s="11"/>
      <c r="AE423" s="11"/>
      <c r="AF423" s="11"/>
      <c r="AG423" s="11"/>
      <c r="AH423" s="11"/>
      <c r="AI423" s="11"/>
      <c r="AJ423" s="11"/>
      <c r="AK423" s="11"/>
    </row>
    <row r="424" ht="13.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89"/>
      <c r="AB424" s="11"/>
      <c r="AC424" s="11"/>
      <c r="AD424" s="11"/>
      <c r="AE424" s="11"/>
      <c r="AF424" s="11"/>
      <c r="AG424" s="11"/>
      <c r="AH424" s="11"/>
      <c r="AI424" s="11"/>
      <c r="AJ424" s="11"/>
      <c r="AK424" s="11"/>
    </row>
    <row r="425" ht="13.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89"/>
      <c r="AB425" s="11"/>
      <c r="AC425" s="11"/>
      <c r="AD425" s="11"/>
      <c r="AE425" s="11"/>
      <c r="AF425" s="11"/>
      <c r="AG425" s="11"/>
      <c r="AH425" s="11"/>
      <c r="AI425" s="11"/>
      <c r="AJ425" s="11"/>
      <c r="AK425" s="11"/>
    </row>
    <row r="426" ht="13.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89"/>
      <c r="AB426" s="11"/>
      <c r="AC426" s="11"/>
      <c r="AD426" s="11"/>
      <c r="AE426" s="11"/>
      <c r="AF426" s="11"/>
      <c r="AG426" s="11"/>
      <c r="AH426" s="11"/>
      <c r="AI426" s="11"/>
      <c r="AJ426" s="11"/>
      <c r="AK426" s="11"/>
    </row>
    <row r="427" ht="13.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89"/>
      <c r="AB427" s="11"/>
      <c r="AC427" s="11"/>
      <c r="AD427" s="11"/>
      <c r="AE427" s="11"/>
      <c r="AF427" s="11"/>
      <c r="AG427" s="11"/>
      <c r="AH427" s="11"/>
      <c r="AI427" s="11"/>
      <c r="AJ427" s="11"/>
      <c r="AK427" s="11"/>
    </row>
    <row r="428" ht="13.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89"/>
      <c r="AB428" s="11"/>
      <c r="AC428" s="11"/>
      <c r="AD428" s="11"/>
      <c r="AE428" s="11"/>
      <c r="AF428" s="11"/>
      <c r="AG428" s="11"/>
      <c r="AH428" s="11"/>
      <c r="AI428" s="11"/>
      <c r="AJ428" s="11"/>
      <c r="AK428" s="11"/>
    </row>
    <row r="429" ht="13.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89"/>
      <c r="AB429" s="11"/>
      <c r="AC429" s="11"/>
      <c r="AD429" s="11"/>
      <c r="AE429" s="11"/>
      <c r="AF429" s="11"/>
      <c r="AG429" s="11"/>
      <c r="AH429" s="11"/>
      <c r="AI429" s="11"/>
      <c r="AJ429" s="11"/>
      <c r="AK429" s="11"/>
    </row>
    <row r="430" ht="13.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89"/>
      <c r="AB430" s="11"/>
      <c r="AC430" s="11"/>
      <c r="AD430" s="11"/>
      <c r="AE430" s="11"/>
      <c r="AF430" s="11"/>
      <c r="AG430" s="11"/>
      <c r="AH430" s="11"/>
      <c r="AI430" s="11"/>
      <c r="AJ430" s="11"/>
      <c r="AK430" s="11"/>
    </row>
    <row r="431" ht="13.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89"/>
      <c r="AB431" s="11"/>
      <c r="AC431" s="11"/>
      <c r="AD431" s="11"/>
      <c r="AE431" s="11"/>
      <c r="AF431" s="11"/>
      <c r="AG431" s="11"/>
      <c r="AH431" s="11"/>
      <c r="AI431" s="11"/>
      <c r="AJ431" s="11"/>
      <c r="AK431" s="11"/>
    </row>
    <row r="432" ht="13.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89"/>
      <c r="AB432" s="11"/>
      <c r="AC432" s="11"/>
      <c r="AD432" s="11"/>
      <c r="AE432" s="11"/>
      <c r="AF432" s="11"/>
      <c r="AG432" s="11"/>
      <c r="AH432" s="11"/>
      <c r="AI432" s="11"/>
      <c r="AJ432" s="11"/>
      <c r="AK432" s="11"/>
    </row>
    <row r="433" ht="13.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89"/>
      <c r="AB433" s="11"/>
      <c r="AC433" s="11"/>
      <c r="AD433" s="11"/>
      <c r="AE433" s="11"/>
      <c r="AF433" s="11"/>
      <c r="AG433" s="11"/>
      <c r="AH433" s="11"/>
      <c r="AI433" s="11"/>
      <c r="AJ433" s="11"/>
      <c r="AK433" s="11"/>
    </row>
    <row r="434" ht="13.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89"/>
      <c r="AB434" s="11"/>
      <c r="AC434" s="11"/>
      <c r="AD434" s="11"/>
      <c r="AE434" s="11"/>
      <c r="AF434" s="11"/>
      <c r="AG434" s="11"/>
      <c r="AH434" s="11"/>
      <c r="AI434" s="11"/>
      <c r="AJ434" s="11"/>
      <c r="AK434" s="11"/>
    </row>
    <row r="435" ht="13.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89"/>
      <c r="AB435" s="11"/>
      <c r="AC435" s="11"/>
      <c r="AD435" s="11"/>
      <c r="AE435" s="11"/>
      <c r="AF435" s="11"/>
      <c r="AG435" s="11"/>
      <c r="AH435" s="11"/>
      <c r="AI435" s="11"/>
      <c r="AJ435" s="11"/>
      <c r="AK435" s="11"/>
    </row>
    <row r="436" ht="13.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89"/>
      <c r="AB436" s="11"/>
      <c r="AC436" s="11"/>
      <c r="AD436" s="11"/>
      <c r="AE436" s="11"/>
      <c r="AF436" s="11"/>
      <c r="AG436" s="11"/>
      <c r="AH436" s="11"/>
      <c r="AI436" s="11"/>
      <c r="AJ436" s="11"/>
      <c r="AK436" s="11"/>
    </row>
    <row r="437" ht="13.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89"/>
      <c r="AB437" s="11"/>
      <c r="AC437" s="11"/>
      <c r="AD437" s="11"/>
      <c r="AE437" s="11"/>
      <c r="AF437" s="11"/>
      <c r="AG437" s="11"/>
      <c r="AH437" s="11"/>
      <c r="AI437" s="11"/>
      <c r="AJ437" s="11"/>
      <c r="AK437" s="11"/>
    </row>
    <row r="438" ht="13.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89"/>
      <c r="AB438" s="11"/>
      <c r="AC438" s="11"/>
      <c r="AD438" s="11"/>
      <c r="AE438" s="11"/>
      <c r="AF438" s="11"/>
      <c r="AG438" s="11"/>
      <c r="AH438" s="11"/>
      <c r="AI438" s="11"/>
      <c r="AJ438" s="11"/>
      <c r="AK438" s="11"/>
    </row>
    <row r="439" ht="13.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89"/>
      <c r="AB439" s="11"/>
      <c r="AC439" s="11"/>
      <c r="AD439" s="11"/>
      <c r="AE439" s="11"/>
      <c r="AF439" s="11"/>
      <c r="AG439" s="11"/>
      <c r="AH439" s="11"/>
      <c r="AI439" s="11"/>
      <c r="AJ439" s="11"/>
      <c r="AK439" s="11"/>
    </row>
    <row r="440" ht="13.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89"/>
      <c r="AB440" s="11"/>
      <c r="AC440" s="11"/>
      <c r="AD440" s="11"/>
      <c r="AE440" s="11"/>
      <c r="AF440" s="11"/>
      <c r="AG440" s="11"/>
      <c r="AH440" s="11"/>
      <c r="AI440" s="11"/>
      <c r="AJ440" s="11"/>
      <c r="AK440" s="11"/>
    </row>
    <row r="441" ht="13.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89"/>
      <c r="AB441" s="11"/>
      <c r="AC441" s="11"/>
      <c r="AD441" s="11"/>
      <c r="AE441" s="11"/>
      <c r="AF441" s="11"/>
      <c r="AG441" s="11"/>
      <c r="AH441" s="11"/>
      <c r="AI441" s="11"/>
      <c r="AJ441" s="11"/>
      <c r="AK441" s="11"/>
    </row>
    <row r="442" ht="13.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89"/>
      <c r="AB442" s="11"/>
      <c r="AC442" s="11"/>
      <c r="AD442" s="11"/>
      <c r="AE442" s="11"/>
      <c r="AF442" s="11"/>
      <c r="AG442" s="11"/>
      <c r="AH442" s="11"/>
      <c r="AI442" s="11"/>
      <c r="AJ442" s="11"/>
      <c r="AK442" s="11"/>
    </row>
    <row r="443" ht="13.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89"/>
      <c r="AB443" s="11"/>
      <c r="AC443" s="11"/>
      <c r="AD443" s="11"/>
      <c r="AE443" s="11"/>
      <c r="AF443" s="11"/>
      <c r="AG443" s="11"/>
      <c r="AH443" s="11"/>
      <c r="AI443" s="11"/>
      <c r="AJ443" s="11"/>
      <c r="AK443" s="11"/>
    </row>
    <row r="444" ht="13.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89"/>
      <c r="AB444" s="11"/>
      <c r="AC444" s="11"/>
      <c r="AD444" s="11"/>
      <c r="AE444" s="11"/>
      <c r="AF444" s="11"/>
      <c r="AG444" s="11"/>
      <c r="AH444" s="11"/>
      <c r="AI444" s="11"/>
      <c r="AJ444" s="11"/>
      <c r="AK444" s="11"/>
    </row>
    <row r="445" ht="13.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89"/>
      <c r="AB445" s="11"/>
      <c r="AC445" s="11"/>
      <c r="AD445" s="11"/>
      <c r="AE445" s="11"/>
      <c r="AF445" s="11"/>
      <c r="AG445" s="11"/>
      <c r="AH445" s="11"/>
      <c r="AI445" s="11"/>
      <c r="AJ445" s="11"/>
      <c r="AK445" s="11"/>
    </row>
    <row r="446" ht="13.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89"/>
      <c r="AB446" s="11"/>
      <c r="AC446" s="11"/>
      <c r="AD446" s="11"/>
      <c r="AE446" s="11"/>
      <c r="AF446" s="11"/>
      <c r="AG446" s="11"/>
      <c r="AH446" s="11"/>
      <c r="AI446" s="11"/>
      <c r="AJ446" s="11"/>
      <c r="AK446" s="11"/>
    </row>
    <row r="447" ht="13.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89"/>
      <c r="AB447" s="11"/>
      <c r="AC447" s="11"/>
      <c r="AD447" s="11"/>
      <c r="AE447" s="11"/>
      <c r="AF447" s="11"/>
      <c r="AG447" s="11"/>
      <c r="AH447" s="11"/>
      <c r="AI447" s="11"/>
      <c r="AJ447" s="11"/>
      <c r="AK447" s="11"/>
    </row>
    <row r="448" ht="13.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89"/>
      <c r="AB448" s="11"/>
      <c r="AC448" s="11"/>
      <c r="AD448" s="11"/>
      <c r="AE448" s="11"/>
      <c r="AF448" s="11"/>
      <c r="AG448" s="11"/>
      <c r="AH448" s="11"/>
      <c r="AI448" s="11"/>
      <c r="AJ448" s="11"/>
      <c r="AK448" s="11"/>
    </row>
    <row r="449" ht="13.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89"/>
      <c r="AB449" s="11"/>
      <c r="AC449" s="11"/>
      <c r="AD449" s="11"/>
      <c r="AE449" s="11"/>
      <c r="AF449" s="11"/>
      <c r="AG449" s="11"/>
      <c r="AH449" s="11"/>
      <c r="AI449" s="11"/>
      <c r="AJ449" s="11"/>
      <c r="AK449" s="11"/>
    </row>
    <row r="450" ht="13.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89"/>
      <c r="AB450" s="11"/>
      <c r="AC450" s="11"/>
      <c r="AD450" s="11"/>
      <c r="AE450" s="11"/>
      <c r="AF450" s="11"/>
      <c r="AG450" s="11"/>
      <c r="AH450" s="11"/>
      <c r="AI450" s="11"/>
      <c r="AJ450" s="11"/>
      <c r="AK450" s="11"/>
    </row>
    <row r="451" ht="13.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89"/>
      <c r="AB451" s="11"/>
      <c r="AC451" s="11"/>
      <c r="AD451" s="11"/>
      <c r="AE451" s="11"/>
      <c r="AF451" s="11"/>
      <c r="AG451" s="11"/>
      <c r="AH451" s="11"/>
      <c r="AI451" s="11"/>
      <c r="AJ451" s="11"/>
      <c r="AK451" s="11"/>
    </row>
    <row r="452" ht="13.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89"/>
      <c r="AB452" s="11"/>
      <c r="AC452" s="11"/>
      <c r="AD452" s="11"/>
      <c r="AE452" s="11"/>
      <c r="AF452" s="11"/>
      <c r="AG452" s="11"/>
      <c r="AH452" s="11"/>
      <c r="AI452" s="11"/>
      <c r="AJ452" s="11"/>
      <c r="AK452" s="11"/>
    </row>
    <row r="453" ht="13.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89"/>
      <c r="AB453" s="11"/>
      <c r="AC453" s="11"/>
      <c r="AD453" s="11"/>
      <c r="AE453" s="11"/>
      <c r="AF453" s="11"/>
      <c r="AG453" s="11"/>
      <c r="AH453" s="11"/>
      <c r="AI453" s="11"/>
      <c r="AJ453" s="11"/>
      <c r="AK453" s="11"/>
    </row>
    <row r="454" ht="13.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89"/>
      <c r="AB454" s="11"/>
      <c r="AC454" s="11"/>
      <c r="AD454" s="11"/>
      <c r="AE454" s="11"/>
      <c r="AF454" s="11"/>
      <c r="AG454" s="11"/>
      <c r="AH454" s="11"/>
      <c r="AI454" s="11"/>
      <c r="AJ454" s="11"/>
      <c r="AK454" s="11"/>
    </row>
    <row r="455" ht="13.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89"/>
      <c r="AB455" s="11"/>
      <c r="AC455" s="11"/>
      <c r="AD455" s="11"/>
      <c r="AE455" s="11"/>
      <c r="AF455" s="11"/>
      <c r="AG455" s="11"/>
      <c r="AH455" s="11"/>
      <c r="AI455" s="11"/>
      <c r="AJ455" s="11"/>
      <c r="AK455" s="11"/>
    </row>
    <row r="456" ht="13.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89"/>
      <c r="AB456" s="11"/>
      <c r="AC456" s="11"/>
      <c r="AD456" s="11"/>
      <c r="AE456" s="11"/>
      <c r="AF456" s="11"/>
      <c r="AG456" s="11"/>
      <c r="AH456" s="11"/>
      <c r="AI456" s="11"/>
      <c r="AJ456" s="11"/>
      <c r="AK456" s="11"/>
    </row>
    <row r="457" ht="13.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89"/>
      <c r="AB457" s="11"/>
      <c r="AC457" s="11"/>
      <c r="AD457" s="11"/>
      <c r="AE457" s="11"/>
      <c r="AF457" s="11"/>
      <c r="AG457" s="11"/>
      <c r="AH457" s="11"/>
      <c r="AI457" s="11"/>
      <c r="AJ457" s="11"/>
      <c r="AK457" s="11"/>
    </row>
    <row r="458" ht="13.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89"/>
      <c r="AB458" s="11"/>
      <c r="AC458" s="11"/>
      <c r="AD458" s="11"/>
      <c r="AE458" s="11"/>
      <c r="AF458" s="11"/>
      <c r="AG458" s="11"/>
      <c r="AH458" s="11"/>
      <c r="AI458" s="11"/>
      <c r="AJ458" s="11"/>
      <c r="AK458" s="11"/>
    </row>
    <row r="459" ht="13.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89"/>
      <c r="AB459" s="11"/>
      <c r="AC459" s="11"/>
      <c r="AD459" s="11"/>
      <c r="AE459" s="11"/>
      <c r="AF459" s="11"/>
      <c r="AG459" s="11"/>
      <c r="AH459" s="11"/>
      <c r="AI459" s="11"/>
      <c r="AJ459" s="11"/>
      <c r="AK459" s="11"/>
    </row>
    <row r="460" ht="13.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89"/>
      <c r="AB460" s="11"/>
      <c r="AC460" s="11"/>
      <c r="AD460" s="11"/>
      <c r="AE460" s="11"/>
      <c r="AF460" s="11"/>
      <c r="AG460" s="11"/>
      <c r="AH460" s="11"/>
      <c r="AI460" s="11"/>
      <c r="AJ460" s="11"/>
      <c r="AK460" s="11"/>
    </row>
    <row r="461" ht="13.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89"/>
      <c r="AB461" s="11"/>
      <c r="AC461" s="11"/>
      <c r="AD461" s="11"/>
      <c r="AE461" s="11"/>
      <c r="AF461" s="11"/>
      <c r="AG461" s="11"/>
      <c r="AH461" s="11"/>
      <c r="AI461" s="11"/>
      <c r="AJ461" s="11"/>
      <c r="AK461" s="11"/>
    </row>
    <row r="462" ht="13.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89"/>
      <c r="AB462" s="11"/>
      <c r="AC462" s="11"/>
      <c r="AD462" s="11"/>
      <c r="AE462" s="11"/>
      <c r="AF462" s="11"/>
      <c r="AG462" s="11"/>
      <c r="AH462" s="11"/>
      <c r="AI462" s="11"/>
      <c r="AJ462" s="11"/>
      <c r="AK462" s="11"/>
    </row>
    <row r="463" ht="13.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89"/>
      <c r="AB463" s="11"/>
      <c r="AC463" s="11"/>
      <c r="AD463" s="11"/>
      <c r="AE463" s="11"/>
      <c r="AF463" s="11"/>
      <c r="AG463" s="11"/>
      <c r="AH463" s="11"/>
      <c r="AI463" s="11"/>
      <c r="AJ463" s="11"/>
      <c r="AK463" s="11"/>
    </row>
    <row r="464" ht="13.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89"/>
      <c r="AB464" s="11"/>
      <c r="AC464" s="11"/>
      <c r="AD464" s="11"/>
      <c r="AE464" s="11"/>
      <c r="AF464" s="11"/>
      <c r="AG464" s="11"/>
      <c r="AH464" s="11"/>
      <c r="AI464" s="11"/>
      <c r="AJ464" s="11"/>
      <c r="AK464" s="11"/>
    </row>
    <row r="465" ht="13.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89"/>
      <c r="AB465" s="11"/>
      <c r="AC465" s="11"/>
      <c r="AD465" s="11"/>
      <c r="AE465" s="11"/>
      <c r="AF465" s="11"/>
      <c r="AG465" s="11"/>
      <c r="AH465" s="11"/>
      <c r="AI465" s="11"/>
      <c r="AJ465" s="11"/>
      <c r="AK465" s="11"/>
    </row>
    <row r="466" ht="13.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89"/>
      <c r="AB466" s="11"/>
      <c r="AC466" s="11"/>
      <c r="AD466" s="11"/>
      <c r="AE466" s="11"/>
      <c r="AF466" s="11"/>
      <c r="AG466" s="11"/>
      <c r="AH466" s="11"/>
      <c r="AI466" s="11"/>
      <c r="AJ466" s="11"/>
      <c r="AK466" s="11"/>
    </row>
    <row r="467" ht="13.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89"/>
      <c r="AB467" s="11"/>
      <c r="AC467" s="11"/>
      <c r="AD467" s="11"/>
      <c r="AE467" s="11"/>
      <c r="AF467" s="11"/>
      <c r="AG467" s="11"/>
      <c r="AH467" s="11"/>
      <c r="AI467" s="11"/>
      <c r="AJ467" s="11"/>
      <c r="AK467" s="11"/>
    </row>
    <row r="468" ht="13.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89"/>
      <c r="AB468" s="11"/>
      <c r="AC468" s="11"/>
      <c r="AD468" s="11"/>
      <c r="AE468" s="11"/>
      <c r="AF468" s="11"/>
      <c r="AG468" s="11"/>
      <c r="AH468" s="11"/>
      <c r="AI468" s="11"/>
      <c r="AJ468" s="11"/>
      <c r="AK468" s="11"/>
    </row>
    <row r="469" ht="13.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89"/>
      <c r="AB469" s="11"/>
      <c r="AC469" s="11"/>
      <c r="AD469" s="11"/>
      <c r="AE469" s="11"/>
      <c r="AF469" s="11"/>
      <c r="AG469" s="11"/>
      <c r="AH469" s="11"/>
      <c r="AI469" s="11"/>
      <c r="AJ469" s="11"/>
      <c r="AK469" s="11"/>
    </row>
    <row r="470" ht="13.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89"/>
      <c r="AB470" s="11"/>
      <c r="AC470" s="11"/>
      <c r="AD470" s="11"/>
      <c r="AE470" s="11"/>
      <c r="AF470" s="11"/>
      <c r="AG470" s="11"/>
      <c r="AH470" s="11"/>
      <c r="AI470" s="11"/>
      <c r="AJ470" s="11"/>
      <c r="AK470" s="11"/>
    </row>
    <row r="471" ht="13.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89"/>
      <c r="AB471" s="11"/>
      <c r="AC471" s="11"/>
      <c r="AD471" s="11"/>
      <c r="AE471" s="11"/>
      <c r="AF471" s="11"/>
      <c r="AG471" s="11"/>
      <c r="AH471" s="11"/>
      <c r="AI471" s="11"/>
      <c r="AJ471" s="11"/>
      <c r="AK471" s="11"/>
    </row>
    <row r="472" ht="13.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89"/>
      <c r="AB472" s="11"/>
      <c r="AC472" s="11"/>
      <c r="AD472" s="11"/>
      <c r="AE472" s="11"/>
      <c r="AF472" s="11"/>
      <c r="AG472" s="11"/>
      <c r="AH472" s="11"/>
      <c r="AI472" s="11"/>
      <c r="AJ472" s="11"/>
      <c r="AK472" s="11"/>
    </row>
    <row r="473" ht="13.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89"/>
      <c r="AB473" s="11"/>
      <c r="AC473" s="11"/>
      <c r="AD473" s="11"/>
      <c r="AE473" s="11"/>
      <c r="AF473" s="11"/>
      <c r="AG473" s="11"/>
      <c r="AH473" s="11"/>
      <c r="AI473" s="11"/>
      <c r="AJ473" s="11"/>
      <c r="AK473" s="11"/>
    </row>
    <row r="474" ht="13.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89"/>
      <c r="AB474" s="11"/>
      <c r="AC474" s="11"/>
      <c r="AD474" s="11"/>
      <c r="AE474" s="11"/>
      <c r="AF474" s="11"/>
      <c r="AG474" s="11"/>
      <c r="AH474" s="11"/>
      <c r="AI474" s="11"/>
      <c r="AJ474" s="11"/>
      <c r="AK474" s="11"/>
    </row>
    <row r="475" ht="13.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89"/>
      <c r="AB475" s="11"/>
      <c r="AC475" s="11"/>
      <c r="AD475" s="11"/>
      <c r="AE475" s="11"/>
      <c r="AF475" s="11"/>
      <c r="AG475" s="11"/>
      <c r="AH475" s="11"/>
      <c r="AI475" s="11"/>
      <c r="AJ475" s="11"/>
      <c r="AK475" s="11"/>
    </row>
    <row r="476" ht="13.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89"/>
      <c r="AB476" s="11"/>
      <c r="AC476" s="11"/>
      <c r="AD476" s="11"/>
      <c r="AE476" s="11"/>
      <c r="AF476" s="11"/>
      <c r="AG476" s="11"/>
      <c r="AH476" s="11"/>
      <c r="AI476" s="11"/>
      <c r="AJ476" s="11"/>
      <c r="AK476" s="11"/>
    </row>
    <row r="477" ht="13.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89"/>
      <c r="AB477" s="11"/>
      <c r="AC477" s="11"/>
      <c r="AD477" s="11"/>
      <c r="AE477" s="11"/>
      <c r="AF477" s="11"/>
      <c r="AG477" s="11"/>
      <c r="AH477" s="11"/>
      <c r="AI477" s="11"/>
      <c r="AJ477" s="11"/>
      <c r="AK477" s="11"/>
    </row>
    <row r="478" ht="13.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89"/>
      <c r="AB478" s="11"/>
      <c r="AC478" s="11"/>
      <c r="AD478" s="11"/>
      <c r="AE478" s="11"/>
      <c r="AF478" s="11"/>
      <c r="AG478" s="11"/>
      <c r="AH478" s="11"/>
      <c r="AI478" s="11"/>
      <c r="AJ478" s="11"/>
      <c r="AK478" s="11"/>
    </row>
    <row r="479" ht="13.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89"/>
      <c r="AB479" s="11"/>
      <c r="AC479" s="11"/>
      <c r="AD479" s="11"/>
      <c r="AE479" s="11"/>
      <c r="AF479" s="11"/>
      <c r="AG479" s="11"/>
      <c r="AH479" s="11"/>
      <c r="AI479" s="11"/>
      <c r="AJ479" s="11"/>
      <c r="AK479" s="11"/>
    </row>
    <row r="480" ht="13.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89"/>
      <c r="AB480" s="11"/>
      <c r="AC480" s="11"/>
      <c r="AD480" s="11"/>
      <c r="AE480" s="11"/>
      <c r="AF480" s="11"/>
      <c r="AG480" s="11"/>
      <c r="AH480" s="11"/>
      <c r="AI480" s="11"/>
      <c r="AJ480" s="11"/>
      <c r="AK480" s="11"/>
    </row>
    <row r="481" ht="13.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89"/>
      <c r="AB481" s="11"/>
      <c r="AC481" s="11"/>
      <c r="AD481" s="11"/>
      <c r="AE481" s="11"/>
      <c r="AF481" s="11"/>
      <c r="AG481" s="11"/>
      <c r="AH481" s="11"/>
      <c r="AI481" s="11"/>
      <c r="AJ481" s="11"/>
      <c r="AK481" s="11"/>
    </row>
    <row r="482" ht="13.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89"/>
      <c r="AB482" s="11"/>
      <c r="AC482" s="11"/>
      <c r="AD482" s="11"/>
      <c r="AE482" s="11"/>
      <c r="AF482" s="11"/>
      <c r="AG482" s="11"/>
      <c r="AH482" s="11"/>
      <c r="AI482" s="11"/>
      <c r="AJ482" s="11"/>
      <c r="AK482" s="11"/>
    </row>
    <row r="483" ht="13.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89"/>
      <c r="AB483" s="11"/>
      <c r="AC483" s="11"/>
      <c r="AD483" s="11"/>
      <c r="AE483" s="11"/>
      <c r="AF483" s="11"/>
      <c r="AG483" s="11"/>
      <c r="AH483" s="11"/>
      <c r="AI483" s="11"/>
      <c r="AJ483" s="11"/>
      <c r="AK483" s="11"/>
    </row>
    <row r="484" ht="13.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89"/>
      <c r="AB484" s="11"/>
      <c r="AC484" s="11"/>
      <c r="AD484" s="11"/>
      <c r="AE484" s="11"/>
      <c r="AF484" s="11"/>
      <c r="AG484" s="11"/>
      <c r="AH484" s="11"/>
      <c r="AI484" s="11"/>
      <c r="AJ484" s="11"/>
      <c r="AK484" s="11"/>
    </row>
    <row r="485" ht="13.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89"/>
      <c r="AB485" s="11"/>
      <c r="AC485" s="11"/>
      <c r="AD485" s="11"/>
      <c r="AE485" s="11"/>
      <c r="AF485" s="11"/>
      <c r="AG485" s="11"/>
      <c r="AH485" s="11"/>
      <c r="AI485" s="11"/>
      <c r="AJ485" s="11"/>
      <c r="AK485" s="11"/>
    </row>
    <row r="486" ht="13.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89"/>
      <c r="AB486" s="11"/>
      <c r="AC486" s="11"/>
      <c r="AD486" s="11"/>
      <c r="AE486" s="11"/>
      <c r="AF486" s="11"/>
      <c r="AG486" s="11"/>
      <c r="AH486" s="11"/>
      <c r="AI486" s="11"/>
      <c r="AJ486" s="11"/>
      <c r="AK486" s="11"/>
    </row>
    <row r="487" ht="13.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89"/>
      <c r="AB487" s="11"/>
      <c r="AC487" s="11"/>
      <c r="AD487" s="11"/>
      <c r="AE487" s="11"/>
      <c r="AF487" s="11"/>
      <c r="AG487" s="11"/>
      <c r="AH487" s="11"/>
      <c r="AI487" s="11"/>
      <c r="AJ487" s="11"/>
      <c r="AK487" s="11"/>
    </row>
    <row r="488" ht="13.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89"/>
      <c r="AB488" s="11"/>
      <c r="AC488" s="11"/>
      <c r="AD488" s="11"/>
      <c r="AE488" s="11"/>
      <c r="AF488" s="11"/>
      <c r="AG488" s="11"/>
      <c r="AH488" s="11"/>
      <c r="AI488" s="11"/>
      <c r="AJ488" s="11"/>
      <c r="AK488" s="11"/>
    </row>
    <row r="489" ht="13.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89"/>
      <c r="AB489" s="11"/>
      <c r="AC489" s="11"/>
      <c r="AD489" s="11"/>
      <c r="AE489" s="11"/>
      <c r="AF489" s="11"/>
      <c r="AG489" s="11"/>
      <c r="AH489" s="11"/>
      <c r="AI489" s="11"/>
      <c r="AJ489" s="11"/>
      <c r="AK489" s="11"/>
    </row>
    <row r="490" ht="13.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89"/>
      <c r="AB490" s="11"/>
      <c r="AC490" s="11"/>
      <c r="AD490" s="11"/>
      <c r="AE490" s="11"/>
      <c r="AF490" s="11"/>
      <c r="AG490" s="11"/>
      <c r="AH490" s="11"/>
      <c r="AI490" s="11"/>
      <c r="AJ490" s="11"/>
      <c r="AK490" s="11"/>
    </row>
    <row r="491" ht="13.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89"/>
      <c r="AB491" s="11"/>
      <c r="AC491" s="11"/>
      <c r="AD491" s="11"/>
      <c r="AE491" s="11"/>
      <c r="AF491" s="11"/>
      <c r="AG491" s="11"/>
      <c r="AH491" s="11"/>
      <c r="AI491" s="11"/>
      <c r="AJ491" s="11"/>
      <c r="AK491" s="11"/>
    </row>
    <row r="492" ht="13.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89"/>
      <c r="AB492" s="11"/>
      <c r="AC492" s="11"/>
      <c r="AD492" s="11"/>
      <c r="AE492" s="11"/>
      <c r="AF492" s="11"/>
      <c r="AG492" s="11"/>
      <c r="AH492" s="11"/>
      <c r="AI492" s="11"/>
      <c r="AJ492" s="11"/>
      <c r="AK492" s="11"/>
    </row>
    <row r="493" ht="13.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89"/>
      <c r="AB493" s="11"/>
      <c r="AC493" s="11"/>
      <c r="AD493" s="11"/>
      <c r="AE493" s="11"/>
      <c r="AF493" s="11"/>
      <c r="AG493" s="11"/>
      <c r="AH493" s="11"/>
      <c r="AI493" s="11"/>
      <c r="AJ493" s="11"/>
      <c r="AK493" s="11"/>
    </row>
    <row r="494" ht="13.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89"/>
      <c r="AB494" s="11"/>
      <c r="AC494" s="11"/>
      <c r="AD494" s="11"/>
      <c r="AE494" s="11"/>
      <c r="AF494" s="11"/>
      <c r="AG494" s="11"/>
      <c r="AH494" s="11"/>
      <c r="AI494" s="11"/>
      <c r="AJ494" s="11"/>
      <c r="AK494" s="11"/>
    </row>
    <row r="495" ht="13.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89"/>
      <c r="AB495" s="11"/>
      <c r="AC495" s="11"/>
      <c r="AD495" s="11"/>
      <c r="AE495" s="11"/>
      <c r="AF495" s="11"/>
      <c r="AG495" s="11"/>
      <c r="AH495" s="11"/>
      <c r="AI495" s="11"/>
      <c r="AJ495" s="11"/>
      <c r="AK495" s="11"/>
    </row>
    <row r="496" ht="13.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89"/>
      <c r="AB496" s="11"/>
      <c r="AC496" s="11"/>
      <c r="AD496" s="11"/>
      <c r="AE496" s="11"/>
      <c r="AF496" s="11"/>
      <c r="AG496" s="11"/>
      <c r="AH496" s="11"/>
      <c r="AI496" s="11"/>
      <c r="AJ496" s="11"/>
      <c r="AK496" s="11"/>
    </row>
    <row r="497" ht="13.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89"/>
      <c r="AB497" s="11"/>
      <c r="AC497" s="11"/>
      <c r="AD497" s="11"/>
      <c r="AE497" s="11"/>
      <c r="AF497" s="11"/>
      <c r="AG497" s="11"/>
      <c r="AH497" s="11"/>
      <c r="AI497" s="11"/>
      <c r="AJ497" s="11"/>
      <c r="AK497" s="11"/>
    </row>
    <row r="498" ht="13.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89"/>
      <c r="AB498" s="11"/>
      <c r="AC498" s="11"/>
      <c r="AD498" s="11"/>
      <c r="AE498" s="11"/>
      <c r="AF498" s="11"/>
      <c r="AG498" s="11"/>
      <c r="AH498" s="11"/>
      <c r="AI498" s="11"/>
      <c r="AJ498" s="11"/>
      <c r="AK498" s="11"/>
    </row>
    <row r="499" ht="13.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89"/>
      <c r="AB499" s="11"/>
      <c r="AC499" s="11"/>
      <c r="AD499" s="11"/>
      <c r="AE499" s="11"/>
      <c r="AF499" s="11"/>
      <c r="AG499" s="11"/>
      <c r="AH499" s="11"/>
      <c r="AI499" s="11"/>
      <c r="AJ499" s="11"/>
      <c r="AK499" s="11"/>
    </row>
    <row r="500" ht="13.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89"/>
      <c r="AB500" s="11"/>
      <c r="AC500" s="11"/>
      <c r="AD500" s="11"/>
      <c r="AE500" s="11"/>
      <c r="AF500" s="11"/>
      <c r="AG500" s="11"/>
      <c r="AH500" s="11"/>
      <c r="AI500" s="11"/>
      <c r="AJ500" s="11"/>
      <c r="AK500" s="11"/>
    </row>
    <row r="501" ht="13.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89"/>
      <c r="AB501" s="11"/>
      <c r="AC501" s="11"/>
      <c r="AD501" s="11"/>
      <c r="AE501" s="11"/>
      <c r="AF501" s="11"/>
      <c r="AG501" s="11"/>
      <c r="AH501" s="11"/>
      <c r="AI501" s="11"/>
      <c r="AJ501" s="11"/>
      <c r="AK501" s="11"/>
    </row>
    <row r="502" ht="13.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89"/>
      <c r="AB502" s="11"/>
      <c r="AC502" s="11"/>
      <c r="AD502" s="11"/>
      <c r="AE502" s="11"/>
      <c r="AF502" s="11"/>
      <c r="AG502" s="11"/>
      <c r="AH502" s="11"/>
      <c r="AI502" s="11"/>
      <c r="AJ502" s="11"/>
      <c r="AK502" s="11"/>
    </row>
    <row r="503" ht="13.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89"/>
      <c r="AB503" s="11"/>
      <c r="AC503" s="11"/>
      <c r="AD503" s="11"/>
      <c r="AE503" s="11"/>
      <c r="AF503" s="11"/>
      <c r="AG503" s="11"/>
      <c r="AH503" s="11"/>
      <c r="AI503" s="11"/>
      <c r="AJ503" s="11"/>
      <c r="AK503" s="11"/>
    </row>
    <row r="504" ht="13.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89"/>
      <c r="AB504" s="11"/>
      <c r="AC504" s="11"/>
      <c r="AD504" s="11"/>
      <c r="AE504" s="11"/>
      <c r="AF504" s="11"/>
      <c r="AG504" s="11"/>
      <c r="AH504" s="11"/>
      <c r="AI504" s="11"/>
      <c r="AJ504" s="11"/>
      <c r="AK504" s="11"/>
    </row>
    <row r="505" ht="13.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89"/>
      <c r="AB505" s="11"/>
      <c r="AC505" s="11"/>
      <c r="AD505" s="11"/>
      <c r="AE505" s="11"/>
      <c r="AF505" s="11"/>
      <c r="AG505" s="11"/>
      <c r="AH505" s="11"/>
      <c r="AI505" s="11"/>
      <c r="AJ505" s="11"/>
      <c r="AK505" s="11"/>
    </row>
    <row r="506" ht="13.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89"/>
      <c r="AB506" s="11"/>
      <c r="AC506" s="11"/>
      <c r="AD506" s="11"/>
      <c r="AE506" s="11"/>
      <c r="AF506" s="11"/>
      <c r="AG506" s="11"/>
      <c r="AH506" s="11"/>
      <c r="AI506" s="11"/>
      <c r="AJ506" s="11"/>
      <c r="AK506" s="11"/>
    </row>
    <row r="507" ht="13.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89"/>
      <c r="AB507" s="11"/>
      <c r="AC507" s="11"/>
      <c r="AD507" s="11"/>
      <c r="AE507" s="11"/>
      <c r="AF507" s="11"/>
      <c r="AG507" s="11"/>
      <c r="AH507" s="11"/>
      <c r="AI507" s="11"/>
      <c r="AJ507" s="11"/>
      <c r="AK507" s="11"/>
    </row>
    <row r="508" ht="13.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89"/>
      <c r="AB508" s="11"/>
      <c r="AC508" s="11"/>
      <c r="AD508" s="11"/>
      <c r="AE508" s="11"/>
      <c r="AF508" s="11"/>
      <c r="AG508" s="11"/>
      <c r="AH508" s="11"/>
      <c r="AI508" s="11"/>
      <c r="AJ508" s="11"/>
      <c r="AK508" s="11"/>
    </row>
    <row r="509" ht="13.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89"/>
      <c r="AB509" s="11"/>
      <c r="AC509" s="11"/>
      <c r="AD509" s="11"/>
      <c r="AE509" s="11"/>
      <c r="AF509" s="11"/>
      <c r="AG509" s="11"/>
      <c r="AH509" s="11"/>
      <c r="AI509" s="11"/>
      <c r="AJ509" s="11"/>
      <c r="AK509" s="11"/>
    </row>
    <row r="510" ht="13.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89"/>
      <c r="AB510" s="11"/>
      <c r="AC510" s="11"/>
      <c r="AD510" s="11"/>
      <c r="AE510" s="11"/>
      <c r="AF510" s="11"/>
      <c r="AG510" s="11"/>
      <c r="AH510" s="11"/>
      <c r="AI510" s="11"/>
      <c r="AJ510" s="11"/>
      <c r="AK510" s="11"/>
    </row>
    <row r="511" ht="13.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89"/>
      <c r="AB511" s="11"/>
      <c r="AC511" s="11"/>
      <c r="AD511" s="11"/>
      <c r="AE511" s="11"/>
      <c r="AF511" s="11"/>
      <c r="AG511" s="11"/>
      <c r="AH511" s="11"/>
      <c r="AI511" s="11"/>
      <c r="AJ511" s="11"/>
      <c r="AK511" s="11"/>
    </row>
    <row r="512" ht="13.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89"/>
      <c r="AB512" s="11"/>
      <c r="AC512" s="11"/>
      <c r="AD512" s="11"/>
      <c r="AE512" s="11"/>
      <c r="AF512" s="11"/>
      <c r="AG512" s="11"/>
      <c r="AH512" s="11"/>
      <c r="AI512" s="11"/>
      <c r="AJ512" s="11"/>
      <c r="AK512" s="11"/>
    </row>
    <row r="513" ht="13.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89"/>
      <c r="AB513" s="11"/>
      <c r="AC513" s="11"/>
      <c r="AD513" s="11"/>
      <c r="AE513" s="11"/>
      <c r="AF513" s="11"/>
      <c r="AG513" s="11"/>
      <c r="AH513" s="11"/>
      <c r="AI513" s="11"/>
      <c r="AJ513" s="11"/>
      <c r="AK513" s="11"/>
    </row>
    <row r="514" ht="13.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89"/>
      <c r="AB514" s="11"/>
      <c r="AC514" s="11"/>
      <c r="AD514" s="11"/>
      <c r="AE514" s="11"/>
      <c r="AF514" s="11"/>
      <c r="AG514" s="11"/>
      <c r="AH514" s="11"/>
      <c r="AI514" s="11"/>
      <c r="AJ514" s="11"/>
      <c r="AK514" s="11"/>
    </row>
    <row r="515" ht="13.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89"/>
      <c r="AB515" s="11"/>
      <c r="AC515" s="11"/>
      <c r="AD515" s="11"/>
      <c r="AE515" s="11"/>
      <c r="AF515" s="11"/>
      <c r="AG515" s="11"/>
      <c r="AH515" s="11"/>
      <c r="AI515" s="11"/>
      <c r="AJ515" s="11"/>
      <c r="AK515" s="11"/>
    </row>
    <row r="516" ht="13.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89"/>
      <c r="AB516" s="11"/>
      <c r="AC516" s="11"/>
      <c r="AD516" s="11"/>
      <c r="AE516" s="11"/>
      <c r="AF516" s="11"/>
      <c r="AG516" s="11"/>
      <c r="AH516" s="11"/>
      <c r="AI516" s="11"/>
      <c r="AJ516" s="11"/>
      <c r="AK516" s="11"/>
    </row>
    <row r="517" ht="13.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89"/>
      <c r="AB517" s="11"/>
      <c r="AC517" s="11"/>
      <c r="AD517" s="11"/>
      <c r="AE517" s="11"/>
      <c r="AF517" s="11"/>
      <c r="AG517" s="11"/>
      <c r="AH517" s="11"/>
      <c r="AI517" s="11"/>
      <c r="AJ517" s="11"/>
      <c r="AK517" s="11"/>
    </row>
    <row r="518" ht="13.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89"/>
      <c r="AB518" s="11"/>
      <c r="AC518" s="11"/>
      <c r="AD518" s="11"/>
      <c r="AE518" s="11"/>
      <c r="AF518" s="11"/>
      <c r="AG518" s="11"/>
      <c r="AH518" s="11"/>
      <c r="AI518" s="11"/>
      <c r="AJ518" s="11"/>
      <c r="AK518" s="11"/>
    </row>
    <row r="519" ht="13.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89"/>
      <c r="AB519" s="11"/>
      <c r="AC519" s="11"/>
      <c r="AD519" s="11"/>
      <c r="AE519" s="11"/>
      <c r="AF519" s="11"/>
      <c r="AG519" s="11"/>
      <c r="AH519" s="11"/>
      <c r="AI519" s="11"/>
      <c r="AJ519" s="11"/>
      <c r="AK519" s="11"/>
    </row>
    <row r="520" ht="13.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89"/>
      <c r="AB520" s="11"/>
      <c r="AC520" s="11"/>
      <c r="AD520" s="11"/>
      <c r="AE520" s="11"/>
      <c r="AF520" s="11"/>
      <c r="AG520" s="11"/>
      <c r="AH520" s="11"/>
      <c r="AI520" s="11"/>
      <c r="AJ520" s="11"/>
      <c r="AK520" s="11"/>
    </row>
    <row r="521" ht="13.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89"/>
      <c r="AB521" s="11"/>
      <c r="AC521" s="11"/>
      <c r="AD521" s="11"/>
      <c r="AE521" s="11"/>
      <c r="AF521" s="11"/>
      <c r="AG521" s="11"/>
      <c r="AH521" s="11"/>
      <c r="AI521" s="11"/>
      <c r="AJ521" s="11"/>
      <c r="AK521" s="11"/>
    </row>
    <row r="522" ht="13.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89"/>
      <c r="AB522" s="11"/>
      <c r="AC522" s="11"/>
      <c r="AD522" s="11"/>
      <c r="AE522" s="11"/>
      <c r="AF522" s="11"/>
      <c r="AG522" s="11"/>
      <c r="AH522" s="11"/>
      <c r="AI522" s="11"/>
      <c r="AJ522" s="11"/>
      <c r="AK522" s="11"/>
    </row>
    <row r="523" ht="13.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89"/>
      <c r="AB523" s="11"/>
      <c r="AC523" s="11"/>
      <c r="AD523" s="11"/>
      <c r="AE523" s="11"/>
      <c r="AF523" s="11"/>
      <c r="AG523" s="11"/>
      <c r="AH523" s="11"/>
      <c r="AI523" s="11"/>
      <c r="AJ523" s="11"/>
      <c r="AK523" s="11"/>
    </row>
    <row r="524" ht="13.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89"/>
      <c r="AB524" s="11"/>
      <c r="AC524" s="11"/>
      <c r="AD524" s="11"/>
      <c r="AE524" s="11"/>
      <c r="AF524" s="11"/>
      <c r="AG524" s="11"/>
      <c r="AH524" s="11"/>
      <c r="AI524" s="11"/>
      <c r="AJ524" s="11"/>
      <c r="AK524" s="11"/>
    </row>
    <row r="525" ht="13.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89"/>
      <c r="AB525" s="11"/>
      <c r="AC525" s="11"/>
      <c r="AD525" s="11"/>
      <c r="AE525" s="11"/>
      <c r="AF525" s="11"/>
      <c r="AG525" s="11"/>
      <c r="AH525" s="11"/>
      <c r="AI525" s="11"/>
      <c r="AJ525" s="11"/>
      <c r="AK525" s="11"/>
    </row>
    <row r="526" ht="13.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89"/>
      <c r="AB526" s="11"/>
      <c r="AC526" s="11"/>
      <c r="AD526" s="11"/>
      <c r="AE526" s="11"/>
      <c r="AF526" s="11"/>
      <c r="AG526" s="11"/>
      <c r="AH526" s="11"/>
      <c r="AI526" s="11"/>
      <c r="AJ526" s="11"/>
      <c r="AK526" s="11"/>
    </row>
    <row r="527" ht="13.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89"/>
      <c r="AB527" s="11"/>
      <c r="AC527" s="11"/>
      <c r="AD527" s="11"/>
      <c r="AE527" s="11"/>
      <c r="AF527" s="11"/>
      <c r="AG527" s="11"/>
      <c r="AH527" s="11"/>
      <c r="AI527" s="11"/>
      <c r="AJ527" s="11"/>
      <c r="AK527" s="11"/>
    </row>
    <row r="528" ht="13.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89"/>
      <c r="AB528" s="11"/>
      <c r="AC528" s="11"/>
      <c r="AD528" s="11"/>
      <c r="AE528" s="11"/>
      <c r="AF528" s="11"/>
      <c r="AG528" s="11"/>
      <c r="AH528" s="11"/>
      <c r="AI528" s="11"/>
      <c r="AJ528" s="11"/>
      <c r="AK528" s="11"/>
    </row>
    <row r="529" ht="13.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89"/>
      <c r="AB529" s="11"/>
      <c r="AC529" s="11"/>
      <c r="AD529" s="11"/>
      <c r="AE529" s="11"/>
      <c r="AF529" s="11"/>
      <c r="AG529" s="11"/>
      <c r="AH529" s="11"/>
      <c r="AI529" s="11"/>
      <c r="AJ529" s="11"/>
      <c r="AK529" s="11"/>
    </row>
    <row r="530" ht="13.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89"/>
      <c r="AB530" s="11"/>
      <c r="AC530" s="11"/>
      <c r="AD530" s="11"/>
      <c r="AE530" s="11"/>
      <c r="AF530" s="11"/>
      <c r="AG530" s="11"/>
      <c r="AH530" s="11"/>
      <c r="AI530" s="11"/>
      <c r="AJ530" s="11"/>
      <c r="AK530" s="11"/>
    </row>
    <row r="531" ht="13.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89"/>
      <c r="AB531" s="11"/>
      <c r="AC531" s="11"/>
      <c r="AD531" s="11"/>
      <c r="AE531" s="11"/>
      <c r="AF531" s="11"/>
      <c r="AG531" s="11"/>
      <c r="AH531" s="11"/>
      <c r="AI531" s="11"/>
      <c r="AJ531" s="11"/>
      <c r="AK531" s="11"/>
    </row>
    <row r="532" ht="13.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89"/>
      <c r="AB532" s="11"/>
      <c r="AC532" s="11"/>
      <c r="AD532" s="11"/>
      <c r="AE532" s="11"/>
      <c r="AF532" s="11"/>
      <c r="AG532" s="11"/>
      <c r="AH532" s="11"/>
      <c r="AI532" s="11"/>
      <c r="AJ532" s="11"/>
      <c r="AK532" s="11"/>
    </row>
    <row r="533" ht="13.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89"/>
      <c r="AB533" s="11"/>
      <c r="AC533" s="11"/>
      <c r="AD533" s="11"/>
      <c r="AE533" s="11"/>
      <c r="AF533" s="11"/>
      <c r="AG533" s="11"/>
      <c r="AH533" s="11"/>
      <c r="AI533" s="11"/>
      <c r="AJ533" s="11"/>
      <c r="AK533" s="11"/>
    </row>
    <row r="534" ht="13.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89"/>
      <c r="AB534" s="11"/>
      <c r="AC534" s="11"/>
      <c r="AD534" s="11"/>
      <c r="AE534" s="11"/>
      <c r="AF534" s="11"/>
      <c r="AG534" s="11"/>
      <c r="AH534" s="11"/>
      <c r="AI534" s="11"/>
      <c r="AJ534" s="11"/>
      <c r="AK534" s="11"/>
    </row>
    <row r="535" ht="13.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89"/>
      <c r="AB535" s="11"/>
      <c r="AC535" s="11"/>
      <c r="AD535" s="11"/>
      <c r="AE535" s="11"/>
      <c r="AF535" s="11"/>
      <c r="AG535" s="11"/>
      <c r="AH535" s="11"/>
      <c r="AI535" s="11"/>
      <c r="AJ535" s="11"/>
      <c r="AK535" s="11"/>
    </row>
    <row r="536" ht="13.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89"/>
      <c r="AB536" s="11"/>
      <c r="AC536" s="11"/>
      <c r="AD536" s="11"/>
      <c r="AE536" s="11"/>
      <c r="AF536" s="11"/>
      <c r="AG536" s="11"/>
      <c r="AH536" s="11"/>
      <c r="AI536" s="11"/>
      <c r="AJ536" s="11"/>
      <c r="AK536" s="11"/>
    </row>
    <row r="537" ht="13.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89"/>
      <c r="AB537" s="11"/>
      <c r="AC537" s="11"/>
      <c r="AD537" s="11"/>
      <c r="AE537" s="11"/>
      <c r="AF537" s="11"/>
      <c r="AG537" s="11"/>
      <c r="AH537" s="11"/>
      <c r="AI537" s="11"/>
      <c r="AJ537" s="11"/>
      <c r="AK537" s="11"/>
    </row>
    <row r="538" ht="13.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89"/>
      <c r="AB538" s="11"/>
      <c r="AC538" s="11"/>
      <c r="AD538" s="11"/>
      <c r="AE538" s="11"/>
      <c r="AF538" s="11"/>
      <c r="AG538" s="11"/>
      <c r="AH538" s="11"/>
      <c r="AI538" s="11"/>
      <c r="AJ538" s="11"/>
      <c r="AK538" s="11"/>
    </row>
    <row r="539" ht="13.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89"/>
      <c r="AB539" s="11"/>
      <c r="AC539" s="11"/>
      <c r="AD539" s="11"/>
      <c r="AE539" s="11"/>
      <c r="AF539" s="11"/>
      <c r="AG539" s="11"/>
      <c r="AH539" s="11"/>
      <c r="AI539" s="11"/>
      <c r="AJ539" s="11"/>
      <c r="AK539" s="11"/>
    </row>
    <row r="540" ht="13.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89"/>
      <c r="AB540" s="11"/>
      <c r="AC540" s="11"/>
      <c r="AD540" s="11"/>
      <c r="AE540" s="11"/>
      <c r="AF540" s="11"/>
      <c r="AG540" s="11"/>
      <c r="AH540" s="11"/>
      <c r="AI540" s="11"/>
      <c r="AJ540" s="11"/>
      <c r="AK540" s="11"/>
    </row>
    <row r="541" ht="13.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89"/>
      <c r="AB541" s="11"/>
      <c r="AC541" s="11"/>
      <c r="AD541" s="11"/>
      <c r="AE541" s="11"/>
      <c r="AF541" s="11"/>
      <c r="AG541" s="11"/>
      <c r="AH541" s="11"/>
      <c r="AI541" s="11"/>
      <c r="AJ541" s="11"/>
      <c r="AK541" s="11"/>
    </row>
    <row r="542" ht="13.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89"/>
      <c r="AB542" s="11"/>
      <c r="AC542" s="11"/>
      <c r="AD542" s="11"/>
      <c r="AE542" s="11"/>
      <c r="AF542" s="11"/>
      <c r="AG542" s="11"/>
      <c r="AH542" s="11"/>
      <c r="AI542" s="11"/>
      <c r="AJ542" s="11"/>
      <c r="AK542" s="11"/>
    </row>
    <row r="543" ht="13.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89"/>
      <c r="AB543" s="11"/>
      <c r="AC543" s="11"/>
      <c r="AD543" s="11"/>
      <c r="AE543" s="11"/>
      <c r="AF543" s="11"/>
      <c r="AG543" s="11"/>
      <c r="AH543" s="11"/>
      <c r="AI543" s="11"/>
      <c r="AJ543" s="11"/>
      <c r="AK543" s="11"/>
    </row>
    <row r="544" ht="13.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89"/>
      <c r="AB544" s="11"/>
      <c r="AC544" s="11"/>
      <c r="AD544" s="11"/>
      <c r="AE544" s="11"/>
      <c r="AF544" s="11"/>
      <c r="AG544" s="11"/>
      <c r="AH544" s="11"/>
      <c r="AI544" s="11"/>
      <c r="AJ544" s="11"/>
      <c r="AK544" s="11"/>
    </row>
    <row r="545" ht="13.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89"/>
      <c r="AB545" s="11"/>
      <c r="AC545" s="11"/>
      <c r="AD545" s="11"/>
      <c r="AE545" s="11"/>
      <c r="AF545" s="11"/>
      <c r="AG545" s="11"/>
      <c r="AH545" s="11"/>
      <c r="AI545" s="11"/>
      <c r="AJ545" s="11"/>
      <c r="AK545" s="11"/>
    </row>
    <row r="546" ht="13.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89"/>
      <c r="AB546" s="11"/>
      <c r="AC546" s="11"/>
      <c r="AD546" s="11"/>
      <c r="AE546" s="11"/>
      <c r="AF546" s="11"/>
      <c r="AG546" s="11"/>
      <c r="AH546" s="11"/>
      <c r="AI546" s="11"/>
      <c r="AJ546" s="11"/>
      <c r="AK546" s="11"/>
    </row>
    <row r="547" ht="13.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89"/>
      <c r="AB547" s="11"/>
      <c r="AC547" s="11"/>
      <c r="AD547" s="11"/>
      <c r="AE547" s="11"/>
      <c r="AF547" s="11"/>
      <c r="AG547" s="11"/>
      <c r="AH547" s="11"/>
      <c r="AI547" s="11"/>
      <c r="AJ547" s="11"/>
      <c r="AK547" s="11"/>
    </row>
    <row r="548" ht="13.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89"/>
      <c r="AB548" s="11"/>
      <c r="AC548" s="11"/>
      <c r="AD548" s="11"/>
      <c r="AE548" s="11"/>
      <c r="AF548" s="11"/>
      <c r="AG548" s="11"/>
      <c r="AH548" s="11"/>
      <c r="AI548" s="11"/>
      <c r="AJ548" s="11"/>
      <c r="AK548" s="11"/>
    </row>
    <row r="549" ht="13.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89"/>
      <c r="AB549" s="11"/>
      <c r="AC549" s="11"/>
      <c r="AD549" s="11"/>
      <c r="AE549" s="11"/>
      <c r="AF549" s="11"/>
      <c r="AG549" s="11"/>
      <c r="AH549" s="11"/>
      <c r="AI549" s="11"/>
      <c r="AJ549" s="11"/>
      <c r="AK549" s="11"/>
    </row>
    <row r="550" ht="13.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89"/>
      <c r="AB550" s="11"/>
      <c r="AC550" s="11"/>
      <c r="AD550" s="11"/>
      <c r="AE550" s="11"/>
      <c r="AF550" s="11"/>
      <c r="AG550" s="11"/>
      <c r="AH550" s="11"/>
      <c r="AI550" s="11"/>
      <c r="AJ550" s="11"/>
      <c r="AK550" s="11"/>
    </row>
    <row r="551" ht="13.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89"/>
      <c r="AB551" s="11"/>
      <c r="AC551" s="11"/>
      <c r="AD551" s="11"/>
      <c r="AE551" s="11"/>
      <c r="AF551" s="11"/>
      <c r="AG551" s="11"/>
      <c r="AH551" s="11"/>
      <c r="AI551" s="11"/>
      <c r="AJ551" s="11"/>
      <c r="AK551" s="11"/>
    </row>
    <row r="552" ht="13.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89"/>
      <c r="AB552" s="11"/>
      <c r="AC552" s="11"/>
      <c r="AD552" s="11"/>
      <c r="AE552" s="11"/>
      <c r="AF552" s="11"/>
      <c r="AG552" s="11"/>
      <c r="AH552" s="11"/>
      <c r="AI552" s="11"/>
      <c r="AJ552" s="11"/>
      <c r="AK552" s="11"/>
    </row>
    <row r="553" ht="13.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89"/>
      <c r="AB553" s="11"/>
      <c r="AC553" s="11"/>
      <c r="AD553" s="11"/>
      <c r="AE553" s="11"/>
      <c r="AF553" s="11"/>
      <c r="AG553" s="11"/>
      <c r="AH553" s="11"/>
      <c r="AI553" s="11"/>
      <c r="AJ553" s="11"/>
      <c r="AK553" s="11"/>
    </row>
    <row r="554" ht="13.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89"/>
      <c r="AB554" s="11"/>
      <c r="AC554" s="11"/>
      <c r="AD554" s="11"/>
      <c r="AE554" s="11"/>
      <c r="AF554" s="11"/>
      <c r="AG554" s="11"/>
      <c r="AH554" s="11"/>
      <c r="AI554" s="11"/>
      <c r="AJ554" s="11"/>
      <c r="AK554" s="11"/>
    </row>
    <row r="555" ht="13.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89"/>
      <c r="AB555" s="11"/>
      <c r="AC555" s="11"/>
      <c r="AD555" s="11"/>
      <c r="AE555" s="11"/>
      <c r="AF555" s="11"/>
      <c r="AG555" s="11"/>
      <c r="AH555" s="11"/>
      <c r="AI555" s="11"/>
      <c r="AJ555" s="11"/>
      <c r="AK555" s="11"/>
    </row>
    <row r="556" ht="13.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89"/>
      <c r="AB556" s="11"/>
      <c r="AC556" s="11"/>
      <c r="AD556" s="11"/>
      <c r="AE556" s="11"/>
      <c r="AF556" s="11"/>
      <c r="AG556" s="11"/>
      <c r="AH556" s="11"/>
      <c r="AI556" s="11"/>
      <c r="AJ556" s="11"/>
      <c r="AK556" s="11"/>
    </row>
    <row r="557" ht="13.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89"/>
      <c r="AB557" s="11"/>
      <c r="AC557" s="11"/>
      <c r="AD557" s="11"/>
      <c r="AE557" s="11"/>
      <c r="AF557" s="11"/>
      <c r="AG557" s="11"/>
      <c r="AH557" s="11"/>
      <c r="AI557" s="11"/>
      <c r="AJ557" s="11"/>
      <c r="AK557" s="11"/>
    </row>
    <row r="558" ht="13.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89"/>
      <c r="AB558" s="11"/>
      <c r="AC558" s="11"/>
      <c r="AD558" s="11"/>
      <c r="AE558" s="11"/>
      <c r="AF558" s="11"/>
      <c r="AG558" s="11"/>
      <c r="AH558" s="11"/>
      <c r="AI558" s="11"/>
      <c r="AJ558" s="11"/>
      <c r="AK558" s="11"/>
    </row>
    <row r="559" ht="13.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89"/>
      <c r="AB559" s="11"/>
      <c r="AC559" s="11"/>
      <c r="AD559" s="11"/>
      <c r="AE559" s="11"/>
      <c r="AF559" s="11"/>
      <c r="AG559" s="11"/>
      <c r="AH559" s="11"/>
      <c r="AI559" s="11"/>
      <c r="AJ559" s="11"/>
      <c r="AK559" s="11"/>
    </row>
    <row r="560" ht="13.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89"/>
      <c r="AB560" s="11"/>
      <c r="AC560" s="11"/>
      <c r="AD560" s="11"/>
      <c r="AE560" s="11"/>
      <c r="AF560" s="11"/>
      <c r="AG560" s="11"/>
      <c r="AH560" s="11"/>
      <c r="AI560" s="11"/>
      <c r="AJ560" s="11"/>
      <c r="AK560" s="11"/>
    </row>
    <row r="561" ht="13.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89"/>
      <c r="AB561" s="11"/>
      <c r="AC561" s="11"/>
      <c r="AD561" s="11"/>
      <c r="AE561" s="11"/>
      <c r="AF561" s="11"/>
      <c r="AG561" s="11"/>
      <c r="AH561" s="11"/>
      <c r="AI561" s="11"/>
      <c r="AJ561" s="11"/>
      <c r="AK561" s="11"/>
    </row>
    <row r="562" ht="13.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89"/>
      <c r="AB562" s="11"/>
      <c r="AC562" s="11"/>
      <c r="AD562" s="11"/>
      <c r="AE562" s="11"/>
      <c r="AF562" s="11"/>
      <c r="AG562" s="11"/>
      <c r="AH562" s="11"/>
      <c r="AI562" s="11"/>
      <c r="AJ562" s="11"/>
      <c r="AK562" s="11"/>
    </row>
    <row r="563" ht="13.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89"/>
      <c r="AB563" s="11"/>
      <c r="AC563" s="11"/>
      <c r="AD563" s="11"/>
      <c r="AE563" s="11"/>
      <c r="AF563" s="11"/>
      <c r="AG563" s="11"/>
      <c r="AH563" s="11"/>
      <c r="AI563" s="11"/>
      <c r="AJ563" s="11"/>
      <c r="AK563" s="11"/>
    </row>
    <row r="564" ht="13.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89"/>
      <c r="AB564" s="11"/>
      <c r="AC564" s="11"/>
      <c r="AD564" s="11"/>
      <c r="AE564" s="11"/>
      <c r="AF564" s="11"/>
      <c r="AG564" s="11"/>
      <c r="AH564" s="11"/>
      <c r="AI564" s="11"/>
      <c r="AJ564" s="11"/>
      <c r="AK564" s="11"/>
    </row>
    <row r="565" ht="13.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89"/>
      <c r="AB565" s="11"/>
      <c r="AC565" s="11"/>
      <c r="AD565" s="11"/>
      <c r="AE565" s="11"/>
      <c r="AF565" s="11"/>
      <c r="AG565" s="11"/>
      <c r="AH565" s="11"/>
      <c r="AI565" s="11"/>
      <c r="AJ565" s="11"/>
      <c r="AK565" s="11"/>
    </row>
    <row r="566" ht="13.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89"/>
      <c r="AB566" s="11"/>
      <c r="AC566" s="11"/>
      <c r="AD566" s="11"/>
      <c r="AE566" s="11"/>
      <c r="AF566" s="11"/>
      <c r="AG566" s="11"/>
      <c r="AH566" s="11"/>
      <c r="AI566" s="11"/>
      <c r="AJ566" s="11"/>
      <c r="AK566" s="11"/>
    </row>
    <row r="567" ht="13.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89"/>
      <c r="AB567" s="11"/>
      <c r="AC567" s="11"/>
      <c r="AD567" s="11"/>
      <c r="AE567" s="11"/>
      <c r="AF567" s="11"/>
      <c r="AG567" s="11"/>
      <c r="AH567" s="11"/>
      <c r="AI567" s="11"/>
      <c r="AJ567" s="11"/>
      <c r="AK567" s="11"/>
    </row>
    <row r="568" ht="13.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89"/>
      <c r="AB568" s="11"/>
      <c r="AC568" s="11"/>
      <c r="AD568" s="11"/>
      <c r="AE568" s="11"/>
      <c r="AF568" s="11"/>
      <c r="AG568" s="11"/>
      <c r="AH568" s="11"/>
      <c r="AI568" s="11"/>
      <c r="AJ568" s="11"/>
      <c r="AK568" s="11"/>
    </row>
    <row r="569" ht="13.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89"/>
      <c r="AB569" s="11"/>
      <c r="AC569" s="11"/>
      <c r="AD569" s="11"/>
      <c r="AE569" s="11"/>
      <c r="AF569" s="11"/>
      <c r="AG569" s="11"/>
      <c r="AH569" s="11"/>
      <c r="AI569" s="11"/>
      <c r="AJ569" s="11"/>
      <c r="AK569" s="11"/>
    </row>
    <row r="570" ht="13.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89"/>
      <c r="AB570" s="11"/>
      <c r="AC570" s="11"/>
      <c r="AD570" s="11"/>
      <c r="AE570" s="11"/>
      <c r="AF570" s="11"/>
      <c r="AG570" s="11"/>
      <c r="AH570" s="11"/>
      <c r="AI570" s="11"/>
      <c r="AJ570" s="11"/>
      <c r="AK570" s="11"/>
    </row>
    <row r="571" ht="13.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89"/>
      <c r="AB571" s="11"/>
      <c r="AC571" s="11"/>
      <c r="AD571" s="11"/>
      <c r="AE571" s="11"/>
      <c r="AF571" s="11"/>
      <c r="AG571" s="11"/>
      <c r="AH571" s="11"/>
      <c r="AI571" s="11"/>
      <c r="AJ571" s="11"/>
      <c r="AK571" s="11"/>
    </row>
    <row r="572" ht="13.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89"/>
      <c r="AB572" s="11"/>
      <c r="AC572" s="11"/>
      <c r="AD572" s="11"/>
      <c r="AE572" s="11"/>
      <c r="AF572" s="11"/>
      <c r="AG572" s="11"/>
      <c r="AH572" s="11"/>
      <c r="AI572" s="11"/>
      <c r="AJ572" s="11"/>
      <c r="AK572" s="11"/>
    </row>
    <row r="573" ht="13.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89"/>
      <c r="AB573" s="11"/>
      <c r="AC573" s="11"/>
      <c r="AD573" s="11"/>
      <c r="AE573" s="11"/>
      <c r="AF573" s="11"/>
      <c r="AG573" s="11"/>
      <c r="AH573" s="11"/>
      <c r="AI573" s="11"/>
      <c r="AJ573" s="11"/>
      <c r="AK573" s="11"/>
    </row>
    <row r="574" ht="13.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89"/>
      <c r="AB574" s="11"/>
      <c r="AC574" s="11"/>
      <c r="AD574" s="11"/>
      <c r="AE574" s="11"/>
      <c r="AF574" s="11"/>
      <c r="AG574" s="11"/>
      <c r="AH574" s="11"/>
      <c r="AI574" s="11"/>
      <c r="AJ574" s="11"/>
      <c r="AK574" s="11"/>
    </row>
    <row r="575" ht="13.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89"/>
      <c r="AB575" s="11"/>
      <c r="AC575" s="11"/>
      <c r="AD575" s="11"/>
      <c r="AE575" s="11"/>
      <c r="AF575" s="11"/>
      <c r="AG575" s="11"/>
      <c r="AH575" s="11"/>
      <c r="AI575" s="11"/>
      <c r="AJ575" s="11"/>
      <c r="AK575" s="11"/>
    </row>
    <row r="576" ht="13.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89"/>
      <c r="AB576" s="11"/>
      <c r="AC576" s="11"/>
      <c r="AD576" s="11"/>
      <c r="AE576" s="11"/>
      <c r="AF576" s="11"/>
      <c r="AG576" s="11"/>
      <c r="AH576" s="11"/>
      <c r="AI576" s="11"/>
      <c r="AJ576" s="11"/>
      <c r="AK576" s="11"/>
    </row>
    <row r="577" ht="13.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89"/>
      <c r="AB577" s="11"/>
      <c r="AC577" s="11"/>
      <c r="AD577" s="11"/>
      <c r="AE577" s="11"/>
      <c r="AF577" s="11"/>
      <c r="AG577" s="11"/>
      <c r="AH577" s="11"/>
      <c r="AI577" s="11"/>
      <c r="AJ577" s="11"/>
      <c r="AK577" s="11"/>
    </row>
    <row r="578" ht="13.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89"/>
      <c r="AB578" s="11"/>
      <c r="AC578" s="11"/>
      <c r="AD578" s="11"/>
      <c r="AE578" s="11"/>
      <c r="AF578" s="11"/>
      <c r="AG578" s="11"/>
      <c r="AH578" s="11"/>
      <c r="AI578" s="11"/>
      <c r="AJ578" s="11"/>
      <c r="AK578" s="11"/>
    </row>
    <row r="579" ht="13.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89"/>
      <c r="AB579" s="11"/>
      <c r="AC579" s="11"/>
      <c r="AD579" s="11"/>
      <c r="AE579" s="11"/>
      <c r="AF579" s="11"/>
      <c r="AG579" s="11"/>
      <c r="AH579" s="11"/>
      <c r="AI579" s="11"/>
      <c r="AJ579" s="11"/>
      <c r="AK579" s="11"/>
    </row>
    <row r="580" ht="13.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89"/>
      <c r="AB580" s="11"/>
      <c r="AC580" s="11"/>
      <c r="AD580" s="11"/>
      <c r="AE580" s="11"/>
      <c r="AF580" s="11"/>
      <c r="AG580" s="11"/>
      <c r="AH580" s="11"/>
      <c r="AI580" s="11"/>
      <c r="AJ580" s="11"/>
      <c r="AK580" s="11"/>
    </row>
    <row r="581" ht="13.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89"/>
      <c r="AB581" s="11"/>
      <c r="AC581" s="11"/>
      <c r="AD581" s="11"/>
      <c r="AE581" s="11"/>
      <c r="AF581" s="11"/>
      <c r="AG581" s="11"/>
      <c r="AH581" s="11"/>
      <c r="AI581" s="11"/>
      <c r="AJ581" s="11"/>
      <c r="AK581" s="11"/>
    </row>
    <row r="582" ht="13.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89"/>
      <c r="AB582" s="11"/>
      <c r="AC582" s="11"/>
      <c r="AD582" s="11"/>
      <c r="AE582" s="11"/>
      <c r="AF582" s="11"/>
      <c r="AG582" s="11"/>
      <c r="AH582" s="11"/>
      <c r="AI582" s="11"/>
      <c r="AJ582" s="11"/>
      <c r="AK582" s="11"/>
    </row>
    <row r="583" ht="13.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89"/>
      <c r="AB583" s="11"/>
      <c r="AC583" s="11"/>
      <c r="AD583" s="11"/>
      <c r="AE583" s="11"/>
      <c r="AF583" s="11"/>
      <c r="AG583" s="11"/>
      <c r="AH583" s="11"/>
      <c r="AI583" s="11"/>
      <c r="AJ583" s="11"/>
      <c r="AK583" s="11"/>
    </row>
    <row r="584" ht="13.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89"/>
      <c r="AB584" s="11"/>
      <c r="AC584" s="11"/>
      <c r="AD584" s="11"/>
      <c r="AE584" s="11"/>
      <c r="AF584" s="11"/>
      <c r="AG584" s="11"/>
      <c r="AH584" s="11"/>
      <c r="AI584" s="11"/>
      <c r="AJ584" s="11"/>
      <c r="AK584" s="11"/>
    </row>
    <row r="585" ht="13.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89"/>
      <c r="AB585" s="11"/>
      <c r="AC585" s="11"/>
      <c r="AD585" s="11"/>
      <c r="AE585" s="11"/>
      <c r="AF585" s="11"/>
      <c r="AG585" s="11"/>
      <c r="AH585" s="11"/>
      <c r="AI585" s="11"/>
      <c r="AJ585" s="11"/>
      <c r="AK585" s="11"/>
    </row>
    <row r="586" ht="13.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89"/>
      <c r="AB586" s="11"/>
      <c r="AC586" s="11"/>
      <c r="AD586" s="11"/>
      <c r="AE586" s="11"/>
      <c r="AF586" s="11"/>
      <c r="AG586" s="11"/>
      <c r="AH586" s="11"/>
      <c r="AI586" s="11"/>
      <c r="AJ586" s="11"/>
      <c r="AK586" s="11"/>
    </row>
    <row r="587" ht="13.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89"/>
      <c r="AB587" s="11"/>
      <c r="AC587" s="11"/>
      <c r="AD587" s="11"/>
      <c r="AE587" s="11"/>
      <c r="AF587" s="11"/>
      <c r="AG587" s="11"/>
      <c r="AH587" s="11"/>
      <c r="AI587" s="11"/>
      <c r="AJ587" s="11"/>
      <c r="AK587" s="11"/>
    </row>
    <row r="588" ht="13.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89"/>
      <c r="AB588" s="11"/>
      <c r="AC588" s="11"/>
      <c r="AD588" s="11"/>
      <c r="AE588" s="11"/>
      <c r="AF588" s="11"/>
      <c r="AG588" s="11"/>
      <c r="AH588" s="11"/>
      <c r="AI588" s="11"/>
      <c r="AJ588" s="11"/>
      <c r="AK588" s="11"/>
    </row>
    <row r="589" ht="13.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89"/>
      <c r="AB589" s="11"/>
      <c r="AC589" s="11"/>
      <c r="AD589" s="11"/>
      <c r="AE589" s="11"/>
      <c r="AF589" s="11"/>
      <c r="AG589" s="11"/>
      <c r="AH589" s="11"/>
      <c r="AI589" s="11"/>
      <c r="AJ589" s="11"/>
      <c r="AK589" s="11"/>
    </row>
    <row r="590" ht="13.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89"/>
      <c r="AB590" s="11"/>
      <c r="AC590" s="11"/>
      <c r="AD590" s="11"/>
      <c r="AE590" s="11"/>
      <c r="AF590" s="11"/>
      <c r="AG590" s="11"/>
      <c r="AH590" s="11"/>
      <c r="AI590" s="11"/>
      <c r="AJ590" s="11"/>
      <c r="AK590" s="11"/>
    </row>
    <row r="591" ht="13.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89"/>
      <c r="AB591" s="11"/>
      <c r="AC591" s="11"/>
      <c r="AD591" s="11"/>
      <c r="AE591" s="11"/>
      <c r="AF591" s="11"/>
      <c r="AG591" s="11"/>
      <c r="AH591" s="11"/>
      <c r="AI591" s="11"/>
      <c r="AJ591" s="11"/>
      <c r="AK591" s="11"/>
    </row>
    <row r="592" ht="13.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89"/>
      <c r="AB592" s="11"/>
      <c r="AC592" s="11"/>
      <c r="AD592" s="11"/>
      <c r="AE592" s="11"/>
      <c r="AF592" s="11"/>
      <c r="AG592" s="11"/>
      <c r="AH592" s="11"/>
      <c r="AI592" s="11"/>
      <c r="AJ592" s="11"/>
      <c r="AK592" s="11"/>
    </row>
    <row r="593" ht="13.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89"/>
      <c r="AB593" s="11"/>
      <c r="AC593" s="11"/>
      <c r="AD593" s="11"/>
      <c r="AE593" s="11"/>
      <c r="AF593" s="11"/>
      <c r="AG593" s="11"/>
      <c r="AH593" s="11"/>
      <c r="AI593" s="11"/>
      <c r="AJ593" s="11"/>
      <c r="AK593" s="11"/>
    </row>
    <row r="594" ht="13.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89"/>
      <c r="AB594" s="11"/>
      <c r="AC594" s="11"/>
      <c r="AD594" s="11"/>
      <c r="AE594" s="11"/>
      <c r="AF594" s="11"/>
      <c r="AG594" s="11"/>
      <c r="AH594" s="11"/>
      <c r="AI594" s="11"/>
      <c r="AJ594" s="11"/>
      <c r="AK594" s="11"/>
    </row>
    <row r="595" ht="13.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89"/>
      <c r="AB595" s="11"/>
      <c r="AC595" s="11"/>
      <c r="AD595" s="11"/>
      <c r="AE595" s="11"/>
      <c r="AF595" s="11"/>
      <c r="AG595" s="11"/>
      <c r="AH595" s="11"/>
      <c r="AI595" s="11"/>
      <c r="AJ595" s="11"/>
      <c r="AK595" s="11"/>
    </row>
    <row r="596" ht="13.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89"/>
      <c r="AB596" s="11"/>
      <c r="AC596" s="11"/>
      <c r="AD596" s="11"/>
      <c r="AE596" s="11"/>
      <c r="AF596" s="11"/>
      <c r="AG596" s="11"/>
      <c r="AH596" s="11"/>
      <c r="AI596" s="11"/>
      <c r="AJ596" s="11"/>
      <c r="AK596" s="11"/>
    </row>
    <row r="597" ht="13.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89"/>
      <c r="AB597" s="11"/>
      <c r="AC597" s="11"/>
      <c r="AD597" s="11"/>
      <c r="AE597" s="11"/>
      <c r="AF597" s="11"/>
      <c r="AG597" s="11"/>
      <c r="AH597" s="11"/>
      <c r="AI597" s="11"/>
      <c r="AJ597" s="11"/>
      <c r="AK597" s="11"/>
    </row>
    <row r="598" ht="13.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89"/>
      <c r="AB598" s="11"/>
      <c r="AC598" s="11"/>
      <c r="AD598" s="11"/>
      <c r="AE598" s="11"/>
      <c r="AF598" s="11"/>
      <c r="AG598" s="11"/>
      <c r="AH598" s="11"/>
      <c r="AI598" s="11"/>
      <c r="AJ598" s="11"/>
      <c r="AK598" s="11"/>
    </row>
    <row r="599" ht="13.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89"/>
      <c r="AB599" s="11"/>
      <c r="AC599" s="11"/>
      <c r="AD599" s="11"/>
      <c r="AE599" s="11"/>
      <c r="AF599" s="11"/>
      <c r="AG599" s="11"/>
      <c r="AH599" s="11"/>
      <c r="AI599" s="11"/>
      <c r="AJ599" s="11"/>
      <c r="AK599" s="11"/>
    </row>
    <row r="600" ht="13.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89"/>
      <c r="AB600" s="11"/>
      <c r="AC600" s="11"/>
      <c r="AD600" s="11"/>
      <c r="AE600" s="11"/>
      <c r="AF600" s="11"/>
      <c r="AG600" s="11"/>
      <c r="AH600" s="11"/>
      <c r="AI600" s="11"/>
      <c r="AJ600" s="11"/>
      <c r="AK600" s="11"/>
    </row>
    <row r="601" ht="13.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89"/>
      <c r="AB601" s="11"/>
      <c r="AC601" s="11"/>
      <c r="AD601" s="11"/>
      <c r="AE601" s="11"/>
      <c r="AF601" s="11"/>
      <c r="AG601" s="11"/>
      <c r="AH601" s="11"/>
      <c r="AI601" s="11"/>
      <c r="AJ601" s="11"/>
      <c r="AK601" s="11"/>
    </row>
    <row r="602" ht="13.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89"/>
      <c r="AB602" s="11"/>
      <c r="AC602" s="11"/>
      <c r="AD602" s="11"/>
      <c r="AE602" s="11"/>
      <c r="AF602" s="11"/>
      <c r="AG602" s="11"/>
      <c r="AH602" s="11"/>
      <c r="AI602" s="11"/>
      <c r="AJ602" s="11"/>
      <c r="AK602" s="11"/>
    </row>
    <row r="603" ht="13.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89"/>
      <c r="AB603" s="11"/>
      <c r="AC603" s="11"/>
      <c r="AD603" s="11"/>
      <c r="AE603" s="11"/>
      <c r="AF603" s="11"/>
      <c r="AG603" s="11"/>
      <c r="AH603" s="11"/>
      <c r="AI603" s="11"/>
      <c r="AJ603" s="11"/>
      <c r="AK603" s="11"/>
    </row>
    <row r="604" ht="13.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89"/>
      <c r="AB604" s="11"/>
      <c r="AC604" s="11"/>
      <c r="AD604" s="11"/>
      <c r="AE604" s="11"/>
      <c r="AF604" s="11"/>
      <c r="AG604" s="11"/>
      <c r="AH604" s="11"/>
      <c r="AI604" s="11"/>
      <c r="AJ604" s="11"/>
      <c r="AK604" s="11"/>
    </row>
    <row r="605" ht="13.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89"/>
      <c r="AB605" s="11"/>
      <c r="AC605" s="11"/>
      <c r="AD605" s="11"/>
      <c r="AE605" s="11"/>
      <c r="AF605" s="11"/>
      <c r="AG605" s="11"/>
      <c r="AH605" s="11"/>
      <c r="AI605" s="11"/>
      <c r="AJ605" s="11"/>
      <c r="AK605" s="11"/>
    </row>
    <row r="606" ht="13.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89"/>
      <c r="AB606" s="11"/>
      <c r="AC606" s="11"/>
      <c r="AD606" s="11"/>
      <c r="AE606" s="11"/>
      <c r="AF606" s="11"/>
      <c r="AG606" s="11"/>
      <c r="AH606" s="11"/>
      <c r="AI606" s="11"/>
      <c r="AJ606" s="11"/>
      <c r="AK606" s="11"/>
    </row>
    <row r="607" ht="13.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89"/>
      <c r="AB607" s="11"/>
      <c r="AC607" s="11"/>
      <c r="AD607" s="11"/>
      <c r="AE607" s="11"/>
      <c r="AF607" s="11"/>
      <c r="AG607" s="11"/>
      <c r="AH607" s="11"/>
      <c r="AI607" s="11"/>
      <c r="AJ607" s="11"/>
      <c r="AK607" s="11"/>
    </row>
    <row r="608" ht="13.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89"/>
      <c r="AB608" s="11"/>
      <c r="AC608" s="11"/>
      <c r="AD608" s="11"/>
      <c r="AE608" s="11"/>
      <c r="AF608" s="11"/>
      <c r="AG608" s="11"/>
      <c r="AH608" s="11"/>
      <c r="AI608" s="11"/>
      <c r="AJ608" s="11"/>
      <c r="AK608" s="11"/>
    </row>
    <row r="609" ht="13.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89"/>
      <c r="AB609" s="11"/>
      <c r="AC609" s="11"/>
      <c r="AD609" s="11"/>
      <c r="AE609" s="11"/>
      <c r="AF609" s="11"/>
      <c r="AG609" s="11"/>
      <c r="AH609" s="11"/>
      <c r="AI609" s="11"/>
      <c r="AJ609" s="11"/>
      <c r="AK609" s="11"/>
    </row>
    <row r="610" ht="13.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89"/>
      <c r="AB610" s="11"/>
      <c r="AC610" s="11"/>
      <c r="AD610" s="11"/>
      <c r="AE610" s="11"/>
      <c r="AF610" s="11"/>
      <c r="AG610" s="11"/>
      <c r="AH610" s="11"/>
      <c r="AI610" s="11"/>
      <c r="AJ610" s="11"/>
      <c r="AK610" s="11"/>
    </row>
    <row r="611" ht="13.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89"/>
      <c r="AB611" s="11"/>
      <c r="AC611" s="11"/>
      <c r="AD611" s="11"/>
      <c r="AE611" s="11"/>
      <c r="AF611" s="11"/>
      <c r="AG611" s="11"/>
      <c r="AH611" s="11"/>
      <c r="AI611" s="11"/>
      <c r="AJ611" s="11"/>
      <c r="AK611" s="11"/>
    </row>
    <row r="612" ht="13.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89"/>
      <c r="AB612" s="11"/>
      <c r="AC612" s="11"/>
      <c r="AD612" s="11"/>
      <c r="AE612" s="11"/>
      <c r="AF612" s="11"/>
      <c r="AG612" s="11"/>
      <c r="AH612" s="11"/>
      <c r="AI612" s="11"/>
      <c r="AJ612" s="11"/>
      <c r="AK612" s="11"/>
    </row>
    <row r="613" ht="13.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89"/>
      <c r="AB613" s="11"/>
      <c r="AC613" s="11"/>
      <c r="AD613" s="11"/>
      <c r="AE613" s="11"/>
      <c r="AF613" s="11"/>
      <c r="AG613" s="11"/>
      <c r="AH613" s="11"/>
      <c r="AI613" s="11"/>
      <c r="AJ613" s="11"/>
      <c r="AK613" s="11"/>
    </row>
    <row r="614" ht="13.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89"/>
      <c r="AB614" s="11"/>
      <c r="AC614" s="11"/>
      <c r="AD614" s="11"/>
      <c r="AE614" s="11"/>
      <c r="AF614" s="11"/>
      <c r="AG614" s="11"/>
      <c r="AH614" s="11"/>
      <c r="AI614" s="11"/>
      <c r="AJ614" s="11"/>
      <c r="AK614" s="11"/>
    </row>
    <row r="615" ht="13.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89"/>
      <c r="AB615" s="11"/>
      <c r="AC615" s="11"/>
      <c r="AD615" s="11"/>
      <c r="AE615" s="11"/>
      <c r="AF615" s="11"/>
      <c r="AG615" s="11"/>
      <c r="AH615" s="11"/>
      <c r="AI615" s="11"/>
      <c r="AJ615" s="11"/>
      <c r="AK615" s="11"/>
    </row>
    <row r="616" ht="13.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89"/>
      <c r="AB616" s="11"/>
      <c r="AC616" s="11"/>
      <c r="AD616" s="11"/>
      <c r="AE616" s="11"/>
      <c r="AF616" s="11"/>
      <c r="AG616" s="11"/>
      <c r="AH616" s="11"/>
      <c r="AI616" s="11"/>
      <c r="AJ616" s="11"/>
      <c r="AK616" s="11"/>
    </row>
    <row r="617" ht="13.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89"/>
      <c r="AB617" s="11"/>
      <c r="AC617" s="11"/>
      <c r="AD617" s="11"/>
      <c r="AE617" s="11"/>
      <c r="AF617" s="11"/>
      <c r="AG617" s="11"/>
      <c r="AH617" s="11"/>
      <c r="AI617" s="11"/>
      <c r="AJ617" s="11"/>
      <c r="AK617" s="11"/>
    </row>
    <row r="618" ht="13.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89"/>
      <c r="AB618" s="11"/>
      <c r="AC618" s="11"/>
      <c r="AD618" s="11"/>
      <c r="AE618" s="11"/>
      <c r="AF618" s="11"/>
      <c r="AG618" s="11"/>
      <c r="AH618" s="11"/>
      <c r="AI618" s="11"/>
      <c r="AJ618" s="11"/>
      <c r="AK618" s="11"/>
    </row>
    <row r="619" ht="13.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89"/>
      <c r="AB619" s="11"/>
      <c r="AC619" s="11"/>
      <c r="AD619" s="11"/>
      <c r="AE619" s="11"/>
      <c r="AF619" s="11"/>
      <c r="AG619" s="11"/>
      <c r="AH619" s="11"/>
      <c r="AI619" s="11"/>
      <c r="AJ619" s="11"/>
      <c r="AK619" s="11"/>
    </row>
    <row r="620" ht="13.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89"/>
      <c r="AB620" s="11"/>
      <c r="AC620" s="11"/>
      <c r="AD620" s="11"/>
      <c r="AE620" s="11"/>
      <c r="AF620" s="11"/>
      <c r="AG620" s="11"/>
      <c r="AH620" s="11"/>
      <c r="AI620" s="11"/>
      <c r="AJ620" s="11"/>
      <c r="AK620" s="11"/>
    </row>
    <row r="621" ht="13.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89"/>
      <c r="AB621" s="11"/>
      <c r="AC621" s="11"/>
      <c r="AD621" s="11"/>
      <c r="AE621" s="11"/>
      <c r="AF621" s="11"/>
      <c r="AG621" s="11"/>
      <c r="AH621" s="11"/>
      <c r="AI621" s="11"/>
      <c r="AJ621" s="11"/>
      <c r="AK621" s="11"/>
    </row>
    <row r="622" ht="13.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89"/>
      <c r="AB622" s="11"/>
      <c r="AC622" s="11"/>
      <c r="AD622" s="11"/>
      <c r="AE622" s="11"/>
      <c r="AF622" s="11"/>
      <c r="AG622" s="11"/>
      <c r="AH622" s="11"/>
      <c r="AI622" s="11"/>
      <c r="AJ622" s="11"/>
      <c r="AK622" s="11"/>
    </row>
    <row r="623" ht="13.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89"/>
      <c r="AB623" s="11"/>
      <c r="AC623" s="11"/>
      <c r="AD623" s="11"/>
      <c r="AE623" s="11"/>
      <c r="AF623" s="11"/>
      <c r="AG623" s="11"/>
      <c r="AH623" s="11"/>
      <c r="AI623" s="11"/>
      <c r="AJ623" s="11"/>
      <c r="AK623" s="11"/>
    </row>
    <row r="624" ht="13.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89"/>
      <c r="AB624" s="11"/>
      <c r="AC624" s="11"/>
      <c r="AD624" s="11"/>
      <c r="AE624" s="11"/>
      <c r="AF624" s="11"/>
      <c r="AG624" s="11"/>
      <c r="AH624" s="11"/>
      <c r="AI624" s="11"/>
      <c r="AJ624" s="11"/>
      <c r="AK624" s="11"/>
    </row>
    <row r="625" ht="13.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89"/>
      <c r="AB625" s="11"/>
      <c r="AC625" s="11"/>
      <c r="AD625" s="11"/>
      <c r="AE625" s="11"/>
      <c r="AF625" s="11"/>
      <c r="AG625" s="11"/>
      <c r="AH625" s="11"/>
      <c r="AI625" s="11"/>
      <c r="AJ625" s="11"/>
      <c r="AK625" s="11"/>
    </row>
    <row r="626" ht="13.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89"/>
      <c r="AB626" s="11"/>
      <c r="AC626" s="11"/>
      <c r="AD626" s="11"/>
      <c r="AE626" s="11"/>
      <c r="AF626" s="11"/>
      <c r="AG626" s="11"/>
      <c r="AH626" s="11"/>
      <c r="AI626" s="11"/>
      <c r="AJ626" s="11"/>
      <c r="AK626" s="11"/>
    </row>
    <row r="627" ht="13.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89"/>
      <c r="AB627" s="11"/>
      <c r="AC627" s="11"/>
      <c r="AD627" s="11"/>
      <c r="AE627" s="11"/>
      <c r="AF627" s="11"/>
      <c r="AG627" s="11"/>
      <c r="AH627" s="11"/>
      <c r="AI627" s="11"/>
      <c r="AJ627" s="11"/>
      <c r="AK627" s="11"/>
    </row>
    <row r="628" ht="13.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89"/>
      <c r="AB628" s="11"/>
      <c r="AC628" s="11"/>
      <c r="AD628" s="11"/>
      <c r="AE628" s="11"/>
      <c r="AF628" s="11"/>
      <c r="AG628" s="11"/>
      <c r="AH628" s="11"/>
      <c r="AI628" s="11"/>
      <c r="AJ628" s="11"/>
      <c r="AK628" s="11"/>
    </row>
    <row r="629" ht="13.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89"/>
      <c r="AB629" s="11"/>
      <c r="AC629" s="11"/>
      <c r="AD629" s="11"/>
      <c r="AE629" s="11"/>
      <c r="AF629" s="11"/>
      <c r="AG629" s="11"/>
      <c r="AH629" s="11"/>
      <c r="AI629" s="11"/>
      <c r="AJ629" s="11"/>
      <c r="AK629" s="11"/>
    </row>
    <row r="630" ht="13.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89"/>
      <c r="AB630" s="11"/>
      <c r="AC630" s="11"/>
      <c r="AD630" s="11"/>
      <c r="AE630" s="11"/>
      <c r="AF630" s="11"/>
      <c r="AG630" s="11"/>
      <c r="AH630" s="11"/>
      <c r="AI630" s="11"/>
      <c r="AJ630" s="11"/>
      <c r="AK630" s="11"/>
    </row>
    <row r="631" ht="13.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89"/>
      <c r="AB631" s="11"/>
      <c r="AC631" s="11"/>
      <c r="AD631" s="11"/>
      <c r="AE631" s="11"/>
      <c r="AF631" s="11"/>
      <c r="AG631" s="11"/>
      <c r="AH631" s="11"/>
      <c r="AI631" s="11"/>
      <c r="AJ631" s="11"/>
      <c r="AK631" s="11"/>
    </row>
    <row r="632" ht="13.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89"/>
      <c r="AB632" s="11"/>
      <c r="AC632" s="11"/>
      <c r="AD632" s="11"/>
      <c r="AE632" s="11"/>
      <c r="AF632" s="11"/>
      <c r="AG632" s="11"/>
      <c r="AH632" s="11"/>
      <c r="AI632" s="11"/>
      <c r="AJ632" s="11"/>
      <c r="AK632" s="11"/>
    </row>
    <row r="633" ht="13.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89"/>
      <c r="AB633" s="11"/>
      <c r="AC633" s="11"/>
      <c r="AD633" s="11"/>
      <c r="AE633" s="11"/>
      <c r="AF633" s="11"/>
      <c r="AG633" s="11"/>
      <c r="AH633" s="11"/>
      <c r="AI633" s="11"/>
      <c r="AJ633" s="11"/>
      <c r="AK633" s="11"/>
    </row>
    <row r="634" ht="13.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89"/>
      <c r="AB634" s="11"/>
      <c r="AC634" s="11"/>
      <c r="AD634" s="11"/>
      <c r="AE634" s="11"/>
      <c r="AF634" s="11"/>
      <c r="AG634" s="11"/>
      <c r="AH634" s="11"/>
      <c r="AI634" s="11"/>
      <c r="AJ634" s="11"/>
      <c r="AK634" s="11"/>
    </row>
    <row r="635" ht="13.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89"/>
      <c r="AB635" s="11"/>
      <c r="AC635" s="11"/>
      <c r="AD635" s="11"/>
      <c r="AE635" s="11"/>
      <c r="AF635" s="11"/>
      <c r="AG635" s="11"/>
      <c r="AH635" s="11"/>
      <c r="AI635" s="11"/>
      <c r="AJ635" s="11"/>
      <c r="AK635" s="11"/>
    </row>
    <row r="636" ht="13.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89"/>
      <c r="AB636" s="11"/>
      <c r="AC636" s="11"/>
      <c r="AD636" s="11"/>
      <c r="AE636" s="11"/>
      <c r="AF636" s="11"/>
      <c r="AG636" s="11"/>
      <c r="AH636" s="11"/>
      <c r="AI636" s="11"/>
      <c r="AJ636" s="11"/>
      <c r="AK636" s="11"/>
    </row>
    <row r="637" ht="13.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89"/>
      <c r="AB637" s="11"/>
      <c r="AC637" s="11"/>
      <c r="AD637" s="11"/>
      <c r="AE637" s="11"/>
      <c r="AF637" s="11"/>
      <c r="AG637" s="11"/>
      <c r="AH637" s="11"/>
      <c r="AI637" s="11"/>
      <c r="AJ637" s="11"/>
      <c r="AK637" s="11"/>
    </row>
    <row r="638" ht="13.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89"/>
      <c r="AB638" s="11"/>
      <c r="AC638" s="11"/>
      <c r="AD638" s="11"/>
      <c r="AE638" s="11"/>
      <c r="AF638" s="11"/>
      <c r="AG638" s="11"/>
      <c r="AH638" s="11"/>
      <c r="AI638" s="11"/>
      <c r="AJ638" s="11"/>
      <c r="AK638" s="11"/>
    </row>
    <row r="639" ht="13.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89"/>
      <c r="AB639" s="11"/>
      <c r="AC639" s="11"/>
      <c r="AD639" s="11"/>
      <c r="AE639" s="11"/>
      <c r="AF639" s="11"/>
      <c r="AG639" s="11"/>
      <c r="AH639" s="11"/>
      <c r="AI639" s="11"/>
      <c r="AJ639" s="11"/>
      <c r="AK639" s="11"/>
    </row>
    <row r="640" ht="13.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89"/>
      <c r="AB640" s="11"/>
      <c r="AC640" s="11"/>
      <c r="AD640" s="11"/>
      <c r="AE640" s="11"/>
      <c r="AF640" s="11"/>
      <c r="AG640" s="11"/>
      <c r="AH640" s="11"/>
      <c r="AI640" s="11"/>
      <c r="AJ640" s="11"/>
      <c r="AK640" s="11"/>
    </row>
    <row r="641" ht="13.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89"/>
      <c r="AB641" s="11"/>
      <c r="AC641" s="11"/>
      <c r="AD641" s="11"/>
      <c r="AE641" s="11"/>
      <c r="AF641" s="11"/>
      <c r="AG641" s="11"/>
      <c r="AH641" s="11"/>
      <c r="AI641" s="11"/>
      <c r="AJ641" s="11"/>
      <c r="AK641" s="11"/>
    </row>
    <row r="642" ht="13.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89"/>
      <c r="AB642" s="11"/>
      <c r="AC642" s="11"/>
      <c r="AD642" s="11"/>
      <c r="AE642" s="11"/>
      <c r="AF642" s="11"/>
      <c r="AG642" s="11"/>
      <c r="AH642" s="11"/>
      <c r="AI642" s="11"/>
      <c r="AJ642" s="11"/>
      <c r="AK642" s="11"/>
    </row>
    <row r="643" ht="13.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89"/>
      <c r="AB643" s="11"/>
      <c r="AC643" s="11"/>
      <c r="AD643" s="11"/>
      <c r="AE643" s="11"/>
      <c r="AF643" s="11"/>
      <c r="AG643" s="11"/>
      <c r="AH643" s="11"/>
      <c r="AI643" s="11"/>
      <c r="AJ643" s="11"/>
      <c r="AK643" s="11"/>
    </row>
    <row r="644" ht="13.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89"/>
      <c r="AB644" s="11"/>
      <c r="AC644" s="11"/>
      <c r="AD644" s="11"/>
      <c r="AE644" s="11"/>
      <c r="AF644" s="11"/>
      <c r="AG644" s="11"/>
      <c r="AH644" s="11"/>
      <c r="AI644" s="11"/>
      <c r="AJ644" s="11"/>
      <c r="AK644" s="11"/>
    </row>
    <row r="645" ht="13.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89"/>
      <c r="AB645" s="11"/>
      <c r="AC645" s="11"/>
      <c r="AD645" s="11"/>
      <c r="AE645" s="11"/>
      <c r="AF645" s="11"/>
      <c r="AG645" s="11"/>
      <c r="AH645" s="11"/>
      <c r="AI645" s="11"/>
      <c r="AJ645" s="11"/>
      <c r="AK645" s="11"/>
    </row>
    <row r="646" ht="13.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89"/>
      <c r="AB646" s="11"/>
      <c r="AC646" s="11"/>
      <c r="AD646" s="11"/>
      <c r="AE646" s="11"/>
      <c r="AF646" s="11"/>
      <c r="AG646" s="11"/>
      <c r="AH646" s="11"/>
      <c r="AI646" s="11"/>
      <c r="AJ646" s="11"/>
      <c r="AK646" s="11"/>
    </row>
    <row r="647" ht="13.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89"/>
      <c r="AB647" s="11"/>
      <c r="AC647" s="11"/>
      <c r="AD647" s="11"/>
      <c r="AE647" s="11"/>
      <c r="AF647" s="11"/>
      <c r="AG647" s="11"/>
      <c r="AH647" s="11"/>
      <c r="AI647" s="11"/>
      <c r="AJ647" s="11"/>
      <c r="AK647" s="11"/>
    </row>
    <row r="648" ht="13.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89"/>
      <c r="AB648" s="11"/>
      <c r="AC648" s="11"/>
      <c r="AD648" s="11"/>
      <c r="AE648" s="11"/>
      <c r="AF648" s="11"/>
      <c r="AG648" s="11"/>
      <c r="AH648" s="11"/>
      <c r="AI648" s="11"/>
      <c r="AJ648" s="11"/>
      <c r="AK648" s="11"/>
    </row>
    <row r="649" ht="13.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89"/>
      <c r="AB649" s="11"/>
      <c r="AC649" s="11"/>
      <c r="AD649" s="11"/>
      <c r="AE649" s="11"/>
      <c r="AF649" s="11"/>
      <c r="AG649" s="11"/>
      <c r="AH649" s="11"/>
      <c r="AI649" s="11"/>
      <c r="AJ649" s="11"/>
      <c r="AK649" s="11"/>
    </row>
    <row r="650" ht="13.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89"/>
      <c r="AB650" s="11"/>
      <c r="AC650" s="11"/>
      <c r="AD650" s="11"/>
      <c r="AE650" s="11"/>
      <c r="AF650" s="11"/>
      <c r="AG650" s="11"/>
      <c r="AH650" s="11"/>
      <c r="AI650" s="11"/>
      <c r="AJ650" s="11"/>
      <c r="AK650" s="11"/>
    </row>
    <row r="651" ht="13.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89"/>
      <c r="AB651" s="11"/>
      <c r="AC651" s="11"/>
      <c r="AD651" s="11"/>
      <c r="AE651" s="11"/>
      <c r="AF651" s="11"/>
      <c r="AG651" s="11"/>
      <c r="AH651" s="11"/>
      <c r="AI651" s="11"/>
      <c r="AJ651" s="11"/>
      <c r="AK651" s="11"/>
    </row>
    <row r="652" ht="13.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89"/>
      <c r="AB652" s="11"/>
      <c r="AC652" s="11"/>
      <c r="AD652" s="11"/>
      <c r="AE652" s="11"/>
      <c r="AF652" s="11"/>
      <c r="AG652" s="11"/>
      <c r="AH652" s="11"/>
      <c r="AI652" s="11"/>
      <c r="AJ652" s="11"/>
      <c r="AK652" s="11"/>
    </row>
    <row r="653" ht="13.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89"/>
      <c r="AB653" s="11"/>
      <c r="AC653" s="11"/>
      <c r="AD653" s="11"/>
      <c r="AE653" s="11"/>
      <c r="AF653" s="11"/>
      <c r="AG653" s="11"/>
      <c r="AH653" s="11"/>
      <c r="AI653" s="11"/>
      <c r="AJ653" s="11"/>
      <c r="AK653" s="11"/>
    </row>
    <row r="654" ht="13.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89"/>
      <c r="AB654" s="11"/>
      <c r="AC654" s="11"/>
      <c r="AD654" s="11"/>
      <c r="AE654" s="11"/>
      <c r="AF654" s="11"/>
      <c r="AG654" s="11"/>
      <c r="AH654" s="11"/>
      <c r="AI654" s="11"/>
      <c r="AJ654" s="11"/>
      <c r="AK654" s="11"/>
    </row>
    <row r="655" ht="13.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89"/>
      <c r="AB655" s="11"/>
      <c r="AC655" s="11"/>
      <c r="AD655" s="11"/>
      <c r="AE655" s="11"/>
      <c r="AF655" s="11"/>
      <c r="AG655" s="11"/>
      <c r="AH655" s="11"/>
      <c r="AI655" s="11"/>
      <c r="AJ655" s="11"/>
      <c r="AK655" s="11"/>
    </row>
    <row r="656" ht="13.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89"/>
      <c r="AB656" s="11"/>
      <c r="AC656" s="11"/>
      <c r="AD656" s="11"/>
      <c r="AE656" s="11"/>
      <c r="AF656" s="11"/>
      <c r="AG656" s="11"/>
      <c r="AH656" s="11"/>
      <c r="AI656" s="11"/>
      <c r="AJ656" s="11"/>
      <c r="AK656" s="11"/>
    </row>
    <row r="657" ht="13.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89"/>
      <c r="AB657" s="11"/>
      <c r="AC657" s="11"/>
      <c r="AD657" s="11"/>
      <c r="AE657" s="11"/>
      <c r="AF657" s="11"/>
      <c r="AG657" s="11"/>
      <c r="AH657" s="11"/>
      <c r="AI657" s="11"/>
      <c r="AJ657" s="11"/>
      <c r="AK657" s="11"/>
    </row>
    <row r="658" ht="13.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89"/>
      <c r="AB658" s="11"/>
      <c r="AC658" s="11"/>
      <c r="AD658" s="11"/>
      <c r="AE658" s="11"/>
      <c r="AF658" s="11"/>
      <c r="AG658" s="11"/>
      <c r="AH658" s="11"/>
      <c r="AI658" s="11"/>
      <c r="AJ658" s="11"/>
      <c r="AK658" s="11"/>
    </row>
    <row r="659" ht="13.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89"/>
      <c r="AB659" s="11"/>
      <c r="AC659" s="11"/>
      <c r="AD659" s="11"/>
      <c r="AE659" s="11"/>
      <c r="AF659" s="11"/>
      <c r="AG659" s="11"/>
      <c r="AH659" s="11"/>
      <c r="AI659" s="11"/>
      <c r="AJ659" s="11"/>
      <c r="AK659" s="11"/>
    </row>
    <row r="660" ht="13.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89"/>
      <c r="AB660" s="11"/>
      <c r="AC660" s="11"/>
      <c r="AD660" s="11"/>
      <c r="AE660" s="11"/>
      <c r="AF660" s="11"/>
      <c r="AG660" s="11"/>
      <c r="AH660" s="11"/>
      <c r="AI660" s="11"/>
      <c r="AJ660" s="11"/>
      <c r="AK660" s="11"/>
    </row>
    <row r="661" ht="13.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89"/>
      <c r="AB661" s="11"/>
      <c r="AC661" s="11"/>
      <c r="AD661" s="11"/>
      <c r="AE661" s="11"/>
      <c r="AF661" s="11"/>
      <c r="AG661" s="11"/>
      <c r="AH661" s="11"/>
      <c r="AI661" s="11"/>
      <c r="AJ661" s="11"/>
      <c r="AK661" s="11"/>
    </row>
    <row r="662" ht="13.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89"/>
      <c r="AB662" s="11"/>
      <c r="AC662" s="11"/>
      <c r="AD662" s="11"/>
      <c r="AE662" s="11"/>
      <c r="AF662" s="11"/>
      <c r="AG662" s="11"/>
      <c r="AH662" s="11"/>
      <c r="AI662" s="11"/>
      <c r="AJ662" s="11"/>
      <c r="AK662" s="11"/>
    </row>
    <row r="663" ht="13.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89"/>
      <c r="AB663" s="11"/>
      <c r="AC663" s="11"/>
      <c r="AD663" s="11"/>
      <c r="AE663" s="11"/>
      <c r="AF663" s="11"/>
      <c r="AG663" s="11"/>
      <c r="AH663" s="11"/>
      <c r="AI663" s="11"/>
      <c r="AJ663" s="11"/>
      <c r="AK663" s="11"/>
    </row>
    <row r="664" ht="13.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89"/>
      <c r="AB664" s="11"/>
      <c r="AC664" s="11"/>
      <c r="AD664" s="11"/>
      <c r="AE664" s="11"/>
      <c r="AF664" s="11"/>
      <c r="AG664" s="11"/>
      <c r="AH664" s="11"/>
      <c r="AI664" s="11"/>
      <c r="AJ664" s="11"/>
      <c r="AK664" s="11"/>
    </row>
    <row r="665" ht="13.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89"/>
      <c r="AB665" s="11"/>
      <c r="AC665" s="11"/>
      <c r="AD665" s="11"/>
      <c r="AE665" s="11"/>
      <c r="AF665" s="11"/>
      <c r="AG665" s="11"/>
      <c r="AH665" s="11"/>
      <c r="AI665" s="11"/>
      <c r="AJ665" s="11"/>
      <c r="AK665" s="11"/>
    </row>
    <row r="666" ht="13.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89"/>
      <c r="AB666" s="11"/>
      <c r="AC666" s="11"/>
      <c r="AD666" s="11"/>
      <c r="AE666" s="11"/>
      <c r="AF666" s="11"/>
      <c r="AG666" s="11"/>
      <c r="AH666" s="11"/>
      <c r="AI666" s="11"/>
      <c r="AJ666" s="11"/>
      <c r="AK666" s="11"/>
    </row>
    <row r="667" ht="13.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89"/>
      <c r="AB667" s="11"/>
      <c r="AC667" s="11"/>
      <c r="AD667" s="11"/>
      <c r="AE667" s="11"/>
      <c r="AF667" s="11"/>
      <c r="AG667" s="11"/>
      <c r="AH667" s="11"/>
      <c r="AI667" s="11"/>
      <c r="AJ667" s="11"/>
      <c r="AK667" s="11"/>
    </row>
    <row r="668" ht="13.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89"/>
      <c r="AB668" s="11"/>
      <c r="AC668" s="11"/>
      <c r="AD668" s="11"/>
      <c r="AE668" s="11"/>
      <c r="AF668" s="11"/>
      <c r="AG668" s="11"/>
      <c r="AH668" s="11"/>
      <c r="AI668" s="11"/>
      <c r="AJ668" s="11"/>
      <c r="AK668" s="11"/>
    </row>
    <row r="669" ht="13.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89"/>
      <c r="AB669" s="11"/>
      <c r="AC669" s="11"/>
      <c r="AD669" s="11"/>
      <c r="AE669" s="11"/>
      <c r="AF669" s="11"/>
      <c r="AG669" s="11"/>
      <c r="AH669" s="11"/>
      <c r="AI669" s="11"/>
      <c r="AJ669" s="11"/>
      <c r="AK669" s="11"/>
    </row>
    <row r="670" ht="13.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89"/>
      <c r="AB670" s="11"/>
      <c r="AC670" s="11"/>
      <c r="AD670" s="11"/>
      <c r="AE670" s="11"/>
      <c r="AF670" s="11"/>
      <c r="AG670" s="11"/>
      <c r="AH670" s="11"/>
      <c r="AI670" s="11"/>
      <c r="AJ670" s="11"/>
      <c r="AK670" s="11"/>
    </row>
    <row r="671" ht="13.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89"/>
      <c r="AB671" s="11"/>
      <c r="AC671" s="11"/>
      <c r="AD671" s="11"/>
      <c r="AE671" s="11"/>
      <c r="AF671" s="11"/>
      <c r="AG671" s="11"/>
      <c r="AH671" s="11"/>
      <c r="AI671" s="11"/>
      <c r="AJ671" s="11"/>
      <c r="AK671" s="11"/>
    </row>
    <row r="672" ht="13.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89"/>
      <c r="AB672" s="11"/>
      <c r="AC672" s="11"/>
      <c r="AD672" s="11"/>
      <c r="AE672" s="11"/>
      <c r="AF672" s="11"/>
      <c r="AG672" s="11"/>
      <c r="AH672" s="11"/>
      <c r="AI672" s="11"/>
      <c r="AJ672" s="11"/>
      <c r="AK672" s="11"/>
    </row>
    <row r="673" ht="13.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89"/>
      <c r="AB673" s="11"/>
      <c r="AC673" s="11"/>
      <c r="AD673" s="11"/>
      <c r="AE673" s="11"/>
      <c r="AF673" s="11"/>
      <c r="AG673" s="11"/>
      <c r="AH673" s="11"/>
      <c r="AI673" s="11"/>
      <c r="AJ673" s="11"/>
      <c r="AK673" s="11"/>
    </row>
    <row r="674" ht="13.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89"/>
      <c r="AB674" s="11"/>
      <c r="AC674" s="11"/>
      <c r="AD674" s="11"/>
      <c r="AE674" s="11"/>
      <c r="AF674" s="11"/>
      <c r="AG674" s="11"/>
      <c r="AH674" s="11"/>
      <c r="AI674" s="11"/>
      <c r="AJ674" s="11"/>
      <c r="AK674" s="11"/>
    </row>
    <row r="675" ht="13.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89"/>
      <c r="AB675" s="11"/>
      <c r="AC675" s="11"/>
      <c r="AD675" s="11"/>
      <c r="AE675" s="11"/>
      <c r="AF675" s="11"/>
      <c r="AG675" s="11"/>
      <c r="AH675" s="11"/>
      <c r="AI675" s="11"/>
      <c r="AJ675" s="11"/>
      <c r="AK675" s="11"/>
    </row>
    <row r="676" ht="13.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89"/>
      <c r="AB676" s="11"/>
      <c r="AC676" s="11"/>
      <c r="AD676" s="11"/>
      <c r="AE676" s="11"/>
      <c r="AF676" s="11"/>
      <c r="AG676" s="11"/>
      <c r="AH676" s="11"/>
      <c r="AI676" s="11"/>
      <c r="AJ676" s="11"/>
      <c r="AK676" s="11"/>
    </row>
    <row r="677" ht="13.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89"/>
      <c r="AB677" s="11"/>
      <c r="AC677" s="11"/>
      <c r="AD677" s="11"/>
      <c r="AE677" s="11"/>
      <c r="AF677" s="11"/>
      <c r="AG677" s="11"/>
      <c r="AH677" s="11"/>
      <c r="AI677" s="11"/>
      <c r="AJ677" s="11"/>
      <c r="AK677" s="11"/>
    </row>
    <row r="678" ht="13.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89"/>
      <c r="AB678" s="11"/>
      <c r="AC678" s="11"/>
      <c r="AD678" s="11"/>
      <c r="AE678" s="11"/>
      <c r="AF678" s="11"/>
      <c r="AG678" s="11"/>
      <c r="AH678" s="11"/>
      <c r="AI678" s="11"/>
      <c r="AJ678" s="11"/>
      <c r="AK678" s="11"/>
    </row>
    <row r="679" ht="13.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89"/>
      <c r="AB679" s="11"/>
      <c r="AC679" s="11"/>
      <c r="AD679" s="11"/>
      <c r="AE679" s="11"/>
      <c r="AF679" s="11"/>
      <c r="AG679" s="11"/>
      <c r="AH679" s="11"/>
      <c r="AI679" s="11"/>
      <c r="AJ679" s="11"/>
      <c r="AK679" s="11"/>
    </row>
    <row r="680" ht="13.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89"/>
      <c r="AB680" s="11"/>
      <c r="AC680" s="11"/>
      <c r="AD680" s="11"/>
      <c r="AE680" s="11"/>
      <c r="AF680" s="11"/>
      <c r="AG680" s="11"/>
      <c r="AH680" s="11"/>
      <c r="AI680" s="11"/>
      <c r="AJ680" s="11"/>
      <c r="AK680" s="11"/>
    </row>
    <row r="681" ht="13.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89"/>
      <c r="AB681" s="11"/>
      <c r="AC681" s="11"/>
      <c r="AD681" s="11"/>
      <c r="AE681" s="11"/>
      <c r="AF681" s="11"/>
      <c r="AG681" s="11"/>
      <c r="AH681" s="11"/>
      <c r="AI681" s="11"/>
      <c r="AJ681" s="11"/>
      <c r="AK681" s="11"/>
    </row>
    <row r="682" ht="13.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89"/>
      <c r="AB682" s="11"/>
      <c r="AC682" s="11"/>
      <c r="AD682" s="11"/>
      <c r="AE682" s="11"/>
      <c r="AF682" s="11"/>
      <c r="AG682" s="11"/>
      <c r="AH682" s="11"/>
      <c r="AI682" s="11"/>
      <c r="AJ682" s="11"/>
      <c r="AK682" s="11"/>
    </row>
    <row r="683" ht="13.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89"/>
      <c r="AB683" s="11"/>
      <c r="AC683" s="11"/>
      <c r="AD683" s="11"/>
      <c r="AE683" s="11"/>
      <c r="AF683" s="11"/>
      <c r="AG683" s="11"/>
      <c r="AH683" s="11"/>
      <c r="AI683" s="11"/>
      <c r="AJ683" s="11"/>
      <c r="AK683" s="11"/>
    </row>
    <row r="684" ht="13.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89"/>
      <c r="AB684" s="11"/>
      <c r="AC684" s="11"/>
      <c r="AD684" s="11"/>
      <c r="AE684" s="11"/>
      <c r="AF684" s="11"/>
      <c r="AG684" s="11"/>
      <c r="AH684" s="11"/>
      <c r="AI684" s="11"/>
      <c r="AJ684" s="11"/>
      <c r="AK684" s="11"/>
    </row>
    <row r="685" ht="13.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89"/>
      <c r="AB685" s="11"/>
      <c r="AC685" s="11"/>
      <c r="AD685" s="11"/>
      <c r="AE685" s="11"/>
      <c r="AF685" s="11"/>
      <c r="AG685" s="11"/>
      <c r="AH685" s="11"/>
      <c r="AI685" s="11"/>
      <c r="AJ685" s="11"/>
      <c r="AK685" s="11"/>
    </row>
    <row r="686" ht="13.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89"/>
      <c r="AB686" s="11"/>
      <c r="AC686" s="11"/>
      <c r="AD686" s="11"/>
      <c r="AE686" s="11"/>
      <c r="AF686" s="11"/>
      <c r="AG686" s="11"/>
      <c r="AH686" s="11"/>
      <c r="AI686" s="11"/>
      <c r="AJ686" s="11"/>
      <c r="AK686" s="11"/>
    </row>
    <row r="687" ht="13.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89"/>
      <c r="AB687" s="11"/>
      <c r="AC687" s="11"/>
      <c r="AD687" s="11"/>
      <c r="AE687" s="11"/>
      <c r="AF687" s="11"/>
      <c r="AG687" s="11"/>
      <c r="AH687" s="11"/>
      <c r="AI687" s="11"/>
      <c r="AJ687" s="11"/>
      <c r="AK687" s="11"/>
    </row>
    <row r="688" ht="13.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89"/>
      <c r="AB688" s="11"/>
      <c r="AC688" s="11"/>
      <c r="AD688" s="11"/>
      <c r="AE688" s="11"/>
      <c r="AF688" s="11"/>
      <c r="AG688" s="11"/>
      <c r="AH688" s="11"/>
      <c r="AI688" s="11"/>
      <c r="AJ688" s="11"/>
      <c r="AK688" s="11"/>
    </row>
    <row r="689" ht="13.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89"/>
      <c r="AB689" s="11"/>
      <c r="AC689" s="11"/>
      <c r="AD689" s="11"/>
      <c r="AE689" s="11"/>
      <c r="AF689" s="11"/>
      <c r="AG689" s="11"/>
      <c r="AH689" s="11"/>
      <c r="AI689" s="11"/>
      <c r="AJ689" s="11"/>
      <c r="AK689" s="11"/>
    </row>
    <row r="690" ht="13.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89"/>
      <c r="AB690" s="11"/>
      <c r="AC690" s="11"/>
      <c r="AD690" s="11"/>
      <c r="AE690" s="11"/>
      <c r="AF690" s="11"/>
      <c r="AG690" s="11"/>
      <c r="AH690" s="11"/>
      <c r="AI690" s="11"/>
      <c r="AJ690" s="11"/>
      <c r="AK690" s="11"/>
    </row>
    <row r="691" ht="13.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89"/>
      <c r="AB691" s="11"/>
      <c r="AC691" s="11"/>
      <c r="AD691" s="11"/>
      <c r="AE691" s="11"/>
      <c r="AF691" s="11"/>
      <c r="AG691" s="11"/>
      <c r="AH691" s="11"/>
      <c r="AI691" s="11"/>
      <c r="AJ691" s="11"/>
      <c r="AK691" s="11"/>
    </row>
    <row r="692" ht="13.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89"/>
      <c r="AB692" s="11"/>
      <c r="AC692" s="11"/>
      <c r="AD692" s="11"/>
      <c r="AE692" s="11"/>
      <c r="AF692" s="11"/>
      <c r="AG692" s="11"/>
      <c r="AH692" s="11"/>
      <c r="AI692" s="11"/>
      <c r="AJ692" s="11"/>
      <c r="AK692" s="11"/>
    </row>
    <row r="693" ht="13.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89"/>
      <c r="AB693" s="11"/>
      <c r="AC693" s="11"/>
      <c r="AD693" s="11"/>
      <c r="AE693" s="11"/>
      <c r="AF693" s="11"/>
      <c r="AG693" s="11"/>
      <c r="AH693" s="11"/>
      <c r="AI693" s="11"/>
      <c r="AJ693" s="11"/>
      <c r="AK693" s="11"/>
    </row>
    <row r="694" ht="13.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89"/>
      <c r="AB694" s="11"/>
      <c r="AC694" s="11"/>
      <c r="AD694" s="11"/>
      <c r="AE694" s="11"/>
      <c r="AF694" s="11"/>
      <c r="AG694" s="11"/>
      <c r="AH694" s="11"/>
      <c r="AI694" s="11"/>
      <c r="AJ694" s="11"/>
      <c r="AK694" s="11"/>
    </row>
    <row r="695" ht="13.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89"/>
      <c r="AB695" s="11"/>
      <c r="AC695" s="11"/>
      <c r="AD695" s="11"/>
      <c r="AE695" s="11"/>
      <c r="AF695" s="11"/>
      <c r="AG695" s="11"/>
      <c r="AH695" s="11"/>
      <c r="AI695" s="11"/>
      <c r="AJ695" s="11"/>
      <c r="AK695" s="11"/>
    </row>
    <row r="696" ht="13.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89"/>
      <c r="AB696" s="11"/>
      <c r="AC696" s="11"/>
      <c r="AD696" s="11"/>
      <c r="AE696" s="11"/>
      <c r="AF696" s="11"/>
      <c r="AG696" s="11"/>
      <c r="AH696" s="11"/>
      <c r="AI696" s="11"/>
      <c r="AJ696" s="11"/>
      <c r="AK696" s="11"/>
    </row>
    <row r="697" ht="13.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89"/>
      <c r="AB697" s="11"/>
      <c r="AC697" s="11"/>
      <c r="AD697" s="11"/>
      <c r="AE697" s="11"/>
      <c r="AF697" s="11"/>
      <c r="AG697" s="11"/>
      <c r="AH697" s="11"/>
      <c r="AI697" s="11"/>
      <c r="AJ697" s="11"/>
      <c r="AK697" s="11"/>
    </row>
    <row r="698" ht="13.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89"/>
      <c r="AB698" s="11"/>
      <c r="AC698" s="11"/>
      <c r="AD698" s="11"/>
      <c r="AE698" s="11"/>
      <c r="AF698" s="11"/>
      <c r="AG698" s="11"/>
      <c r="AH698" s="11"/>
      <c r="AI698" s="11"/>
      <c r="AJ698" s="11"/>
      <c r="AK698" s="11"/>
    </row>
    <row r="699" ht="13.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89"/>
      <c r="AB699" s="11"/>
      <c r="AC699" s="11"/>
      <c r="AD699" s="11"/>
      <c r="AE699" s="11"/>
      <c r="AF699" s="11"/>
      <c r="AG699" s="11"/>
      <c r="AH699" s="11"/>
      <c r="AI699" s="11"/>
      <c r="AJ699" s="11"/>
      <c r="AK699" s="11"/>
    </row>
    <row r="700" ht="13.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89"/>
      <c r="AB700" s="11"/>
      <c r="AC700" s="11"/>
      <c r="AD700" s="11"/>
      <c r="AE700" s="11"/>
      <c r="AF700" s="11"/>
      <c r="AG700" s="11"/>
      <c r="AH700" s="11"/>
      <c r="AI700" s="11"/>
      <c r="AJ700" s="11"/>
      <c r="AK700" s="11"/>
    </row>
    <row r="701" ht="13.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89"/>
      <c r="AB701" s="11"/>
      <c r="AC701" s="11"/>
      <c r="AD701" s="11"/>
      <c r="AE701" s="11"/>
      <c r="AF701" s="11"/>
      <c r="AG701" s="11"/>
      <c r="AH701" s="11"/>
      <c r="AI701" s="11"/>
      <c r="AJ701" s="11"/>
      <c r="AK701" s="11"/>
    </row>
    <row r="702" ht="13.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89"/>
      <c r="AB702" s="11"/>
      <c r="AC702" s="11"/>
      <c r="AD702" s="11"/>
      <c r="AE702" s="11"/>
      <c r="AF702" s="11"/>
      <c r="AG702" s="11"/>
      <c r="AH702" s="11"/>
      <c r="AI702" s="11"/>
      <c r="AJ702" s="11"/>
      <c r="AK702" s="11"/>
    </row>
    <row r="703" ht="13.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89"/>
      <c r="AB703" s="11"/>
      <c r="AC703" s="11"/>
      <c r="AD703" s="11"/>
      <c r="AE703" s="11"/>
      <c r="AF703" s="11"/>
      <c r="AG703" s="11"/>
      <c r="AH703" s="11"/>
      <c r="AI703" s="11"/>
      <c r="AJ703" s="11"/>
      <c r="AK703" s="11"/>
    </row>
    <row r="704" ht="13.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89"/>
      <c r="AB704" s="11"/>
      <c r="AC704" s="11"/>
      <c r="AD704" s="11"/>
      <c r="AE704" s="11"/>
      <c r="AF704" s="11"/>
      <c r="AG704" s="11"/>
      <c r="AH704" s="11"/>
      <c r="AI704" s="11"/>
      <c r="AJ704" s="11"/>
      <c r="AK704" s="11"/>
    </row>
    <row r="705" ht="13.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89"/>
      <c r="AB705" s="11"/>
      <c r="AC705" s="11"/>
      <c r="AD705" s="11"/>
      <c r="AE705" s="11"/>
      <c r="AF705" s="11"/>
      <c r="AG705" s="11"/>
      <c r="AH705" s="11"/>
      <c r="AI705" s="11"/>
      <c r="AJ705" s="11"/>
      <c r="AK705" s="11"/>
    </row>
    <row r="706" ht="13.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89"/>
      <c r="AB706" s="11"/>
      <c r="AC706" s="11"/>
      <c r="AD706" s="11"/>
      <c r="AE706" s="11"/>
      <c r="AF706" s="11"/>
      <c r="AG706" s="11"/>
      <c r="AH706" s="11"/>
      <c r="AI706" s="11"/>
      <c r="AJ706" s="11"/>
      <c r="AK706" s="11"/>
    </row>
    <row r="707" ht="13.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89"/>
      <c r="AB707" s="11"/>
      <c r="AC707" s="11"/>
      <c r="AD707" s="11"/>
      <c r="AE707" s="11"/>
      <c r="AF707" s="11"/>
      <c r="AG707" s="11"/>
      <c r="AH707" s="11"/>
      <c r="AI707" s="11"/>
      <c r="AJ707" s="11"/>
      <c r="AK707" s="11"/>
    </row>
    <row r="708" ht="13.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89"/>
      <c r="AB708" s="11"/>
      <c r="AC708" s="11"/>
      <c r="AD708" s="11"/>
      <c r="AE708" s="11"/>
      <c r="AF708" s="11"/>
      <c r="AG708" s="11"/>
      <c r="AH708" s="11"/>
      <c r="AI708" s="11"/>
      <c r="AJ708" s="11"/>
      <c r="AK708" s="11"/>
    </row>
    <row r="709" ht="13.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89"/>
      <c r="AB709" s="11"/>
      <c r="AC709" s="11"/>
      <c r="AD709" s="11"/>
      <c r="AE709" s="11"/>
      <c r="AF709" s="11"/>
      <c r="AG709" s="11"/>
      <c r="AH709" s="11"/>
      <c r="AI709" s="11"/>
      <c r="AJ709" s="11"/>
      <c r="AK709" s="11"/>
    </row>
    <row r="710" ht="13.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89"/>
      <c r="AB710" s="11"/>
      <c r="AC710" s="11"/>
      <c r="AD710" s="11"/>
      <c r="AE710" s="11"/>
      <c r="AF710" s="11"/>
      <c r="AG710" s="11"/>
      <c r="AH710" s="11"/>
      <c r="AI710" s="11"/>
      <c r="AJ710" s="11"/>
      <c r="AK710" s="11"/>
    </row>
    <row r="711" ht="13.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89"/>
      <c r="AB711" s="11"/>
      <c r="AC711" s="11"/>
      <c r="AD711" s="11"/>
      <c r="AE711" s="11"/>
      <c r="AF711" s="11"/>
      <c r="AG711" s="11"/>
      <c r="AH711" s="11"/>
      <c r="AI711" s="11"/>
      <c r="AJ711" s="11"/>
      <c r="AK711" s="11"/>
    </row>
    <row r="712" ht="13.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89"/>
      <c r="AB712" s="11"/>
      <c r="AC712" s="11"/>
      <c r="AD712" s="11"/>
      <c r="AE712" s="11"/>
      <c r="AF712" s="11"/>
      <c r="AG712" s="11"/>
      <c r="AH712" s="11"/>
      <c r="AI712" s="11"/>
      <c r="AJ712" s="11"/>
      <c r="AK712" s="11"/>
    </row>
    <row r="713" ht="13.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89"/>
      <c r="AB713" s="11"/>
      <c r="AC713" s="11"/>
      <c r="AD713" s="11"/>
      <c r="AE713" s="11"/>
      <c r="AF713" s="11"/>
      <c r="AG713" s="11"/>
      <c r="AH713" s="11"/>
      <c r="AI713" s="11"/>
      <c r="AJ713" s="11"/>
      <c r="AK713" s="11"/>
    </row>
    <row r="714" ht="13.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89"/>
      <c r="AB714" s="11"/>
      <c r="AC714" s="11"/>
      <c r="AD714" s="11"/>
      <c r="AE714" s="11"/>
      <c r="AF714" s="11"/>
      <c r="AG714" s="11"/>
      <c r="AH714" s="11"/>
      <c r="AI714" s="11"/>
      <c r="AJ714" s="11"/>
      <c r="AK714" s="11"/>
    </row>
    <row r="715" ht="13.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89"/>
      <c r="AB715" s="11"/>
      <c r="AC715" s="11"/>
      <c r="AD715" s="11"/>
      <c r="AE715" s="11"/>
      <c r="AF715" s="11"/>
      <c r="AG715" s="11"/>
      <c r="AH715" s="11"/>
      <c r="AI715" s="11"/>
      <c r="AJ715" s="11"/>
      <c r="AK715" s="11"/>
    </row>
    <row r="716" ht="13.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89"/>
      <c r="AB716" s="11"/>
      <c r="AC716" s="11"/>
      <c r="AD716" s="11"/>
      <c r="AE716" s="11"/>
      <c r="AF716" s="11"/>
      <c r="AG716" s="11"/>
      <c r="AH716" s="11"/>
      <c r="AI716" s="11"/>
      <c r="AJ716" s="11"/>
      <c r="AK716" s="11"/>
    </row>
    <row r="717" ht="13.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89"/>
      <c r="AB717" s="11"/>
      <c r="AC717" s="11"/>
      <c r="AD717" s="11"/>
      <c r="AE717" s="11"/>
      <c r="AF717" s="11"/>
      <c r="AG717" s="11"/>
      <c r="AH717" s="11"/>
      <c r="AI717" s="11"/>
      <c r="AJ717" s="11"/>
      <c r="AK717" s="11"/>
    </row>
    <row r="718" ht="13.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89"/>
      <c r="AB718" s="11"/>
      <c r="AC718" s="11"/>
      <c r="AD718" s="11"/>
      <c r="AE718" s="11"/>
      <c r="AF718" s="11"/>
      <c r="AG718" s="11"/>
      <c r="AH718" s="11"/>
      <c r="AI718" s="11"/>
      <c r="AJ718" s="11"/>
      <c r="AK718" s="11"/>
    </row>
    <row r="719" ht="13.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89"/>
      <c r="AB719" s="11"/>
      <c r="AC719" s="11"/>
      <c r="AD719" s="11"/>
      <c r="AE719" s="11"/>
      <c r="AF719" s="11"/>
      <c r="AG719" s="11"/>
      <c r="AH719" s="11"/>
      <c r="AI719" s="11"/>
      <c r="AJ719" s="11"/>
      <c r="AK719" s="11"/>
    </row>
    <row r="720" ht="13.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89"/>
      <c r="AB720" s="11"/>
      <c r="AC720" s="11"/>
      <c r="AD720" s="11"/>
      <c r="AE720" s="11"/>
      <c r="AF720" s="11"/>
      <c r="AG720" s="11"/>
      <c r="AH720" s="11"/>
      <c r="AI720" s="11"/>
      <c r="AJ720" s="11"/>
      <c r="AK720" s="11"/>
    </row>
    <row r="721" ht="13.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89"/>
      <c r="AB721" s="11"/>
      <c r="AC721" s="11"/>
      <c r="AD721" s="11"/>
      <c r="AE721" s="11"/>
      <c r="AF721" s="11"/>
      <c r="AG721" s="11"/>
      <c r="AH721" s="11"/>
      <c r="AI721" s="11"/>
      <c r="AJ721" s="11"/>
      <c r="AK721" s="11"/>
    </row>
    <row r="722" ht="13.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89"/>
      <c r="AB722" s="11"/>
      <c r="AC722" s="11"/>
      <c r="AD722" s="11"/>
      <c r="AE722" s="11"/>
      <c r="AF722" s="11"/>
      <c r="AG722" s="11"/>
      <c r="AH722" s="11"/>
      <c r="AI722" s="11"/>
      <c r="AJ722" s="11"/>
      <c r="AK722" s="11"/>
    </row>
    <row r="723" ht="13.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89"/>
      <c r="AB723" s="11"/>
      <c r="AC723" s="11"/>
      <c r="AD723" s="11"/>
      <c r="AE723" s="11"/>
      <c r="AF723" s="11"/>
      <c r="AG723" s="11"/>
      <c r="AH723" s="11"/>
      <c r="AI723" s="11"/>
      <c r="AJ723" s="11"/>
      <c r="AK723" s="11"/>
    </row>
    <row r="724" ht="13.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89"/>
      <c r="AB724" s="11"/>
      <c r="AC724" s="11"/>
      <c r="AD724" s="11"/>
      <c r="AE724" s="11"/>
      <c r="AF724" s="11"/>
      <c r="AG724" s="11"/>
      <c r="AH724" s="11"/>
      <c r="AI724" s="11"/>
      <c r="AJ724" s="11"/>
      <c r="AK724" s="11"/>
    </row>
    <row r="725" ht="13.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89"/>
      <c r="AB725" s="11"/>
      <c r="AC725" s="11"/>
      <c r="AD725" s="11"/>
      <c r="AE725" s="11"/>
      <c r="AF725" s="11"/>
      <c r="AG725" s="11"/>
      <c r="AH725" s="11"/>
      <c r="AI725" s="11"/>
      <c r="AJ725" s="11"/>
      <c r="AK725" s="11"/>
    </row>
    <row r="726" ht="13.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89"/>
      <c r="AB726" s="11"/>
      <c r="AC726" s="11"/>
      <c r="AD726" s="11"/>
      <c r="AE726" s="11"/>
      <c r="AF726" s="11"/>
      <c r="AG726" s="11"/>
      <c r="AH726" s="11"/>
      <c r="AI726" s="11"/>
      <c r="AJ726" s="11"/>
      <c r="AK726" s="11"/>
    </row>
    <row r="727" ht="13.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89"/>
      <c r="AB727" s="11"/>
      <c r="AC727" s="11"/>
      <c r="AD727" s="11"/>
      <c r="AE727" s="11"/>
      <c r="AF727" s="11"/>
      <c r="AG727" s="11"/>
      <c r="AH727" s="11"/>
      <c r="AI727" s="11"/>
      <c r="AJ727" s="11"/>
      <c r="AK727" s="11"/>
    </row>
    <row r="728" ht="13.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89"/>
      <c r="AB728" s="11"/>
      <c r="AC728" s="11"/>
      <c r="AD728" s="11"/>
      <c r="AE728" s="11"/>
      <c r="AF728" s="11"/>
      <c r="AG728" s="11"/>
      <c r="AH728" s="11"/>
      <c r="AI728" s="11"/>
      <c r="AJ728" s="11"/>
      <c r="AK728" s="11"/>
    </row>
    <row r="729" ht="13.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89"/>
      <c r="AB729" s="11"/>
      <c r="AC729" s="11"/>
      <c r="AD729" s="11"/>
      <c r="AE729" s="11"/>
      <c r="AF729" s="11"/>
      <c r="AG729" s="11"/>
      <c r="AH729" s="11"/>
      <c r="AI729" s="11"/>
      <c r="AJ729" s="11"/>
      <c r="AK729" s="11"/>
    </row>
    <row r="730" ht="13.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89"/>
      <c r="AB730" s="11"/>
      <c r="AC730" s="11"/>
      <c r="AD730" s="11"/>
      <c r="AE730" s="11"/>
      <c r="AF730" s="11"/>
      <c r="AG730" s="11"/>
      <c r="AH730" s="11"/>
      <c r="AI730" s="11"/>
      <c r="AJ730" s="11"/>
      <c r="AK730" s="11"/>
    </row>
    <row r="731" ht="13.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89"/>
      <c r="AB731" s="11"/>
      <c r="AC731" s="11"/>
      <c r="AD731" s="11"/>
      <c r="AE731" s="11"/>
      <c r="AF731" s="11"/>
      <c r="AG731" s="11"/>
      <c r="AH731" s="11"/>
      <c r="AI731" s="11"/>
      <c r="AJ731" s="11"/>
      <c r="AK731" s="11"/>
    </row>
    <row r="732" ht="13.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89"/>
      <c r="AB732" s="11"/>
      <c r="AC732" s="11"/>
      <c r="AD732" s="11"/>
      <c r="AE732" s="11"/>
      <c r="AF732" s="11"/>
      <c r="AG732" s="11"/>
      <c r="AH732" s="11"/>
      <c r="AI732" s="11"/>
      <c r="AJ732" s="11"/>
      <c r="AK732" s="11"/>
    </row>
    <row r="733" ht="13.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89"/>
      <c r="AB733" s="11"/>
      <c r="AC733" s="11"/>
      <c r="AD733" s="11"/>
      <c r="AE733" s="11"/>
      <c r="AF733" s="11"/>
      <c r="AG733" s="11"/>
      <c r="AH733" s="11"/>
      <c r="AI733" s="11"/>
      <c r="AJ733" s="11"/>
      <c r="AK733" s="11"/>
    </row>
    <row r="734" ht="13.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89"/>
      <c r="AB734" s="11"/>
      <c r="AC734" s="11"/>
      <c r="AD734" s="11"/>
      <c r="AE734" s="11"/>
      <c r="AF734" s="11"/>
      <c r="AG734" s="11"/>
      <c r="AH734" s="11"/>
      <c r="AI734" s="11"/>
      <c r="AJ734" s="11"/>
      <c r="AK734" s="11"/>
    </row>
    <row r="735" ht="13.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89"/>
      <c r="AB735" s="11"/>
      <c r="AC735" s="11"/>
      <c r="AD735" s="11"/>
      <c r="AE735" s="11"/>
      <c r="AF735" s="11"/>
      <c r="AG735" s="11"/>
      <c r="AH735" s="11"/>
      <c r="AI735" s="11"/>
      <c r="AJ735" s="11"/>
      <c r="AK735" s="11"/>
    </row>
    <row r="736" ht="13.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89"/>
      <c r="AB736" s="11"/>
      <c r="AC736" s="11"/>
      <c r="AD736" s="11"/>
      <c r="AE736" s="11"/>
      <c r="AF736" s="11"/>
      <c r="AG736" s="11"/>
      <c r="AH736" s="11"/>
      <c r="AI736" s="11"/>
      <c r="AJ736" s="11"/>
      <c r="AK736" s="11"/>
    </row>
    <row r="737" ht="13.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89"/>
      <c r="AB737" s="11"/>
      <c r="AC737" s="11"/>
      <c r="AD737" s="11"/>
      <c r="AE737" s="11"/>
      <c r="AF737" s="11"/>
      <c r="AG737" s="11"/>
      <c r="AH737" s="11"/>
      <c r="AI737" s="11"/>
      <c r="AJ737" s="11"/>
      <c r="AK737" s="11"/>
    </row>
    <row r="738" ht="13.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89"/>
      <c r="AB738" s="11"/>
      <c r="AC738" s="11"/>
      <c r="AD738" s="11"/>
      <c r="AE738" s="11"/>
      <c r="AF738" s="11"/>
      <c r="AG738" s="11"/>
      <c r="AH738" s="11"/>
      <c r="AI738" s="11"/>
      <c r="AJ738" s="11"/>
      <c r="AK738" s="11"/>
    </row>
    <row r="739" ht="13.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89"/>
      <c r="AB739" s="11"/>
      <c r="AC739" s="11"/>
      <c r="AD739" s="11"/>
      <c r="AE739" s="11"/>
      <c r="AF739" s="11"/>
      <c r="AG739" s="11"/>
      <c r="AH739" s="11"/>
      <c r="AI739" s="11"/>
      <c r="AJ739" s="11"/>
      <c r="AK739" s="11"/>
    </row>
    <row r="740" ht="13.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89"/>
      <c r="AB740" s="11"/>
      <c r="AC740" s="11"/>
      <c r="AD740" s="11"/>
      <c r="AE740" s="11"/>
      <c r="AF740" s="11"/>
      <c r="AG740" s="11"/>
      <c r="AH740" s="11"/>
      <c r="AI740" s="11"/>
      <c r="AJ740" s="11"/>
      <c r="AK740" s="11"/>
    </row>
    <row r="741" ht="13.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89"/>
      <c r="AB741" s="11"/>
      <c r="AC741" s="11"/>
      <c r="AD741" s="11"/>
      <c r="AE741" s="11"/>
      <c r="AF741" s="11"/>
      <c r="AG741" s="11"/>
      <c r="AH741" s="11"/>
      <c r="AI741" s="11"/>
      <c r="AJ741" s="11"/>
      <c r="AK741" s="11"/>
    </row>
    <row r="742" ht="13.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89"/>
      <c r="AB742" s="11"/>
      <c r="AC742" s="11"/>
      <c r="AD742" s="11"/>
      <c r="AE742" s="11"/>
      <c r="AF742" s="11"/>
      <c r="AG742" s="11"/>
      <c r="AH742" s="11"/>
      <c r="AI742" s="11"/>
      <c r="AJ742" s="11"/>
      <c r="AK742" s="11"/>
    </row>
    <row r="743" ht="13.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89"/>
      <c r="AB743" s="11"/>
      <c r="AC743" s="11"/>
      <c r="AD743" s="11"/>
      <c r="AE743" s="11"/>
      <c r="AF743" s="11"/>
      <c r="AG743" s="11"/>
      <c r="AH743" s="11"/>
      <c r="AI743" s="11"/>
      <c r="AJ743" s="11"/>
      <c r="AK743" s="11"/>
    </row>
    <row r="744" ht="13.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89"/>
      <c r="AB744" s="11"/>
      <c r="AC744" s="11"/>
      <c r="AD744" s="11"/>
      <c r="AE744" s="11"/>
      <c r="AF744" s="11"/>
      <c r="AG744" s="11"/>
      <c r="AH744" s="11"/>
      <c r="AI744" s="11"/>
      <c r="AJ744" s="11"/>
      <c r="AK744" s="11"/>
    </row>
    <row r="745" ht="13.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89"/>
      <c r="AB745" s="11"/>
      <c r="AC745" s="11"/>
      <c r="AD745" s="11"/>
      <c r="AE745" s="11"/>
      <c r="AF745" s="11"/>
      <c r="AG745" s="11"/>
      <c r="AH745" s="11"/>
      <c r="AI745" s="11"/>
      <c r="AJ745" s="11"/>
      <c r="AK745" s="11"/>
    </row>
    <row r="746" ht="13.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89"/>
      <c r="AB746" s="11"/>
      <c r="AC746" s="11"/>
      <c r="AD746" s="11"/>
      <c r="AE746" s="11"/>
      <c r="AF746" s="11"/>
      <c r="AG746" s="11"/>
      <c r="AH746" s="11"/>
      <c r="AI746" s="11"/>
      <c r="AJ746" s="11"/>
      <c r="AK746" s="11"/>
    </row>
    <row r="747" ht="13.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89"/>
      <c r="AB747" s="11"/>
      <c r="AC747" s="11"/>
      <c r="AD747" s="11"/>
      <c r="AE747" s="11"/>
      <c r="AF747" s="11"/>
      <c r="AG747" s="11"/>
      <c r="AH747" s="11"/>
      <c r="AI747" s="11"/>
      <c r="AJ747" s="11"/>
      <c r="AK747" s="11"/>
    </row>
    <row r="748" ht="13.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89"/>
      <c r="AB748" s="11"/>
      <c r="AC748" s="11"/>
      <c r="AD748" s="11"/>
      <c r="AE748" s="11"/>
      <c r="AF748" s="11"/>
      <c r="AG748" s="11"/>
      <c r="AH748" s="11"/>
      <c r="AI748" s="11"/>
      <c r="AJ748" s="11"/>
      <c r="AK748" s="11"/>
    </row>
    <row r="749" ht="13.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89"/>
      <c r="AB749" s="11"/>
      <c r="AC749" s="11"/>
      <c r="AD749" s="11"/>
      <c r="AE749" s="11"/>
      <c r="AF749" s="11"/>
      <c r="AG749" s="11"/>
      <c r="AH749" s="11"/>
      <c r="AI749" s="11"/>
      <c r="AJ749" s="11"/>
      <c r="AK749" s="11"/>
    </row>
    <row r="750" ht="13.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89"/>
      <c r="AB750" s="11"/>
      <c r="AC750" s="11"/>
      <c r="AD750" s="11"/>
      <c r="AE750" s="11"/>
      <c r="AF750" s="11"/>
      <c r="AG750" s="11"/>
      <c r="AH750" s="11"/>
      <c r="AI750" s="11"/>
      <c r="AJ750" s="11"/>
      <c r="AK750" s="11"/>
    </row>
    <row r="751" ht="13.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89"/>
      <c r="AB751" s="11"/>
      <c r="AC751" s="11"/>
      <c r="AD751" s="11"/>
      <c r="AE751" s="11"/>
      <c r="AF751" s="11"/>
      <c r="AG751" s="11"/>
      <c r="AH751" s="11"/>
      <c r="AI751" s="11"/>
      <c r="AJ751" s="11"/>
      <c r="AK751" s="11"/>
    </row>
    <row r="752" ht="13.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89"/>
      <c r="AB752" s="11"/>
      <c r="AC752" s="11"/>
      <c r="AD752" s="11"/>
      <c r="AE752" s="11"/>
      <c r="AF752" s="11"/>
      <c r="AG752" s="11"/>
      <c r="AH752" s="11"/>
      <c r="AI752" s="11"/>
      <c r="AJ752" s="11"/>
      <c r="AK752" s="11"/>
    </row>
    <row r="753" ht="13.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89"/>
      <c r="AB753" s="11"/>
      <c r="AC753" s="11"/>
      <c r="AD753" s="11"/>
      <c r="AE753" s="11"/>
      <c r="AF753" s="11"/>
      <c r="AG753" s="11"/>
      <c r="AH753" s="11"/>
      <c r="AI753" s="11"/>
      <c r="AJ753" s="11"/>
      <c r="AK753" s="11"/>
    </row>
    <row r="754" ht="13.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89"/>
      <c r="AB754" s="11"/>
      <c r="AC754" s="11"/>
      <c r="AD754" s="11"/>
      <c r="AE754" s="11"/>
      <c r="AF754" s="11"/>
      <c r="AG754" s="11"/>
      <c r="AH754" s="11"/>
      <c r="AI754" s="11"/>
      <c r="AJ754" s="11"/>
      <c r="AK754" s="11"/>
    </row>
    <row r="755" ht="13.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89"/>
      <c r="AB755" s="11"/>
      <c r="AC755" s="11"/>
      <c r="AD755" s="11"/>
      <c r="AE755" s="11"/>
      <c r="AF755" s="11"/>
      <c r="AG755" s="11"/>
      <c r="AH755" s="11"/>
      <c r="AI755" s="11"/>
      <c r="AJ755" s="11"/>
      <c r="AK755" s="11"/>
    </row>
    <row r="756" ht="13.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89"/>
      <c r="AB756" s="11"/>
      <c r="AC756" s="11"/>
      <c r="AD756" s="11"/>
      <c r="AE756" s="11"/>
      <c r="AF756" s="11"/>
      <c r="AG756" s="11"/>
      <c r="AH756" s="11"/>
      <c r="AI756" s="11"/>
      <c r="AJ756" s="11"/>
      <c r="AK756" s="11"/>
    </row>
    <row r="757" ht="13.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89"/>
      <c r="AB757" s="11"/>
      <c r="AC757" s="11"/>
      <c r="AD757" s="11"/>
      <c r="AE757" s="11"/>
      <c r="AF757" s="11"/>
      <c r="AG757" s="11"/>
      <c r="AH757" s="11"/>
      <c r="AI757" s="11"/>
      <c r="AJ757" s="11"/>
      <c r="AK757" s="11"/>
    </row>
    <row r="758" ht="13.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89"/>
      <c r="AB758" s="11"/>
      <c r="AC758" s="11"/>
      <c r="AD758" s="11"/>
      <c r="AE758" s="11"/>
      <c r="AF758" s="11"/>
      <c r="AG758" s="11"/>
      <c r="AH758" s="11"/>
      <c r="AI758" s="11"/>
      <c r="AJ758" s="11"/>
      <c r="AK758" s="11"/>
    </row>
    <row r="759" ht="13.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89"/>
      <c r="AB759" s="11"/>
      <c r="AC759" s="11"/>
      <c r="AD759" s="11"/>
      <c r="AE759" s="11"/>
      <c r="AF759" s="11"/>
      <c r="AG759" s="11"/>
      <c r="AH759" s="11"/>
      <c r="AI759" s="11"/>
      <c r="AJ759" s="11"/>
      <c r="AK759" s="11"/>
    </row>
    <row r="760" ht="13.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89"/>
      <c r="AB760" s="11"/>
      <c r="AC760" s="11"/>
      <c r="AD760" s="11"/>
      <c r="AE760" s="11"/>
      <c r="AF760" s="11"/>
      <c r="AG760" s="11"/>
      <c r="AH760" s="11"/>
      <c r="AI760" s="11"/>
      <c r="AJ760" s="11"/>
      <c r="AK760" s="11"/>
    </row>
    <row r="761" ht="13.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89"/>
      <c r="AB761" s="11"/>
      <c r="AC761" s="11"/>
      <c r="AD761" s="11"/>
      <c r="AE761" s="11"/>
      <c r="AF761" s="11"/>
      <c r="AG761" s="11"/>
      <c r="AH761" s="11"/>
      <c r="AI761" s="11"/>
      <c r="AJ761" s="11"/>
      <c r="AK761" s="11"/>
    </row>
    <row r="762" ht="13.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89"/>
      <c r="AB762" s="11"/>
      <c r="AC762" s="11"/>
      <c r="AD762" s="11"/>
      <c r="AE762" s="11"/>
      <c r="AF762" s="11"/>
      <c r="AG762" s="11"/>
      <c r="AH762" s="11"/>
      <c r="AI762" s="11"/>
      <c r="AJ762" s="11"/>
      <c r="AK762" s="11"/>
    </row>
    <row r="763" ht="13.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89"/>
      <c r="AB763" s="11"/>
      <c r="AC763" s="11"/>
      <c r="AD763" s="11"/>
      <c r="AE763" s="11"/>
      <c r="AF763" s="11"/>
      <c r="AG763" s="11"/>
      <c r="AH763" s="11"/>
      <c r="AI763" s="11"/>
      <c r="AJ763" s="11"/>
      <c r="AK763" s="11"/>
    </row>
    <row r="764" ht="13.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89"/>
      <c r="AB764" s="11"/>
      <c r="AC764" s="11"/>
      <c r="AD764" s="11"/>
      <c r="AE764" s="11"/>
      <c r="AF764" s="11"/>
      <c r="AG764" s="11"/>
      <c r="AH764" s="11"/>
      <c r="AI764" s="11"/>
      <c r="AJ764" s="11"/>
      <c r="AK764" s="11"/>
    </row>
    <row r="765" ht="13.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89"/>
      <c r="AB765" s="11"/>
      <c r="AC765" s="11"/>
      <c r="AD765" s="11"/>
      <c r="AE765" s="11"/>
      <c r="AF765" s="11"/>
      <c r="AG765" s="11"/>
      <c r="AH765" s="11"/>
      <c r="AI765" s="11"/>
      <c r="AJ765" s="11"/>
      <c r="AK765" s="11"/>
    </row>
    <row r="766" ht="13.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89"/>
      <c r="AB766" s="11"/>
      <c r="AC766" s="11"/>
      <c r="AD766" s="11"/>
      <c r="AE766" s="11"/>
      <c r="AF766" s="11"/>
      <c r="AG766" s="11"/>
      <c r="AH766" s="11"/>
      <c r="AI766" s="11"/>
      <c r="AJ766" s="11"/>
      <c r="AK766" s="11"/>
    </row>
    <row r="767" ht="13.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89"/>
      <c r="AB767" s="11"/>
      <c r="AC767" s="11"/>
      <c r="AD767" s="11"/>
      <c r="AE767" s="11"/>
      <c r="AF767" s="11"/>
      <c r="AG767" s="11"/>
      <c r="AH767" s="11"/>
      <c r="AI767" s="11"/>
      <c r="AJ767" s="11"/>
      <c r="AK767" s="11"/>
    </row>
    <row r="768" ht="13.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89"/>
      <c r="AB768" s="11"/>
      <c r="AC768" s="11"/>
      <c r="AD768" s="11"/>
      <c r="AE768" s="11"/>
      <c r="AF768" s="11"/>
      <c r="AG768" s="11"/>
      <c r="AH768" s="11"/>
      <c r="AI768" s="11"/>
      <c r="AJ768" s="11"/>
      <c r="AK768" s="11"/>
    </row>
    <row r="769" ht="13.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89"/>
      <c r="AB769" s="11"/>
      <c r="AC769" s="11"/>
      <c r="AD769" s="11"/>
      <c r="AE769" s="11"/>
      <c r="AF769" s="11"/>
      <c r="AG769" s="11"/>
      <c r="AH769" s="11"/>
      <c r="AI769" s="11"/>
      <c r="AJ769" s="11"/>
      <c r="AK769" s="11"/>
    </row>
    <row r="770" ht="13.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89"/>
      <c r="AB770" s="11"/>
      <c r="AC770" s="11"/>
      <c r="AD770" s="11"/>
      <c r="AE770" s="11"/>
      <c r="AF770" s="11"/>
      <c r="AG770" s="11"/>
      <c r="AH770" s="11"/>
      <c r="AI770" s="11"/>
      <c r="AJ770" s="11"/>
      <c r="AK770" s="11"/>
    </row>
    <row r="771" ht="13.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89"/>
      <c r="AB771" s="11"/>
      <c r="AC771" s="11"/>
      <c r="AD771" s="11"/>
      <c r="AE771" s="11"/>
      <c r="AF771" s="11"/>
      <c r="AG771" s="11"/>
      <c r="AH771" s="11"/>
      <c r="AI771" s="11"/>
      <c r="AJ771" s="11"/>
      <c r="AK771" s="11"/>
    </row>
    <row r="772" ht="13.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89"/>
      <c r="AB772" s="11"/>
      <c r="AC772" s="11"/>
      <c r="AD772" s="11"/>
      <c r="AE772" s="11"/>
      <c r="AF772" s="11"/>
      <c r="AG772" s="11"/>
      <c r="AH772" s="11"/>
      <c r="AI772" s="11"/>
      <c r="AJ772" s="11"/>
      <c r="AK772" s="11"/>
    </row>
    <row r="773" ht="13.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89"/>
      <c r="AB773" s="11"/>
      <c r="AC773" s="11"/>
      <c r="AD773" s="11"/>
      <c r="AE773" s="11"/>
      <c r="AF773" s="11"/>
      <c r="AG773" s="11"/>
      <c r="AH773" s="11"/>
      <c r="AI773" s="11"/>
      <c r="AJ773" s="11"/>
      <c r="AK773" s="11"/>
    </row>
    <row r="774" ht="13.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89"/>
      <c r="AB774" s="11"/>
      <c r="AC774" s="11"/>
      <c r="AD774" s="11"/>
      <c r="AE774" s="11"/>
      <c r="AF774" s="11"/>
      <c r="AG774" s="11"/>
      <c r="AH774" s="11"/>
      <c r="AI774" s="11"/>
      <c r="AJ774" s="11"/>
      <c r="AK774" s="11"/>
    </row>
    <row r="775" ht="13.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89"/>
      <c r="AB775" s="11"/>
      <c r="AC775" s="11"/>
      <c r="AD775" s="11"/>
      <c r="AE775" s="11"/>
      <c r="AF775" s="11"/>
      <c r="AG775" s="11"/>
      <c r="AH775" s="11"/>
      <c r="AI775" s="11"/>
      <c r="AJ775" s="11"/>
      <c r="AK775" s="11"/>
    </row>
    <row r="776" ht="13.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89"/>
      <c r="AB776" s="11"/>
      <c r="AC776" s="11"/>
      <c r="AD776" s="11"/>
      <c r="AE776" s="11"/>
      <c r="AF776" s="11"/>
      <c r="AG776" s="11"/>
      <c r="AH776" s="11"/>
      <c r="AI776" s="11"/>
      <c r="AJ776" s="11"/>
      <c r="AK776" s="11"/>
    </row>
    <row r="777" ht="13.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89"/>
      <c r="AB777" s="11"/>
      <c r="AC777" s="11"/>
      <c r="AD777" s="11"/>
      <c r="AE777" s="11"/>
      <c r="AF777" s="11"/>
      <c r="AG777" s="11"/>
      <c r="AH777" s="11"/>
      <c r="AI777" s="11"/>
      <c r="AJ777" s="11"/>
      <c r="AK777" s="11"/>
    </row>
    <row r="778" ht="13.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89"/>
      <c r="AB778" s="11"/>
      <c r="AC778" s="11"/>
      <c r="AD778" s="11"/>
      <c r="AE778" s="11"/>
      <c r="AF778" s="11"/>
      <c r="AG778" s="11"/>
      <c r="AH778" s="11"/>
      <c r="AI778" s="11"/>
      <c r="AJ778" s="11"/>
      <c r="AK778" s="11"/>
    </row>
    <row r="779" ht="13.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89"/>
      <c r="AB779" s="11"/>
      <c r="AC779" s="11"/>
      <c r="AD779" s="11"/>
      <c r="AE779" s="11"/>
      <c r="AF779" s="11"/>
      <c r="AG779" s="11"/>
      <c r="AH779" s="11"/>
      <c r="AI779" s="11"/>
      <c r="AJ779" s="11"/>
      <c r="AK779" s="11"/>
    </row>
    <row r="780" ht="13.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89"/>
      <c r="AB780" s="11"/>
      <c r="AC780" s="11"/>
      <c r="AD780" s="11"/>
      <c r="AE780" s="11"/>
      <c r="AF780" s="11"/>
      <c r="AG780" s="11"/>
      <c r="AH780" s="11"/>
      <c r="AI780" s="11"/>
      <c r="AJ780" s="11"/>
      <c r="AK780" s="11"/>
    </row>
    <row r="781" ht="13.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89"/>
      <c r="AB781" s="11"/>
      <c r="AC781" s="11"/>
      <c r="AD781" s="11"/>
      <c r="AE781" s="11"/>
      <c r="AF781" s="11"/>
      <c r="AG781" s="11"/>
      <c r="AH781" s="11"/>
      <c r="AI781" s="11"/>
      <c r="AJ781" s="11"/>
      <c r="AK781" s="11"/>
    </row>
    <row r="782" ht="13.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89"/>
      <c r="AB782" s="11"/>
      <c r="AC782" s="11"/>
      <c r="AD782" s="11"/>
      <c r="AE782" s="11"/>
      <c r="AF782" s="11"/>
      <c r="AG782" s="11"/>
      <c r="AH782" s="11"/>
      <c r="AI782" s="11"/>
      <c r="AJ782" s="11"/>
      <c r="AK782" s="11"/>
    </row>
    <row r="783" ht="13.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89"/>
      <c r="AB783" s="11"/>
      <c r="AC783" s="11"/>
      <c r="AD783" s="11"/>
      <c r="AE783" s="11"/>
      <c r="AF783" s="11"/>
      <c r="AG783" s="11"/>
      <c r="AH783" s="11"/>
      <c r="AI783" s="11"/>
      <c r="AJ783" s="11"/>
      <c r="AK783" s="11"/>
    </row>
    <row r="784" ht="13.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89"/>
      <c r="AB784" s="11"/>
      <c r="AC784" s="11"/>
      <c r="AD784" s="11"/>
      <c r="AE784" s="11"/>
      <c r="AF784" s="11"/>
      <c r="AG784" s="11"/>
      <c r="AH784" s="11"/>
      <c r="AI784" s="11"/>
      <c r="AJ784" s="11"/>
      <c r="AK784" s="11"/>
    </row>
    <row r="785" ht="13.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89"/>
      <c r="AB785" s="11"/>
      <c r="AC785" s="11"/>
      <c r="AD785" s="11"/>
      <c r="AE785" s="11"/>
      <c r="AF785" s="11"/>
      <c r="AG785" s="11"/>
      <c r="AH785" s="11"/>
      <c r="AI785" s="11"/>
      <c r="AJ785" s="11"/>
      <c r="AK785" s="11"/>
    </row>
    <row r="786" ht="13.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89"/>
      <c r="AB786" s="11"/>
      <c r="AC786" s="11"/>
      <c r="AD786" s="11"/>
      <c r="AE786" s="11"/>
      <c r="AF786" s="11"/>
      <c r="AG786" s="11"/>
      <c r="AH786" s="11"/>
      <c r="AI786" s="11"/>
      <c r="AJ786" s="11"/>
      <c r="AK786" s="11"/>
    </row>
    <row r="787" ht="13.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89"/>
      <c r="AB787" s="11"/>
      <c r="AC787" s="11"/>
      <c r="AD787" s="11"/>
      <c r="AE787" s="11"/>
      <c r="AF787" s="11"/>
      <c r="AG787" s="11"/>
      <c r="AH787" s="11"/>
      <c r="AI787" s="11"/>
      <c r="AJ787" s="11"/>
      <c r="AK787" s="11"/>
    </row>
    <row r="788" ht="13.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89"/>
      <c r="AB788" s="11"/>
      <c r="AC788" s="11"/>
      <c r="AD788" s="11"/>
      <c r="AE788" s="11"/>
      <c r="AF788" s="11"/>
      <c r="AG788" s="11"/>
      <c r="AH788" s="11"/>
      <c r="AI788" s="11"/>
      <c r="AJ788" s="11"/>
      <c r="AK788" s="11"/>
    </row>
    <row r="789" ht="13.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89"/>
      <c r="AB789" s="11"/>
      <c r="AC789" s="11"/>
      <c r="AD789" s="11"/>
      <c r="AE789" s="11"/>
      <c r="AF789" s="11"/>
      <c r="AG789" s="11"/>
      <c r="AH789" s="11"/>
      <c r="AI789" s="11"/>
      <c r="AJ789" s="11"/>
      <c r="AK789" s="11"/>
    </row>
    <row r="790" ht="13.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89"/>
      <c r="AB790" s="11"/>
      <c r="AC790" s="11"/>
      <c r="AD790" s="11"/>
      <c r="AE790" s="11"/>
      <c r="AF790" s="11"/>
      <c r="AG790" s="11"/>
      <c r="AH790" s="11"/>
      <c r="AI790" s="11"/>
      <c r="AJ790" s="11"/>
      <c r="AK790" s="11"/>
    </row>
    <row r="791" ht="13.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89"/>
      <c r="AB791" s="11"/>
      <c r="AC791" s="11"/>
      <c r="AD791" s="11"/>
      <c r="AE791" s="11"/>
      <c r="AF791" s="11"/>
      <c r="AG791" s="11"/>
      <c r="AH791" s="11"/>
      <c r="AI791" s="11"/>
      <c r="AJ791" s="11"/>
      <c r="AK791" s="11"/>
    </row>
    <row r="792" ht="13.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89"/>
      <c r="AB792" s="11"/>
      <c r="AC792" s="11"/>
      <c r="AD792" s="11"/>
      <c r="AE792" s="11"/>
      <c r="AF792" s="11"/>
      <c r="AG792" s="11"/>
      <c r="AH792" s="11"/>
      <c r="AI792" s="11"/>
      <c r="AJ792" s="11"/>
      <c r="AK792" s="11"/>
    </row>
    <row r="793" ht="13.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89"/>
      <c r="AB793" s="11"/>
      <c r="AC793" s="11"/>
      <c r="AD793" s="11"/>
      <c r="AE793" s="11"/>
      <c r="AF793" s="11"/>
      <c r="AG793" s="11"/>
      <c r="AH793" s="11"/>
      <c r="AI793" s="11"/>
      <c r="AJ793" s="11"/>
      <c r="AK793" s="11"/>
    </row>
    <row r="794" ht="13.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89"/>
      <c r="AB794" s="11"/>
      <c r="AC794" s="11"/>
      <c r="AD794" s="11"/>
      <c r="AE794" s="11"/>
      <c r="AF794" s="11"/>
      <c r="AG794" s="11"/>
      <c r="AH794" s="11"/>
      <c r="AI794" s="11"/>
      <c r="AJ794" s="11"/>
      <c r="AK794" s="11"/>
    </row>
    <row r="795" ht="13.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89"/>
      <c r="AB795" s="11"/>
      <c r="AC795" s="11"/>
      <c r="AD795" s="11"/>
      <c r="AE795" s="11"/>
      <c r="AF795" s="11"/>
      <c r="AG795" s="11"/>
      <c r="AH795" s="11"/>
      <c r="AI795" s="11"/>
      <c r="AJ795" s="11"/>
      <c r="AK795" s="11"/>
    </row>
    <row r="796" ht="13.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89"/>
      <c r="AB796" s="11"/>
      <c r="AC796" s="11"/>
      <c r="AD796" s="11"/>
      <c r="AE796" s="11"/>
      <c r="AF796" s="11"/>
      <c r="AG796" s="11"/>
      <c r="AH796" s="11"/>
      <c r="AI796" s="11"/>
      <c r="AJ796" s="11"/>
      <c r="AK796" s="11"/>
    </row>
    <row r="797" ht="13.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89"/>
      <c r="AB797" s="11"/>
      <c r="AC797" s="11"/>
      <c r="AD797" s="11"/>
      <c r="AE797" s="11"/>
      <c r="AF797" s="11"/>
      <c r="AG797" s="11"/>
      <c r="AH797" s="11"/>
      <c r="AI797" s="11"/>
      <c r="AJ797" s="11"/>
      <c r="AK797" s="11"/>
    </row>
    <row r="798" ht="13.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89"/>
      <c r="AB798" s="11"/>
      <c r="AC798" s="11"/>
      <c r="AD798" s="11"/>
      <c r="AE798" s="11"/>
      <c r="AF798" s="11"/>
      <c r="AG798" s="11"/>
      <c r="AH798" s="11"/>
      <c r="AI798" s="11"/>
      <c r="AJ798" s="11"/>
      <c r="AK798" s="11"/>
    </row>
    <row r="799" ht="13.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89"/>
      <c r="AB799" s="11"/>
      <c r="AC799" s="11"/>
      <c r="AD799" s="11"/>
      <c r="AE799" s="11"/>
      <c r="AF799" s="11"/>
      <c r="AG799" s="11"/>
      <c r="AH799" s="11"/>
      <c r="AI799" s="11"/>
      <c r="AJ799" s="11"/>
      <c r="AK799" s="11"/>
    </row>
    <row r="800" ht="13.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89"/>
      <c r="AB800" s="11"/>
      <c r="AC800" s="11"/>
      <c r="AD800" s="11"/>
      <c r="AE800" s="11"/>
      <c r="AF800" s="11"/>
      <c r="AG800" s="11"/>
      <c r="AH800" s="11"/>
      <c r="AI800" s="11"/>
      <c r="AJ800" s="11"/>
      <c r="AK800" s="11"/>
    </row>
    <row r="801" ht="13.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89"/>
      <c r="AB801" s="11"/>
      <c r="AC801" s="11"/>
      <c r="AD801" s="11"/>
      <c r="AE801" s="11"/>
      <c r="AF801" s="11"/>
      <c r="AG801" s="11"/>
      <c r="AH801" s="11"/>
      <c r="AI801" s="11"/>
      <c r="AJ801" s="11"/>
      <c r="AK801" s="11"/>
    </row>
    <row r="802" ht="13.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89"/>
      <c r="AB802" s="11"/>
      <c r="AC802" s="11"/>
      <c r="AD802" s="11"/>
      <c r="AE802" s="11"/>
      <c r="AF802" s="11"/>
      <c r="AG802" s="11"/>
      <c r="AH802" s="11"/>
      <c r="AI802" s="11"/>
      <c r="AJ802" s="11"/>
      <c r="AK802" s="11"/>
    </row>
    <row r="803" ht="13.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89"/>
      <c r="AB803" s="11"/>
      <c r="AC803" s="11"/>
      <c r="AD803" s="11"/>
      <c r="AE803" s="11"/>
      <c r="AF803" s="11"/>
      <c r="AG803" s="11"/>
      <c r="AH803" s="11"/>
      <c r="AI803" s="11"/>
      <c r="AJ803" s="11"/>
      <c r="AK803" s="11"/>
    </row>
    <row r="804" ht="13.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89"/>
      <c r="AB804" s="11"/>
      <c r="AC804" s="11"/>
      <c r="AD804" s="11"/>
      <c r="AE804" s="11"/>
      <c r="AF804" s="11"/>
      <c r="AG804" s="11"/>
      <c r="AH804" s="11"/>
      <c r="AI804" s="11"/>
      <c r="AJ804" s="11"/>
      <c r="AK804" s="11"/>
    </row>
    <row r="805" ht="13.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89"/>
      <c r="AB805" s="11"/>
      <c r="AC805" s="11"/>
      <c r="AD805" s="11"/>
      <c r="AE805" s="11"/>
      <c r="AF805" s="11"/>
      <c r="AG805" s="11"/>
      <c r="AH805" s="11"/>
      <c r="AI805" s="11"/>
      <c r="AJ805" s="11"/>
      <c r="AK805" s="11"/>
    </row>
    <row r="806" ht="13.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89"/>
      <c r="AB806" s="11"/>
      <c r="AC806" s="11"/>
      <c r="AD806" s="11"/>
      <c r="AE806" s="11"/>
      <c r="AF806" s="11"/>
      <c r="AG806" s="11"/>
      <c r="AH806" s="11"/>
      <c r="AI806" s="11"/>
      <c r="AJ806" s="11"/>
      <c r="AK806" s="11"/>
    </row>
    <row r="807" ht="13.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89"/>
      <c r="AB807" s="11"/>
      <c r="AC807" s="11"/>
      <c r="AD807" s="11"/>
      <c r="AE807" s="11"/>
      <c r="AF807" s="11"/>
      <c r="AG807" s="11"/>
      <c r="AH807" s="11"/>
      <c r="AI807" s="11"/>
      <c r="AJ807" s="11"/>
      <c r="AK807" s="11"/>
    </row>
    <row r="808" ht="13.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89"/>
      <c r="AB808" s="11"/>
      <c r="AC808" s="11"/>
      <c r="AD808" s="11"/>
      <c r="AE808" s="11"/>
      <c r="AF808" s="11"/>
      <c r="AG808" s="11"/>
      <c r="AH808" s="11"/>
      <c r="AI808" s="11"/>
      <c r="AJ808" s="11"/>
      <c r="AK808" s="11"/>
    </row>
    <row r="809" ht="13.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89"/>
      <c r="AB809" s="11"/>
      <c r="AC809" s="11"/>
      <c r="AD809" s="11"/>
      <c r="AE809" s="11"/>
      <c r="AF809" s="11"/>
      <c r="AG809" s="11"/>
      <c r="AH809" s="11"/>
      <c r="AI809" s="11"/>
      <c r="AJ809" s="11"/>
      <c r="AK809" s="11"/>
    </row>
    <row r="810" ht="13.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89"/>
      <c r="AB810" s="11"/>
      <c r="AC810" s="11"/>
      <c r="AD810" s="11"/>
      <c r="AE810" s="11"/>
      <c r="AF810" s="11"/>
      <c r="AG810" s="11"/>
      <c r="AH810" s="11"/>
      <c r="AI810" s="11"/>
      <c r="AJ810" s="11"/>
      <c r="AK810" s="11"/>
    </row>
    <row r="811" ht="13.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89"/>
      <c r="AB811" s="11"/>
      <c r="AC811" s="11"/>
      <c r="AD811" s="11"/>
      <c r="AE811" s="11"/>
      <c r="AF811" s="11"/>
      <c r="AG811" s="11"/>
      <c r="AH811" s="11"/>
      <c r="AI811" s="11"/>
      <c r="AJ811" s="11"/>
      <c r="AK811" s="11"/>
    </row>
    <row r="812" ht="13.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89"/>
      <c r="AB812" s="11"/>
      <c r="AC812" s="11"/>
      <c r="AD812" s="11"/>
      <c r="AE812" s="11"/>
      <c r="AF812" s="11"/>
      <c r="AG812" s="11"/>
      <c r="AH812" s="11"/>
      <c r="AI812" s="11"/>
      <c r="AJ812" s="11"/>
      <c r="AK812" s="11"/>
    </row>
    <row r="813" ht="13.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89"/>
      <c r="AB813" s="11"/>
      <c r="AC813" s="11"/>
      <c r="AD813" s="11"/>
      <c r="AE813" s="11"/>
      <c r="AF813" s="11"/>
      <c r="AG813" s="11"/>
      <c r="AH813" s="11"/>
      <c r="AI813" s="11"/>
      <c r="AJ813" s="11"/>
      <c r="AK813" s="11"/>
    </row>
    <row r="814" ht="13.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89"/>
      <c r="AB814" s="11"/>
      <c r="AC814" s="11"/>
      <c r="AD814" s="11"/>
      <c r="AE814" s="11"/>
      <c r="AF814" s="11"/>
      <c r="AG814" s="11"/>
      <c r="AH814" s="11"/>
      <c r="AI814" s="11"/>
      <c r="AJ814" s="11"/>
      <c r="AK814" s="11"/>
    </row>
    <row r="815" ht="13.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89"/>
      <c r="AB815" s="11"/>
      <c r="AC815" s="11"/>
      <c r="AD815" s="11"/>
      <c r="AE815" s="11"/>
      <c r="AF815" s="11"/>
      <c r="AG815" s="11"/>
      <c r="AH815" s="11"/>
      <c r="AI815" s="11"/>
      <c r="AJ815" s="11"/>
      <c r="AK815" s="11"/>
    </row>
    <row r="816" ht="13.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89"/>
      <c r="AB816" s="11"/>
      <c r="AC816" s="11"/>
      <c r="AD816" s="11"/>
      <c r="AE816" s="11"/>
      <c r="AF816" s="11"/>
      <c r="AG816" s="11"/>
      <c r="AH816" s="11"/>
      <c r="AI816" s="11"/>
      <c r="AJ816" s="11"/>
      <c r="AK816" s="11"/>
    </row>
    <row r="817" ht="13.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89"/>
      <c r="AB817" s="11"/>
      <c r="AC817" s="11"/>
      <c r="AD817" s="11"/>
      <c r="AE817" s="11"/>
      <c r="AF817" s="11"/>
      <c r="AG817" s="11"/>
      <c r="AH817" s="11"/>
      <c r="AI817" s="11"/>
      <c r="AJ817" s="11"/>
      <c r="AK817" s="11"/>
    </row>
    <row r="818" ht="13.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89"/>
      <c r="AB818" s="11"/>
      <c r="AC818" s="11"/>
      <c r="AD818" s="11"/>
      <c r="AE818" s="11"/>
      <c r="AF818" s="11"/>
      <c r="AG818" s="11"/>
      <c r="AH818" s="11"/>
      <c r="AI818" s="11"/>
      <c r="AJ818" s="11"/>
      <c r="AK818" s="11"/>
    </row>
    <row r="819" ht="13.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89"/>
      <c r="AB819" s="11"/>
      <c r="AC819" s="11"/>
      <c r="AD819" s="11"/>
      <c r="AE819" s="11"/>
      <c r="AF819" s="11"/>
      <c r="AG819" s="11"/>
      <c r="AH819" s="11"/>
      <c r="AI819" s="11"/>
      <c r="AJ819" s="11"/>
      <c r="AK819" s="11"/>
    </row>
    <row r="820" ht="13.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89"/>
      <c r="AB820" s="11"/>
      <c r="AC820" s="11"/>
      <c r="AD820" s="11"/>
      <c r="AE820" s="11"/>
      <c r="AF820" s="11"/>
      <c r="AG820" s="11"/>
      <c r="AH820" s="11"/>
      <c r="AI820" s="11"/>
      <c r="AJ820" s="11"/>
      <c r="AK820" s="11"/>
    </row>
    <row r="821" ht="13.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89"/>
      <c r="AB821" s="11"/>
      <c r="AC821" s="11"/>
      <c r="AD821" s="11"/>
      <c r="AE821" s="11"/>
      <c r="AF821" s="11"/>
      <c r="AG821" s="11"/>
      <c r="AH821" s="11"/>
      <c r="AI821" s="11"/>
      <c r="AJ821" s="11"/>
      <c r="AK821" s="11"/>
    </row>
    <row r="822" ht="13.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89"/>
      <c r="AB822" s="11"/>
      <c r="AC822" s="11"/>
      <c r="AD822" s="11"/>
      <c r="AE822" s="11"/>
      <c r="AF822" s="11"/>
      <c r="AG822" s="11"/>
      <c r="AH822" s="11"/>
      <c r="AI822" s="11"/>
      <c r="AJ822" s="11"/>
      <c r="AK822" s="11"/>
    </row>
    <row r="823" ht="13.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89"/>
      <c r="AB823" s="11"/>
      <c r="AC823" s="11"/>
      <c r="AD823" s="11"/>
      <c r="AE823" s="11"/>
      <c r="AF823" s="11"/>
      <c r="AG823" s="11"/>
      <c r="AH823" s="11"/>
      <c r="AI823" s="11"/>
      <c r="AJ823" s="11"/>
      <c r="AK823" s="11"/>
    </row>
    <row r="824" ht="13.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89"/>
      <c r="AB824" s="11"/>
      <c r="AC824" s="11"/>
      <c r="AD824" s="11"/>
      <c r="AE824" s="11"/>
      <c r="AF824" s="11"/>
      <c r="AG824" s="11"/>
      <c r="AH824" s="11"/>
      <c r="AI824" s="11"/>
      <c r="AJ824" s="11"/>
      <c r="AK824" s="11"/>
    </row>
    <row r="825" ht="13.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89"/>
      <c r="AB825" s="11"/>
      <c r="AC825" s="11"/>
      <c r="AD825" s="11"/>
      <c r="AE825" s="11"/>
      <c r="AF825" s="11"/>
      <c r="AG825" s="11"/>
      <c r="AH825" s="11"/>
      <c r="AI825" s="11"/>
      <c r="AJ825" s="11"/>
      <c r="AK825" s="11"/>
    </row>
    <row r="826" ht="13.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89"/>
      <c r="AB826" s="11"/>
      <c r="AC826" s="11"/>
      <c r="AD826" s="11"/>
      <c r="AE826" s="11"/>
      <c r="AF826" s="11"/>
      <c r="AG826" s="11"/>
      <c r="AH826" s="11"/>
      <c r="AI826" s="11"/>
      <c r="AJ826" s="11"/>
      <c r="AK826" s="11"/>
    </row>
    <row r="827" ht="13.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89"/>
      <c r="AB827" s="11"/>
      <c r="AC827" s="11"/>
      <c r="AD827" s="11"/>
      <c r="AE827" s="11"/>
      <c r="AF827" s="11"/>
      <c r="AG827" s="11"/>
      <c r="AH827" s="11"/>
      <c r="AI827" s="11"/>
      <c r="AJ827" s="11"/>
      <c r="AK827" s="11"/>
    </row>
    <row r="828" ht="13.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89"/>
      <c r="AB828" s="11"/>
      <c r="AC828" s="11"/>
      <c r="AD828" s="11"/>
      <c r="AE828" s="11"/>
      <c r="AF828" s="11"/>
      <c r="AG828" s="11"/>
      <c r="AH828" s="11"/>
      <c r="AI828" s="11"/>
      <c r="AJ828" s="11"/>
      <c r="AK828" s="11"/>
    </row>
    <row r="829" ht="13.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89"/>
      <c r="AB829" s="11"/>
      <c r="AC829" s="11"/>
      <c r="AD829" s="11"/>
      <c r="AE829" s="11"/>
      <c r="AF829" s="11"/>
      <c r="AG829" s="11"/>
      <c r="AH829" s="11"/>
      <c r="AI829" s="11"/>
      <c r="AJ829" s="11"/>
      <c r="AK829" s="11"/>
    </row>
    <row r="830" ht="13.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89"/>
      <c r="AB830" s="11"/>
      <c r="AC830" s="11"/>
      <c r="AD830" s="11"/>
      <c r="AE830" s="11"/>
      <c r="AF830" s="11"/>
      <c r="AG830" s="11"/>
      <c r="AH830" s="11"/>
      <c r="AI830" s="11"/>
      <c r="AJ830" s="11"/>
      <c r="AK830" s="11"/>
    </row>
    <row r="831" ht="13.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89"/>
      <c r="AB831" s="11"/>
      <c r="AC831" s="11"/>
      <c r="AD831" s="11"/>
      <c r="AE831" s="11"/>
      <c r="AF831" s="11"/>
      <c r="AG831" s="11"/>
      <c r="AH831" s="11"/>
      <c r="AI831" s="11"/>
      <c r="AJ831" s="11"/>
      <c r="AK831" s="11"/>
    </row>
    <row r="832" ht="13.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89"/>
      <c r="AB832" s="11"/>
      <c r="AC832" s="11"/>
      <c r="AD832" s="11"/>
      <c r="AE832" s="11"/>
      <c r="AF832" s="11"/>
      <c r="AG832" s="11"/>
      <c r="AH832" s="11"/>
      <c r="AI832" s="11"/>
      <c r="AJ832" s="11"/>
      <c r="AK832" s="11"/>
    </row>
    <row r="833" ht="13.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89"/>
      <c r="AB833" s="11"/>
      <c r="AC833" s="11"/>
      <c r="AD833" s="11"/>
      <c r="AE833" s="11"/>
      <c r="AF833" s="11"/>
      <c r="AG833" s="11"/>
      <c r="AH833" s="11"/>
      <c r="AI833" s="11"/>
      <c r="AJ833" s="11"/>
      <c r="AK833" s="11"/>
    </row>
    <row r="834" ht="13.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89"/>
      <c r="AB834" s="11"/>
      <c r="AC834" s="11"/>
      <c r="AD834" s="11"/>
      <c r="AE834" s="11"/>
      <c r="AF834" s="11"/>
      <c r="AG834" s="11"/>
      <c r="AH834" s="11"/>
      <c r="AI834" s="11"/>
      <c r="AJ834" s="11"/>
      <c r="AK834" s="11"/>
    </row>
    <row r="835" ht="13.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89"/>
      <c r="AB835" s="11"/>
      <c r="AC835" s="11"/>
      <c r="AD835" s="11"/>
      <c r="AE835" s="11"/>
      <c r="AF835" s="11"/>
      <c r="AG835" s="11"/>
      <c r="AH835" s="11"/>
      <c r="AI835" s="11"/>
      <c r="AJ835" s="11"/>
      <c r="AK835" s="11"/>
    </row>
    <row r="836" ht="13.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89"/>
      <c r="AB836" s="11"/>
      <c r="AC836" s="11"/>
      <c r="AD836" s="11"/>
      <c r="AE836" s="11"/>
      <c r="AF836" s="11"/>
      <c r="AG836" s="11"/>
      <c r="AH836" s="11"/>
      <c r="AI836" s="11"/>
      <c r="AJ836" s="11"/>
      <c r="AK836" s="11"/>
    </row>
    <row r="837" ht="13.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89"/>
      <c r="AB837" s="11"/>
      <c r="AC837" s="11"/>
      <c r="AD837" s="11"/>
      <c r="AE837" s="11"/>
      <c r="AF837" s="11"/>
      <c r="AG837" s="11"/>
      <c r="AH837" s="11"/>
      <c r="AI837" s="11"/>
      <c r="AJ837" s="11"/>
      <c r="AK837" s="11"/>
    </row>
    <row r="838" ht="13.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89"/>
      <c r="AB838" s="11"/>
      <c r="AC838" s="11"/>
      <c r="AD838" s="11"/>
      <c r="AE838" s="11"/>
      <c r="AF838" s="11"/>
      <c r="AG838" s="11"/>
      <c r="AH838" s="11"/>
      <c r="AI838" s="11"/>
      <c r="AJ838" s="11"/>
      <c r="AK838" s="11"/>
    </row>
    <row r="839" ht="13.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89"/>
      <c r="AB839" s="11"/>
      <c r="AC839" s="11"/>
      <c r="AD839" s="11"/>
      <c r="AE839" s="11"/>
      <c r="AF839" s="11"/>
      <c r="AG839" s="11"/>
      <c r="AH839" s="11"/>
      <c r="AI839" s="11"/>
      <c r="AJ839" s="11"/>
      <c r="AK839" s="11"/>
    </row>
    <row r="840" ht="13.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89"/>
      <c r="AB840" s="11"/>
      <c r="AC840" s="11"/>
      <c r="AD840" s="11"/>
      <c r="AE840" s="11"/>
      <c r="AF840" s="11"/>
      <c r="AG840" s="11"/>
      <c r="AH840" s="11"/>
      <c r="AI840" s="11"/>
      <c r="AJ840" s="11"/>
      <c r="AK840" s="11"/>
    </row>
    <row r="841" ht="13.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89"/>
      <c r="AB841" s="11"/>
      <c r="AC841" s="11"/>
      <c r="AD841" s="11"/>
      <c r="AE841" s="11"/>
      <c r="AF841" s="11"/>
      <c r="AG841" s="11"/>
      <c r="AH841" s="11"/>
      <c r="AI841" s="11"/>
      <c r="AJ841" s="11"/>
      <c r="AK841" s="11"/>
    </row>
    <row r="842" ht="13.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89"/>
      <c r="AB842" s="11"/>
      <c r="AC842" s="11"/>
      <c r="AD842" s="11"/>
      <c r="AE842" s="11"/>
      <c r="AF842" s="11"/>
      <c r="AG842" s="11"/>
      <c r="AH842" s="11"/>
      <c r="AI842" s="11"/>
      <c r="AJ842" s="11"/>
      <c r="AK842" s="11"/>
    </row>
    <row r="843" ht="13.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89"/>
      <c r="AB843" s="11"/>
      <c r="AC843" s="11"/>
      <c r="AD843" s="11"/>
      <c r="AE843" s="11"/>
      <c r="AF843" s="11"/>
      <c r="AG843" s="11"/>
      <c r="AH843" s="11"/>
      <c r="AI843" s="11"/>
      <c r="AJ843" s="11"/>
      <c r="AK843" s="11"/>
    </row>
    <row r="844" ht="13.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89"/>
      <c r="AB844" s="11"/>
      <c r="AC844" s="11"/>
      <c r="AD844" s="11"/>
      <c r="AE844" s="11"/>
      <c r="AF844" s="11"/>
      <c r="AG844" s="11"/>
      <c r="AH844" s="11"/>
      <c r="AI844" s="11"/>
      <c r="AJ844" s="11"/>
      <c r="AK844" s="11"/>
    </row>
    <row r="845" ht="13.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89"/>
      <c r="AB845" s="11"/>
      <c r="AC845" s="11"/>
      <c r="AD845" s="11"/>
      <c r="AE845" s="11"/>
      <c r="AF845" s="11"/>
      <c r="AG845" s="11"/>
      <c r="AH845" s="11"/>
      <c r="AI845" s="11"/>
      <c r="AJ845" s="11"/>
      <c r="AK845" s="11"/>
    </row>
    <row r="846" ht="13.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89"/>
      <c r="AB846" s="11"/>
      <c r="AC846" s="11"/>
      <c r="AD846" s="11"/>
      <c r="AE846" s="11"/>
      <c r="AF846" s="11"/>
      <c r="AG846" s="11"/>
      <c r="AH846" s="11"/>
      <c r="AI846" s="11"/>
      <c r="AJ846" s="11"/>
      <c r="AK846" s="11"/>
    </row>
    <row r="847" ht="13.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89"/>
      <c r="AB847" s="11"/>
      <c r="AC847" s="11"/>
      <c r="AD847" s="11"/>
      <c r="AE847" s="11"/>
      <c r="AF847" s="11"/>
      <c r="AG847" s="11"/>
      <c r="AH847" s="11"/>
      <c r="AI847" s="11"/>
      <c r="AJ847" s="11"/>
      <c r="AK847" s="11"/>
    </row>
    <row r="848" ht="13.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89"/>
      <c r="AB848" s="11"/>
      <c r="AC848" s="11"/>
      <c r="AD848" s="11"/>
      <c r="AE848" s="11"/>
      <c r="AF848" s="11"/>
      <c r="AG848" s="11"/>
      <c r="AH848" s="11"/>
      <c r="AI848" s="11"/>
      <c r="AJ848" s="11"/>
      <c r="AK848" s="11"/>
    </row>
    <row r="849" ht="13.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89"/>
      <c r="AB849" s="11"/>
      <c r="AC849" s="11"/>
      <c r="AD849" s="11"/>
      <c r="AE849" s="11"/>
      <c r="AF849" s="11"/>
      <c r="AG849" s="11"/>
      <c r="AH849" s="11"/>
      <c r="AI849" s="11"/>
      <c r="AJ849" s="11"/>
      <c r="AK849" s="11"/>
    </row>
    <row r="850" ht="13.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89"/>
      <c r="AB850" s="11"/>
      <c r="AC850" s="11"/>
      <c r="AD850" s="11"/>
      <c r="AE850" s="11"/>
      <c r="AF850" s="11"/>
      <c r="AG850" s="11"/>
      <c r="AH850" s="11"/>
      <c r="AI850" s="11"/>
      <c r="AJ850" s="11"/>
      <c r="AK850" s="11"/>
    </row>
    <row r="851" ht="13.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89"/>
      <c r="AB851" s="11"/>
      <c r="AC851" s="11"/>
      <c r="AD851" s="11"/>
      <c r="AE851" s="11"/>
      <c r="AF851" s="11"/>
      <c r="AG851" s="11"/>
      <c r="AH851" s="11"/>
      <c r="AI851" s="11"/>
      <c r="AJ851" s="11"/>
      <c r="AK851" s="11"/>
    </row>
    <row r="852" ht="13.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89"/>
      <c r="AB852" s="11"/>
      <c r="AC852" s="11"/>
      <c r="AD852" s="11"/>
      <c r="AE852" s="11"/>
      <c r="AF852" s="11"/>
      <c r="AG852" s="11"/>
      <c r="AH852" s="11"/>
      <c r="AI852" s="11"/>
      <c r="AJ852" s="11"/>
      <c r="AK852" s="11"/>
    </row>
    <row r="853" ht="13.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89"/>
      <c r="AB853" s="11"/>
      <c r="AC853" s="11"/>
      <c r="AD853" s="11"/>
      <c r="AE853" s="11"/>
      <c r="AF853" s="11"/>
      <c r="AG853" s="11"/>
      <c r="AH853" s="11"/>
      <c r="AI853" s="11"/>
      <c r="AJ853" s="11"/>
      <c r="AK853" s="11"/>
    </row>
    <row r="854" ht="13.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89"/>
      <c r="AB854" s="11"/>
      <c r="AC854" s="11"/>
      <c r="AD854" s="11"/>
      <c r="AE854" s="11"/>
      <c r="AF854" s="11"/>
      <c r="AG854" s="11"/>
      <c r="AH854" s="11"/>
      <c r="AI854" s="11"/>
      <c r="AJ854" s="11"/>
      <c r="AK854" s="11"/>
    </row>
    <row r="855" ht="13.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89"/>
      <c r="AB855" s="11"/>
      <c r="AC855" s="11"/>
      <c r="AD855" s="11"/>
      <c r="AE855" s="11"/>
      <c r="AF855" s="11"/>
      <c r="AG855" s="11"/>
      <c r="AH855" s="11"/>
      <c r="AI855" s="11"/>
      <c r="AJ855" s="11"/>
      <c r="AK855" s="11"/>
    </row>
    <row r="856" ht="13.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89"/>
      <c r="AB856" s="11"/>
      <c r="AC856" s="11"/>
      <c r="AD856" s="11"/>
      <c r="AE856" s="11"/>
      <c r="AF856" s="11"/>
      <c r="AG856" s="11"/>
      <c r="AH856" s="11"/>
      <c r="AI856" s="11"/>
      <c r="AJ856" s="11"/>
      <c r="AK856" s="11"/>
    </row>
    <row r="857" ht="13.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89"/>
      <c r="AB857" s="11"/>
      <c r="AC857" s="11"/>
      <c r="AD857" s="11"/>
      <c r="AE857" s="11"/>
      <c r="AF857" s="11"/>
      <c r="AG857" s="11"/>
      <c r="AH857" s="11"/>
      <c r="AI857" s="11"/>
      <c r="AJ857" s="11"/>
      <c r="AK857" s="11"/>
    </row>
    <row r="858" ht="13.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89"/>
      <c r="AB858" s="11"/>
      <c r="AC858" s="11"/>
      <c r="AD858" s="11"/>
      <c r="AE858" s="11"/>
      <c r="AF858" s="11"/>
      <c r="AG858" s="11"/>
      <c r="AH858" s="11"/>
      <c r="AI858" s="11"/>
      <c r="AJ858" s="11"/>
      <c r="AK858" s="11"/>
    </row>
    <row r="859" ht="13.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89"/>
      <c r="AB859" s="11"/>
      <c r="AC859" s="11"/>
      <c r="AD859" s="11"/>
      <c r="AE859" s="11"/>
      <c r="AF859" s="11"/>
      <c r="AG859" s="11"/>
      <c r="AH859" s="11"/>
      <c r="AI859" s="11"/>
      <c r="AJ859" s="11"/>
      <c r="AK859" s="11"/>
    </row>
    <row r="860" ht="13.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89"/>
      <c r="AB860" s="11"/>
      <c r="AC860" s="11"/>
      <c r="AD860" s="11"/>
      <c r="AE860" s="11"/>
      <c r="AF860" s="11"/>
      <c r="AG860" s="11"/>
      <c r="AH860" s="11"/>
      <c r="AI860" s="11"/>
      <c r="AJ860" s="11"/>
      <c r="AK860" s="11"/>
    </row>
    <row r="861" ht="13.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89"/>
      <c r="AB861" s="11"/>
      <c r="AC861" s="11"/>
      <c r="AD861" s="11"/>
      <c r="AE861" s="11"/>
      <c r="AF861" s="11"/>
      <c r="AG861" s="11"/>
      <c r="AH861" s="11"/>
      <c r="AI861" s="11"/>
      <c r="AJ861" s="11"/>
      <c r="AK861" s="11"/>
    </row>
    <row r="862" ht="13.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89"/>
      <c r="AB862" s="11"/>
      <c r="AC862" s="11"/>
      <c r="AD862" s="11"/>
      <c r="AE862" s="11"/>
      <c r="AF862" s="11"/>
      <c r="AG862" s="11"/>
      <c r="AH862" s="11"/>
      <c r="AI862" s="11"/>
      <c r="AJ862" s="11"/>
      <c r="AK862" s="11"/>
    </row>
    <row r="863" ht="13.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89"/>
      <c r="AB863" s="11"/>
      <c r="AC863" s="11"/>
      <c r="AD863" s="11"/>
      <c r="AE863" s="11"/>
      <c r="AF863" s="11"/>
      <c r="AG863" s="11"/>
      <c r="AH863" s="11"/>
      <c r="AI863" s="11"/>
      <c r="AJ863" s="11"/>
      <c r="AK863" s="11"/>
    </row>
    <row r="864" ht="13.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89"/>
      <c r="AB864" s="11"/>
      <c r="AC864" s="11"/>
      <c r="AD864" s="11"/>
      <c r="AE864" s="11"/>
      <c r="AF864" s="11"/>
      <c r="AG864" s="11"/>
      <c r="AH864" s="11"/>
      <c r="AI864" s="11"/>
      <c r="AJ864" s="11"/>
      <c r="AK864" s="11"/>
    </row>
    <row r="865" ht="13.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89"/>
      <c r="AB865" s="11"/>
      <c r="AC865" s="11"/>
      <c r="AD865" s="11"/>
      <c r="AE865" s="11"/>
      <c r="AF865" s="11"/>
      <c r="AG865" s="11"/>
      <c r="AH865" s="11"/>
      <c r="AI865" s="11"/>
      <c r="AJ865" s="11"/>
      <c r="AK865" s="11"/>
    </row>
    <row r="866" ht="13.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89"/>
      <c r="AB866" s="11"/>
      <c r="AC866" s="11"/>
      <c r="AD866" s="11"/>
      <c r="AE866" s="11"/>
      <c r="AF866" s="11"/>
      <c r="AG866" s="11"/>
      <c r="AH866" s="11"/>
      <c r="AI866" s="11"/>
      <c r="AJ866" s="11"/>
      <c r="AK866" s="11"/>
    </row>
    <row r="867" ht="13.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89"/>
      <c r="AB867" s="11"/>
      <c r="AC867" s="11"/>
      <c r="AD867" s="11"/>
      <c r="AE867" s="11"/>
      <c r="AF867" s="11"/>
      <c r="AG867" s="11"/>
      <c r="AH867" s="11"/>
      <c r="AI867" s="11"/>
      <c r="AJ867" s="11"/>
      <c r="AK867" s="11"/>
    </row>
    <row r="868" ht="13.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89"/>
      <c r="AB868" s="11"/>
      <c r="AC868" s="11"/>
      <c r="AD868" s="11"/>
      <c r="AE868" s="11"/>
      <c r="AF868" s="11"/>
      <c r="AG868" s="11"/>
      <c r="AH868" s="11"/>
      <c r="AI868" s="11"/>
      <c r="AJ868" s="11"/>
      <c r="AK868" s="11"/>
    </row>
    <row r="869" ht="13.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89"/>
      <c r="AB869" s="11"/>
      <c r="AC869" s="11"/>
      <c r="AD869" s="11"/>
      <c r="AE869" s="11"/>
      <c r="AF869" s="11"/>
      <c r="AG869" s="11"/>
      <c r="AH869" s="11"/>
      <c r="AI869" s="11"/>
      <c r="AJ869" s="11"/>
      <c r="AK869" s="11"/>
    </row>
    <row r="870" ht="13.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89"/>
      <c r="AB870" s="11"/>
      <c r="AC870" s="11"/>
      <c r="AD870" s="11"/>
      <c r="AE870" s="11"/>
      <c r="AF870" s="11"/>
      <c r="AG870" s="11"/>
      <c r="AH870" s="11"/>
      <c r="AI870" s="11"/>
      <c r="AJ870" s="11"/>
      <c r="AK870" s="11"/>
    </row>
    <row r="871" ht="13.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89"/>
      <c r="AB871" s="11"/>
      <c r="AC871" s="11"/>
      <c r="AD871" s="11"/>
      <c r="AE871" s="11"/>
      <c r="AF871" s="11"/>
      <c r="AG871" s="11"/>
      <c r="AH871" s="11"/>
      <c r="AI871" s="11"/>
      <c r="AJ871" s="11"/>
      <c r="AK871" s="11"/>
    </row>
    <row r="872" ht="13.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89"/>
      <c r="AB872" s="11"/>
      <c r="AC872" s="11"/>
      <c r="AD872" s="11"/>
      <c r="AE872" s="11"/>
      <c r="AF872" s="11"/>
      <c r="AG872" s="11"/>
      <c r="AH872" s="11"/>
      <c r="AI872" s="11"/>
      <c r="AJ872" s="11"/>
      <c r="AK872" s="11"/>
    </row>
    <row r="873" ht="13.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89"/>
      <c r="AB873" s="11"/>
      <c r="AC873" s="11"/>
      <c r="AD873" s="11"/>
      <c r="AE873" s="11"/>
      <c r="AF873" s="11"/>
      <c r="AG873" s="11"/>
      <c r="AH873" s="11"/>
      <c r="AI873" s="11"/>
      <c r="AJ873" s="11"/>
      <c r="AK873" s="11"/>
    </row>
    <row r="874" ht="13.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89"/>
      <c r="AB874" s="11"/>
      <c r="AC874" s="11"/>
      <c r="AD874" s="11"/>
      <c r="AE874" s="11"/>
      <c r="AF874" s="11"/>
      <c r="AG874" s="11"/>
      <c r="AH874" s="11"/>
      <c r="AI874" s="11"/>
      <c r="AJ874" s="11"/>
      <c r="AK874" s="11"/>
    </row>
    <row r="875" ht="13.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89"/>
      <c r="AB875" s="11"/>
      <c r="AC875" s="11"/>
      <c r="AD875" s="11"/>
      <c r="AE875" s="11"/>
      <c r="AF875" s="11"/>
      <c r="AG875" s="11"/>
      <c r="AH875" s="11"/>
      <c r="AI875" s="11"/>
      <c r="AJ875" s="11"/>
      <c r="AK875" s="11"/>
    </row>
    <row r="876" ht="13.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89"/>
      <c r="AB876" s="11"/>
      <c r="AC876" s="11"/>
      <c r="AD876" s="11"/>
      <c r="AE876" s="11"/>
      <c r="AF876" s="11"/>
      <c r="AG876" s="11"/>
      <c r="AH876" s="11"/>
      <c r="AI876" s="11"/>
      <c r="AJ876" s="11"/>
      <c r="AK876" s="11"/>
    </row>
    <row r="877" ht="13.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89"/>
      <c r="AB877" s="11"/>
      <c r="AC877" s="11"/>
      <c r="AD877" s="11"/>
      <c r="AE877" s="11"/>
      <c r="AF877" s="11"/>
      <c r="AG877" s="11"/>
      <c r="AH877" s="11"/>
      <c r="AI877" s="11"/>
      <c r="AJ877" s="11"/>
      <c r="AK877" s="11"/>
    </row>
    <row r="878" ht="13.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89"/>
      <c r="AB878" s="11"/>
      <c r="AC878" s="11"/>
      <c r="AD878" s="11"/>
      <c r="AE878" s="11"/>
      <c r="AF878" s="11"/>
      <c r="AG878" s="11"/>
      <c r="AH878" s="11"/>
      <c r="AI878" s="11"/>
      <c r="AJ878" s="11"/>
      <c r="AK878" s="11"/>
    </row>
    <row r="879" ht="13.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89"/>
      <c r="AB879" s="11"/>
      <c r="AC879" s="11"/>
      <c r="AD879" s="11"/>
      <c r="AE879" s="11"/>
      <c r="AF879" s="11"/>
      <c r="AG879" s="11"/>
      <c r="AH879" s="11"/>
      <c r="AI879" s="11"/>
      <c r="AJ879" s="11"/>
      <c r="AK879" s="11"/>
    </row>
    <row r="880" ht="13.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89"/>
      <c r="AB880" s="11"/>
      <c r="AC880" s="11"/>
      <c r="AD880" s="11"/>
      <c r="AE880" s="11"/>
      <c r="AF880" s="11"/>
      <c r="AG880" s="11"/>
      <c r="AH880" s="11"/>
      <c r="AI880" s="11"/>
      <c r="AJ880" s="11"/>
      <c r="AK880" s="11"/>
    </row>
    <row r="881" ht="13.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89"/>
      <c r="AB881" s="11"/>
      <c r="AC881" s="11"/>
      <c r="AD881" s="11"/>
      <c r="AE881" s="11"/>
      <c r="AF881" s="11"/>
      <c r="AG881" s="11"/>
      <c r="AH881" s="11"/>
      <c r="AI881" s="11"/>
      <c r="AJ881" s="11"/>
      <c r="AK881" s="11"/>
    </row>
    <row r="882" ht="13.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89"/>
      <c r="AB882" s="11"/>
      <c r="AC882" s="11"/>
      <c r="AD882" s="11"/>
      <c r="AE882" s="11"/>
      <c r="AF882" s="11"/>
      <c r="AG882" s="11"/>
      <c r="AH882" s="11"/>
      <c r="AI882" s="11"/>
      <c r="AJ882" s="11"/>
      <c r="AK882" s="11"/>
    </row>
    <row r="883" ht="13.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89"/>
      <c r="AB883" s="11"/>
      <c r="AC883" s="11"/>
      <c r="AD883" s="11"/>
      <c r="AE883" s="11"/>
      <c r="AF883" s="11"/>
      <c r="AG883" s="11"/>
      <c r="AH883" s="11"/>
      <c r="AI883" s="11"/>
      <c r="AJ883" s="11"/>
      <c r="AK883" s="11"/>
    </row>
    <row r="884" ht="13.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89"/>
      <c r="AB884" s="11"/>
      <c r="AC884" s="11"/>
      <c r="AD884" s="11"/>
      <c r="AE884" s="11"/>
      <c r="AF884" s="11"/>
      <c r="AG884" s="11"/>
      <c r="AH884" s="11"/>
      <c r="AI884" s="11"/>
      <c r="AJ884" s="11"/>
      <c r="AK884" s="11"/>
    </row>
    <row r="885" ht="13.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89"/>
      <c r="AB885" s="11"/>
      <c r="AC885" s="11"/>
      <c r="AD885" s="11"/>
      <c r="AE885" s="11"/>
      <c r="AF885" s="11"/>
      <c r="AG885" s="11"/>
      <c r="AH885" s="11"/>
      <c r="AI885" s="11"/>
      <c r="AJ885" s="11"/>
      <c r="AK885" s="11"/>
    </row>
    <row r="886" ht="13.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89"/>
      <c r="AB886" s="11"/>
      <c r="AC886" s="11"/>
      <c r="AD886" s="11"/>
      <c r="AE886" s="11"/>
      <c r="AF886" s="11"/>
      <c r="AG886" s="11"/>
      <c r="AH886" s="11"/>
      <c r="AI886" s="11"/>
      <c r="AJ886" s="11"/>
      <c r="AK886" s="11"/>
    </row>
    <row r="887" ht="13.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89"/>
      <c r="AB887" s="11"/>
      <c r="AC887" s="11"/>
      <c r="AD887" s="11"/>
      <c r="AE887" s="11"/>
      <c r="AF887" s="11"/>
      <c r="AG887" s="11"/>
      <c r="AH887" s="11"/>
      <c r="AI887" s="11"/>
      <c r="AJ887" s="11"/>
      <c r="AK887" s="11"/>
    </row>
    <row r="888" ht="13.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89"/>
      <c r="AB888" s="11"/>
      <c r="AC888" s="11"/>
      <c r="AD888" s="11"/>
      <c r="AE888" s="11"/>
      <c r="AF888" s="11"/>
      <c r="AG888" s="11"/>
      <c r="AH888" s="11"/>
      <c r="AI888" s="11"/>
      <c r="AJ888" s="11"/>
      <c r="AK888" s="11"/>
    </row>
    <row r="889" ht="13.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89"/>
      <c r="AB889" s="11"/>
      <c r="AC889" s="11"/>
      <c r="AD889" s="11"/>
      <c r="AE889" s="11"/>
      <c r="AF889" s="11"/>
      <c r="AG889" s="11"/>
      <c r="AH889" s="11"/>
      <c r="AI889" s="11"/>
      <c r="AJ889" s="11"/>
      <c r="AK889" s="11"/>
    </row>
    <row r="890" ht="13.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89"/>
      <c r="AB890" s="11"/>
      <c r="AC890" s="11"/>
      <c r="AD890" s="11"/>
      <c r="AE890" s="11"/>
      <c r="AF890" s="11"/>
      <c r="AG890" s="11"/>
      <c r="AH890" s="11"/>
      <c r="AI890" s="11"/>
      <c r="AJ890" s="11"/>
      <c r="AK890" s="11"/>
    </row>
    <row r="891" ht="13.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89"/>
      <c r="AB891" s="11"/>
      <c r="AC891" s="11"/>
      <c r="AD891" s="11"/>
      <c r="AE891" s="11"/>
      <c r="AF891" s="11"/>
      <c r="AG891" s="11"/>
      <c r="AH891" s="11"/>
      <c r="AI891" s="11"/>
      <c r="AJ891" s="11"/>
      <c r="AK891" s="11"/>
    </row>
    <row r="892" ht="13.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89"/>
      <c r="AB892" s="11"/>
      <c r="AC892" s="11"/>
      <c r="AD892" s="11"/>
      <c r="AE892" s="11"/>
      <c r="AF892" s="11"/>
      <c r="AG892" s="11"/>
      <c r="AH892" s="11"/>
      <c r="AI892" s="11"/>
      <c r="AJ892" s="11"/>
      <c r="AK892" s="11"/>
    </row>
    <row r="893" ht="13.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89"/>
      <c r="AB893" s="11"/>
      <c r="AC893" s="11"/>
      <c r="AD893" s="11"/>
      <c r="AE893" s="11"/>
      <c r="AF893" s="11"/>
      <c r="AG893" s="11"/>
      <c r="AH893" s="11"/>
      <c r="AI893" s="11"/>
      <c r="AJ893" s="11"/>
      <c r="AK893" s="11"/>
    </row>
    <row r="894" ht="13.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89"/>
      <c r="AB894" s="11"/>
      <c r="AC894" s="11"/>
      <c r="AD894" s="11"/>
      <c r="AE894" s="11"/>
      <c r="AF894" s="11"/>
      <c r="AG894" s="11"/>
      <c r="AH894" s="11"/>
      <c r="AI894" s="11"/>
      <c r="AJ894" s="11"/>
      <c r="AK894" s="11"/>
    </row>
    <row r="895" ht="13.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89"/>
      <c r="AB895" s="11"/>
      <c r="AC895" s="11"/>
      <c r="AD895" s="11"/>
      <c r="AE895" s="11"/>
      <c r="AF895" s="11"/>
      <c r="AG895" s="11"/>
      <c r="AH895" s="11"/>
      <c r="AI895" s="11"/>
      <c r="AJ895" s="11"/>
      <c r="AK895" s="11"/>
    </row>
    <row r="896" ht="13.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89"/>
      <c r="AB896" s="11"/>
      <c r="AC896" s="11"/>
      <c r="AD896" s="11"/>
      <c r="AE896" s="11"/>
      <c r="AF896" s="11"/>
      <c r="AG896" s="11"/>
      <c r="AH896" s="11"/>
      <c r="AI896" s="11"/>
      <c r="AJ896" s="11"/>
      <c r="AK896" s="11"/>
    </row>
    <row r="897" ht="13.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89"/>
      <c r="AB897" s="11"/>
      <c r="AC897" s="11"/>
      <c r="AD897" s="11"/>
      <c r="AE897" s="11"/>
      <c r="AF897" s="11"/>
      <c r="AG897" s="11"/>
      <c r="AH897" s="11"/>
      <c r="AI897" s="11"/>
      <c r="AJ897" s="11"/>
      <c r="AK897" s="11"/>
    </row>
    <row r="898" ht="13.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89"/>
      <c r="AB898" s="11"/>
      <c r="AC898" s="11"/>
      <c r="AD898" s="11"/>
      <c r="AE898" s="11"/>
      <c r="AF898" s="11"/>
      <c r="AG898" s="11"/>
      <c r="AH898" s="11"/>
      <c r="AI898" s="11"/>
      <c r="AJ898" s="11"/>
      <c r="AK898" s="11"/>
    </row>
    <row r="899" ht="13.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89"/>
      <c r="AB899" s="11"/>
      <c r="AC899" s="11"/>
      <c r="AD899" s="11"/>
      <c r="AE899" s="11"/>
      <c r="AF899" s="11"/>
      <c r="AG899" s="11"/>
      <c r="AH899" s="11"/>
      <c r="AI899" s="11"/>
      <c r="AJ899" s="11"/>
      <c r="AK899" s="11"/>
    </row>
    <row r="900" ht="13.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89"/>
      <c r="AB900" s="11"/>
      <c r="AC900" s="11"/>
      <c r="AD900" s="11"/>
      <c r="AE900" s="11"/>
      <c r="AF900" s="11"/>
      <c r="AG900" s="11"/>
      <c r="AH900" s="11"/>
      <c r="AI900" s="11"/>
      <c r="AJ900" s="11"/>
      <c r="AK900" s="11"/>
    </row>
    <row r="901" ht="13.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89"/>
      <c r="AB901" s="11"/>
      <c r="AC901" s="11"/>
      <c r="AD901" s="11"/>
      <c r="AE901" s="11"/>
      <c r="AF901" s="11"/>
      <c r="AG901" s="11"/>
      <c r="AH901" s="11"/>
      <c r="AI901" s="11"/>
      <c r="AJ901" s="11"/>
      <c r="AK901" s="11"/>
    </row>
    <row r="902" ht="13.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89"/>
      <c r="AB902" s="11"/>
      <c r="AC902" s="11"/>
      <c r="AD902" s="11"/>
      <c r="AE902" s="11"/>
      <c r="AF902" s="11"/>
      <c r="AG902" s="11"/>
      <c r="AH902" s="11"/>
      <c r="AI902" s="11"/>
      <c r="AJ902" s="11"/>
      <c r="AK902" s="11"/>
    </row>
    <row r="903" ht="13.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89"/>
      <c r="AB903" s="11"/>
      <c r="AC903" s="11"/>
      <c r="AD903" s="11"/>
      <c r="AE903" s="11"/>
      <c r="AF903" s="11"/>
      <c r="AG903" s="11"/>
      <c r="AH903" s="11"/>
      <c r="AI903" s="11"/>
      <c r="AJ903" s="11"/>
      <c r="AK903" s="11"/>
    </row>
    <row r="904" ht="13.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89"/>
      <c r="AB904" s="11"/>
      <c r="AC904" s="11"/>
      <c r="AD904" s="11"/>
      <c r="AE904" s="11"/>
      <c r="AF904" s="11"/>
      <c r="AG904" s="11"/>
      <c r="AH904" s="11"/>
      <c r="AI904" s="11"/>
      <c r="AJ904" s="11"/>
      <c r="AK904" s="11"/>
    </row>
    <row r="905" ht="13.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89"/>
      <c r="AB905" s="11"/>
      <c r="AC905" s="11"/>
      <c r="AD905" s="11"/>
      <c r="AE905" s="11"/>
      <c r="AF905" s="11"/>
      <c r="AG905" s="11"/>
      <c r="AH905" s="11"/>
      <c r="AI905" s="11"/>
      <c r="AJ905" s="11"/>
      <c r="AK905" s="11"/>
    </row>
    <row r="906" ht="13.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89"/>
      <c r="AB906" s="11"/>
      <c r="AC906" s="11"/>
      <c r="AD906" s="11"/>
      <c r="AE906" s="11"/>
      <c r="AF906" s="11"/>
      <c r="AG906" s="11"/>
      <c r="AH906" s="11"/>
      <c r="AI906" s="11"/>
      <c r="AJ906" s="11"/>
      <c r="AK906" s="11"/>
    </row>
    <row r="907" ht="13.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89"/>
      <c r="AB907" s="11"/>
      <c r="AC907" s="11"/>
      <c r="AD907" s="11"/>
      <c r="AE907" s="11"/>
      <c r="AF907" s="11"/>
      <c r="AG907" s="11"/>
      <c r="AH907" s="11"/>
      <c r="AI907" s="11"/>
      <c r="AJ907" s="11"/>
      <c r="AK907" s="11"/>
    </row>
    <row r="908" ht="13.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89"/>
      <c r="AB908" s="11"/>
      <c r="AC908" s="11"/>
      <c r="AD908" s="11"/>
      <c r="AE908" s="11"/>
      <c r="AF908" s="11"/>
      <c r="AG908" s="11"/>
      <c r="AH908" s="11"/>
      <c r="AI908" s="11"/>
      <c r="AJ908" s="11"/>
      <c r="AK908" s="11"/>
    </row>
    <row r="909" ht="13.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89"/>
      <c r="AB909" s="11"/>
      <c r="AC909" s="11"/>
      <c r="AD909" s="11"/>
      <c r="AE909" s="11"/>
      <c r="AF909" s="11"/>
      <c r="AG909" s="11"/>
      <c r="AH909" s="11"/>
      <c r="AI909" s="11"/>
      <c r="AJ909" s="11"/>
      <c r="AK909" s="11"/>
    </row>
    <row r="910" ht="13.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89"/>
      <c r="AB910" s="11"/>
      <c r="AC910" s="11"/>
      <c r="AD910" s="11"/>
      <c r="AE910" s="11"/>
      <c r="AF910" s="11"/>
      <c r="AG910" s="11"/>
      <c r="AH910" s="11"/>
      <c r="AI910" s="11"/>
      <c r="AJ910" s="11"/>
      <c r="AK910" s="11"/>
    </row>
    <row r="911" ht="13.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89"/>
      <c r="AB911" s="11"/>
      <c r="AC911" s="11"/>
      <c r="AD911" s="11"/>
      <c r="AE911" s="11"/>
      <c r="AF911" s="11"/>
      <c r="AG911" s="11"/>
      <c r="AH911" s="11"/>
      <c r="AI911" s="11"/>
      <c r="AJ911" s="11"/>
      <c r="AK911" s="11"/>
    </row>
    <row r="912" ht="13.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89"/>
      <c r="AB912" s="11"/>
      <c r="AC912" s="11"/>
      <c r="AD912" s="11"/>
      <c r="AE912" s="11"/>
      <c r="AF912" s="11"/>
      <c r="AG912" s="11"/>
      <c r="AH912" s="11"/>
      <c r="AI912" s="11"/>
      <c r="AJ912" s="11"/>
      <c r="AK912" s="11"/>
    </row>
    <row r="913" ht="13.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89"/>
      <c r="AB913" s="11"/>
      <c r="AC913" s="11"/>
      <c r="AD913" s="11"/>
      <c r="AE913" s="11"/>
      <c r="AF913" s="11"/>
      <c r="AG913" s="11"/>
      <c r="AH913" s="11"/>
      <c r="AI913" s="11"/>
      <c r="AJ913" s="11"/>
      <c r="AK913" s="11"/>
    </row>
    <row r="914" ht="13.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89"/>
      <c r="AB914" s="11"/>
      <c r="AC914" s="11"/>
      <c r="AD914" s="11"/>
      <c r="AE914" s="11"/>
      <c r="AF914" s="11"/>
      <c r="AG914" s="11"/>
      <c r="AH914" s="11"/>
      <c r="AI914" s="11"/>
      <c r="AJ914" s="11"/>
      <c r="AK914" s="11"/>
    </row>
    <row r="915" ht="13.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89"/>
      <c r="AB915" s="11"/>
      <c r="AC915" s="11"/>
      <c r="AD915" s="11"/>
      <c r="AE915" s="11"/>
      <c r="AF915" s="11"/>
      <c r="AG915" s="11"/>
      <c r="AH915" s="11"/>
      <c r="AI915" s="11"/>
      <c r="AJ915" s="11"/>
      <c r="AK915" s="11"/>
    </row>
    <row r="916" ht="13.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89"/>
      <c r="AB916" s="11"/>
      <c r="AC916" s="11"/>
      <c r="AD916" s="11"/>
      <c r="AE916" s="11"/>
      <c r="AF916" s="11"/>
      <c r="AG916" s="11"/>
      <c r="AH916" s="11"/>
      <c r="AI916" s="11"/>
      <c r="AJ916" s="11"/>
      <c r="AK916" s="11"/>
    </row>
    <row r="917" ht="13.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89"/>
      <c r="AB917" s="11"/>
      <c r="AC917" s="11"/>
      <c r="AD917" s="11"/>
      <c r="AE917" s="11"/>
      <c r="AF917" s="11"/>
      <c r="AG917" s="11"/>
      <c r="AH917" s="11"/>
      <c r="AI917" s="11"/>
      <c r="AJ917" s="11"/>
      <c r="AK917" s="11"/>
    </row>
    <row r="918" ht="13.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89"/>
      <c r="AB918" s="11"/>
      <c r="AC918" s="11"/>
      <c r="AD918" s="11"/>
      <c r="AE918" s="11"/>
      <c r="AF918" s="11"/>
      <c r="AG918" s="11"/>
      <c r="AH918" s="11"/>
      <c r="AI918" s="11"/>
      <c r="AJ918" s="11"/>
      <c r="AK918" s="11"/>
    </row>
    <row r="919" ht="13.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89"/>
      <c r="AB919" s="11"/>
      <c r="AC919" s="11"/>
      <c r="AD919" s="11"/>
      <c r="AE919" s="11"/>
      <c r="AF919" s="11"/>
      <c r="AG919" s="11"/>
      <c r="AH919" s="11"/>
      <c r="AI919" s="11"/>
      <c r="AJ919" s="11"/>
      <c r="AK919" s="11"/>
    </row>
    <row r="920" ht="13.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89"/>
      <c r="AB920" s="11"/>
      <c r="AC920" s="11"/>
      <c r="AD920" s="11"/>
      <c r="AE920" s="11"/>
      <c r="AF920" s="11"/>
      <c r="AG920" s="11"/>
      <c r="AH920" s="11"/>
      <c r="AI920" s="11"/>
      <c r="AJ920" s="11"/>
      <c r="AK920" s="11"/>
    </row>
    <row r="921" ht="13.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89"/>
      <c r="AB921" s="11"/>
      <c r="AC921" s="11"/>
      <c r="AD921" s="11"/>
      <c r="AE921" s="11"/>
      <c r="AF921" s="11"/>
      <c r="AG921" s="11"/>
      <c r="AH921" s="11"/>
      <c r="AI921" s="11"/>
      <c r="AJ921" s="11"/>
      <c r="AK921" s="11"/>
    </row>
    <row r="922" ht="13.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89"/>
      <c r="AB922" s="11"/>
      <c r="AC922" s="11"/>
      <c r="AD922" s="11"/>
      <c r="AE922" s="11"/>
      <c r="AF922" s="11"/>
      <c r="AG922" s="11"/>
      <c r="AH922" s="11"/>
      <c r="AI922" s="11"/>
      <c r="AJ922" s="11"/>
      <c r="AK922" s="11"/>
    </row>
    <row r="923" ht="13.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89"/>
      <c r="AB923" s="11"/>
      <c r="AC923" s="11"/>
      <c r="AD923" s="11"/>
      <c r="AE923" s="11"/>
      <c r="AF923" s="11"/>
      <c r="AG923" s="11"/>
      <c r="AH923" s="11"/>
      <c r="AI923" s="11"/>
      <c r="AJ923" s="11"/>
      <c r="AK923" s="11"/>
    </row>
    <row r="924" ht="13.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89"/>
      <c r="AB924" s="11"/>
      <c r="AC924" s="11"/>
      <c r="AD924" s="11"/>
      <c r="AE924" s="11"/>
      <c r="AF924" s="11"/>
      <c r="AG924" s="11"/>
      <c r="AH924" s="11"/>
      <c r="AI924" s="11"/>
      <c r="AJ924" s="11"/>
      <c r="AK924" s="11"/>
    </row>
    <row r="925" ht="13.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89"/>
      <c r="AB925" s="11"/>
      <c r="AC925" s="11"/>
      <c r="AD925" s="11"/>
      <c r="AE925" s="11"/>
      <c r="AF925" s="11"/>
      <c r="AG925" s="11"/>
      <c r="AH925" s="11"/>
      <c r="AI925" s="11"/>
      <c r="AJ925" s="11"/>
      <c r="AK925" s="11"/>
    </row>
    <row r="926" ht="13.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89"/>
      <c r="AB926" s="11"/>
      <c r="AC926" s="11"/>
      <c r="AD926" s="11"/>
      <c r="AE926" s="11"/>
      <c r="AF926" s="11"/>
      <c r="AG926" s="11"/>
      <c r="AH926" s="11"/>
      <c r="AI926" s="11"/>
      <c r="AJ926" s="11"/>
      <c r="AK926" s="11"/>
    </row>
    <row r="927" ht="13.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89"/>
      <c r="AB927" s="11"/>
      <c r="AC927" s="11"/>
      <c r="AD927" s="11"/>
      <c r="AE927" s="11"/>
      <c r="AF927" s="11"/>
      <c r="AG927" s="11"/>
      <c r="AH927" s="11"/>
      <c r="AI927" s="11"/>
      <c r="AJ927" s="11"/>
      <c r="AK927" s="11"/>
    </row>
    <row r="928" ht="13.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89"/>
      <c r="AB928" s="11"/>
      <c r="AC928" s="11"/>
      <c r="AD928" s="11"/>
      <c r="AE928" s="11"/>
      <c r="AF928" s="11"/>
      <c r="AG928" s="11"/>
      <c r="AH928" s="11"/>
      <c r="AI928" s="11"/>
      <c r="AJ928" s="11"/>
      <c r="AK928" s="11"/>
    </row>
    <row r="929" ht="13.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89"/>
      <c r="AB929" s="11"/>
      <c r="AC929" s="11"/>
      <c r="AD929" s="11"/>
      <c r="AE929" s="11"/>
      <c r="AF929" s="11"/>
      <c r="AG929" s="11"/>
      <c r="AH929" s="11"/>
      <c r="AI929" s="11"/>
      <c r="AJ929" s="11"/>
      <c r="AK929" s="11"/>
    </row>
    <row r="930" ht="13.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89"/>
      <c r="AB930" s="11"/>
      <c r="AC930" s="11"/>
      <c r="AD930" s="11"/>
      <c r="AE930" s="11"/>
      <c r="AF930" s="11"/>
      <c r="AG930" s="11"/>
      <c r="AH930" s="11"/>
      <c r="AI930" s="11"/>
      <c r="AJ930" s="11"/>
      <c r="AK930" s="11"/>
    </row>
    <row r="931" ht="13.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89"/>
      <c r="AB931" s="11"/>
      <c r="AC931" s="11"/>
      <c r="AD931" s="11"/>
      <c r="AE931" s="11"/>
      <c r="AF931" s="11"/>
      <c r="AG931" s="11"/>
      <c r="AH931" s="11"/>
      <c r="AI931" s="11"/>
      <c r="AJ931" s="11"/>
      <c r="AK931" s="11"/>
    </row>
    <row r="932" ht="13.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89"/>
      <c r="AB932" s="11"/>
      <c r="AC932" s="11"/>
      <c r="AD932" s="11"/>
      <c r="AE932" s="11"/>
      <c r="AF932" s="11"/>
      <c r="AG932" s="11"/>
      <c r="AH932" s="11"/>
      <c r="AI932" s="11"/>
      <c r="AJ932" s="11"/>
      <c r="AK932" s="11"/>
    </row>
    <row r="933" ht="13.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89"/>
      <c r="AB933" s="11"/>
      <c r="AC933" s="11"/>
      <c r="AD933" s="11"/>
      <c r="AE933" s="11"/>
      <c r="AF933" s="11"/>
      <c r="AG933" s="11"/>
      <c r="AH933" s="11"/>
      <c r="AI933" s="11"/>
      <c r="AJ933" s="11"/>
      <c r="AK933" s="11"/>
    </row>
    <row r="934" ht="13.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89"/>
      <c r="AB934" s="11"/>
      <c r="AC934" s="11"/>
      <c r="AD934" s="11"/>
      <c r="AE934" s="11"/>
      <c r="AF934" s="11"/>
      <c r="AG934" s="11"/>
      <c r="AH934" s="11"/>
      <c r="AI934" s="11"/>
      <c r="AJ934" s="11"/>
      <c r="AK934" s="11"/>
    </row>
    <row r="935" ht="13.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89"/>
      <c r="AB935" s="11"/>
      <c r="AC935" s="11"/>
      <c r="AD935" s="11"/>
      <c r="AE935" s="11"/>
      <c r="AF935" s="11"/>
      <c r="AG935" s="11"/>
      <c r="AH935" s="11"/>
      <c r="AI935" s="11"/>
      <c r="AJ935" s="11"/>
      <c r="AK935" s="11"/>
    </row>
    <row r="936" ht="13.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89"/>
      <c r="AB936" s="11"/>
      <c r="AC936" s="11"/>
      <c r="AD936" s="11"/>
      <c r="AE936" s="11"/>
      <c r="AF936" s="11"/>
      <c r="AG936" s="11"/>
      <c r="AH936" s="11"/>
      <c r="AI936" s="11"/>
      <c r="AJ936" s="11"/>
      <c r="AK936" s="11"/>
    </row>
    <row r="937" ht="13.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89"/>
      <c r="AB937" s="11"/>
      <c r="AC937" s="11"/>
      <c r="AD937" s="11"/>
      <c r="AE937" s="11"/>
      <c r="AF937" s="11"/>
      <c r="AG937" s="11"/>
      <c r="AH937" s="11"/>
      <c r="AI937" s="11"/>
      <c r="AJ937" s="11"/>
      <c r="AK937" s="11"/>
    </row>
    <row r="938" ht="13.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89"/>
      <c r="AB938" s="11"/>
      <c r="AC938" s="11"/>
      <c r="AD938" s="11"/>
      <c r="AE938" s="11"/>
      <c r="AF938" s="11"/>
      <c r="AG938" s="11"/>
      <c r="AH938" s="11"/>
      <c r="AI938" s="11"/>
      <c r="AJ938" s="11"/>
      <c r="AK938" s="11"/>
    </row>
    <row r="939" ht="13.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89"/>
      <c r="AB939" s="11"/>
      <c r="AC939" s="11"/>
      <c r="AD939" s="11"/>
      <c r="AE939" s="11"/>
      <c r="AF939" s="11"/>
      <c r="AG939" s="11"/>
      <c r="AH939" s="11"/>
      <c r="AI939" s="11"/>
      <c r="AJ939" s="11"/>
      <c r="AK939" s="11"/>
    </row>
    <row r="940" ht="13.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89"/>
      <c r="AB940" s="11"/>
      <c r="AC940" s="11"/>
      <c r="AD940" s="11"/>
      <c r="AE940" s="11"/>
      <c r="AF940" s="11"/>
      <c r="AG940" s="11"/>
      <c r="AH940" s="11"/>
      <c r="AI940" s="11"/>
      <c r="AJ940" s="11"/>
      <c r="AK940" s="11"/>
    </row>
    <row r="941" ht="13.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89"/>
      <c r="AB941" s="11"/>
      <c r="AC941" s="11"/>
      <c r="AD941" s="11"/>
      <c r="AE941" s="11"/>
      <c r="AF941" s="11"/>
      <c r="AG941" s="11"/>
      <c r="AH941" s="11"/>
      <c r="AI941" s="11"/>
      <c r="AJ941" s="11"/>
      <c r="AK941" s="11"/>
    </row>
    <row r="942" ht="13.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89"/>
      <c r="AB942" s="11"/>
      <c r="AC942" s="11"/>
      <c r="AD942" s="11"/>
      <c r="AE942" s="11"/>
      <c r="AF942" s="11"/>
      <c r="AG942" s="11"/>
      <c r="AH942" s="11"/>
      <c r="AI942" s="11"/>
      <c r="AJ942" s="11"/>
      <c r="AK942" s="11"/>
    </row>
    <row r="943" ht="13.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89"/>
      <c r="AB943" s="11"/>
      <c r="AC943" s="11"/>
      <c r="AD943" s="11"/>
      <c r="AE943" s="11"/>
      <c r="AF943" s="11"/>
      <c r="AG943" s="11"/>
      <c r="AH943" s="11"/>
      <c r="AI943" s="11"/>
      <c r="AJ943" s="11"/>
      <c r="AK943" s="11"/>
    </row>
    <row r="944" ht="13.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89"/>
      <c r="AB944" s="11"/>
      <c r="AC944" s="11"/>
      <c r="AD944" s="11"/>
      <c r="AE944" s="11"/>
      <c r="AF944" s="11"/>
      <c r="AG944" s="11"/>
      <c r="AH944" s="11"/>
      <c r="AI944" s="11"/>
      <c r="AJ944" s="11"/>
      <c r="AK944" s="11"/>
    </row>
    <row r="945" ht="13.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89"/>
      <c r="AB945" s="11"/>
      <c r="AC945" s="11"/>
      <c r="AD945" s="11"/>
      <c r="AE945" s="11"/>
      <c r="AF945" s="11"/>
      <c r="AG945" s="11"/>
      <c r="AH945" s="11"/>
      <c r="AI945" s="11"/>
      <c r="AJ945" s="11"/>
      <c r="AK945" s="11"/>
    </row>
    <row r="946" ht="13.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89"/>
      <c r="AB946" s="11"/>
      <c r="AC946" s="11"/>
      <c r="AD946" s="11"/>
      <c r="AE946" s="11"/>
      <c r="AF946" s="11"/>
      <c r="AG946" s="11"/>
      <c r="AH946" s="11"/>
      <c r="AI946" s="11"/>
      <c r="AJ946" s="11"/>
      <c r="AK946" s="11"/>
    </row>
    <row r="947" ht="13.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89"/>
      <c r="AB947" s="11"/>
      <c r="AC947" s="11"/>
      <c r="AD947" s="11"/>
      <c r="AE947" s="11"/>
      <c r="AF947" s="11"/>
      <c r="AG947" s="11"/>
      <c r="AH947" s="11"/>
      <c r="AI947" s="11"/>
      <c r="AJ947" s="11"/>
      <c r="AK947" s="11"/>
    </row>
    <row r="948" ht="13.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89"/>
      <c r="AB948" s="11"/>
      <c r="AC948" s="11"/>
      <c r="AD948" s="11"/>
      <c r="AE948" s="11"/>
      <c r="AF948" s="11"/>
      <c r="AG948" s="11"/>
      <c r="AH948" s="11"/>
      <c r="AI948" s="11"/>
      <c r="AJ948" s="11"/>
      <c r="AK948" s="11"/>
    </row>
    <row r="949" ht="13.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89"/>
      <c r="AB949" s="11"/>
      <c r="AC949" s="11"/>
      <c r="AD949" s="11"/>
      <c r="AE949" s="11"/>
      <c r="AF949" s="11"/>
      <c r="AG949" s="11"/>
      <c r="AH949" s="11"/>
      <c r="AI949" s="11"/>
      <c r="AJ949" s="11"/>
      <c r="AK949" s="11"/>
    </row>
    <row r="950" ht="13.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89"/>
      <c r="AB950" s="11"/>
      <c r="AC950" s="11"/>
      <c r="AD950" s="11"/>
      <c r="AE950" s="11"/>
      <c r="AF950" s="11"/>
      <c r="AG950" s="11"/>
      <c r="AH950" s="11"/>
      <c r="AI950" s="11"/>
      <c r="AJ950" s="11"/>
      <c r="AK950" s="11"/>
    </row>
    <row r="951" ht="13.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89"/>
      <c r="AB951" s="11"/>
      <c r="AC951" s="11"/>
      <c r="AD951" s="11"/>
      <c r="AE951" s="11"/>
      <c r="AF951" s="11"/>
      <c r="AG951" s="11"/>
      <c r="AH951" s="11"/>
      <c r="AI951" s="11"/>
      <c r="AJ951" s="11"/>
      <c r="AK951" s="11"/>
    </row>
    <row r="952" ht="13.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89"/>
      <c r="AB952" s="11"/>
      <c r="AC952" s="11"/>
      <c r="AD952" s="11"/>
      <c r="AE952" s="11"/>
      <c r="AF952" s="11"/>
      <c r="AG952" s="11"/>
      <c r="AH952" s="11"/>
      <c r="AI952" s="11"/>
      <c r="AJ952" s="11"/>
      <c r="AK952" s="11"/>
    </row>
    <row r="953" ht="13.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89"/>
      <c r="AB953" s="11"/>
      <c r="AC953" s="11"/>
      <c r="AD953" s="11"/>
      <c r="AE953" s="11"/>
      <c r="AF953" s="11"/>
      <c r="AG953" s="11"/>
      <c r="AH953" s="11"/>
      <c r="AI953" s="11"/>
      <c r="AJ953" s="11"/>
      <c r="AK953" s="11"/>
    </row>
    <row r="954" ht="13.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89"/>
      <c r="AB954" s="11"/>
      <c r="AC954" s="11"/>
      <c r="AD954" s="11"/>
      <c r="AE954" s="11"/>
      <c r="AF954" s="11"/>
      <c r="AG954" s="11"/>
      <c r="AH954" s="11"/>
      <c r="AI954" s="11"/>
      <c r="AJ954" s="11"/>
      <c r="AK954" s="11"/>
    </row>
    <row r="955" ht="13.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89"/>
      <c r="AB955" s="11"/>
      <c r="AC955" s="11"/>
      <c r="AD955" s="11"/>
      <c r="AE955" s="11"/>
      <c r="AF955" s="11"/>
      <c r="AG955" s="11"/>
      <c r="AH955" s="11"/>
      <c r="AI955" s="11"/>
      <c r="AJ955" s="11"/>
      <c r="AK955" s="11"/>
    </row>
    <row r="956" ht="13.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89"/>
      <c r="AB956" s="11"/>
      <c r="AC956" s="11"/>
      <c r="AD956" s="11"/>
      <c r="AE956" s="11"/>
      <c r="AF956" s="11"/>
      <c r="AG956" s="11"/>
      <c r="AH956" s="11"/>
      <c r="AI956" s="11"/>
      <c r="AJ956" s="11"/>
      <c r="AK956" s="11"/>
    </row>
    <row r="957" ht="13.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89"/>
      <c r="AB957" s="11"/>
      <c r="AC957" s="11"/>
      <c r="AD957" s="11"/>
      <c r="AE957" s="11"/>
      <c r="AF957" s="11"/>
      <c r="AG957" s="11"/>
      <c r="AH957" s="11"/>
      <c r="AI957" s="11"/>
      <c r="AJ957" s="11"/>
      <c r="AK957" s="11"/>
    </row>
    <row r="958" ht="13.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89"/>
      <c r="AB958" s="11"/>
      <c r="AC958" s="11"/>
      <c r="AD958" s="11"/>
      <c r="AE958" s="11"/>
      <c r="AF958" s="11"/>
      <c r="AG958" s="11"/>
      <c r="AH958" s="11"/>
      <c r="AI958" s="11"/>
      <c r="AJ958" s="11"/>
      <c r="AK958" s="11"/>
    </row>
    <row r="959" ht="13.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89"/>
      <c r="AB959" s="11"/>
      <c r="AC959" s="11"/>
      <c r="AD959" s="11"/>
      <c r="AE959" s="11"/>
      <c r="AF959" s="11"/>
      <c r="AG959" s="11"/>
      <c r="AH959" s="11"/>
      <c r="AI959" s="11"/>
      <c r="AJ959" s="11"/>
      <c r="AK959" s="11"/>
    </row>
    <row r="960" ht="13.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89"/>
      <c r="AB960" s="11"/>
      <c r="AC960" s="11"/>
      <c r="AD960" s="11"/>
      <c r="AE960" s="11"/>
      <c r="AF960" s="11"/>
      <c r="AG960" s="11"/>
      <c r="AH960" s="11"/>
      <c r="AI960" s="11"/>
      <c r="AJ960" s="11"/>
      <c r="AK960" s="11"/>
    </row>
    <row r="961" ht="13.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89"/>
      <c r="AB961" s="11"/>
      <c r="AC961" s="11"/>
      <c r="AD961" s="11"/>
      <c r="AE961" s="11"/>
      <c r="AF961" s="11"/>
      <c r="AG961" s="11"/>
      <c r="AH961" s="11"/>
      <c r="AI961" s="11"/>
      <c r="AJ961" s="11"/>
      <c r="AK961" s="11"/>
    </row>
    <row r="962" ht="13.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89"/>
      <c r="AB962" s="11"/>
      <c r="AC962" s="11"/>
      <c r="AD962" s="11"/>
      <c r="AE962" s="11"/>
      <c r="AF962" s="11"/>
      <c r="AG962" s="11"/>
      <c r="AH962" s="11"/>
      <c r="AI962" s="11"/>
      <c r="AJ962" s="11"/>
      <c r="AK962" s="11"/>
    </row>
    <row r="963" ht="13.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89"/>
      <c r="AB963" s="11"/>
      <c r="AC963" s="11"/>
      <c r="AD963" s="11"/>
      <c r="AE963" s="11"/>
      <c r="AF963" s="11"/>
      <c r="AG963" s="11"/>
      <c r="AH963" s="11"/>
      <c r="AI963" s="11"/>
      <c r="AJ963" s="11"/>
      <c r="AK963" s="11"/>
    </row>
    <row r="964" ht="13.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89"/>
      <c r="AB964" s="11"/>
      <c r="AC964" s="11"/>
      <c r="AD964" s="11"/>
      <c r="AE964" s="11"/>
      <c r="AF964" s="11"/>
      <c r="AG964" s="11"/>
      <c r="AH964" s="11"/>
      <c r="AI964" s="11"/>
      <c r="AJ964" s="11"/>
      <c r="AK964" s="11"/>
    </row>
    <row r="965" ht="13.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89"/>
      <c r="AB965" s="11"/>
      <c r="AC965" s="11"/>
      <c r="AD965" s="11"/>
      <c r="AE965" s="11"/>
      <c r="AF965" s="11"/>
      <c r="AG965" s="11"/>
      <c r="AH965" s="11"/>
      <c r="AI965" s="11"/>
      <c r="AJ965" s="11"/>
      <c r="AK965" s="11"/>
    </row>
    <row r="966" ht="13.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89"/>
      <c r="AB966" s="11"/>
      <c r="AC966" s="11"/>
      <c r="AD966" s="11"/>
      <c r="AE966" s="11"/>
      <c r="AF966" s="11"/>
      <c r="AG966" s="11"/>
      <c r="AH966" s="11"/>
      <c r="AI966" s="11"/>
      <c r="AJ966" s="11"/>
      <c r="AK966" s="11"/>
    </row>
    <row r="967" ht="13.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89"/>
      <c r="AB967" s="11"/>
      <c r="AC967" s="11"/>
      <c r="AD967" s="11"/>
      <c r="AE967" s="11"/>
      <c r="AF967" s="11"/>
      <c r="AG967" s="11"/>
      <c r="AH967" s="11"/>
      <c r="AI967" s="11"/>
      <c r="AJ967" s="11"/>
      <c r="AK967" s="11"/>
    </row>
    <row r="968" ht="13.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89"/>
      <c r="AB968" s="11"/>
      <c r="AC968" s="11"/>
      <c r="AD968" s="11"/>
      <c r="AE968" s="11"/>
      <c r="AF968" s="11"/>
      <c r="AG968" s="11"/>
      <c r="AH968" s="11"/>
      <c r="AI968" s="11"/>
      <c r="AJ968" s="11"/>
      <c r="AK968" s="11"/>
    </row>
    <row r="969" ht="13.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89"/>
      <c r="AB969" s="11"/>
      <c r="AC969" s="11"/>
      <c r="AD969" s="11"/>
      <c r="AE969" s="11"/>
      <c r="AF969" s="11"/>
      <c r="AG969" s="11"/>
      <c r="AH969" s="11"/>
      <c r="AI969" s="11"/>
      <c r="AJ969" s="11"/>
      <c r="AK969" s="11"/>
    </row>
    <row r="970" ht="13.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89"/>
      <c r="AB970" s="11"/>
      <c r="AC970" s="11"/>
      <c r="AD970" s="11"/>
      <c r="AE970" s="11"/>
      <c r="AF970" s="11"/>
      <c r="AG970" s="11"/>
      <c r="AH970" s="11"/>
      <c r="AI970" s="11"/>
      <c r="AJ970" s="11"/>
      <c r="AK970" s="11"/>
    </row>
    <row r="971" ht="13.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89"/>
      <c r="AB971" s="11"/>
      <c r="AC971" s="11"/>
      <c r="AD971" s="11"/>
      <c r="AE971" s="11"/>
      <c r="AF971" s="11"/>
      <c r="AG971" s="11"/>
      <c r="AH971" s="11"/>
      <c r="AI971" s="11"/>
      <c r="AJ971" s="11"/>
      <c r="AK971" s="11"/>
    </row>
    <row r="972" ht="13.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89"/>
      <c r="AB972" s="11"/>
      <c r="AC972" s="11"/>
      <c r="AD972" s="11"/>
      <c r="AE972" s="11"/>
      <c r="AF972" s="11"/>
      <c r="AG972" s="11"/>
      <c r="AH972" s="11"/>
      <c r="AI972" s="11"/>
      <c r="AJ972" s="11"/>
      <c r="AK972" s="11"/>
    </row>
    <row r="973" ht="13.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89"/>
      <c r="AB973" s="11"/>
      <c r="AC973" s="11"/>
      <c r="AD973" s="11"/>
      <c r="AE973" s="11"/>
      <c r="AF973" s="11"/>
      <c r="AG973" s="11"/>
      <c r="AH973" s="11"/>
      <c r="AI973" s="11"/>
      <c r="AJ973" s="11"/>
      <c r="AK973" s="11"/>
    </row>
    <row r="974" ht="13.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89"/>
      <c r="AB974" s="11"/>
      <c r="AC974" s="11"/>
      <c r="AD974" s="11"/>
      <c r="AE974" s="11"/>
      <c r="AF974" s="11"/>
      <c r="AG974" s="11"/>
      <c r="AH974" s="11"/>
      <c r="AI974" s="11"/>
      <c r="AJ974" s="11"/>
      <c r="AK974" s="11"/>
    </row>
    <row r="975" ht="13.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89"/>
      <c r="AB975" s="11"/>
      <c r="AC975" s="11"/>
      <c r="AD975" s="11"/>
      <c r="AE975" s="11"/>
      <c r="AF975" s="11"/>
      <c r="AG975" s="11"/>
      <c r="AH975" s="11"/>
      <c r="AI975" s="11"/>
      <c r="AJ975" s="11"/>
      <c r="AK975" s="11"/>
    </row>
    <row r="976" ht="13.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89"/>
      <c r="AB976" s="11"/>
      <c r="AC976" s="11"/>
      <c r="AD976" s="11"/>
      <c r="AE976" s="11"/>
      <c r="AF976" s="11"/>
      <c r="AG976" s="11"/>
      <c r="AH976" s="11"/>
      <c r="AI976" s="11"/>
      <c r="AJ976" s="11"/>
      <c r="AK976" s="11"/>
    </row>
    <row r="977" ht="13.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89"/>
      <c r="AB977" s="11"/>
      <c r="AC977" s="11"/>
      <c r="AD977" s="11"/>
      <c r="AE977" s="11"/>
      <c r="AF977" s="11"/>
      <c r="AG977" s="11"/>
      <c r="AH977" s="11"/>
      <c r="AI977" s="11"/>
      <c r="AJ977" s="11"/>
      <c r="AK977" s="11"/>
    </row>
    <row r="978" ht="13.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89"/>
      <c r="AB978" s="11"/>
      <c r="AC978" s="11"/>
      <c r="AD978" s="11"/>
      <c r="AE978" s="11"/>
      <c r="AF978" s="11"/>
      <c r="AG978" s="11"/>
      <c r="AH978" s="11"/>
      <c r="AI978" s="11"/>
      <c r="AJ978" s="11"/>
      <c r="AK978" s="11"/>
    </row>
    <row r="979" ht="13.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89"/>
      <c r="AB979" s="11"/>
      <c r="AC979" s="11"/>
      <c r="AD979" s="11"/>
      <c r="AE979" s="11"/>
      <c r="AF979" s="11"/>
      <c r="AG979" s="11"/>
      <c r="AH979" s="11"/>
      <c r="AI979" s="11"/>
      <c r="AJ979" s="11"/>
      <c r="AK979" s="11"/>
    </row>
    <row r="980" ht="13.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89"/>
      <c r="AB980" s="11"/>
      <c r="AC980" s="11"/>
      <c r="AD980" s="11"/>
      <c r="AE980" s="11"/>
      <c r="AF980" s="11"/>
      <c r="AG980" s="11"/>
      <c r="AH980" s="11"/>
      <c r="AI980" s="11"/>
      <c r="AJ980" s="11"/>
      <c r="AK980" s="11"/>
    </row>
    <row r="981" ht="13.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89"/>
      <c r="AB981" s="11"/>
      <c r="AC981" s="11"/>
      <c r="AD981" s="11"/>
      <c r="AE981" s="11"/>
      <c r="AF981" s="11"/>
      <c r="AG981" s="11"/>
      <c r="AH981" s="11"/>
      <c r="AI981" s="11"/>
      <c r="AJ981" s="11"/>
      <c r="AK981" s="11"/>
    </row>
    <row r="982" ht="13.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89"/>
      <c r="AB982" s="11"/>
      <c r="AC982" s="11"/>
      <c r="AD982" s="11"/>
      <c r="AE982" s="11"/>
      <c r="AF982" s="11"/>
      <c r="AG982" s="11"/>
      <c r="AH982" s="11"/>
      <c r="AI982" s="11"/>
      <c r="AJ982" s="11"/>
      <c r="AK982" s="11"/>
    </row>
    <row r="983" ht="13.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89"/>
      <c r="AB983" s="11"/>
      <c r="AC983" s="11"/>
      <c r="AD983" s="11"/>
      <c r="AE983" s="11"/>
      <c r="AF983" s="11"/>
      <c r="AG983" s="11"/>
      <c r="AH983" s="11"/>
      <c r="AI983" s="11"/>
      <c r="AJ983" s="11"/>
      <c r="AK983" s="11"/>
    </row>
    <row r="984" ht="13.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89"/>
      <c r="AB984" s="11"/>
      <c r="AC984" s="11"/>
      <c r="AD984" s="11"/>
      <c r="AE984" s="11"/>
      <c r="AF984" s="11"/>
      <c r="AG984" s="11"/>
      <c r="AH984" s="11"/>
      <c r="AI984" s="11"/>
      <c r="AJ984" s="11"/>
      <c r="AK984" s="11"/>
    </row>
    <row r="985" ht="13.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89"/>
      <c r="AB985" s="11"/>
      <c r="AC985" s="11"/>
      <c r="AD985" s="11"/>
      <c r="AE985" s="11"/>
      <c r="AF985" s="11"/>
      <c r="AG985" s="11"/>
      <c r="AH985" s="11"/>
      <c r="AI985" s="11"/>
      <c r="AJ985" s="11"/>
      <c r="AK985" s="11"/>
    </row>
    <row r="986" ht="13.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89"/>
      <c r="AB986" s="11"/>
      <c r="AC986" s="11"/>
      <c r="AD986" s="11"/>
      <c r="AE986" s="11"/>
      <c r="AF986" s="11"/>
      <c r="AG986" s="11"/>
      <c r="AH986" s="11"/>
      <c r="AI986" s="11"/>
      <c r="AJ986" s="11"/>
      <c r="AK986" s="11"/>
    </row>
    <row r="987" ht="13.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89"/>
      <c r="AB987" s="11"/>
      <c r="AC987" s="11"/>
      <c r="AD987" s="11"/>
      <c r="AE987" s="11"/>
      <c r="AF987" s="11"/>
      <c r="AG987" s="11"/>
      <c r="AH987" s="11"/>
      <c r="AI987" s="11"/>
      <c r="AJ987" s="11"/>
      <c r="AK987" s="11"/>
    </row>
    <row r="988" ht="13.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89"/>
      <c r="AB988" s="11"/>
      <c r="AC988" s="11"/>
      <c r="AD988" s="11"/>
      <c r="AE988" s="11"/>
      <c r="AF988" s="11"/>
      <c r="AG988" s="11"/>
      <c r="AH988" s="11"/>
      <c r="AI988" s="11"/>
      <c r="AJ988" s="11"/>
      <c r="AK988" s="11"/>
    </row>
    <row r="989" ht="13.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89"/>
      <c r="AB989" s="11"/>
      <c r="AC989" s="11"/>
      <c r="AD989" s="11"/>
      <c r="AE989" s="11"/>
      <c r="AF989" s="11"/>
      <c r="AG989" s="11"/>
      <c r="AH989" s="11"/>
      <c r="AI989" s="11"/>
      <c r="AJ989" s="11"/>
      <c r="AK989" s="11"/>
    </row>
    <row r="990" ht="13.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89"/>
      <c r="AB990" s="11"/>
      <c r="AC990" s="11"/>
      <c r="AD990" s="11"/>
      <c r="AE990" s="11"/>
      <c r="AF990" s="11"/>
      <c r="AG990" s="11"/>
      <c r="AH990" s="11"/>
      <c r="AI990" s="11"/>
      <c r="AJ990" s="11"/>
      <c r="AK990" s="11"/>
    </row>
    <row r="991" ht="13.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89"/>
      <c r="AB991" s="11"/>
      <c r="AC991" s="11"/>
      <c r="AD991" s="11"/>
      <c r="AE991" s="11"/>
      <c r="AF991" s="11"/>
      <c r="AG991" s="11"/>
      <c r="AH991" s="11"/>
      <c r="AI991" s="11"/>
      <c r="AJ991" s="11"/>
      <c r="AK991" s="11"/>
    </row>
    <row r="992" ht="13.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89"/>
      <c r="AB992" s="11"/>
      <c r="AC992" s="11"/>
      <c r="AD992" s="11"/>
      <c r="AE992" s="11"/>
      <c r="AF992" s="11"/>
      <c r="AG992" s="11"/>
      <c r="AH992" s="11"/>
      <c r="AI992" s="11"/>
      <c r="AJ992" s="11"/>
      <c r="AK992" s="11"/>
    </row>
    <row r="993" ht="13.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89"/>
      <c r="AB993" s="11"/>
      <c r="AC993" s="11"/>
      <c r="AD993" s="11"/>
      <c r="AE993" s="11"/>
      <c r="AF993" s="11"/>
      <c r="AG993" s="11"/>
      <c r="AH993" s="11"/>
      <c r="AI993" s="11"/>
      <c r="AJ993" s="11"/>
      <c r="AK993" s="11"/>
    </row>
    <row r="994" ht="13.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89"/>
      <c r="AB994" s="11"/>
      <c r="AC994" s="11"/>
      <c r="AD994" s="11"/>
      <c r="AE994" s="11"/>
      <c r="AF994" s="11"/>
      <c r="AG994" s="11"/>
      <c r="AH994" s="11"/>
      <c r="AI994" s="11"/>
      <c r="AJ994" s="11"/>
      <c r="AK994" s="11"/>
    </row>
    <row r="995" ht="13.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89"/>
      <c r="AB995" s="11"/>
      <c r="AC995" s="11"/>
      <c r="AD995" s="11"/>
      <c r="AE995" s="11"/>
      <c r="AF995" s="11"/>
      <c r="AG995" s="11"/>
      <c r="AH995" s="11"/>
      <c r="AI995" s="11"/>
      <c r="AJ995" s="11"/>
      <c r="AK995" s="11"/>
    </row>
    <row r="996" ht="13.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89"/>
      <c r="AB996" s="11"/>
      <c r="AC996" s="11"/>
      <c r="AD996" s="11"/>
      <c r="AE996" s="11"/>
      <c r="AF996" s="11"/>
      <c r="AG996" s="11"/>
      <c r="AH996" s="11"/>
      <c r="AI996" s="11"/>
      <c r="AJ996" s="11"/>
      <c r="AK996" s="11"/>
    </row>
    <row r="997" ht="13.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89"/>
      <c r="AB997" s="11"/>
      <c r="AC997" s="11"/>
      <c r="AD997" s="11"/>
      <c r="AE997" s="11"/>
      <c r="AF997" s="11"/>
      <c r="AG997" s="11"/>
      <c r="AH997" s="11"/>
      <c r="AI997" s="11"/>
      <c r="AJ997" s="11"/>
      <c r="AK997" s="11"/>
    </row>
    <row r="998" ht="13.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89"/>
      <c r="AB998" s="11"/>
      <c r="AC998" s="11"/>
      <c r="AD998" s="11"/>
      <c r="AE998" s="11"/>
      <c r="AF998" s="11"/>
      <c r="AG998" s="11"/>
      <c r="AH998" s="11"/>
      <c r="AI998" s="11"/>
      <c r="AJ998" s="11"/>
      <c r="AK998" s="11"/>
    </row>
    <row r="999" ht="13.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89"/>
      <c r="AB999" s="11"/>
      <c r="AC999" s="11"/>
      <c r="AD999" s="11"/>
      <c r="AE999" s="11"/>
      <c r="AF999" s="11"/>
      <c r="AG999" s="11"/>
      <c r="AH999" s="11"/>
      <c r="AI999" s="11"/>
      <c r="AJ999" s="11"/>
      <c r="AK999" s="11"/>
    </row>
    <row r="1000" ht="13.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89"/>
      <c r="AB1000" s="11"/>
      <c r="AC1000" s="11"/>
      <c r="AD1000" s="11"/>
      <c r="AE1000" s="11"/>
      <c r="AF1000" s="11"/>
      <c r="AG1000" s="11"/>
      <c r="AH1000" s="11"/>
      <c r="AI1000" s="11"/>
      <c r="AJ1000" s="11"/>
      <c r="AK1000" s="11"/>
    </row>
  </sheetData>
  <mergeCells count="310">
    <mergeCell ref="J71:R71"/>
    <mergeCell ref="J73:R73"/>
    <mergeCell ref="S73:T73"/>
    <mergeCell ref="U73:V73"/>
    <mergeCell ref="W73:X73"/>
    <mergeCell ref="H68:Y68"/>
    <mergeCell ref="A69:Y69"/>
    <mergeCell ref="H70:Y70"/>
    <mergeCell ref="S71:T71"/>
    <mergeCell ref="U71:V71"/>
    <mergeCell ref="W71:X71"/>
    <mergeCell ref="B72:Y72"/>
    <mergeCell ref="A38:G38"/>
    <mergeCell ref="H38:I38"/>
    <mergeCell ref="J38:U38"/>
    <mergeCell ref="V38:Y38"/>
    <mergeCell ref="H39:H40"/>
    <mergeCell ref="I39:I40"/>
    <mergeCell ref="Y39:Y40"/>
    <mergeCell ref="W40:X40"/>
    <mergeCell ref="B40:G40"/>
    <mergeCell ref="J40:V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6:G66"/>
    <mergeCell ref="A68:G68"/>
    <mergeCell ref="A70:G70"/>
    <mergeCell ref="B71:G71"/>
    <mergeCell ref="B73:G73"/>
    <mergeCell ref="B75:G75"/>
    <mergeCell ref="B77:G77"/>
    <mergeCell ref="B60:G60"/>
    <mergeCell ref="B61:G61"/>
    <mergeCell ref="B62:G62"/>
    <mergeCell ref="B63:G63"/>
    <mergeCell ref="B64:G64"/>
    <mergeCell ref="B65:G65"/>
    <mergeCell ref="A67:Y67"/>
    <mergeCell ref="S77:T77"/>
    <mergeCell ref="U77:V77"/>
    <mergeCell ref="B86:Y86"/>
    <mergeCell ref="J87:R87"/>
    <mergeCell ref="S87:T87"/>
    <mergeCell ref="U87:V87"/>
    <mergeCell ref="W87:X87"/>
    <mergeCell ref="B88:Y88"/>
    <mergeCell ref="W89:X89"/>
    <mergeCell ref="B91:G91"/>
    <mergeCell ref="B93:G93"/>
    <mergeCell ref="B95:G95"/>
    <mergeCell ref="B97:G97"/>
    <mergeCell ref="B99:G99"/>
    <mergeCell ref="B101:G101"/>
    <mergeCell ref="J89:R89"/>
    <mergeCell ref="B90:Y90"/>
    <mergeCell ref="J91:R91"/>
    <mergeCell ref="S91:T91"/>
    <mergeCell ref="U91:V91"/>
    <mergeCell ref="W91:X91"/>
    <mergeCell ref="B92:Y92"/>
    <mergeCell ref="U95:V95"/>
    <mergeCell ref="W95:X95"/>
    <mergeCell ref="J95:R95"/>
    <mergeCell ref="J97:R97"/>
    <mergeCell ref="S97:T97"/>
    <mergeCell ref="U97:V97"/>
    <mergeCell ref="W97:X97"/>
    <mergeCell ref="J93:R93"/>
    <mergeCell ref="S93:T93"/>
    <mergeCell ref="U93:V93"/>
    <mergeCell ref="W93:X93"/>
    <mergeCell ref="B94:Y94"/>
    <mergeCell ref="S95:T95"/>
    <mergeCell ref="B96:Y96"/>
    <mergeCell ref="S101:T101"/>
    <mergeCell ref="U101:V101"/>
    <mergeCell ref="B110:Y110"/>
    <mergeCell ref="J111:R111"/>
    <mergeCell ref="S111:T111"/>
    <mergeCell ref="U111:V111"/>
    <mergeCell ref="W111:X111"/>
    <mergeCell ref="B112:Y112"/>
    <mergeCell ref="W113:X113"/>
    <mergeCell ref="B115:G115"/>
    <mergeCell ref="B117:G117"/>
    <mergeCell ref="B119:G119"/>
    <mergeCell ref="J113:R113"/>
    <mergeCell ref="B114:Y114"/>
    <mergeCell ref="J115:R115"/>
    <mergeCell ref="S115:T115"/>
    <mergeCell ref="U115:V115"/>
    <mergeCell ref="W115:X115"/>
    <mergeCell ref="B116:Y116"/>
    <mergeCell ref="U119:V119"/>
    <mergeCell ref="W119:X119"/>
    <mergeCell ref="J117:R117"/>
    <mergeCell ref="S117:T117"/>
    <mergeCell ref="U117:V117"/>
    <mergeCell ref="W117:X117"/>
    <mergeCell ref="B118:Y118"/>
    <mergeCell ref="J119:R119"/>
    <mergeCell ref="S119:T119"/>
    <mergeCell ref="B120:Y120"/>
    <mergeCell ref="B98:Y98"/>
    <mergeCell ref="J99:R99"/>
    <mergeCell ref="S99:T99"/>
    <mergeCell ref="U99:V99"/>
    <mergeCell ref="W99:X99"/>
    <mergeCell ref="B100:Y100"/>
    <mergeCell ref="W101:X101"/>
    <mergeCell ref="B103:G103"/>
    <mergeCell ref="B105:G105"/>
    <mergeCell ref="B107:G107"/>
    <mergeCell ref="B109:G109"/>
    <mergeCell ref="B111:G111"/>
    <mergeCell ref="B113:G113"/>
    <mergeCell ref="J101:R101"/>
    <mergeCell ref="B102:Y102"/>
    <mergeCell ref="J103:R103"/>
    <mergeCell ref="S103:T103"/>
    <mergeCell ref="U103:V103"/>
    <mergeCell ref="W103:X103"/>
    <mergeCell ref="B104:Y104"/>
    <mergeCell ref="U107:V107"/>
    <mergeCell ref="W107:X107"/>
    <mergeCell ref="J107:R107"/>
    <mergeCell ref="J109:R109"/>
    <mergeCell ref="S109:T109"/>
    <mergeCell ref="U109:V109"/>
    <mergeCell ref="W109:X109"/>
    <mergeCell ref="J105:R105"/>
    <mergeCell ref="S105:T105"/>
    <mergeCell ref="U105:V105"/>
    <mergeCell ref="W105:X105"/>
    <mergeCell ref="B106:Y106"/>
    <mergeCell ref="S107:T107"/>
    <mergeCell ref="B108:Y108"/>
    <mergeCell ref="S113:T113"/>
    <mergeCell ref="U113:V113"/>
    <mergeCell ref="S7:T7"/>
    <mergeCell ref="U7:W7"/>
    <mergeCell ref="AA8:AB8"/>
    <mergeCell ref="A1:W1"/>
    <mergeCell ref="A4:Y4"/>
    <mergeCell ref="A5:Y5"/>
    <mergeCell ref="B7:F7"/>
    <mergeCell ref="G7:H7"/>
    <mergeCell ref="I7:K7"/>
    <mergeCell ref="L7:R7"/>
    <mergeCell ref="A9:Y9"/>
    <mergeCell ref="A10:Y10"/>
    <mergeCell ref="D11:E11"/>
    <mergeCell ref="G11:H11"/>
    <mergeCell ref="K11:Q11"/>
    <mergeCell ref="R11:S11"/>
    <mergeCell ref="T11:V11"/>
    <mergeCell ref="Q15:R15"/>
    <mergeCell ref="S15:X15"/>
    <mergeCell ref="I11:J11"/>
    <mergeCell ref="A13:M13"/>
    <mergeCell ref="N13:O13"/>
    <mergeCell ref="P13:X13"/>
    <mergeCell ref="A14:Y14"/>
    <mergeCell ref="A15:H15"/>
    <mergeCell ref="J15:P15"/>
    <mergeCell ref="I17:J17"/>
    <mergeCell ref="I18:J18"/>
    <mergeCell ref="K18:L18"/>
    <mergeCell ref="M18:N18"/>
    <mergeCell ref="R24:W24"/>
    <mergeCell ref="R25:W25"/>
    <mergeCell ref="R18:W18"/>
    <mergeCell ref="X18:Y18"/>
    <mergeCell ref="R19:W19"/>
    <mergeCell ref="R20:W20"/>
    <mergeCell ref="R21:W21"/>
    <mergeCell ref="R22:W22"/>
    <mergeCell ref="R23:W23"/>
    <mergeCell ref="I26:J26"/>
    <mergeCell ref="I27:J27"/>
    <mergeCell ref="K27:L27"/>
    <mergeCell ref="M27:N27"/>
    <mergeCell ref="I28:J28"/>
    <mergeCell ref="K28:L28"/>
    <mergeCell ref="I22:J22"/>
    <mergeCell ref="I23:J23"/>
    <mergeCell ref="K23:L23"/>
    <mergeCell ref="M23:N23"/>
    <mergeCell ref="O25:Q28"/>
    <mergeCell ref="K26:L26"/>
    <mergeCell ref="M26:N26"/>
    <mergeCell ref="M28:N28"/>
    <mergeCell ref="R28:W28"/>
    <mergeCell ref="A29:Q29"/>
    <mergeCell ref="A26:E26"/>
    <mergeCell ref="A27:E27"/>
    <mergeCell ref="F27:G27"/>
    <mergeCell ref="A28:E28"/>
    <mergeCell ref="F28:G28"/>
    <mergeCell ref="A31:H31"/>
    <mergeCell ref="I31:M31"/>
    <mergeCell ref="I33:O33"/>
    <mergeCell ref="P33:Q33"/>
    <mergeCell ref="N31:Q31"/>
    <mergeCell ref="R31:W31"/>
    <mergeCell ref="A32:G32"/>
    <mergeCell ref="I32:O32"/>
    <mergeCell ref="P32:Q32"/>
    <mergeCell ref="R32:W32"/>
    <mergeCell ref="A33:G33"/>
    <mergeCell ref="A17:E17"/>
    <mergeCell ref="F17:G17"/>
    <mergeCell ref="K17:L17"/>
    <mergeCell ref="M17:N17"/>
    <mergeCell ref="R17:W17"/>
    <mergeCell ref="A18:E18"/>
    <mergeCell ref="F18:G18"/>
    <mergeCell ref="A19:E19"/>
    <mergeCell ref="F19:G19"/>
    <mergeCell ref="I19:J19"/>
    <mergeCell ref="K19:L19"/>
    <mergeCell ref="M19:N19"/>
    <mergeCell ref="F20:G20"/>
    <mergeCell ref="M20:N20"/>
    <mergeCell ref="I20:J20"/>
    <mergeCell ref="K20:L20"/>
    <mergeCell ref="I21:J21"/>
    <mergeCell ref="K21:L21"/>
    <mergeCell ref="M21:N21"/>
    <mergeCell ref="K22:L22"/>
    <mergeCell ref="M22:N22"/>
    <mergeCell ref="A24:E24"/>
    <mergeCell ref="F24:G24"/>
    <mergeCell ref="I24:J24"/>
    <mergeCell ref="K24:L24"/>
    <mergeCell ref="M24:N24"/>
    <mergeCell ref="A20:E20"/>
    <mergeCell ref="A21:E21"/>
    <mergeCell ref="F21:G21"/>
    <mergeCell ref="A22:E22"/>
    <mergeCell ref="F22:G22"/>
    <mergeCell ref="A23:E23"/>
    <mergeCell ref="F23:G23"/>
    <mergeCell ref="A25:E25"/>
    <mergeCell ref="F25:G25"/>
    <mergeCell ref="I25:J25"/>
    <mergeCell ref="K25:L25"/>
    <mergeCell ref="M25:N25"/>
    <mergeCell ref="F26:G26"/>
    <mergeCell ref="R26:W26"/>
    <mergeCell ref="A34:G34"/>
    <mergeCell ref="I34:O34"/>
    <mergeCell ref="P34:Q34"/>
    <mergeCell ref="A35:G35"/>
    <mergeCell ref="I35:O35"/>
    <mergeCell ref="P35:Q35"/>
    <mergeCell ref="A37:Y37"/>
    <mergeCell ref="B74:Y74"/>
    <mergeCell ref="J75:R75"/>
    <mergeCell ref="S75:T75"/>
    <mergeCell ref="U75:V75"/>
    <mergeCell ref="W75:X75"/>
    <mergeCell ref="B76:Y76"/>
    <mergeCell ref="W77:X77"/>
    <mergeCell ref="B79:G79"/>
    <mergeCell ref="B81:G81"/>
    <mergeCell ref="B83:G83"/>
    <mergeCell ref="B85:G85"/>
    <mergeCell ref="B87:G87"/>
    <mergeCell ref="B89:G89"/>
    <mergeCell ref="J77:R77"/>
    <mergeCell ref="B78:Y78"/>
    <mergeCell ref="J79:R79"/>
    <mergeCell ref="S79:T79"/>
    <mergeCell ref="U79:V79"/>
    <mergeCell ref="W79:X79"/>
    <mergeCell ref="B80:Y80"/>
    <mergeCell ref="U83:V83"/>
    <mergeCell ref="W83:X83"/>
    <mergeCell ref="J83:R83"/>
    <mergeCell ref="J85:R85"/>
    <mergeCell ref="S85:T85"/>
    <mergeCell ref="U85:V85"/>
    <mergeCell ref="W85:X85"/>
    <mergeCell ref="J81:R81"/>
    <mergeCell ref="S81:T81"/>
    <mergeCell ref="U81:V81"/>
    <mergeCell ref="W81:X81"/>
    <mergeCell ref="B82:Y82"/>
    <mergeCell ref="S83:T83"/>
    <mergeCell ref="B84:Y84"/>
    <mergeCell ref="S89:T89"/>
    <mergeCell ref="U89:V89"/>
  </mergeCells>
  <dataValidations>
    <dataValidation type="list" allowBlank="1" showErrorMessage="1" sqref="L16:M16 Y15:Y16 X19:X22 F20:F23 H20:I23 K20:K23 M20:M23 F28 H28:I28 K28 M28 X24:Y28 P32:P34 H33:H35 W33:W35 Y31:Y35">
      <formula1>$AB$34:$AB$35</formula1>
    </dataValidation>
    <dataValidation type="list" allowBlank="1" showErrorMessage="1" sqref="F18 H18:I18 K18 M18 F25:F27 H25:I27 K25:K27 M25:M27">
      <formula1>$AA$18:$AA$60</formula1>
    </dataValidation>
    <dataValidation type="list" allowBlank="1" showInputMessage="1" showErrorMessage="1" prompt="Select one" sqref="X18">
      <formula1>$AB$40:$AB$57</formula1>
    </dataValidation>
    <dataValidation type="list" allowBlank="1" showErrorMessage="1" sqref="F24 H24:I24 K24 M24">
      <formula1>$AB$22:$AB$29</formula1>
    </dataValidation>
  </dataValidations>
  <printOptions/>
  <pageMargins bottom="0.5" footer="0.0" header="0.0" left="0.5" right="0.5" top="0.5"/>
  <pageSetup fitToHeight="0"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5.29"/>
    <col customWidth="1" min="3" max="5" width="3.57"/>
    <col customWidth="1" min="6" max="6" width="2.86"/>
    <col customWidth="1" min="7" max="7" width="3.43"/>
    <col customWidth="1" min="8" max="8" width="6.43"/>
    <col customWidth="1" min="9" max="9" width="4.29"/>
    <col customWidth="1" min="10" max="22" width="3.0"/>
    <col customWidth="1" min="23" max="25" width="7.57"/>
    <col customWidth="1" hidden="1" min="26" max="28" width="9.14"/>
    <col customWidth="1" min="29" max="29" width="78.14"/>
    <col customWidth="1" min="30" max="37" width="9.14"/>
  </cols>
  <sheetData>
    <row r="1" ht="29.25" customHeight="1">
      <c r="A1" s="6" t="s">
        <v>599</v>
      </c>
      <c r="X1" s="11"/>
      <c r="Y1" s="11"/>
      <c r="Z1" s="11"/>
      <c r="AA1" s="189"/>
      <c r="AB1" s="11"/>
      <c r="AC1" s="263" t="s">
        <v>686</v>
      </c>
      <c r="AD1" s="264"/>
      <c r="AE1" s="11"/>
      <c r="AF1" s="11"/>
      <c r="AG1" s="11"/>
      <c r="AH1" s="11"/>
      <c r="AI1" s="11"/>
      <c r="AJ1" s="11"/>
      <c r="AK1" s="11"/>
    </row>
    <row r="2" ht="13.5"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89"/>
      <c r="AB2" s="11"/>
      <c r="AC2" s="264" t="s">
        <v>687</v>
      </c>
      <c r="AD2" s="264"/>
      <c r="AE2" s="11"/>
      <c r="AF2" s="11"/>
      <c r="AG2" s="11"/>
      <c r="AH2" s="11"/>
      <c r="AI2" s="11"/>
      <c r="AJ2" s="11"/>
      <c r="AK2" s="11"/>
    </row>
    <row r="3" ht="13.5" customHeight="1">
      <c r="A3" s="11"/>
      <c r="B3" s="11"/>
      <c r="C3" s="11"/>
      <c r="D3" s="11"/>
      <c r="E3" s="11"/>
      <c r="F3" s="11"/>
      <c r="G3" s="11"/>
      <c r="H3" s="11"/>
      <c r="I3" s="11"/>
      <c r="J3" s="11"/>
      <c r="K3" s="11"/>
      <c r="L3" s="11"/>
      <c r="M3" s="11"/>
      <c r="N3" s="11"/>
      <c r="O3" s="11"/>
      <c r="P3" s="11"/>
      <c r="Q3" s="11"/>
      <c r="R3" s="11"/>
      <c r="S3" s="11"/>
      <c r="T3" s="11"/>
      <c r="U3" s="11"/>
      <c r="V3" s="11"/>
      <c r="W3" s="11"/>
      <c r="X3" s="11"/>
      <c r="Y3" s="11"/>
      <c r="Z3" s="11"/>
      <c r="AA3" s="189"/>
      <c r="AB3" s="11"/>
      <c r="AC3" s="11" t="s">
        <v>688</v>
      </c>
      <c r="AD3" s="264"/>
      <c r="AE3" s="11"/>
      <c r="AF3" s="11"/>
      <c r="AG3" s="11"/>
      <c r="AH3" s="11"/>
      <c r="AI3" s="11"/>
      <c r="AJ3" s="11"/>
      <c r="AK3" s="11"/>
    </row>
    <row r="4" ht="13.5" customHeight="1">
      <c r="A4" s="265" t="s">
        <v>1039</v>
      </c>
      <c r="Z4" s="11"/>
      <c r="AA4" s="189"/>
      <c r="AB4" s="11"/>
      <c r="AC4" s="11" t="s">
        <v>690</v>
      </c>
      <c r="AD4" s="264"/>
      <c r="AE4" s="11"/>
      <c r="AF4" s="11"/>
      <c r="AG4" s="11"/>
      <c r="AH4" s="11"/>
      <c r="AI4" s="11"/>
      <c r="AJ4" s="11"/>
      <c r="AK4" s="11"/>
    </row>
    <row r="5" ht="13.5" customHeight="1">
      <c r="A5" s="267" t="str">
        <f>IF('Task 1'!C7="","",'Task 1'!C7)</f>
        <v>SECA</v>
      </c>
      <c r="Z5" s="11"/>
      <c r="AA5" s="189"/>
      <c r="AB5" s="11"/>
      <c r="AC5" s="11" t="s">
        <v>692</v>
      </c>
      <c r="AD5" s="264"/>
      <c r="AE5" s="11"/>
      <c r="AF5" s="11"/>
      <c r="AG5" s="11"/>
      <c r="AH5" s="11"/>
      <c r="AI5" s="11"/>
      <c r="AJ5" s="11"/>
      <c r="AK5" s="11"/>
    </row>
    <row r="6" ht="3.0" customHeight="1">
      <c r="A6" s="267"/>
      <c r="B6" s="267"/>
      <c r="C6" s="267"/>
      <c r="D6" s="5"/>
      <c r="E6" s="5"/>
      <c r="F6" s="5"/>
      <c r="G6" s="5"/>
      <c r="H6" s="5"/>
      <c r="I6" s="5"/>
      <c r="J6" s="5"/>
      <c r="K6" s="5"/>
      <c r="L6" s="5"/>
      <c r="M6" s="5"/>
      <c r="N6" s="5"/>
      <c r="O6" s="5"/>
      <c r="P6" s="5"/>
      <c r="Q6" s="5"/>
      <c r="R6" s="5"/>
      <c r="S6" s="5"/>
      <c r="T6" s="5"/>
      <c r="U6" s="5"/>
      <c r="V6" s="5"/>
      <c r="W6" s="5"/>
      <c r="X6" s="5"/>
      <c r="Y6" s="5"/>
      <c r="Z6" s="11"/>
      <c r="AA6" s="189"/>
      <c r="AB6" s="11"/>
      <c r="AC6" s="11"/>
      <c r="AD6" s="264"/>
      <c r="AE6" s="11"/>
      <c r="AF6" s="11"/>
      <c r="AG6" s="11"/>
      <c r="AH6" s="11"/>
      <c r="AI6" s="11"/>
      <c r="AJ6" s="11"/>
      <c r="AK6" s="11"/>
    </row>
    <row r="7" ht="18.0" customHeight="1">
      <c r="A7" s="268" t="s">
        <v>608</v>
      </c>
      <c r="B7" s="269" t="s">
        <v>314</v>
      </c>
      <c r="G7" s="270" t="str">
        <f>IF('Task 1'!B7="","",'Task 1'!B7)</f>
        <v>2019-2020</v>
      </c>
      <c r="I7" s="271" t="s">
        <v>36</v>
      </c>
      <c r="L7" s="269" t="str">
        <f>IF('Task 1'!F7="","",'Task 1'!F7)</f>
        <v>H92588</v>
      </c>
      <c r="S7" s="271" t="s">
        <v>39</v>
      </c>
      <c r="U7" s="269" t="str">
        <f>IF('Task 1'!J7="","",'Task 1'!J7)</f>
        <v>27 North</v>
      </c>
      <c r="X7" s="271" t="s">
        <v>38</v>
      </c>
      <c r="Y7" s="270">
        <f>IF('Task 1'!I7="","",'Task 1'!I7)</f>
        <v>16</v>
      </c>
      <c r="Z7" s="195"/>
      <c r="AA7" s="193"/>
      <c r="AB7" s="195"/>
      <c r="AC7" s="195"/>
      <c r="AD7" s="266"/>
      <c r="AE7" s="195"/>
      <c r="AF7" s="195"/>
      <c r="AG7" s="195"/>
      <c r="AH7" s="195"/>
      <c r="AI7" s="195"/>
      <c r="AJ7" s="195"/>
      <c r="AK7" s="195"/>
    </row>
    <row r="8" ht="3.0" customHeight="1">
      <c r="A8" s="236"/>
      <c r="B8" s="11"/>
      <c r="C8" s="11"/>
      <c r="D8" s="11"/>
      <c r="E8" s="11"/>
      <c r="F8" s="11"/>
      <c r="G8" s="11"/>
      <c r="H8" s="11"/>
      <c r="I8" s="11"/>
      <c r="J8" s="11"/>
      <c r="K8" s="11"/>
      <c r="L8" s="11"/>
      <c r="M8" s="11"/>
      <c r="N8" s="11"/>
      <c r="O8" s="11"/>
      <c r="P8" s="11"/>
      <c r="Q8" s="11"/>
      <c r="R8" s="11"/>
      <c r="S8" s="11"/>
      <c r="T8" s="11"/>
      <c r="U8" s="11"/>
      <c r="V8" s="11"/>
      <c r="W8" s="11"/>
      <c r="X8" s="11"/>
      <c r="Y8" s="11"/>
      <c r="Z8" s="11"/>
      <c r="AA8" s="189" t="s">
        <v>693</v>
      </c>
      <c r="AD8" s="222"/>
      <c r="AE8" s="11"/>
      <c r="AF8" s="11"/>
      <c r="AG8" s="11"/>
      <c r="AH8" s="11"/>
      <c r="AI8" s="11"/>
      <c r="AJ8" s="11"/>
      <c r="AK8" s="11"/>
    </row>
    <row r="9" ht="13.5" customHeight="1">
      <c r="A9" s="272" t="s">
        <v>694</v>
      </c>
      <c r="B9" s="273"/>
      <c r="C9" s="273"/>
      <c r="D9" s="273"/>
      <c r="E9" s="273"/>
      <c r="F9" s="273"/>
      <c r="G9" s="273"/>
      <c r="H9" s="273"/>
      <c r="I9" s="273"/>
      <c r="J9" s="273"/>
      <c r="K9" s="273"/>
      <c r="L9" s="273"/>
      <c r="M9" s="273"/>
      <c r="N9" s="273"/>
      <c r="O9" s="273"/>
      <c r="P9" s="273"/>
      <c r="Q9" s="273"/>
      <c r="R9" s="273"/>
      <c r="S9" s="273"/>
      <c r="T9" s="273"/>
      <c r="U9" s="273"/>
      <c r="V9" s="273"/>
      <c r="W9" s="273"/>
      <c r="X9" s="273"/>
      <c r="Y9" s="274"/>
      <c r="Z9" s="11"/>
      <c r="AA9" s="189"/>
      <c r="AB9" s="11"/>
      <c r="AC9" s="264" t="s">
        <v>695</v>
      </c>
      <c r="AD9" s="264"/>
      <c r="AE9" s="11"/>
      <c r="AF9" s="11"/>
      <c r="AG9" s="11"/>
      <c r="AH9" s="11"/>
      <c r="AI9" s="11"/>
      <c r="AJ9" s="11"/>
      <c r="AK9" s="11"/>
    </row>
    <row r="10" ht="13.5" customHeight="1">
      <c r="A10" s="275" t="s">
        <v>696</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7"/>
      <c r="Z10" s="11"/>
      <c r="AA10" s="189"/>
      <c r="AB10" s="11"/>
      <c r="AC10" s="264" t="s">
        <v>1041</v>
      </c>
      <c r="AD10" s="264"/>
      <c r="AE10" s="11"/>
      <c r="AF10" s="11"/>
      <c r="AG10" s="11"/>
      <c r="AH10" s="11"/>
      <c r="AI10" s="11"/>
      <c r="AJ10" s="11"/>
      <c r="AK10" s="11"/>
    </row>
    <row r="11" ht="13.5" customHeight="1">
      <c r="A11" s="11"/>
      <c r="B11" s="11"/>
      <c r="C11" s="278" t="s">
        <v>1042</v>
      </c>
      <c r="D11" s="279">
        <f>April!D11+April!R11</f>
        <v>149</v>
      </c>
      <c r="E11" s="25"/>
      <c r="F11" s="11"/>
      <c r="G11" s="278" t="s">
        <v>1043</v>
      </c>
      <c r="I11" s="279">
        <f>D11+R11</f>
        <v>149</v>
      </c>
      <c r="J11" s="25"/>
      <c r="K11" s="280" t="s">
        <v>1044</v>
      </c>
      <c r="R11" s="279"/>
      <c r="S11" s="25"/>
      <c r="T11" s="281" t="s">
        <v>700</v>
      </c>
      <c r="W11" s="282"/>
      <c r="X11" s="278" t="s">
        <v>701</v>
      </c>
      <c r="Y11" s="283"/>
      <c r="Z11" s="11"/>
      <c r="AA11" s="189"/>
      <c r="AB11" s="11"/>
      <c r="AC11" s="284" t="s">
        <v>1045</v>
      </c>
      <c r="AD11" s="264"/>
      <c r="AE11" s="11"/>
      <c r="AF11" s="11"/>
      <c r="AG11" s="11"/>
      <c r="AH11" s="11"/>
      <c r="AI11" s="11"/>
      <c r="AJ11" s="11"/>
      <c r="AK11" s="11"/>
    </row>
    <row r="12" ht="8.25" customHeight="1">
      <c r="A12" s="284"/>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t="s">
        <v>1046</v>
      </c>
      <c r="AD12" s="284"/>
      <c r="AE12" s="284"/>
      <c r="AF12" s="284"/>
      <c r="AG12" s="284"/>
      <c r="AH12" s="284"/>
      <c r="AI12" s="284"/>
      <c r="AJ12" s="284"/>
      <c r="AK12" s="284"/>
    </row>
    <row r="13" ht="12.0" customHeight="1">
      <c r="A13" s="278" t="s">
        <v>953</v>
      </c>
      <c r="N13" s="279" t="str">
        <f>'Task 1'!I36</f>
        <v>No</v>
      </c>
      <c r="O13" s="25"/>
      <c r="P13" s="278" t="s">
        <v>954</v>
      </c>
      <c r="Y13" s="279" t="str">
        <f>'Task 1'!I37</f>
        <v>No</v>
      </c>
      <c r="Z13" s="285"/>
      <c r="AA13" s="285"/>
      <c r="AB13" s="285"/>
      <c r="AC13" s="286" t="s">
        <v>1048</v>
      </c>
      <c r="AD13" s="284"/>
      <c r="AE13" s="284"/>
      <c r="AF13" s="284"/>
      <c r="AG13" s="284"/>
      <c r="AH13" s="284"/>
      <c r="AI13" s="284"/>
      <c r="AJ13" s="284"/>
      <c r="AK13" s="284"/>
    </row>
    <row r="14" ht="12.0" customHeight="1">
      <c r="A14" s="257" t="s">
        <v>707</v>
      </c>
      <c r="B14" s="8"/>
      <c r="C14" s="8"/>
      <c r="D14" s="8"/>
      <c r="E14" s="8"/>
      <c r="F14" s="8"/>
      <c r="G14" s="8"/>
      <c r="H14" s="8"/>
      <c r="I14" s="8"/>
      <c r="J14" s="8"/>
      <c r="K14" s="8"/>
      <c r="L14" s="8"/>
      <c r="M14" s="8"/>
      <c r="N14" s="8"/>
      <c r="O14" s="8"/>
      <c r="P14" s="8"/>
      <c r="Q14" s="8"/>
      <c r="R14" s="8"/>
      <c r="S14" s="8"/>
      <c r="T14" s="8"/>
      <c r="U14" s="8"/>
      <c r="V14" s="8"/>
      <c r="W14" s="8"/>
      <c r="X14" s="8"/>
      <c r="Y14" s="10"/>
      <c r="Z14" s="11"/>
      <c r="AA14" s="11"/>
      <c r="AB14" s="11"/>
      <c r="AC14" s="189" t="s">
        <v>957</v>
      </c>
      <c r="AD14" s="11"/>
      <c r="AE14" s="11"/>
      <c r="AF14" s="11"/>
      <c r="AG14" s="11"/>
      <c r="AH14" s="11"/>
      <c r="AI14" s="11"/>
      <c r="AJ14" s="11"/>
      <c r="AK14" s="11"/>
    </row>
    <row r="15" ht="12.0" customHeight="1">
      <c r="A15" s="224" t="s">
        <v>708</v>
      </c>
      <c r="I15" s="287" t="str">
        <f>'Task 1'!I38</f>
        <v>Yes</v>
      </c>
      <c r="J15" s="258" t="s">
        <v>709</v>
      </c>
      <c r="Q15" s="287" t="str">
        <f>'Task 1'!I39</f>
        <v>No</v>
      </c>
      <c r="R15" s="25"/>
      <c r="S15" s="258" t="s">
        <v>710</v>
      </c>
      <c r="Y15" s="287" t="s">
        <v>72</v>
      </c>
      <c r="Z15" s="189"/>
      <c r="AA15" s="189"/>
      <c r="AB15" s="189"/>
      <c r="AC15" s="189"/>
      <c r="AD15" s="189"/>
      <c r="AE15" s="189"/>
      <c r="AF15" s="189"/>
      <c r="AG15" s="189"/>
      <c r="AH15" s="189"/>
      <c r="AI15" s="189"/>
      <c r="AJ15" s="189"/>
      <c r="AK15" s="189"/>
    </row>
    <row r="16" ht="3.0" customHeight="1">
      <c r="A16" s="285"/>
      <c r="B16" s="285"/>
      <c r="C16" s="285"/>
      <c r="D16" s="285"/>
      <c r="E16" s="285"/>
      <c r="F16" s="285"/>
      <c r="G16" s="285"/>
      <c r="H16" s="285"/>
      <c r="I16" s="285"/>
      <c r="J16" s="285"/>
      <c r="K16" s="285"/>
      <c r="L16" s="285"/>
      <c r="M16" s="11"/>
      <c r="N16" s="278"/>
      <c r="O16" s="278"/>
      <c r="P16" s="278"/>
      <c r="Q16" s="278"/>
      <c r="R16" s="278"/>
      <c r="S16" s="278"/>
      <c r="T16" s="278"/>
      <c r="U16" s="278"/>
      <c r="V16" s="278"/>
      <c r="W16" s="278"/>
      <c r="X16" s="278"/>
      <c r="Y16" s="285"/>
      <c r="Z16" s="189"/>
      <c r="AA16" s="189"/>
      <c r="AB16" s="189"/>
      <c r="AC16" s="288"/>
      <c r="AD16" s="288"/>
      <c r="AE16" s="189"/>
      <c r="AF16" s="189"/>
      <c r="AG16" s="189"/>
      <c r="AH16" s="189"/>
      <c r="AI16" s="189"/>
      <c r="AJ16" s="189"/>
      <c r="AK16" s="189"/>
    </row>
    <row r="17" ht="12.0" customHeight="1">
      <c r="A17" s="257" t="s">
        <v>711</v>
      </c>
      <c r="B17" s="8"/>
      <c r="C17" s="8"/>
      <c r="D17" s="8"/>
      <c r="E17" s="10"/>
      <c r="F17" s="289" t="s">
        <v>713</v>
      </c>
      <c r="G17" s="10"/>
      <c r="H17" s="291" t="s">
        <v>715</v>
      </c>
      <c r="I17" s="289" t="s">
        <v>716</v>
      </c>
      <c r="J17" s="10"/>
      <c r="K17" s="289" t="s">
        <v>717</v>
      </c>
      <c r="L17" s="10"/>
      <c r="M17" s="289" t="s">
        <v>718</v>
      </c>
      <c r="N17" s="10"/>
      <c r="O17" s="183"/>
      <c r="P17" s="291"/>
      <c r="Q17" s="291"/>
      <c r="R17" s="257" t="s">
        <v>719</v>
      </c>
      <c r="S17" s="8"/>
      <c r="T17" s="8"/>
      <c r="U17" s="8"/>
      <c r="V17" s="8"/>
      <c r="W17" s="10"/>
      <c r="X17" s="291" t="s">
        <v>720</v>
      </c>
      <c r="Y17" s="292" t="s">
        <v>721</v>
      </c>
      <c r="Z17" s="189"/>
      <c r="AA17" s="189"/>
      <c r="AB17" s="189"/>
      <c r="AC17" s="288"/>
      <c r="AD17" s="288"/>
      <c r="AE17" s="189"/>
      <c r="AF17" s="189"/>
      <c r="AG17" s="189"/>
      <c r="AH17" s="189"/>
      <c r="AI17" s="189"/>
      <c r="AJ17" s="189"/>
      <c r="AK17" s="189"/>
    </row>
    <row r="18" ht="10.5" customHeight="1">
      <c r="A18" s="190" t="s">
        <v>1049</v>
      </c>
      <c r="F18" s="322" t="s">
        <v>665</v>
      </c>
      <c r="G18" s="293"/>
      <c r="H18" s="294"/>
      <c r="I18" s="296"/>
      <c r="J18" s="293"/>
      <c r="K18" s="296"/>
      <c r="L18" s="293"/>
      <c r="M18" s="296"/>
      <c r="N18" s="25"/>
      <c r="O18" s="11"/>
      <c r="P18" s="205"/>
      <c r="Q18" s="205"/>
      <c r="R18" s="189" t="s">
        <v>725</v>
      </c>
      <c r="X18" s="418" t="s">
        <v>854</v>
      </c>
      <c r="Y18" s="25"/>
      <c r="Z18" s="189"/>
      <c r="AA18" s="11" t="s">
        <v>665</v>
      </c>
      <c r="AB18" s="189"/>
      <c r="AC18" s="288"/>
      <c r="AD18" s="288"/>
      <c r="AE18" s="189"/>
      <c r="AF18" s="189"/>
      <c r="AG18" s="189"/>
      <c r="AH18" s="189"/>
      <c r="AI18" s="189"/>
      <c r="AJ18" s="189"/>
      <c r="AK18" s="189"/>
    </row>
    <row r="19" ht="10.5" customHeight="1">
      <c r="A19" s="224" t="s">
        <v>727</v>
      </c>
      <c r="F19" s="419">
        <v>14.0</v>
      </c>
      <c r="G19" s="129"/>
      <c r="H19" s="300">
        <v>0.0</v>
      </c>
      <c r="I19" s="302">
        <v>0.0</v>
      </c>
      <c r="J19" s="129"/>
      <c r="K19" s="302">
        <v>0.0</v>
      </c>
      <c r="L19" s="129"/>
      <c r="M19" s="302">
        <v>0.0</v>
      </c>
      <c r="N19" s="128"/>
      <c r="O19" s="189"/>
      <c r="P19" s="189"/>
      <c r="Q19" s="189"/>
      <c r="R19" s="189" t="s">
        <v>728</v>
      </c>
      <c r="X19" s="303" t="s">
        <v>74</v>
      </c>
      <c r="Y19" s="295">
        <v>7.0</v>
      </c>
      <c r="Z19" s="189"/>
      <c r="AA19" s="189" t="s">
        <v>668</v>
      </c>
      <c r="AB19" s="189"/>
      <c r="AC19" s="288"/>
      <c r="AD19" s="288"/>
      <c r="AE19" s="189"/>
      <c r="AF19" s="189"/>
      <c r="AG19" s="189"/>
      <c r="AH19" s="189"/>
      <c r="AI19" s="189"/>
      <c r="AJ19" s="189"/>
      <c r="AK19" s="189"/>
    </row>
    <row r="20" ht="10.5" customHeight="1">
      <c r="A20" s="224" t="s">
        <v>1053</v>
      </c>
      <c r="F20" s="419" t="s">
        <v>74</v>
      </c>
      <c r="G20" s="129"/>
      <c r="H20" s="300" t="s">
        <v>72</v>
      </c>
      <c r="I20" s="302" t="s">
        <v>72</v>
      </c>
      <c r="J20" s="128"/>
      <c r="K20" s="302" t="s">
        <v>72</v>
      </c>
      <c r="L20" s="128"/>
      <c r="M20" s="302" t="s">
        <v>72</v>
      </c>
      <c r="N20" s="128"/>
      <c r="O20" s="189"/>
      <c r="P20" s="189"/>
      <c r="Q20" s="189"/>
      <c r="R20" s="189" t="s">
        <v>731</v>
      </c>
      <c r="X20" s="305" t="s">
        <v>72</v>
      </c>
      <c r="Y20" s="302">
        <v>0.0</v>
      </c>
      <c r="Z20" s="189"/>
      <c r="AA20" s="189" t="s">
        <v>732</v>
      </c>
      <c r="AB20" s="189"/>
      <c r="AC20" s="189"/>
      <c r="AD20" s="189"/>
      <c r="AE20" s="189"/>
      <c r="AF20" s="189"/>
      <c r="AG20" s="189"/>
      <c r="AH20" s="189"/>
      <c r="AI20" s="189"/>
      <c r="AJ20" s="189"/>
      <c r="AK20" s="189"/>
    </row>
    <row r="21" ht="10.5" customHeight="1">
      <c r="A21" s="224" t="s">
        <v>1054</v>
      </c>
      <c r="F21" s="299" t="s">
        <v>72</v>
      </c>
      <c r="G21" s="129"/>
      <c r="H21" s="300" t="s">
        <v>72</v>
      </c>
      <c r="I21" s="302" t="s">
        <v>72</v>
      </c>
      <c r="J21" s="128"/>
      <c r="K21" s="302" t="s">
        <v>72</v>
      </c>
      <c r="L21" s="128"/>
      <c r="M21" s="302" t="s">
        <v>72</v>
      </c>
      <c r="N21" s="128"/>
      <c r="O21" s="189"/>
      <c r="P21" s="189"/>
      <c r="Q21" s="189"/>
      <c r="R21" s="189" t="s">
        <v>736</v>
      </c>
      <c r="X21" s="305" t="s">
        <v>72</v>
      </c>
      <c r="Y21" s="302">
        <v>0.0</v>
      </c>
      <c r="Z21" s="189"/>
      <c r="AA21" s="189" t="s">
        <v>737</v>
      </c>
      <c r="AB21" s="189"/>
      <c r="AC21" s="288"/>
      <c r="AD21" s="288"/>
      <c r="AE21" s="189"/>
      <c r="AF21" s="189"/>
      <c r="AG21" s="189"/>
      <c r="AH21" s="189"/>
      <c r="AI21" s="189"/>
      <c r="AJ21" s="189"/>
      <c r="AK21" s="189"/>
    </row>
    <row r="22" ht="10.5" customHeight="1">
      <c r="A22" s="224" t="s">
        <v>1056</v>
      </c>
      <c r="F22" s="299" t="s">
        <v>72</v>
      </c>
      <c r="G22" s="129"/>
      <c r="H22" s="300" t="s">
        <v>72</v>
      </c>
      <c r="I22" s="302" t="s">
        <v>72</v>
      </c>
      <c r="J22" s="128"/>
      <c r="K22" s="302" t="s">
        <v>72</v>
      </c>
      <c r="L22" s="128"/>
      <c r="M22" s="302" t="s">
        <v>72</v>
      </c>
      <c r="N22" s="128"/>
      <c r="O22" s="189"/>
      <c r="P22" s="189"/>
      <c r="Q22" s="189"/>
      <c r="R22" s="189" t="s">
        <v>1058</v>
      </c>
      <c r="X22" s="306" t="s">
        <v>72</v>
      </c>
      <c r="Y22" s="287">
        <v>0.0</v>
      </c>
      <c r="Z22" s="189"/>
      <c r="AA22" s="189" t="s">
        <v>670</v>
      </c>
      <c r="AB22" s="204" t="s">
        <v>72</v>
      </c>
      <c r="AC22" s="288"/>
      <c r="AD22" s="288"/>
      <c r="AE22" s="189"/>
      <c r="AF22" s="189"/>
      <c r="AG22" s="189"/>
      <c r="AH22" s="189"/>
      <c r="AI22" s="189"/>
      <c r="AJ22" s="189"/>
      <c r="AK22" s="189"/>
    </row>
    <row r="23" ht="10.5" customHeight="1">
      <c r="A23" s="224" t="s">
        <v>1059</v>
      </c>
      <c r="F23" s="299" t="s">
        <v>72</v>
      </c>
      <c r="G23" s="129"/>
      <c r="H23" s="300" t="s">
        <v>72</v>
      </c>
      <c r="I23" s="302" t="s">
        <v>72</v>
      </c>
      <c r="J23" s="128"/>
      <c r="K23" s="302" t="s">
        <v>72</v>
      </c>
      <c r="L23" s="128"/>
      <c r="M23" s="302" t="s">
        <v>72</v>
      </c>
      <c r="N23" s="128"/>
      <c r="O23" s="189"/>
      <c r="P23" s="189"/>
      <c r="Q23" s="189"/>
      <c r="R23" s="307" t="s">
        <v>742</v>
      </c>
      <c r="S23" s="8"/>
      <c r="T23" s="8"/>
      <c r="U23" s="8"/>
      <c r="V23" s="8"/>
      <c r="W23" s="10"/>
      <c r="X23" s="309" t="s">
        <v>743</v>
      </c>
      <c r="Y23" s="311" t="s">
        <v>746</v>
      </c>
      <c r="Z23" s="189"/>
      <c r="AA23" s="11" t="s">
        <v>673</v>
      </c>
      <c r="AB23" s="204" t="s">
        <v>747</v>
      </c>
      <c r="AC23" s="288"/>
      <c r="AD23" s="288"/>
      <c r="AE23" s="189"/>
      <c r="AF23" s="189"/>
      <c r="AG23" s="189"/>
      <c r="AH23" s="189"/>
      <c r="AI23" s="189"/>
      <c r="AJ23" s="189"/>
      <c r="AK23" s="189"/>
    </row>
    <row r="24" ht="10.5" customHeight="1">
      <c r="A24" s="224" t="s">
        <v>1060</v>
      </c>
      <c r="F24" s="312" t="s">
        <v>72</v>
      </c>
      <c r="G24" s="129"/>
      <c r="H24" s="313" t="s">
        <v>72</v>
      </c>
      <c r="I24" s="314" t="s">
        <v>72</v>
      </c>
      <c r="J24" s="129"/>
      <c r="K24" s="314" t="s">
        <v>72</v>
      </c>
      <c r="L24" s="129"/>
      <c r="M24" s="314" t="s">
        <v>72</v>
      </c>
      <c r="N24" s="128"/>
      <c r="O24" s="189"/>
      <c r="P24" s="189"/>
      <c r="Q24" s="189"/>
      <c r="R24" s="189" t="s">
        <v>750</v>
      </c>
      <c r="X24" s="305" t="s">
        <v>72</v>
      </c>
      <c r="Y24" s="305" t="s">
        <v>72</v>
      </c>
      <c r="Z24" s="189"/>
      <c r="AA24" s="11" t="s">
        <v>675</v>
      </c>
      <c r="AB24" s="204" t="s">
        <v>751</v>
      </c>
      <c r="AC24" s="288"/>
      <c r="AD24" s="288"/>
      <c r="AE24" s="189"/>
      <c r="AF24" s="189"/>
      <c r="AG24" s="189"/>
      <c r="AH24" s="189"/>
      <c r="AI24" s="189"/>
      <c r="AJ24" s="189"/>
      <c r="AK24" s="189"/>
    </row>
    <row r="25" ht="10.5" customHeight="1">
      <c r="A25" s="190" t="s">
        <v>1063</v>
      </c>
      <c r="F25" s="299"/>
      <c r="G25" s="129"/>
      <c r="H25" s="300"/>
      <c r="I25" s="302"/>
      <c r="J25" s="129"/>
      <c r="K25" s="302"/>
      <c r="L25" s="129"/>
      <c r="M25" s="302"/>
      <c r="N25" s="128"/>
      <c r="O25" s="315"/>
      <c r="R25" s="189" t="s">
        <v>753</v>
      </c>
      <c r="X25" s="305" t="s">
        <v>72</v>
      </c>
      <c r="Y25" s="305" t="s">
        <v>72</v>
      </c>
      <c r="Z25" s="189"/>
      <c r="AA25" s="11" t="s">
        <v>754</v>
      </c>
      <c r="AB25" s="204" t="s">
        <v>755</v>
      </c>
      <c r="AC25" s="288"/>
      <c r="AD25" s="288"/>
      <c r="AE25" s="189"/>
      <c r="AF25" s="189"/>
      <c r="AG25" s="189"/>
      <c r="AH25" s="189"/>
      <c r="AI25" s="189"/>
      <c r="AJ25" s="189"/>
      <c r="AK25" s="189"/>
    </row>
    <row r="26" ht="10.5" customHeight="1">
      <c r="A26" s="190" t="s">
        <v>1064</v>
      </c>
      <c r="F26" s="299"/>
      <c r="G26" s="129"/>
      <c r="H26" s="300"/>
      <c r="I26" s="302"/>
      <c r="J26" s="129"/>
      <c r="K26" s="302"/>
      <c r="L26" s="129"/>
      <c r="M26" s="302"/>
      <c r="N26" s="128"/>
      <c r="R26" s="189" t="s">
        <v>758</v>
      </c>
      <c r="X26" s="305" t="s">
        <v>72</v>
      </c>
      <c r="Y26" s="305" t="s">
        <v>72</v>
      </c>
      <c r="Z26" s="11"/>
      <c r="AA26" s="11" t="s">
        <v>759</v>
      </c>
      <c r="AB26" s="204" t="s">
        <v>760</v>
      </c>
      <c r="AC26" s="264"/>
      <c r="AD26" s="264"/>
      <c r="AE26" s="11"/>
      <c r="AF26" s="11"/>
      <c r="AG26" s="11"/>
      <c r="AH26" s="11"/>
      <c r="AI26" s="11"/>
      <c r="AJ26" s="11"/>
      <c r="AK26" s="11"/>
    </row>
    <row r="27" ht="10.5" customHeight="1">
      <c r="A27" s="190" t="s">
        <v>1065</v>
      </c>
      <c r="F27" s="299"/>
      <c r="G27" s="129"/>
      <c r="H27" s="300"/>
      <c r="I27" s="302"/>
      <c r="J27" s="129"/>
      <c r="K27" s="302"/>
      <c r="L27" s="129"/>
      <c r="M27" s="302"/>
      <c r="N27" s="128"/>
      <c r="R27" s="187" t="s">
        <v>625</v>
      </c>
      <c r="S27" s="187"/>
      <c r="T27" s="187"/>
      <c r="U27" s="187"/>
      <c r="V27" s="187"/>
      <c r="W27" s="187"/>
      <c r="X27" s="305" t="s">
        <v>72</v>
      </c>
      <c r="Y27" s="305" t="s">
        <v>72</v>
      </c>
      <c r="Z27" s="11"/>
      <c r="AA27" s="11" t="s">
        <v>765</v>
      </c>
      <c r="AB27" s="204" t="s">
        <v>766</v>
      </c>
      <c r="AC27" s="264"/>
      <c r="AD27" s="264"/>
      <c r="AE27" s="11"/>
      <c r="AF27" s="11"/>
      <c r="AG27" s="11"/>
      <c r="AH27" s="11"/>
      <c r="AI27" s="11"/>
      <c r="AJ27" s="11"/>
      <c r="AK27" s="11"/>
    </row>
    <row r="28" ht="10.5" customHeight="1">
      <c r="A28" s="224" t="s">
        <v>1066</v>
      </c>
      <c r="F28" s="299" t="s">
        <v>72</v>
      </c>
      <c r="G28" s="129"/>
      <c r="H28" s="300" t="s">
        <v>72</v>
      </c>
      <c r="I28" s="302" t="s">
        <v>72</v>
      </c>
      <c r="J28" s="128"/>
      <c r="K28" s="302" t="s">
        <v>72</v>
      </c>
      <c r="L28" s="128"/>
      <c r="M28" s="302" t="s">
        <v>72</v>
      </c>
      <c r="N28" s="128"/>
      <c r="R28" s="189" t="s">
        <v>771</v>
      </c>
      <c r="X28" s="305" t="s">
        <v>72</v>
      </c>
      <c r="Y28" s="305" t="s">
        <v>72</v>
      </c>
      <c r="Z28" s="189"/>
      <c r="AA28" s="11" t="s">
        <v>772</v>
      </c>
      <c r="AB28" s="204" t="s">
        <v>773</v>
      </c>
      <c r="AC28" s="288"/>
      <c r="AD28" s="288"/>
      <c r="AE28" s="189"/>
      <c r="AF28" s="189"/>
      <c r="AG28" s="189"/>
      <c r="AH28" s="189"/>
      <c r="AI28" s="189"/>
      <c r="AJ28" s="189"/>
      <c r="AK28" s="189"/>
    </row>
    <row r="29" ht="11.25" customHeight="1">
      <c r="A29" s="193" t="s">
        <v>774</v>
      </c>
      <c r="R29" s="183" t="s">
        <v>775</v>
      </c>
      <c r="S29" s="183"/>
      <c r="T29" s="183"/>
      <c r="U29" s="183"/>
      <c r="V29" s="183"/>
      <c r="W29" s="317" t="s">
        <v>628</v>
      </c>
      <c r="X29" s="318" t="s">
        <v>721</v>
      </c>
      <c r="Y29" s="292" t="s">
        <v>52</v>
      </c>
      <c r="Z29" s="189"/>
      <c r="AA29" s="11" t="s">
        <v>776</v>
      </c>
      <c r="AB29" s="204" t="s">
        <v>777</v>
      </c>
      <c r="AC29" s="288"/>
      <c r="AD29" s="288"/>
      <c r="AE29" s="189"/>
      <c r="AF29" s="189"/>
      <c r="AG29" s="189"/>
      <c r="AH29" s="189"/>
      <c r="AI29" s="189"/>
      <c r="AJ29" s="189"/>
      <c r="AK29" s="189"/>
    </row>
    <row r="30" ht="3.0" hidden="1" customHeight="1">
      <c r="A30" s="11"/>
      <c r="B30" s="11"/>
      <c r="C30" s="11"/>
      <c r="D30" s="11"/>
      <c r="E30" s="11"/>
      <c r="F30" s="11"/>
      <c r="G30" s="11"/>
      <c r="H30" s="11"/>
      <c r="I30" s="11"/>
      <c r="J30" s="11"/>
      <c r="K30" s="11"/>
      <c r="L30" s="11"/>
      <c r="M30" s="11"/>
      <c r="N30" s="11"/>
      <c r="O30" s="11"/>
      <c r="P30" s="11"/>
      <c r="Q30" s="11"/>
      <c r="R30" s="11"/>
      <c r="S30" s="11"/>
      <c r="T30" s="11"/>
      <c r="U30" s="11"/>
      <c r="V30" s="11"/>
      <c r="W30" s="11"/>
      <c r="X30" s="319"/>
      <c r="Y30" s="11"/>
      <c r="Z30" s="189"/>
      <c r="AA30" s="189" t="s">
        <v>723</v>
      </c>
      <c r="AB30" s="189"/>
      <c r="AC30" s="288"/>
      <c r="AD30" s="288"/>
      <c r="AE30" s="189"/>
      <c r="AF30" s="189"/>
      <c r="AG30" s="189"/>
      <c r="AH30" s="189"/>
      <c r="AI30" s="189"/>
      <c r="AJ30" s="189"/>
      <c r="AK30" s="189"/>
    </row>
    <row r="31" ht="11.25" customHeight="1">
      <c r="A31" s="257" t="s">
        <v>780</v>
      </c>
      <c r="B31" s="8"/>
      <c r="C31" s="8"/>
      <c r="D31" s="8"/>
      <c r="E31" s="8"/>
      <c r="F31" s="8"/>
      <c r="G31" s="8"/>
      <c r="H31" s="10"/>
      <c r="I31" s="186" t="s">
        <v>784</v>
      </c>
      <c r="J31" s="8"/>
      <c r="K31" s="8"/>
      <c r="L31" s="8"/>
      <c r="M31" s="10"/>
      <c r="N31" s="289"/>
      <c r="O31" s="8"/>
      <c r="P31" s="8"/>
      <c r="Q31" s="10"/>
      <c r="R31" s="189" t="s">
        <v>790</v>
      </c>
      <c r="X31" s="321">
        <v>0.0</v>
      </c>
      <c r="Y31" s="296" t="s">
        <v>72</v>
      </c>
      <c r="Z31" s="189"/>
      <c r="AA31" s="11" t="s">
        <v>791</v>
      </c>
      <c r="AB31" s="189"/>
      <c r="AC31" s="288"/>
      <c r="AD31" s="288"/>
      <c r="AE31" s="189"/>
      <c r="AF31" s="189"/>
      <c r="AG31" s="189"/>
      <c r="AH31" s="189"/>
      <c r="AI31" s="189"/>
      <c r="AJ31" s="189"/>
      <c r="AK31" s="189"/>
    </row>
    <row r="32" ht="10.5" customHeight="1">
      <c r="A32" s="189" t="s">
        <v>792</v>
      </c>
      <c r="H32" s="287">
        <v>0.0</v>
      </c>
      <c r="I32" s="189" t="s">
        <v>793</v>
      </c>
      <c r="P32" s="287" t="s">
        <v>72</v>
      </c>
      <c r="Q32" s="25"/>
      <c r="R32" s="187" t="s">
        <v>794</v>
      </c>
      <c r="X32" s="321">
        <v>0.0</v>
      </c>
      <c r="Y32" s="296" t="s">
        <v>72</v>
      </c>
      <c r="Z32" s="11"/>
      <c r="AA32" s="11" t="s">
        <v>795</v>
      </c>
      <c r="AB32" s="11"/>
      <c r="AC32" s="264"/>
      <c r="AD32" s="264"/>
      <c r="AE32" s="11"/>
      <c r="AF32" s="11"/>
      <c r="AG32" s="11"/>
      <c r="AH32" s="11"/>
      <c r="AI32" s="11"/>
      <c r="AJ32" s="11"/>
      <c r="AK32" s="11"/>
    </row>
    <row r="33" ht="10.5" customHeight="1">
      <c r="A33" s="189" t="s">
        <v>796</v>
      </c>
      <c r="H33" s="287" t="s">
        <v>72</v>
      </c>
      <c r="I33" s="189" t="s">
        <v>797</v>
      </c>
      <c r="P33" s="287" t="s">
        <v>72</v>
      </c>
      <c r="Q33" s="25"/>
      <c r="R33" s="189" t="s">
        <v>798</v>
      </c>
      <c r="S33" s="189"/>
      <c r="T33" s="189"/>
      <c r="U33" s="189"/>
      <c r="V33" s="189"/>
      <c r="W33" s="305" t="s">
        <v>72</v>
      </c>
      <c r="X33" s="321">
        <v>0.0</v>
      </c>
      <c r="Y33" s="296" t="s">
        <v>72</v>
      </c>
      <c r="Z33" s="11"/>
      <c r="AA33" s="189" t="s">
        <v>799</v>
      </c>
      <c r="AB33" s="189"/>
      <c r="AC33" s="264"/>
      <c r="AD33" s="264"/>
      <c r="AE33" s="11"/>
      <c r="AF33" s="11"/>
      <c r="AG33" s="11"/>
      <c r="AH33" s="11"/>
      <c r="AI33" s="11"/>
      <c r="AJ33" s="11"/>
      <c r="AK33" s="11"/>
    </row>
    <row r="34" ht="10.5" customHeight="1">
      <c r="A34" s="189" t="s">
        <v>801</v>
      </c>
      <c r="H34" s="299" t="s">
        <v>72</v>
      </c>
      <c r="I34" s="193" t="s">
        <v>802</v>
      </c>
      <c r="P34" s="322" t="s">
        <v>74</v>
      </c>
      <c r="Q34" s="25"/>
      <c r="R34" s="189" t="s">
        <v>803</v>
      </c>
      <c r="S34" s="189"/>
      <c r="T34" s="189"/>
      <c r="U34" s="189"/>
      <c r="V34" s="189"/>
      <c r="W34" s="306" t="s">
        <v>72</v>
      </c>
      <c r="X34" s="323">
        <v>0.0</v>
      </c>
      <c r="Y34" s="302" t="s">
        <v>72</v>
      </c>
      <c r="Z34" s="11"/>
      <c r="AA34" s="189" t="s">
        <v>804</v>
      </c>
      <c r="AB34" s="189" t="s">
        <v>72</v>
      </c>
      <c r="AC34" s="324"/>
      <c r="AD34" s="324"/>
      <c r="AE34" s="205"/>
      <c r="AF34" s="205"/>
      <c r="AG34" s="205"/>
      <c r="AH34" s="205"/>
      <c r="AI34" s="205"/>
      <c r="AJ34" s="205"/>
      <c r="AK34" s="205"/>
    </row>
    <row r="35" ht="10.5" customHeight="1">
      <c r="A35" s="189" t="s">
        <v>805</v>
      </c>
      <c r="H35" s="299" t="s">
        <v>72</v>
      </c>
      <c r="I35" s="189"/>
      <c r="P35" s="325"/>
      <c r="Q35" s="32"/>
      <c r="R35" s="189" t="s">
        <v>806</v>
      </c>
      <c r="S35" s="187"/>
      <c r="T35" s="187"/>
      <c r="U35" s="187"/>
      <c r="V35" s="187"/>
      <c r="W35" s="306" t="s">
        <v>72</v>
      </c>
      <c r="X35" s="326">
        <v>0.0</v>
      </c>
      <c r="Y35" s="296" t="s">
        <v>72</v>
      </c>
      <c r="Z35" s="11"/>
      <c r="AA35" s="189" t="s">
        <v>807</v>
      </c>
      <c r="AB35" s="189" t="s">
        <v>74</v>
      </c>
      <c r="AC35" s="288"/>
      <c r="AD35" s="288"/>
      <c r="AE35" s="189"/>
      <c r="AF35" s="189"/>
      <c r="AG35" s="189"/>
      <c r="AH35" s="189"/>
      <c r="AI35" s="189"/>
      <c r="AJ35" s="189"/>
      <c r="AK35" s="189"/>
    </row>
    <row r="36" ht="3.0"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89" t="s">
        <v>808</v>
      </c>
      <c r="AB36" s="189"/>
      <c r="AC36" s="288"/>
      <c r="AD36" s="288"/>
      <c r="AE36" s="189"/>
      <c r="AF36" s="189"/>
      <c r="AG36" s="189"/>
      <c r="AH36" s="189"/>
      <c r="AI36" s="189"/>
      <c r="AJ36" s="189"/>
      <c r="AK36" s="189"/>
    </row>
    <row r="37" ht="13.5" customHeight="1">
      <c r="A37" s="327" t="s">
        <v>809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4"/>
      <c r="Z37" s="205"/>
      <c r="AA37" s="189" t="s">
        <v>810</v>
      </c>
      <c r="AB37" s="189"/>
      <c r="AC37" s="205"/>
      <c r="AD37" s="205"/>
      <c r="AE37" s="205"/>
      <c r="AF37" s="205"/>
      <c r="AG37" s="205"/>
      <c r="AH37" s="205"/>
      <c r="AI37" s="205"/>
      <c r="AJ37" s="205"/>
      <c r="AK37" s="205"/>
    </row>
    <row r="38" ht="13.5" customHeight="1">
      <c r="A38" s="328"/>
      <c r="B38" s="32"/>
      <c r="C38" s="32"/>
      <c r="D38" s="32"/>
      <c r="E38" s="32"/>
      <c r="F38" s="32"/>
      <c r="G38" s="329"/>
      <c r="H38" s="330" t="s">
        <v>176</v>
      </c>
      <c r="I38" s="331"/>
      <c r="J38" s="332" t="s">
        <v>592</v>
      </c>
      <c r="K38" s="128"/>
      <c r="L38" s="128"/>
      <c r="M38" s="128"/>
      <c r="N38" s="128"/>
      <c r="O38" s="128"/>
      <c r="P38" s="128"/>
      <c r="Q38" s="128"/>
      <c r="R38" s="128"/>
      <c r="S38" s="128"/>
      <c r="T38" s="128"/>
      <c r="U38" s="331"/>
      <c r="V38" s="333" t="s">
        <v>657</v>
      </c>
      <c r="W38" s="25"/>
      <c r="X38" s="25"/>
      <c r="Y38" s="293"/>
      <c r="Z38" s="11"/>
      <c r="AA38" s="189" t="s">
        <v>811</v>
      </c>
      <c r="AB38" s="189"/>
      <c r="AC38" s="264"/>
      <c r="AD38" s="264"/>
      <c r="AE38" s="11"/>
      <c r="AF38" s="11"/>
      <c r="AG38" s="11"/>
      <c r="AH38" s="11"/>
      <c r="AI38" s="11"/>
      <c r="AJ38" s="11"/>
      <c r="AK38" s="11"/>
    </row>
    <row r="39" ht="54.0" customHeight="1">
      <c r="A39" s="189"/>
      <c r="B39" s="189"/>
      <c r="C39" s="189"/>
      <c r="D39" s="189"/>
      <c r="E39" s="189"/>
      <c r="F39" s="189"/>
      <c r="G39" s="189"/>
      <c r="H39" s="334" t="s">
        <v>812</v>
      </c>
      <c r="I39" s="335" t="s">
        <v>813</v>
      </c>
      <c r="J39" s="336" t="s">
        <v>814</v>
      </c>
      <c r="K39" s="337" t="s">
        <v>815</v>
      </c>
      <c r="L39" s="338" t="s">
        <v>816</v>
      </c>
      <c r="M39" s="339" t="s">
        <v>817</v>
      </c>
      <c r="N39" s="340" t="s">
        <v>818</v>
      </c>
      <c r="O39" s="341" t="s">
        <v>819</v>
      </c>
      <c r="P39" s="341" t="s">
        <v>820</v>
      </c>
      <c r="Q39" s="337" t="s">
        <v>821</v>
      </c>
      <c r="R39" s="342" t="s">
        <v>822</v>
      </c>
      <c r="S39" s="342" t="s">
        <v>823</v>
      </c>
      <c r="T39" s="342" t="s">
        <v>824</v>
      </c>
      <c r="U39" s="343" t="s">
        <v>825</v>
      </c>
      <c r="V39" s="344" t="s">
        <v>826</v>
      </c>
      <c r="W39" s="345" t="s">
        <v>827</v>
      </c>
      <c r="X39" s="343" t="s">
        <v>828</v>
      </c>
      <c r="Y39" s="346" t="s">
        <v>829</v>
      </c>
      <c r="Z39" s="11"/>
      <c r="AA39" s="189" t="s">
        <v>830</v>
      </c>
      <c r="AB39" s="189"/>
      <c r="AC39" s="264"/>
      <c r="AD39" s="264"/>
      <c r="AE39" s="11"/>
      <c r="AF39" s="11"/>
      <c r="AG39" s="11"/>
      <c r="AH39" s="11"/>
      <c r="AI39" s="11"/>
      <c r="AJ39" s="11"/>
      <c r="AK39" s="11"/>
    </row>
    <row r="40" ht="13.5" customHeight="1">
      <c r="A40" s="287"/>
      <c r="B40" s="347" t="s">
        <v>831</v>
      </c>
      <c r="C40" s="25"/>
      <c r="D40" s="25"/>
      <c r="E40" s="25"/>
      <c r="F40" s="25"/>
      <c r="G40" s="293"/>
      <c r="H40" s="348"/>
      <c r="I40" s="349"/>
      <c r="J40" s="350" t="s">
        <v>1070</v>
      </c>
      <c r="K40" s="128"/>
      <c r="L40" s="128"/>
      <c r="M40" s="128"/>
      <c r="N40" s="128"/>
      <c r="O40" s="128"/>
      <c r="P40" s="128"/>
      <c r="Q40" s="128"/>
      <c r="R40" s="128"/>
      <c r="S40" s="128"/>
      <c r="T40" s="128"/>
      <c r="U40" s="128"/>
      <c r="V40" s="331"/>
      <c r="W40" s="350" t="s">
        <v>835</v>
      </c>
      <c r="X40" s="331"/>
      <c r="Y40" s="293"/>
      <c r="Z40" s="11"/>
      <c r="AA40" s="189" t="s">
        <v>836</v>
      </c>
      <c r="AB40" s="285" t="s">
        <v>726</v>
      </c>
      <c r="AC40" s="264"/>
      <c r="AD40" s="264"/>
      <c r="AE40" s="11"/>
      <c r="AF40" s="11"/>
      <c r="AG40" s="11"/>
      <c r="AH40" s="11"/>
      <c r="AI40" s="11"/>
      <c r="AJ40" s="11"/>
      <c r="AK40" s="11"/>
    </row>
    <row r="41" ht="13.5" customHeight="1">
      <c r="A41" s="352">
        <v>1.0</v>
      </c>
      <c r="B41" s="353" t="s">
        <v>211</v>
      </c>
      <c r="C41" s="128"/>
      <c r="D41" s="128"/>
      <c r="E41" s="128"/>
      <c r="F41" s="128"/>
      <c r="G41" s="129"/>
      <c r="H41" s="354">
        <v>22.5</v>
      </c>
      <c r="I41" s="355">
        <v>7.0</v>
      </c>
      <c r="J41" s="356" t="s">
        <v>838</v>
      </c>
      <c r="K41" s="357"/>
      <c r="L41" s="357"/>
      <c r="M41" s="357"/>
      <c r="N41" s="358"/>
      <c r="O41" s="357"/>
      <c r="P41" s="357"/>
      <c r="Q41" s="358"/>
      <c r="R41" s="358"/>
      <c r="S41" s="358"/>
      <c r="T41" s="358"/>
      <c r="U41" s="359"/>
      <c r="V41" s="360"/>
      <c r="W41" s="361">
        <v>0.0</v>
      </c>
      <c r="X41" s="362">
        <v>0.0</v>
      </c>
      <c r="Y41" s="363">
        <v>0.0</v>
      </c>
      <c r="Z41" s="285"/>
      <c r="AA41" s="189" t="s">
        <v>724</v>
      </c>
      <c r="AB41" s="285" t="s">
        <v>71</v>
      </c>
      <c r="AC41" s="364"/>
      <c r="AD41" s="364"/>
      <c r="AE41" s="285"/>
      <c r="AF41" s="285"/>
      <c r="AG41" s="285"/>
      <c r="AH41" s="285"/>
      <c r="AI41" s="285"/>
      <c r="AJ41" s="285"/>
      <c r="AK41" s="285"/>
    </row>
    <row r="42" ht="13.5" customHeight="1">
      <c r="A42" s="352">
        <f t="shared" ref="A42:A65" si="1">1+A41</f>
        <v>2</v>
      </c>
      <c r="B42" s="353" t="s">
        <v>1071</v>
      </c>
      <c r="C42" s="128"/>
      <c r="D42" s="128"/>
      <c r="E42" s="128"/>
      <c r="F42" s="128"/>
      <c r="G42" s="129"/>
      <c r="H42" s="354">
        <v>28.0</v>
      </c>
      <c r="I42" s="355">
        <v>4.0</v>
      </c>
      <c r="J42" s="356" t="s">
        <v>838</v>
      </c>
      <c r="K42" s="357"/>
      <c r="L42" s="357"/>
      <c r="M42" s="357"/>
      <c r="N42" s="358"/>
      <c r="O42" s="357"/>
      <c r="P42" s="357"/>
      <c r="Q42" s="358"/>
      <c r="R42" s="358"/>
      <c r="S42" s="358"/>
      <c r="T42" s="358"/>
      <c r="U42" s="359"/>
      <c r="V42" s="360"/>
      <c r="W42" s="361">
        <v>0.0</v>
      </c>
      <c r="X42" s="362">
        <v>0.0</v>
      </c>
      <c r="Y42" s="363">
        <v>0.0</v>
      </c>
      <c r="Z42" s="285"/>
      <c r="AA42" s="189"/>
      <c r="AB42" s="285"/>
      <c r="AC42" s="364"/>
      <c r="AD42" s="364"/>
      <c r="AE42" s="285"/>
      <c r="AF42" s="285"/>
      <c r="AG42" s="285"/>
      <c r="AH42" s="285"/>
      <c r="AI42" s="285"/>
      <c r="AJ42" s="285"/>
      <c r="AK42" s="285"/>
    </row>
    <row r="43" ht="13.5" customHeight="1">
      <c r="A43" s="352">
        <f t="shared" si="1"/>
        <v>3</v>
      </c>
      <c r="B43" s="353" t="s">
        <v>1072</v>
      </c>
      <c r="C43" s="128"/>
      <c r="D43" s="128"/>
      <c r="E43" s="128"/>
      <c r="F43" s="128"/>
      <c r="G43" s="129"/>
      <c r="H43" s="354">
        <v>7.5</v>
      </c>
      <c r="I43" s="355">
        <v>2.0</v>
      </c>
      <c r="J43" s="356" t="s">
        <v>838</v>
      </c>
      <c r="K43" s="357"/>
      <c r="L43" s="357"/>
      <c r="M43" s="357"/>
      <c r="N43" s="358"/>
      <c r="O43" s="357"/>
      <c r="P43" s="357"/>
      <c r="Q43" s="358"/>
      <c r="R43" s="358"/>
      <c r="S43" s="358"/>
      <c r="T43" s="358"/>
      <c r="U43" s="359"/>
      <c r="V43" s="360"/>
      <c r="W43" s="361">
        <v>0.0</v>
      </c>
      <c r="X43" s="362">
        <v>0.0</v>
      </c>
      <c r="Y43" s="363">
        <v>0.0</v>
      </c>
      <c r="Z43" s="285"/>
      <c r="AA43" s="189"/>
      <c r="AB43" s="285"/>
      <c r="AC43" s="364"/>
      <c r="AD43" s="364"/>
      <c r="AE43" s="285"/>
      <c r="AF43" s="285"/>
      <c r="AG43" s="285"/>
      <c r="AH43" s="285"/>
      <c r="AI43" s="285"/>
      <c r="AJ43" s="285"/>
      <c r="AK43" s="285"/>
    </row>
    <row r="44" ht="13.5" customHeight="1">
      <c r="A44" s="352">
        <f t="shared" si="1"/>
        <v>4</v>
      </c>
      <c r="B44" s="353" t="s">
        <v>218</v>
      </c>
      <c r="C44" s="128"/>
      <c r="D44" s="128"/>
      <c r="E44" s="128"/>
      <c r="F44" s="128"/>
      <c r="G44" s="129"/>
      <c r="H44" s="354">
        <v>1.0</v>
      </c>
      <c r="I44" s="355">
        <v>1.0</v>
      </c>
      <c r="J44" s="356" t="s">
        <v>838</v>
      </c>
      <c r="K44" s="421"/>
      <c r="L44" s="421" t="s">
        <v>838</v>
      </c>
      <c r="M44" s="421"/>
      <c r="N44" s="358"/>
      <c r="O44" s="357"/>
      <c r="P44" s="357"/>
      <c r="Q44" s="358"/>
      <c r="R44" s="358"/>
      <c r="S44" s="358"/>
      <c r="T44" s="358"/>
      <c r="U44" s="359"/>
      <c r="V44" s="360"/>
      <c r="W44" s="361">
        <v>0.0</v>
      </c>
      <c r="X44" s="362">
        <v>0.0</v>
      </c>
      <c r="Y44" s="363">
        <v>0.0</v>
      </c>
      <c r="Z44" s="285"/>
      <c r="AA44" s="189"/>
      <c r="AB44" s="285"/>
      <c r="AC44" s="364"/>
      <c r="AD44" s="364"/>
      <c r="AE44" s="285"/>
      <c r="AF44" s="285"/>
      <c r="AG44" s="285"/>
      <c r="AH44" s="285"/>
      <c r="AI44" s="285"/>
      <c r="AJ44" s="285"/>
      <c r="AK44" s="285"/>
    </row>
    <row r="45" ht="13.5" customHeight="1">
      <c r="A45" s="352">
        <f t="shared" si="1"/>
        <v>5</v>
      </c>
      <c r="B45" s="365"/>
      <c r="C45" s="128"/>
      <c r="D45" s="128"/>
      <c r="E45" s="128"/>
      <c r="F45" s="128"/>
      <c r="G45" s="129"/>
      <c r="H45" s="358">
        <v>0.0</v>
      </c>
      <c r="I45" s="359">
        <v>0.0</v>
      </c>
      <c r="J45" s="366"/>
      <c r="K45" s="357"/>
      <c r="L45" s="357"/>
      <c r="M45" s="357"/>
      <c r="N45" s="358"/>
      <c r="O45" s="357"/>
      <c r="P45" s="357"/>
      <c r="Q45" s="358"/>
      <c r="R45" s="358"/>
      <c r="S45" s="358"/>
      <c r="T45" s="358"/>
      <c r="U45" s="359"/>
      <c r="V45" s="360"/>
      <c r="W45" s="361">
        <v>0.0</v>
      </c>
      <c r="X45" s="362">
        <v>0.0</v>
      </c>
      <c r="Y45" s="363">
        <v>0.0</v>
      </c>
      <c r="Z45" s="285"/>
      <c r="AA45" s="189"/>
      <c r="AB45" s="285"/>
      <c r="AC45" s="364"/>
      <c r="AD45" s="364"/>
      <c r="AE45" s="285"/>
      <c r="AF45" s="285"/>
      <c r="AG45" s="285"/>
      <c r="AH45" s="285"/>
      <c r="AI45" s="285"/>
      <c r="AJ45" s="285"/>
      <c r="AK45" s="285"/>
    </row>
    <row r="46" ht="13.5" customHeight="1">
      <c r="A46" s="352">
        <f t="shared" si="1"/>
        <v>6</v>
      </c>
      <c r="B46" s="365"/>
      <c r="C46" s="128"/>
      <c r="D46" s="128"/>
      <c r="E46" s="128"/>
      <c r="F46" s="128"/>
      <c r="G46" s="129"/>
      <c r="H46" s="358">
        <v>0.0</v>
      </c>
      <c r="I46" s="359">
        <v>0.0</v>
      </c>
      <c r="J46" s="366"/>
      <c r="K46" s="357"/>
      <c r="L46" s="357"/>
      <c r="M46" s="357"/>
      <c r="N46" s="358"/>
      <c r="O46" s="357"/>
      <c r="P46" s="357"/>
      <c r="Q46" s="358"/>
      <c r="R46" s="358"/>
      <c r="S46" s="358"/>
      <c r="T46" s="358"/>
      <c r="U46" s="359"/>
      <c r="V46" s="360"/>
      <c r="W46" s="361">
        <v>0.0</v>
      </c>
      <c r="X46" s="362">
        <v>0.0</v>
      </c>
      <c r="Y46" s="363">
        <v>0.0</v>
      </c>
      <c r="Z46" s="285"/>
      <c r="AA46" s="189"/>
      <c r="AB46" s="285"/>
      <c r="AC46" s="364"/>
      <c r="AD46" s="364"/>
      <c r="AE46" s="285"/>
      <c r="AF46" s="285"/>
      <c r="AG46" s="285"/>
      <c r="AH46" s="285"/>
      <c r="AI46" s="285"/>
      <c r="AJ46" s="285"/>
      <c r="AK46" s="285"/>
    </row>
    <row r="47" ht="13.5" customHeight="1">
      <c r="A47" s="352">
        <f t="shared" si="1"/>
        <v>7</v>
      </c>
      <c r="B47" s="365"/>
      <c r="C47" s="128"/>
      <c r="D47" s="128"/>
      <c r="E47" s="128"/>
      <c r="F47" s="128"/>
      <c r="G47" s="129"/>
      <c r="H47" s="358">
        <v>0.0</v>
      </c>
      <c r="I47" s="359">
        <v>0.0</v>
      </c>
      <c r="J47" s="366"/>
      <c r="K47" s="357"/>
      <c r="L47" s="357"/>
      <c r="M47" s="357"/>
      <c r="N47" s="358"/>
      <c r="O47" s="357"/>
      <c r="P47" s="357"/>
      <c r="Q47" s="358"/>
      <c r="R47" s="358"/>
      <c r="S47" s="358"/>
      <c r="T47" s="358"/>
      <c r="U47" s="359"/>
      <c r="V47" s="360"/>
      <c r="W47" s="361">
        <v>0.0</v>
      </c>
      <c r="X47" s="362">
        <v>0.0</v>
      </c>
      <c r="Y47" s="363">
        <v>0.0</v>
      </c>
      <c r="Z47" s="285"/>
      <c r="AA47" s="189"/>
      <c r="AB47" s="285"/>
      <c r="AC47" s="364"/>
      <c r="AD47" s="364"/>
      <c r="AE47" s="285"/>
      <c r="AF47" s="285"/>
      <c r="AG47" s="285"/>
      <c r="AH47" s="285"/>
      <c r="AI47" s="285"/>
      <c r="AJ47" s="285"/>
      <c r="AK47" s="285"/>
    </row>
    <row r="48" ht="13.5" customHeight="1">
      <c r="A48" s="352">
        <f t="shared" si="1"/>
        <v>8</v>
      </c>
      <c r="B48" s="365"/>
      <c r="C48" s="128"/>
      <c r="D48" s="128"/>
      <c r="E48" s="128"/>
      <c r="F48" s="128"/>
      <c r="G48" s="129"/>
      <c r="H48" s="358">
        <v>0.0</v>
      </c>
      <c r="I48" s="359">
        <v>0.0</v>
      </c>
      <c r="J48" s="366"/>
      <c r="K48" s="357"/>
      <c r="L48" s="357"/>
      <c r="M48" s="357"/>
      <c r="N48" s="358"/>
      <c r="O48" s="357"/>
      <c r="P48" s="357"/>
      <c r="Q48" s="358"/>
      <c r="R48" s="358"/>
      <c r="S48" s="358"/>
      <c r="T48" s="358"/>
      <c r="U48" s="359"/>
      <c r="V48" s="360"/>
      <c r="W48" s="361">
        <v>0.0</v>
      </c>
      <c r="X48" s="362">
        <v>0.0</v>
      </c>
      <c r="Y48" s="363">
        <v>0.0</v>
      </c>
      <c r="Z48" s="285"/>
      <c r="AA48" s="189"/>
      <c r="AB48" s="285"/>
      <c r="AC48" s="364"/>
      <c r="AD48" s="364"/>
      <c r="AE48" s="285"/>
      <c r="AF48" s="285"/>
      <c r="AG48" s="285"/>
      <c r="AH48" s="285"/>
      <c r="AI48" s="285"/>
      <c r="AJ48" s="285"/>
      <c r="AK48" s="285"/>
    </row>
    <row r="49" ht="13.5" customHeight="1">
      <c r="A49" s="352">
        <f t="shared" si="1"/>
        <v>9</v>
      </c>
      <c r="B49" s="365"/>
      <c r="C49" s="128"/>
      <c r="D49" s="128"/>
      <c r="E49" s="128"/>
      <c r="F49" s="128"/>
      <c r="G49" s="129"/>
      <c r="H49" s="358">
        <v>0.0</v>
      </c>
      <c r="I49" s="359">
        <v>0.0</v>
      </c>
      <c r="J49" s="366"/>
      <c r="K49" s="357"/>
      <c r="L49" s="357"/>
      <c r="M49" s="357"/>
      <c r="N49" s="358"/>
      <c r="O49" s="357"/>
      <c r="P49" s="357"/>
      <c r="Q49" s="358"/>
      <c r="R49" s="358"/>
      <c r="S49" s="358"/>
      <c r="T49" s="358"/>
      <c r="U49" s="359"/>
      <c r="V49" s="360"/>
      <c r="W49" s="361">
        <v>0.0</v>
      </c>
      <c r="X49" s="362">
        <v>0.0</v>
      </c>
      <c r="Y49" s="363">
        <v>0.0</v>
      </c>
      <c r="Z49" s="285"/>
      <c r="AA49" s="189"/>
      <c r="AB49" s="285"/>
      <c r="AC49" s="364"/>
      <c r="AD49" s="364"/>
      <c r="AE49" s="285"/>
      <c r="AF49" s="285"/>
      <c r="AG49" s="285"/>
      <c r="AH49" s="285"/>
      <c r="AI49" s="285"/>
      <c r="AJ49" s="285"/>
      <c r="AK49" s="285"/>
    </row>
    <row r="50" ht="13.5" customHeight="1">
      <c r="A50" s="352">
        <f t="shared" si="1"/>
        <v>10</v>
      </c>
      <c r="B50" s="365"/>
      <c r="C50" s="128"/>
      <c r="D50" s="128"/>
      <c r="E50" s="128"/>
      <c r="F50" s="128"/>
      <c r="G50" s="129"/>
      <c r="H50" s="358">
        <v>0.0</v>
      </c>
      <c r="I50" s="359">
        <v>0.0</v>
      </c>
      <c r="J50" s="366"/>
      <c r="K50" s="357"/>
      <c r="L50" s="357"/>
      <c r="M50" s="357"/>
      <c r="N50" s="358"/>
      <c r="O50" s="357"/>
      <c r="P50" s="357"/>
      <c r="Q50" s="358"/>
      <c r="R50" s="358"/>
      <c r="S50" s="358"/>
      <c r="T50" s="358"/>
      <c r="U50" s="359"/>
      <c r="V50" s="360"/>
      <c r="W50" s="361">
        <v>0.0</v>
      </c>
      <c r="X50" s="362">
        <v>0.0</v>
      </c>
      <c r="Y50" s="363">
        <v>0.0</v>
      </c>
      <c r="Z50" s="285"/>
      <c r="AA50" s="189"/>
      <c r="AB50" s="285"/>
      <c r="AC50" s="364"/>
      <c r="AD50" s="364"/>
      <c r="AE50" s="285"/>
      <c r="AF50" s="285"/>
      <c r="AG50" s="285"/>
      <c r="AH50" s="285"/>
      <c r="AI50" s="285"/>
      <c r="AJ50" s="285"/>
      <c r="AK50" s="285"/>
    </row>
    <row r="51" ht="13.5" customHeight="1">
      <c r="A51" s="352">
        <f t="shared" si="1"/>
        <v>11</v>
      </c>
      <c r="B51" s="365"/>
      <c r="C51" s="128"/>
      <c r="D51" s="128"/>
      <c r="E51" s="128"/>
      <c r="F51" s="128"/>
      <c r="G51" s="129"/>
      <c r="H51" s="358">
        <v>0.0</v>
      </c>
      <c r="I51" s="359">
        <v>0.0</v>
      </c>
      <c r="J51" s="366"/>
      <c r="K51" s="357"/>
      <c r="L51" s="357"/>
      <c r="M51" s="357"/>
      <c r="N51" s="358"/>
      <c r="O51" s="357"/>
      <c r="P51" s="357"/>
      <c r="Q51" s="358"/>
      <c r="R51" s="358"/>
      <c r="S51" s="358"/>
      <c r="T51" s="358"/>
      <c r="U51" s="359"/>
      <c r="V51" s="360"/>
      <c r="W51" s="361">
        <v>0.0</v>
      </c>
      <c r="X51" s="362">
        <v>0.0</v>
      </c>
      <c r="Y51" s="363">
        <v>0.0</v>
      </c>
      <c r="Z51" s="285"/>
      <c r="AA51" s="189"/>
      <c r="AB51" s="285"/>
      <c r="AC51" s="364"/>
      <c r="AD51" s="364"/>
      <c r="AE51" s="285"/>
      <c r="AF51" s="285"/>
      <c r="AG51" s="285"/>
      <c r="AH51" s="285"/>
      <c r="AI51" s="285"/>
      <c r="AJ51" s="285"/>
      <c r="AK51" s="285"/>
    </row>
    <row r="52" ht="13.5" customHeight="1">
      <c r="A52" s="352">
        <f t="shared" si="1"/>
        <v>12</v>
      </c>
      <c r="B52" s="365"/>
      <c r="C52" s="128"/>
      <c r="D52" s="128"/>
      <c r="E52" s="128"/>
      <c r="F52" s="128"/>
      <c r="G52" s="129"/>
      <c r="H52" s="358">
        <v>0.0</v>
      </c>
      <c r="I52" s="359">
        <v>0.0</v>
      </c>
      <c r="J52" s="366"/>
      <c r="K52" s="357"/>
      <c r="L52" s="357"/>
      <c r="M52" s="357"/>
      <c r="N52" s="358"/>
      <c r="O52" s="357"/>
      <c r="P52" s="357"/>
      <c r="Q52" s="358"/>
      <c r="R52" s="358"/>
      <c r="S52" s="358"/>
      <c r="T52" s="358"/>
      <c r="U52" s="359"/>
      <c r="V52" s="360"/>
      <c r="W52" s="361">
        <v>0.0</v>
      </c>
      <c r="X52" s="362">
        <v>0.0</v>
      </c>
      <c r="Y52" s="363">
        <v>0.0</v>
      </c>
      <c r="Z52" s="285"/>
      <c r="AA52" s="367" t="s">
        <v>839</v>
      </c>
      <c r="AB52" s="285" t="s">
        <v>852</v>
      </c>
      <c r="AC52" s="364"/>
      <c r="AD52" s="364"/>
      <c r="AE52" s="285"/>
      <c r="AF52" s="285"/>
      <c r="AG52" s="285"/>
      <c r="AH52" s="285"/>
      <c r="AI52" s="285"/>
      <c r="AJ52" s="285"/>
      <c r="AK52" s="285"/>
    </row>
    <row r="53" ht="13.5" customHeight="1">
      <c r="A53" s="352">
        <f t="shared" si="1"/>
        <v>13</v>
      </c>
      <c r="B53" s="365"/>
      <c r="C53" s="128"/>
      <c r="D53" s="128"/>
      <c r="E53" s="128"/>
      <c r="F53" s="128"/>
      <c r="G53" s="129"/>
      <c r="H53" s="358">
        <v>0.0</v>
      </c>
      <c r="I53" s="359">
        <v>0.0</v>
      </c>
      <c r="J53" s="366"/>
      <c r="K53" s="357"/>
      <c r="L53" s="357"/>
      <c r="M53" s="357"/>
      <c r="N53" s="358"/>
      <c r="O53" s="357"/>
      <c r="P53" s="357"/>
      <c r="Q53" s="358"/>
      <c r="R53" s="358"/>
      <c r="S53" s="358"/>
      <c r="T53" s="358"/>
      <c r="U53" s="359"/>
      <c r="V53" s="360"/>
      <c r="W53" s="361">
        <v>0.0</v>
      </c>
      <c r="X53" s="362">
        <v>0.0</v>
      </c>
      <c r="Y53" s="363">
        <v>0.0</v>
      </c>
      <c r="Z53" s="285"/>
      <c r="AA53" s="285" t="s">
        <v>841</v>
      </c>
      <c r="AB53" s="285" t="s">
        <v>853</v>
      </c>
      <c r="AC53" s="364"/>
      <c r="AD53" s="364"/>
      <c r="AE53" s="285"/>
      <c r="AF53" s="285"/>
      <c r="AG53" s="285"/>
      <c r="AH53" s="285"/>
      <c r="AI53" s="285"/>
      <c r="AJ53" s="285"/>
      <c r="AK53" s="285"/>
    </row>
    <row r="54" ht="13.5" customHeight="1">
      <c r="A54" s="352">
        <f t="shared" si="1"/>
        <v>14</v>
      </c>
      <c r="B54" s="365"/>
      <c r="C54" s="128"/>
      <c r="D54" s="128"/>
      <c r="E54" s="128"/>
      <c r="F54" s="128"/>
      <c r="G54" s="129"/>
      <c r="H54" s="358">
        <v>0.0</v>
      </c>
      <c r="I54" s="359">
        <v>0.0</v>
      </c>
      <c r="J54" s="366"/>
      <c r="K54" s="357"/>
      <c r="L54" s="357"/>
      <c r="M54" s="357"/>
      <c r="N54" s="358"/>
      <c r="O54" s="357"/>
      <c r="P54" s="357"/>
      <c r="Q54" s="358"/>
      <c r="R54" s="358"/>
      <c r="S54" s="358"/>
      <c r="T54" s="358"/>
      <c r="U54" s="359"/>
      <c r="V54" s="360"/>
      <c r="W54" s="361">
        <v>0.0</v>
      </c>
      <c r="X54" s="362">
        <v>0.0</v>
      </c>
      <c r="Y54" s="363">
        <v>0.0</v>
      </c>
      <c r="Z54" s="285"/>
      <c r="AA54" s="285" t="s">
        <v>842</v>
      </c>
      <c r="AB54" s="285" t="s">
        <v>854</v>
      </c>
      <c r="AC54" s="364"/>
      <c r="AD54" s="364"/>
      <c r="AE54" s="285"/>
      <c r="AF54" s="285"/>
      <c r="AG54" s="285"/>
      <c r="AH54" s="285"/>
      <c r="AI54" s="285"/>
      <c r="AJ54" s="285"/>
      <c r="AK54" s="285"/>
    </row>
    <row r="55" ht="13.5" customHeight="1">
      <c r="A55" s="352">
        <f t="shared" si="1"/>
        <v>15</v>
      </c>
      <c r="B55" s="365"/>
      <c r="C55" s="128"/>
      <c r="D55" s="128"/>
      <c r="E55" s="128"/>
      <c r="F55" s="128"/>
      <c r="G55" s="129"/>
      <c r="H55" s="358">
        <v>0.0</v>
      </c>
      <c r="I55" s="359">
        <v>0.0</v>
      </c>
      <c r="J55" s="366"/>
      <c r="K55" s="357"/>
      <c r="L55" s="357"/>
      <c r="M55" s="357"/>
      <c r="N55" s="358"/>
      <c r="O55" s="357"/>
      <c r="P55" s="357"/>
      <c r="Q55" s="358"/>
      <c r="R55" s="358"/>
      <c r="S55" s="358"/>
      <c r="T55" s="358"/>
      <c r="U55" s="359"/>
      <c r="V55" s="360"/>
      <c r="W55" s="361">
        <v>0.0</v>
      </c>
      <c r="X55" s="362">
        <v>0.0</v>
      </c>
      <c r="Y55" s="363">
        <v>0.0</v>
      </c>
      <c r="Z55" s="285"/>
      <c r="AA55" s="285" t="s">
        <v>844</v>
      </c>
      <c r="AB55" s="285" t="s">
        <v>855</v>
      </c>
      <c r="AC55" s="364"/>
      <c r="AD55" s="364"/>
      <c r="AE55" s="285"/>
      <c r="AF55" s="285"/>
      <c r="AG55" s="285"/>
      <c r="AH55" s="285"/>
      <c r="AI55" s="285"/>
      <c r="AJ55" s="285"/>
      <c r="AK55" s="285"/>
    </row>
    <row r="56" ht="13.5" customHeight="1">
      <c r="A56" s="352">
        <f t="shared" si="1"/>
        <v>16</v>
      </c>
      <c r="B56" s="365"/>
      <c r="C56" s="128"/>
      <c r="D56" s="128"/>
      <c r="E56" s="128"/>
      <c r="F56" s="128"/>
      <c r="G56" s="129"/>
      <c r="H56" s="358">
        <v>0.0</v>
      </c>
      <c r="I56" s="359">
        <v>0.0</v>
      </c>
      <c r="J56" s="366"/>
      <c r="K56" s="357"/>
      <c r="L56" s="357"/>
      <c r="M56" s="357"/>
      <c r="N56" s="358"/>
      <c r="O56" s="357"/>
      <c r="P56" s="357"/>
      <c r="Q56" s="358"/>
      <c r="R56" s="358"/>
      <c r="S56" s="358"/>
      <c r="T56" s="358"/>
      <c r="U56" s="359"/>
      <c r="V56" s="360"/>
      <c r="W56" s="361">
        <v>0.0</v>
      </c>
      <c r="X56" s="362">
        <v>0.0</v>
      </c>
      <c r="Y56" s="363">
        <v>0.0</v>
      </c>
      <c r="Z56" s="285"/>
      <c r="AA56" s="285" t="s">
        <v>845</v>
      </c>
      <c r="AB56" s="285" t="s">
        <v>856</v>
      </c>
      <c r="AC56" s="364"/>
      <c r="AD56" s="364"/>
      <c r="AE56" s="285"/>
      <c r="AF56" s="285"/>
      <c r="AG56" s="285"/>
      <c r="AH56" s="285"/>
      <c r="AI56" s="285"/>
      <c r="AJ56" s="285"/>
      <c r="AK56" s="285"/>
    </row>
    <row r="57" ht="13.5" customHeight="1">
      <c r="A57" s="352">
        <f t="shared" si="1"/>
        <v>17</v>
      </c>
      <c r="B57" s="365"/>
      <c r="C57" s="128"/>
      <c r="D57" s="128"/>
      <c r="E57" s="128"/>
      <c r="F57" s="128"/>
      <c r="G57" s="129"/>
      <c r="H57" s="358">
        <v>0.0</v>
      </c>
      <c r="I57" s="359">
        <v>0.0</v>
      </c>
      <c r="J57" s="366"/>
      <c r="K57" s="357"/>
      <c r="L57" s="357"/>
      <c r="M57" s="357"/>
      <c r="N57" s="358"/>
      <c r="O57" s="357"/>
      <c r="P57" s="357"/>
      <c r="Q57" s="358"/>
      <c r="R57" s="358"/>
      <c r="S57" s="358"/>
      <c r="T57" s="358"/>
      <c r="U57" s="359"/>
      <c r="V57" s="360"/>
      <c r="W57" s="361">
        <v>0.0</v>
      </c>
      <c r="X57" s="362">
        <v>0.0</v>
      </c>
      <c r="Y57" s="363">
        <v>0.0</v>
      </c>
      <c r="Z57" s="285"/>
      <c r="AA57" s="285" t="s">
        <v>846</v>
      </c>
      <c r="AB57" s="285" t="s">
        <v>857</v>
      </c>
      <c r="AC57" s="364"/>
      <c r="AD57" s="364"/>
      <c r="AE57" s="285"/>
      <c r="AF57" s="285"/>
      <c r="AG57" s="285"/>
      <c r="AH57" s="285"/>
      <c r="AI57" s="285"/>
      <c r="AJ57" s="285"/>
      <c r="AK57" s="285"/>
    </row>
    <row r="58" ht="13.5" customHeight="1">
      <c r="A58" s="352">
        <f t="shared" si="1"/>
        <v>18</v>
      </c>
      <c r="B58" s="365"/>
      <c r="C58" s="128"/>
      <c r="D58" s="128"/>
      <c r="E58" s="128"/>
      <c r="F58" s="128"/>
      <c r="G58" s="129"/>
      <c r="H58" s="358">
        <v>0.0</v>
      </c>
      <c r="I58" s="359">
        <v>0.0</v>
      </c>
      <c r="J58" s="366"/>
      <c r="K58" s="357"/>
      <c r="L58" s="357"/>
      <c r="M58" s="357"/>
      <c r="N58" s="358"/>
      <c r="O58" s="357"/>
      <c r="P58" s="357"/>
      <c r="Q58" s="358"/>
      <c r="R58" s="358"/>
      <c r="S58" s="358"/>
      <c r="T58" s="358"/>
      <c r="U58" s="359"/>
      <c r="V58" s="360"/>
      <c r="W58" s="361">
        <v>0.0</v>
      </c>
      <c r="X58" s="362">
        <v>0.0</v>
      </c>
      <c r="Y58" s="363">
        <v>0.0</v>
      </c>
      <c r="Z58" s="285"/>
      <c r="AA58" s="285" t="s">
        <v>848</v>
      </c>
      <c r="AB58" s="285"/>
      <c r="AC58" s="364"/>
      <c r="AD58" s="364"/>
      <c r="AE58" s="285"/>
      <c r="AF58" s="285"/>
      <c r="AG58" s="285"/>
      <c r="AH58" s="285"/>
      <c r="AI58" s="285"/>
      <c r="AJ58" s="285"/>
      <c r="AK58" s="285"/>
    </row>
    <row r="59" ht="13.5" customHeight="1">
      <c r="A59" s="352">
        <f t="shared" si="1"/>
        <v>19</v>
      </c>
      <c r="B59" s="365"/>
      <c r="C59" s="128"/>
      <c r="D59" s="128"/>
      <c r="E59" s="128"/>
      <c r="F59" s="128"/>
      <c r="G59" s="129"/>
      <c r="H59" s="358">
        <v>0.0</v>
      </c>
      <c r="I59" s="359">
        <v>0.0</v>
      </c>
      <c r="J59" s="366"/>
      <c r="K59" s="357"/>
      <c r="L59" s="357"/>
      <c r="M59" s="357"/>
      <c r="N59" s="358"/>
      <c r="O59" s="357"/>
      <c r="P59" s="357"/>
      <c r="Q59" s="358"/>
      <c r="R59" s="358"/>
      <c r="S59" s="358"/>
      <c r="T59" s="358"/>
      <c r="U59" s="359"/>
      <c r="V59" s="360"/>
      <c r="W59" s="361">
        <v>0.0</v>
      </c>
      <c r="X59" s="362">
        <v>0.0</v>
      </c>
      <c r="Y59" s="363">
        <v>0.0</v>
      </c>
      <c r="Z59" s="285"/>
      <c r="AA59" s="285"/>
      <c r="AB59" s="285"/>
      <c r="AC59" s="364"/>
      <c r="AD59" s="364"/>
      <c r="AE59" s="285"/>
      <c r="AF59" s="285"/>
      <c r="AG59" s="285"/>
      <c r="AH59" s="285"/>
      <c r="AI59" s="285"/>
      <c r="AJ59" s="285"/>
      <c r="AK59" s="285"/>
    </row>
    <row r="60" ht="13.5" customHeight="1">
      <c r="A60" s="352">
        <f t="shared" si="1"/>
        <v>20</v>
      </c>
      <c r="B60" s="365"/>
      <c r="C60" s="128"/>
      <c r="D60" s="128"/>
      <c r="E60" s="128"/>
      <c r="F60" s="128"/>
      <c r="G60" s="129"/>
      <c r="H60" s="358">
        <v>0.0</v>
      </c>
      <c r="I60" s="359">
        <v>0.0</v>
      </c>
      <c r="J60" s="366"/>
      <c r="K60" s="357"/>
      <c r="L60" s="357"/>
      <c r="M60" s="357"/>
      <c r="N60" s="358"/>
      <c r="O60" s="357"/>
      <c r="P60" s="357"/>
      <c r="Q60" s="358"/>
      <c r="R60" s="358"/>
      <c r="S60" s="358"/>
      <c r="T60" s="358"/>
      <c r="U60" s="359"/>
      <c r="V60" s="360"/>
      <c r="W60" s="361">
        <v>0.0</v>
      </c>
      <c r="X60" s="362">
        <v>0.0</v>
      </c>
      <c r="Y60" s="363">
        <v>0.0</v>
      </c>
      <c r="Z60" s="285"/>
      <c r="AA60" s="285"/>
      <c r="AB60" s="285"/>
      <c r="AC60" s="364"/>
      <c r="AD60" s="364"/>
      <c r="AE60" s="285"/>
      <c r="AF60" s="285"/>
      <c r="AG60" s="285"/>
      <c r="AH60" s="285"/>
      <c r="AI60" s="285"/>
      <c r="AJ60" s="285"/>
      <c r="AK60" s="285"/>
    </row>
    <row r="61" ht="13.5" customHeight="1">
      <c r="A61" s="352">
        <f t="shared" si="1"/>
        <v>21</v>
      </c>
      <c r="B61" s="365"/>
      <c r="C61" s="128"/>
      <c r="D61" s="128"/>
      <c r="E61" s="128"/>
      <c r="F61" s="128"/>
      <c r="G61" s="129"/>
      <c r="H61" s="358">
        <v>0.0</v>
      </c>
      <c r="I61" s="359">
        <v>0.0</v>
      </c>
      <c r="J61" s="366"/>
      <c r="K61" s="357"/>
      <c r="L61" s="357"/>
      <c r="M61" s="357"/>
      <c r="N61" s="358"/>
      <c r="O61" s="357"/>
      <c r="P61" s="357"/>
      <c r="Q61" s="358"/>
      <c r="R61" s="358"/>
      <c r="S61" s="358"/>
      <c r="T61" s="358"/>
      <c r="U61" s="359"/>
      <c r="V61" s="360"/>
      <c r="W61" s="361">
        <v>0.0</v>
      </c>
      <c r="X61" s="362">
        <v>0.0</v>
      </c>
      <c r="Y61" s="363">
        <v>0.0</v>
      </c>
      <c r="Z61" s="285"/>
      <c r="AA61" s="285"/>
      <c r="AB61" s="285"/>
      <c r="AC61" s="364"/>
      <c r="AD61" s="364"/>
      <c r="AE61" s="285"/>
      <c r="AF61" s="285"/>
      <c r="AG61" s="285"/>
      <c r="AH61" s="285"/>
      <c r="AI61" s="285"/>
      <c r="AJ61" s="285"/>
      <c r="AK61" s="285"/>
    </row>
    <row r="62" ht="13.5" customHeight="1">
      <c r="A62" s="352">
        <f t="shared" si="1"/>
        <v>22</v>
      </c>
      <c r="B62" s="365"/>
      <c r="C62" s="128"/>
      <c r="D62" s="128"/>
      <c r="E62" s="128"/>
      <c r="F62" s="128"/>
      <c r="G62" s="129"/>
      <c r="H62" s="358">
        <v>0.0</v>
      </c>
      <c r="I62" s="359">
        <v>0.0</v>
      </c>
      <c r="J62" s="366"/>
      <c r="K62" s="357"/>
      <c r="L62" s="357"/>
      <c r="M62" s="357"/>
      <c r="N62" s="358"/>
      <c r="O62" s="357"/>
      <c r="P62" s="357"/>
      <c r="Q62" s="358"/>
      <c r="R62" s="358"/>
      <c r="S62" s="358"/>
      <c r="T62" s="358"/>
      <c r="U62" s="359"/>
      <c r="V62" s="360"/>
      <c r="W62" s="361">
        <v>0.0</v>
      </c>
      <c r="X62" s="362">
        <v>0.0</v>
      </c>
      <c r="Y62" s="363">
        <v>0.0</v>
      </c>
      <c r="Z62" s="285"/>
      <c r="AA62" s="285"/>
      <c r="AB62" s="285"/>
      <c r="AC62" s="364"/>
      <c r="AD62" s="364"/>
      <c r="AE62" s="285"/>
      <c r="AF62" s="285"/>
      <c r="AG62" s="285"/>
      <c r="AH62" s="285"/>
      <c r="AI62" s="285"/>
      <c r="AJ62" s="285"/>
      <c r="AK62" s="285"/>
    </row>
    <row r="63" ht="13.5" customHeight="1">
      <c r="A63" s="352">
        <f t="shared" si="1"/>
        <v>23</v>
      </c>
      <c r="B63" s="365"/>
      <c r="C63" s="128"/>
      <c r="D63" s="128"/>
      <c r="E63" s="128"/>
      <c r="F63" s="128"/>
      <c r="G63" s="129"/>
      <c r="H63" s="358">
        <v>0.0</v>
      </c>
      <c r="I63" s="359">
        <v>0.0</v>
      </c>
      <c r="J63" s="366"/>
      <c r="K63" s="357"/>
      <c r="L63" s="357"/>
      <c r="M63" s="357"/>
      <c r="N63" s="358"/>
      <c r="O63" s="357"/>
      <c r="P63" s="357"/>
      <c r="Q63" s="358"/>
      <c r="R63" s="358"/>
      <c r="S63" s="358"/>
      <c r="T63" s="358"/>
      <c r="U63" s="359"/>
      <c r="V63" s="360"/>
      <c r="W63" s="361">
        <v>0.0</v>
      </c>
      <c r="X63" s="362">
        <v>0.0</v>
      </c>
      <c r="Y63" s="363">
        <v>0.0</v>
      </c>
      <c r="Z63" s="285"/>
      <c r="AA63" s="285"/>
      <c r="AB63" s="285"/>
      <c r="AC63" s="364"/>
      <c r="AD63" s="364"/>
      <c r="AE63" s="285"/>
      <c r="AF63" s="285"/>
      <c r="AG63" s="285"/>
      <c r="AH63" s="285"/>
      <c r="AI63" s="285"/>
      <c r="AJ63" s="285"/>
      <c r="AK63" s="285"/>
    </row>
    <row r="64" ht="13.5" customHeight="1">
      <c r="A64" s="352">
        <f t="shared" si="1"/>
        <v>24</v>
      </c>
      <c r="B64" s="365"/>
      <c r="C64" s="128"/>
      <c r="D64" s="128"/>
      <c r="E64" s="128"/>
      <c r="F64" s="128"/>
      <c r="G64" s="129"/>
      <c r="H64" s="358">
        <v>0.0</v>
      </c>
      <c r="I64" s="359">
        <v>0.0</v>
      </c>
      <c r="J64" s="366"/>
      <c r="K64" s="357"/>
      <c r="L64" s="357"/>
      <c r="M64" s="357"/>
      <c r="N64" s="358"/>
      <c r="O64" s="357"/>
      <c r="P64" s="357"/>
      <c r="Q64" s="358"/>
      <c r="R64" s="358"/>
      <c r="S64" s="358"/>
      <c r="T64" s="358"/>
      <c r="U64" s="359"/>
      <c r="V64" s="360"/>
      <c r="W64" s="361">
        <v>0.0</v>
      </c>
      <c r="X64" s="362">
        <v>0.0</v>
      </c>
      <c r="Y64" s="363">
        <v>0.0</v>
      </c>
      <c r="Z64" s="285"/>
      <c r="AA64" s="285"/>
      <c r="AB64" s="285"/>
      <c r="AC64" s="364"/>
      <c r="AD64" s="364"/>
      <c r="AE64" s="285"/>
      <c r="AF64" s="285"/>
      <c r="AG64" s="285"/>
      <c r="AH64" s="285"/>
      <c r="AI64" s="285"/>
      <c r="AJ64" s="285"/>
      <c r="AK64" s="285"/>
    </row>
    <row r="65" ht="13.5" customHeight="1">
      <c r="A65" s="352">
        <f t="shared" si="1"/>
        <v>25</v>
      </c>
      <c r="B65" s="365"/>
      <c r="C65" s="128"/>
      <c r="D65" s="128"/>
      <c r="E65" s="128"/>
      <c r="F65" s="128"/>
      <c r="G65" s="129"/>
      <c r="H65" s="358">
        <v>0.0</v>
      </c>
      <c r="I65" s="359">
        <v>0.0</v>
      </c>
      <c r="J65" s="366"/>
      <c r="K65" s="357"/>
      <c r="L65" s="357"/>
      <c r="M65" s="357"/>
      <c r="N65" s="358"/>
      <c r="O65" s="357"/>
      <c r="P65" s="357"/>
      <c r="Q65" s="358"/>
      <c r="R65" s="358"/>
      <c r="S65" s="358"/>
      <c r="T65" s="358"/>
      <c r="U65" s="359"/>
      <c r="V65" s="360"/>
      <c r="W65" s="361">
        <v>0.0</v>
      </c>
      <c r="X65" s="362">
        <v>0.0</v>
      </c>
      <c r="Y65" s="363">
        <v>0.0</v>
      </c>
      <c r="Z65" s="285"/>
      <c r="AA65" s="285"/>
      <c r="AB65" s="285"/>
      <c r="AC65" s="364"/>
      <c r="AD65" s="364"/>
      <c r="AE65" s="285"/>
      <c r="AF65" s="285"/>
      <c r="AG65" s="285"/>
      <c r="AH65" s="285"/>
      <c r="AI65" s="285"/>
      <c r="AJ65" s="285"/>
      <c r="AK65" s="285"/>
    </row>
    <row r="66" ht="13.5" customHeight="1">
      <c r="A66" s="11"/>
      <c r="B66" s="368" t="s">
        <v>858</v>
      </c>
      <c r="C66" s="32"/>
      <c r="D66" s="32"/>
      <c r="E66" s="32"/>
      <c r="F66" s="32"/>
      <c r="G66" s="32"/>
      <c r="H66" s="223">
        <f t="shared" ref="H66:I66" si="2">SUM(H41:H65)</f>
        <v>59</v>
      </c>
      <c r="I66" s="223">
        <f t="shared" si="2"/>
        <v>14</v>
      </c>
      <c r="J66" s="223">
        <f t="shared" ref="J66:V66" si="3">COUNTIF(J41:J65,"x")</f>
        <v>4</v>
      </c>
      <c r="K66" s="223">
        <f t="shared" si="3"/>
        <v>0</v>
      </c>
      <c r="L66" s="223">
        <f t="shared" si="3"/>
        <v>1</v>
      </c>
      <c r="M66" s="223">
        <f t="shared" si="3"/>
        <v>0</v>
      </c>
      <c r="N66" s="369">
        <f t="shared" si="3"/>
        <v>0</v>
      </c>
      <c r="O66" s="369">
        <f t="shared" si="3"/>
        <v>0</v>
      </c>
      <c r="P66" s="369">
        <f t="shared" si="3"/>
        <v>0</v>
      </c>
      <c r="Q66" s="223">
        <f t="shared" si="3"/>
        <v>0</v>
      </c>
      <c r="R66" s="223">
        <f t="shared" si="3"/>
        <v>0</v>
      </c>
      <c r="S66" s="223">
        <f t="shared" si="3"/>
        <v>0</v>
      </c>
      <c r="T66" s="223">
        <f t="shared" si="3"/>
        <v>0</v>
      </c>
      <c r="U66" s="223">
        <f t="shared" si="3"/>
        <v>0</v>
      </c>
      <c r="V66" s="223">
        <f t="shared" si="3"/>
        <v>0</v>
      </c>
      <c r="W66" s="370">
        <f t="shared" ref="W66:Y66" si="4">SUM(W41:W65)</f>
        <v>0</v>
      </c>
      <c r="X66" s="370">
        <f t="shared" si="4"/>
        <v>0</v>
      </c>
      <c r="Y66" s="370">
        <f t="shared" si="4"/>
        <v>0</v>
      </c>
      <c r="Z66" s="11"/>
      <c r="AA66" s="189"/>
      <c r="AB66" s="11"/>
      <c r="AC66" s="11"/>
      <c r="AD66" s="11"/>
      <c r="AE66" s="11"/>
      <c r="AF66" s="11"/>
      <c r="AG66" s="11"/>
      <c r="AH66" s="11"/>
      <c r="AI66" s="11"/>
      <c r="AJ66" s="11"/>
      <c r="AK66" s="11"/>
    </row>
    <row r="67" ht="12.75" customHeight="1">
      <c r="A67" s="327" t="s">
        <v>862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4"/>
      <c r="Z67" s="11"/>
      <c r="AA67" s="189"/>
      <c r="AB67" s="11"/>
      <c r="AC67" s="264" t="s">
        <v>863</v>
      </c>
      <c r="AD67" s="264"/>
      <c r="AE67" s="11"/>
      <c r="AF67" s="11"/>
      <c r="AG67" s="11"/>
      <c r="AH67" s="11"/>
      <c r="AI67" s="11"/>
      <c r="AJ67" s="11"/>
      <c r="AK67" s="11"/>
    </row>
    <row r="68" ht="13.5" customHeight="1">
      <c r="A68" s="371" t="s">
        <v>864</v>
      </c>
      <c r="B68" s="276"/>
      <c r="C68" s="276"/>
      <c r="D68" s="276"/>
      <c r="E68" s="276"/>
      <c r="F68" s="276"/>
      <c r="G68" s="277"/>
      <c r="H68" s="372" t="s">
        <v>865</v>
      </c>
      <c r="I68" s="276"/>
      <c r="J68" s="276"/>
      <c r="K68" s="276"/>
      <c r="L68" s="276"/>
      <c r="M68" s="276"/>
      <c r="N68" s="276"/>
      <c r="O68" s="276"/>
      <c r="P68" s="276"/>
      <c r="Q68" s="276"/>
      <c r="R68" s="276"/>
      <c r="S68" s="276"/>
      <c r="T68" s="276"/>
      <c r="U68" s="276"/>
      <c r="V68" s="276"/>
      <c r="W68" s="276"/>
      <c r="X68" s="276"/>
      <c r="Y68" s="277"/>
      <c r="Z68" s="11"/>
      <c r="AA68" s="189"/>
      <c r="AB68" s="11"/>
      <c r="AC68" s="264" t="s">
        <v>866</v>
      </c>
      <c r="AD68" s="264"/>
      <c r="AE68" s="11"/>
      <c r="AF68" s="11"/>
      <c r="AG68" s="11"/>
      <c r="AH68" s="11"/>
      <c r="AI68" s="11"/>
      <c r="AJ68" s="11"/>
      <c r="AK68" s="11"/>
    </row>
    <row r="69" ht="147.0" customHeight="1">
      <c r="A69" s="373" t="s">
        <v>1079</v>
      </c>
      <c r="Z69" s="11"/>
      <c r="AA69" s="189"/>
      <c r="AB69" s="11"/>
      <c r="AC69" s="264"/>
      <c r="AD69" s="264"/>
      <c r="AE69" s="11"/>
      <c r="AF69" s="11"/>
      <c r="AG69" s="11"/>
      <c r="AH69" s="11"/>
      <c r="AI69" s="11"/>
      <c r="AJ69" s="11"/>
      <c r="AK69" s="11"/>
    </row>
    <row r="70" ht="13.5" customHeight="1">
      <c r="A70" s="374" t="s">
        <v>868</v>
      </c>
      <c r="B70" s="8"/>
      <c r="C70" s="8"/>
      <c r="D70" s="8"/>
      <c r="E70" s="8"/>
      <c r="F70" s="8"/>
      <c r="G70" s="10"/>
      <c r="H70" s="375"/>
      <c r="I70" s="8"/>
      <c r="J70" s="8"/>
      <c r="K70" s="8"/>
      <c r="L70" s="8"/>
      <c r="M70" s="8"/>
      <c r="N70" s="8"/>
      <c r="O70" s="8"/>
      <c r="P70" s="8"/>
      <c r="Q70" s="8"/>
      <c r="R70" s="8"/>
      <c r="S70" s="8"/>
      <c r="T70" s="8"/>
      <c r="U70" s="8"/>
      <c r="V70" s="8"/>
      <c r="W70" s="8"/>
      <c r="X70" s="8"/>
      <c r="Y70" s="10"/>
      <c r="Z70" s="11"/>
      <c r="AA70" s="189"/>
      <c r="AB70" s="11"/>
      <c r="AC70" s="264" t="s">
        <v>869</v>
      </c>
      <c r="AD70" s="264"/>
      <c r="AE70" s="11"/>
      <c r="AF70" s="11"/>
      <c r="AG70" s="11"/>
      <c r="AH70" s="11"/>
      <c r="AI70" s="11"/>
      <c r="AJ70" s="11"/>
      <c r="AK70" s="11"/>
    </row>
    <row r="71" ht="13.5" customHeight="1">
      <c r="A71" s="376">
        <f>A41</f>
        <v>1</v>
      </c>
      <c r="B71" s="377" t="str">
        <f>IF(B41="","",B41)</f>
        <v>Rio Calaveras Multicultural Faire</v>
      </c>
      <c r="H71" s="378" t="s">
        <v>870</v>
      </c>
      <c r="I71" s="378"/>
      <c r="J71" s="379" t="s">
        <v>138</v>
      </c>
      <c r="K71" s="25"/>
      <c r="L71" s="25"/>
      <c r="M71" s="25"/>
      <c r="N71" s="25"/>
      <c r="O71" s="25"/>
      <c r="P71" s="25"/>
      <c r="Q71" s="25"/>
      <c r="R71" s="25"/>
      <c r="S71" s="378" t="s">
        <v>872</v>
      </c>
      <c r="U71" s="380">
        <f>IF(H41="","",H41)</f>
        <v>22.5</v>
      </c>
      <c r="V71" s="25"/>
      <c r="W71" s="378" t="s">
        <v>873</v>
      </c>
      <c r="Y71" s="381">
        <f>IF((W41="")*(X41=""),"",SUM(W41:X41))</f>
        <v>0</v>
      </c>
      <c r="Z71" s="11"/>
      <c r="AA71" s="189"/>
      <c r="AB71" s="11"/>
      <c r="AC71" s="264" t="s">
        <v>874</v>
      </c>
      <c r="AD71" s="264"/>
      <c r="AE71" s="11"/>
      <c r="AF71" s="11"/>
      <c r="AG71" s="11"/>
      <c r="AH71" s="11"/>
      <c r="AI71" s="11"/>
      <c r="AJ71" s="11"/>
      <c r="AK71" s="11"/>
    </row>
    <row r="72" ht="13.5" customHeight="1">
      <c r="A72" s="382"/>
      <c r="B72" s="383" t="s">
        <v>1084</v>
      </c>
      <c r="C72" s="25"/>
      <c r="D72" s="25"/>
      <c r="E72" s="25"/>
      <c r="F72" s="25"/>
      <c r="G72" s="25"/>
      <c r="H72" s="25"/>
      <c r="I72" s="25"/>
      <c r="J72" s="25"/>
      <c r="K72" s="25"/>
      <c r="L72" s="25"/>
      <c r="M72" s="25"/>
      <c r="N72" s="25"/>
      <c r="O72" s="25"/>
      <c r="P72" s="25"/>
      <c r="Q72" s="25"/>
      <c r="R72" s="25"/>
      <c r="S72" s="25"/>
      <c r="T72" s="25"/>
      <c r="U72" s="25"/>
      <c r="V72" s="25"/>
      <c r="W72" s="25"/>
      <c r="X72" s="25"/>
      <c r="Y72" s="25"/>
      <c r="Z72" s="11"/>
      <c r="AA72" s="189"/>
      <c r="AB72" s="11"/>
      <c r="AC72" s="264"/>
      <c r="AD72" s="264"/>
      <c r="AE72" s="11"/>
      <c r="AF72" s="11"/>
      <c r="AG72" s="11"/>
      <c r="AH72" s="11"/>
      <c r="AI72" s="11"/>
      <c r="AJ72" s="11"/>
      <c r="AK72" s="11"/>
    </row>
    <row r="73" ht="13.5" customHeight="1">
      <c r="A73" s="376">
        <f>A42</f>
        <v>2</v>
      </c>
      <c r="B73" s="377" t="str">
        <f>IF(B42="","",B42)</f>
        <v>Tiger Memorial Swim Meet Day 1</v>
      </c>
      <c r="H73" s="378" t="s">
        <v>870</v>
      </c>
      <c r="I73" s="378"/>
      <c r="J73" s="379" t="s">
        <v>1087</v>
      </c>
      <c r="K73" s="25"/>
      <c r="L73" s="25"/>
      <c r="M73" s="25"/>
      <c r="N73" s="25"/>
      <c r="O73" s="25"/>
      <c r="P73" s="25"/>
      <c r="Q73" s="25"/>
      <c r="R73" s="25"/>
      <c r="S73" s="378" t="s">
        <v>872</v>
      </c>
      <c r="U73" s="380">
        <f>IF(H42="","",H42)</f>
        <v>28</v>
      </c>
      <c r="V73" s="25"/>
      <c r="W73" s="378" t="s">
        <v>873</v>
      </c>
      <c r="Y73" s="381">
        <f>IF((W42="")*(X42=""),"",SUM(W42:X42))</f>
        <v>0</v>
      </c>
      <c r="Z73" s="11"/>
      <c r="AA73" s="189"/>
      <c r="AB73" s="11"/>
      <c r="AC73" s="264"/>
      <c r="AD73" s="264"/>
      <c r="AE73" s="11"/>
      <c r="AF73" s="11"/>
      <c r="AG73" s="11"/>
      <c r="AH73" s="11"/>
      <c r="AI73" s="11"/>
      <c r="AJ73" s="11"/>
      <c r="AK73" s="11"/>
    </row>
    <row r="74" ht="13.5" customHeight="1">
      <c r="A74" s="382"/>
      <c r="B74" s="383" t="s">
        <v>1088</v>
      </c>
      <c r="C74" s="25"/>
      <c r="D74" s="25"/>
      <c r="E74" s="25"/>
      <c r="F74" s="25"/>
      <c r="G74" s="25"/>
      <c r="H74" s="25"/>
      <c r="I74" s="25"/>
      <c r="J74" s="25"/>
      <c r="K74" s="25"/>
      <c r="L74" s="25"/>
      <c r="M74" s="25"/>
      <c r="N74" s="25"/>
      <c r="O74" s="25"/>
      <c r="P74" s="25"/>
      <c r="Q74" s="25"/>
      <c r="R74" s="25"/>
      <c r="S74" s="25"/>
      <c r="T74" s="25"/>
      <c r="U74" s="25"/>
      <c r="V74" s="25"/>
      <c r="W74" s="25"/>
      <c r="X74" s="25"/>
      <c r="Y74" s="25"/>
      <c r="Z74" s="11"/>
      <c r="AA74" s="189"/>
      <c r="AB74" s="11"/>
      <c r="AC74" s="264"/>
      <c r="AD74" s="264"/>
      <c r="AE74" s="11"/>
      <c r="AF74" s="11"/>
      <c r="AG74" s="11"/>
      <c r="AH74" s="11"/>
      <c r="AI74" s="11"/>
      <c r="AJ74" s="11"/>
      <c r="AK74" s="11"/>
    </row>
    <row r="75" ht="13.5" customHeight="1">
      <c r="A75" s="376">
        <f>A43</f>
        <v>3</v>
      </c>
      <c r="B75" s="377" t="str">
        <f>IF(B43="","",B43)</f>
        <v>Tiger Memorial Swim Meet Day 2</v>
      </c>
      <c r="H75" s="378" t="s">
        <v>870</v>
      </c>
      <c r="I75" s="378"/>
      <c r="J75" s="379" t="s">
        <v>1089</v>
      </c>
      <c r="K75" s="25"/>
      <c r="L75" s="25"/>
      <c r="M75" s="25"/>
      <c r="N75" s="25"/>
      <c r="O75" s="25"/>
      <c r="P75" s="25"/>
      <c r="Q75" s="25"/>
      <c r="R75" s="25"/>
      <c r="S75" s="378" t="s">
        <v>872</v>
      </c>
      <c r="U75" s="380">
        <f>IF(H43="","",H43)</f>
        <v>7.5</v>
      </c>
      <c r="V75" s="25"/>
      <c r="W75" s="378" t="s">
        <v>873</v>
      </c>
      <c r="Y75" s="381">
        <f>IF((W43="")*(X43=""),"",SUM(W43:X43))</f>
        <v>0</v>
      </c>
      <c r="Z75" s="11"/>
      <c r="AA75" s="189"/>
      <c r="AB75" s="11"/>
      <c r="AC75" s="264"/>
      <c r="AD75" s="264"/>
      <c r="AE75" s="11"/>
      <c r="AF75" s="11"/>
      <c r="AG75" s="11"/>
      <c r="AH75" s="11"/>
      <c r="AI75" s="11"/>
      <c r="AJ75" s="11"/>
      <c r="AK75" s="11"/>
    </row>
    <row r="76" ht="13.5" customHeight="1">
      <c r="A76" s="382"/>
      <c r="B76" s="383" t="s">
        <v>1088</v>
      </c>
      <c r="C76" s="25"/>
      <c r="D76" s="25"/>
      <c r="E76" s="25"/>
      <c r="F76" s="25"/>
      <c r="G76" s="25"/>
      <c r="H76" s="25"/>
      <c r="I76" s="25"/>
      <c r="J76" s="25"/>
      <c r="K76" s="25"/>
      <c r="L76" s="25"/>
      <c r="M76" s="25"/>
      <c r="N76" s="25"/>
      <c r="O76" s="25"/>
      <c r="P76" s="25"/>
      <c r="Q76" s="25"/>
      <c r="R76" s="25"/>
      <c r="S76" s="25"/>
      <c r="T76" s="25"/>
      <c r="U76" s="25"/>
      <c r="V76" s="25"/>
      <c r="W76" s="25"/>
      <c r="X76" s="25"/>
      <c r="Y76" s="25"/>
      <c r="Z76" s="11"/>
      <c r="AA76" s="189"/>
      <c r="AB76" s="11"/>
      <c r="AC76" s="264"/>
      <c r="AD76" s="264"/>
      <c r="AE76" s="11"/>
      <c r="AF76" s="11"/>
      <c r="AG76" s="11"/>
      <c r="AH76" s="11"/>
      <c r="AI76" s="11"/>
      <c r="AJ76" s="11"/>
      <c r="AK76" s="11"/>
    </row>
    <row r="77" ht="13.5" customHeight="1">
      <c r="A77" s="376">
        <f>A44</f>
        <v>4</v>
      </c>
      <c r="B77" s="377" t="str">
        <f>IF(B44="","",B44)</f>
        <v>May Animal Shelter Service</v>
      </c>
      <c r="H77" s="378" t="s">
        <v>870</v>
      </c>
      <c r="I77" s="378"/>
      <c r="J77" s="379" t="s">
        <v>138</v>
      </c>
      <c r="K77" s="25"/>
      <c r="L77" s="25"/>
      <c r="M77" s="25"/>
      <c r="N77" s="25"/>
      <c r="O77" s="25"/>
      <c r="P77" s="25"/>
      <c r="Q77" s="25"/>
      <c r="R77" s="25"/>
      <c r="S77" s="378" t="s">
        <v>872</v>
      </c>
      <c r="U77" s="380">
        <f>IF(H44="","",H44)</f>
        <v>1</v>
      </c>
      <c r="V77" s="25"/>
      <c r="W77" s="378" t="s">
        <v>873</v>
      </c>
      <c r="Y77" s="381">
        <f>IF((W44="")*(X44=""),"",SUM(W44:X44))</f>
        <v>0</v>
      </c>
      <c r="Z77" s="11"/>
      <c r="AA77" s="189"/>
      <c r="AB77" s="11"/>
      <c r="AC77" s="264"/>
      <c r="AD77" s="264"/>
      <c r="AE77" s="11"/>
      <c r="AF77" s="11"/>
      <c r="AG77" s="11"/>
      <c r="AH77" s="11"/>
      <c r="AI77" s="11"/>
      <c r="AJ77" s="11"/>
      <c r="AK77" s="11"/>
    </row>
    <row r="78" ht="13.5" customHeight="1">
      <c r="A78" s="382"/>
      <c r="B78" s="383" t="s">
        <v>1093</v>
      </c>
      <c r="C78" s="25"/>
      <c r="D78" s="25"/>
      <c r="E78" s="25"/>
      <c r="F78" s="25"/>
      <c r="G78" s="25"/>
      <c r="H78" s="25"/>
      <c r="I78" s="25"/>
      <c r="J78" s="25"/>
      <c r="K78" s="25"/>
      <c r="L78" s="25"/>
      <c r="M78" s="25"/>
      <c r="N78" s="25"/>
      <c r="O78" s="25"/>
      <c r="P78" s="25"/>
      <c r="Q78" s="25"/>
      <c r="R78" s="25"/>
      <c r="S78" s="25"/>
      <c r="T78" s="25"/>
      <c r="U78" s="25"/>
      <c r="V78" s="25"/>
      <c r="W78" s="25"/>
      <c r="X78" s="25"/>
      <c r="Y78" s="25"/>
      <c r="Z78" s="11"/>
      <c r="AA78" s="189"/>
      <c r="AB78" s="11"/>
      <c r="AC78" s="264"/>
      <c r="AD78" s="264"/>
      <c r="AE78" s="11"/>
      <c r="AF78" s="11"/>
      <c r="AG78" s="11"/>
      <c r="AH78" s="11"/>
      <c r="AI78" s="11"/>
      <c r="AJ78" s="11"/>
      <c r="AK78" s="11"/>
    </row>
    <row r="79" ht="13.5" customHeight="1">
      <c r="A79" s="376">
        <f>A45</f>
        <v>5</v>
      </c>
      <c r="B79" s="377" t="str">
        <f>IF(B45="","",B45)</f>
        <v/>
      </c>
      <c r="H79" s="378" t="s">
        <v>870</v>
      </c>
      <c r="I79" s="378"/>
      <c r="J79" s="387"/>
      <c r="K79" s="25"/>
      <c r="L79" s="25"/>
      <c r="M79" s="25"/>
      <c r="N79" s="25"/>
      <c r="O79" s="25"/>
      <c r="P79" s="25"/>
      <c r="Q79" s="25"/>
      <c r="R79" s="25"/>
      <c r="S79" s="378" t="s">
        <v>872</v>
      </c>
      <c r="U79" s="380">
        <f>IF(H45="","",H45)</f>
        <v>0</v>
      </c>
      <c r="V79" s="25"/>
      <c r="W79" s="378" t="s">
        <v>873</v>
      </c>
      <c r="Y79" s="381">
        <f>IF((W45="")*(X45=""),"",SUM(W45:X45))</f>
        <v>0</v>
      </c>
      <c r="Z79" s="11"/>
      <c r="AA79" s="189"/>
      <c r="AB79" s="11"/>
      <c r="AC79" s="264"/>
      <c r="AD79" s="264"/>
      <c r="AE79" s="11"/>
      <c r="AF79" s="11"/>
      <c r="AG79" s="11"/>
      <c r="AH79" s="11"/>
      <c r="AI79" s="11"/>
      <c r="AJ79" s="11"/>
      <c r="AK79" s="11"/>
    </row>
    <row r="80" ht="13.5" customHeight="1">
      <c r="A80" s="382"/>
      <c r="B80" s="388" t="s">
        <v>887</v>
      </c>
      <c r="C80" s="25"/>
      <c r="D80" s="25"/>
      <c r="E80" s="25"/>
      <c r="F80" s="25"/>
      <c r="G80" s="25"/>
      <c r="H80" s="25"/>
      <c r="I80" s="25"/>
      <c r="J80" s="25"/>
      <c r="K80" s="25"/>
      <c r="L80" s="25"/>
      <c r="M80" s="25"/>
      <c r="N80" s="25"/>
      <c r="O80" s="25"/>
      <c r="P80" s="25"/>
      <c r="Q80" s="25"/>
      <c r="R80" s="25"/>
      <c r="S80" s="25"/>
      <c r="T80" s="25"/>
      <c r="U80" s="25"/>
      <c r="V80" s="25"/>
      <c r="W80" s="25"/>
      <c r="X80" s="25"/>
      <c r="Y80" s="25"/>
      <c r="Z80" s="11"/>
      <c r="AA80" s="189"/>
      <c r="AB80" s="11"/>
      <c r="AC80" s="264"/>
      <c r="AD80" s="264"/>
      <c r="AE80" s="11"/>
      <c r="AF80" s="11"/>
      <c r="AG80" s="11"/>
      <c r="AH80" s="11"/>
      <c r="AI80" s="11"/>
      <c r="AJ80" s="11"/>
      <c r="AK80" s="11"/>
    </row>
    <row r="81" ht="13.5" customHeight="1">
      <c r="A81" s="376">
        <f>A46</f>
        <v>6</v>
      </c>
      <c r="B81" s="377" t="str">
        <f>IF(B46="","",B46)</f>
        <v/>
      </c>
      <c r="H81" s="378" t="s">
        <v>870</v>
      </c>
      <c r="I81" s="378"/>
      <c r="J81" s="387"/>
      <c r="K81" s="25"/>
      <c r="L81" s="25"/>
      <c r="M81" s="25"/>
      <c r="N81" s="25"/>
      <c r="O81" s="25"/>
      <c r="P81" s="25"/>
      <c r="Q81" s="25"/>
      <c r="R81" s="25"/>
      <c r="S81" s="378" t="s">
        <v>872</v>
      </c>
      <c r="U81" s="380">
        <f>IF(H46="","",H46)</f>
        <v>0</v>
      </c>
      <c r="V81" s="25"/>
      <c r="W81" s="378" t="s">
        <v>873</v>
      </c>
      <c r="Y81" s="381">
        <f>IF((W46="")*(X46=""),"",SUM(W46:X46))</f>
        <v>0</v>
      </c>
      <c r="Z81" s="11"/>
      <c r="AA81" s="189"/>
      <c r="AB81" s="11"/>
      <c r="AC81" s="264"/>
      <c r="AD81" s="264"/>
      <c r="AE81" s="11"/>
      <c r="AF81" s="11"/>
      <c r="AG81" s="11"/>
      <c r="AH81" s="11"/>
      <c r="AI81" s="11"/>
      <c r="AJ81" s="11"/>
      <c r="AK81" s="11"/>
    </row>
    <row r="82" ht="13.5" customHeight="1">
      <c r="A82" s="382"/>
      <c r="B82" s="388" t="s">
        <v>887</v>
      </c>
      <c r="C82" s="25"/>
      <c r="D82" s="25"/>
      <c r="E82" s="25"/>
      <c r="F82" s="25"/>
      <c r="G82" s="25"/>
      <c r="H82" s="25"/>
      <c r="I82" s="25"/>
      <c r="J82" s="25"/>
      <c r="K82" s="25"/>
      <c r="L82" s="25"/>
      <c r="M82" s="25"/>
      <c r="N82" s="25"/>
      <c r="O82" s="25"/>
      <c r="P82" s="25"/>
      <c r="Q82" s="25"/>
      <c r="R82" s="25"/>
      <c r="S82" s="25"/>
      <c r="T82" s="25"/>
      <c r="U82" s="25"/>
      <c r="V82" s="25"/>
      <c r="W82" s="25"/>
      <c r="X82" s="25"/>
      <c r="Y82" s="25"/>
      <c r="Z82" s="11"/>
      <c r="AA82" s="189"/>
      <c r="AB82" s="11"/>
      <c r="AC82" s="264"/>
      <c r="AD82" s="264"/>
      <c r="AE82" s="11"/>
      <c r="AF82" s="11"/>
      <c r="AG82" s="11"/>
      <c r="AH82" s="11"/>
      <c r="AI82" s="11"/>
      <c r="AJ82" s="11"/>
      <c r="AK82" s="11"/>
    </row>
    <row r="83" ht="13.5" customHeight="1">
      <c r="A83" s="376">
        <f>A47</f>
        <v>7</v>
      </c>
      <c r="B83" s="377" t="str">
        <f>IF(B47="","",B47)</f>
        <v/>
      </c>
      <c r="H83" s="378" t="s">
        <v>870</v>
      </c>
      <c r="I83" s="378"/>
      <c r="J83" s="387"/>
      <c r="K83" s="25"/>
      <c r="L83" s="25"/>
      <c r="M83" s="25"/>
      <c r="N83" s="25"/>
      <c r="O83" s="25"/>
      <c r="P83" s="25"/>
      <c r="Q83" s="25"/>
      <c r="R83" s="25"/>
      <c r="S83" s="378" t="s">
        <v>872</v>
      </c>
      <c r="U83" s="380">
        <f>IF(H47="","",H47)</f>
        <v>0</v>
      </c>
      <c r="V83" s="25"/>
      <c r="W83" s="378" t="s">
        <v>873</v>
      </c>
      <c r="Y83" s="381">
        <f>IF((W47="")*(X47=""),"",SUM(W47:X47))</f>
        <v>0</v>
      </c>
      <c r="Z83" s="11"/>
      <c r="AA83" s="189"/>
      <c r="AB83" s="11"/>
      <c r="AC83" s="264"/>
      <c r="AD83" s="264"/>
      <c r="AE83" s="11"/>
      <c r="AF83" s="11"/>
      <c r="AG83" s="11"/>
      <c r="AH83" s="11"/>
      <c r="AI83" s="11"/>
      <c r="AJ83" s="11"/>
      <c r="AK83" s="11"/>
    </row>
    <row r="84" ht="13.5" customHeight="1">
      <c r="A84" s="382"/>
      <c r="B84" s="388" t="s">
        <v>887</v>
      </c>
      <c r="C84" s="25"/>
      <c r="D84" s="25"/>
      <c r="E84" s="25"/>
      <c r="F84" s="25"/>
      <c r="G84" s="25"/>
      <c r="H84" s="25"/>
      <c r="I84" s="25"/>
      <c r="J84" s="25"/>
      <c r="K84" s="25"/>
      <c r="L84" s="25"/>
      <c r="M84" s="25"/>
      <c r="N84" s="25"/>
      <c r="O84" s="25"/>
      <c r="P84" s="25"/>
      <c r="Q84" s="25"/>
      <c r="R84" s="25"/>
      <c r="S84" s="25"/>
      <c r="T84" s="25"/>
      <c r="U84" s="25"/>
      <c r="V84" s="25"/>
      <c r="W84" s="25"/>
      <c r="X84" s="25"/>
      <c r="Y84" s="25"/>
      <c r="Z84" s="11"/>
      <c r="AA84" s="189"/>
      <c r="AB84" s="11"/>
      <c r="AC84" s="264"/>
      <c r="AD84" s="264"/>
      <c r="AE84" s="11"/>
      <c r="AF84" s="11"/>
      <c r="AG84" s="11"/>
      <c r="AH84" s="11"/>
      <c r="AI84" s="11"/>
      <c r="AJ84" s="11"/>
      <c r="AK84" s="11"/>
    </row>
    <row r="85" ht="13.5" customHeight="1">
      <c r="A85" s="376">
        <f>A48</f>
        <v>8</v>
      </c>
      <c r="B85" s="377" t="str">
        <f>IF(B48="","",B48)</f>
        <v/>
      </c>
      <c r="H85" s="378" t="s">
        <v>870</v>
      </c>
      <c r="I85" s="378"/>
      <c r="J85" s="387"/>
      <c r="K85" s="25"/>
      <c r="L85" s="25"/>
      <c r="M85" s="25"/>
      <c r="N85" s="25"/>
      <c r="O85" s="25"/>
      <c r="P85" s="25"/>
      <c r="Q85" s="25"/>
      <c r="R85" s="25"/>
      <c r="S85" s="378" t="s">
        <v>872</v>
      </c>
      <c r="U85" s="380">
        <f>IF(H48="","",H48)</f>
        <v>0</v>
      </c>
      <c r="V85" s="25"/>
      <c r="W85" s="378" t="s">
        <v>873</v>
      </c>
      <c r="Y85" s="381">
        <f>IF((W48="")*(X48=""),"",SUM(W48:X48))</f>
        <v>0</v>
      </c>
      <c r="Z85" s="11"/>
      <c r="AA85" s="189"/>
      <c r="AB85" s="11"/>
      <c r="AC85" s="264"/>
      <c r="AD85" s="264"/>
      <c r="AE85" s="11"/>
      <c r="AF85" s="11"/>
      <c r="AG85" s="11"/>
      <c r="AH85" s="11"/>
      <c r="AI85" s="11"/>
      <c r="AJ85" s="11"/>
      <c r="AK85" s="11"/>
    </row>
    <row r="86" ht="13.5" customHeight="1">
      <c r="A86" s="382"/>
      <c r="B86" s="388" t="s">
        <v>887</v>
      </c>
      <c r="C86" s="25"/>
      <c r="D86" s="25"/>
      <c r="E86" s="25"/>
      <c r="F86" s="25"/>
      <c r="G86" s="25"/>
      <c r="H86" s="25"/>
      <c r="I86" s="25"/>
      <c r="J86" s="25"/>
      <c r="K86" s="25"/>
      <c r="L86" s="25"/>
      <c r="M86" s="25"/>
      <c r="N86" s="25"/>
      <c r="O86" s="25"/>
      <c r="P86" s="25"/>
      <c r="Q86" s="25"/>
      <c r="R86" s="25"/>
      <c r="S86" s="25"/>
      <c r="T86" s="25"/>
      <c r="U86" s="25"/>
      <c r="V86" s="25"/>
      <c r="W86" s="25"/>
      <c r="X86" s="25"/>
      <c r="Y86" s="25"/>
      <c r="Z86" s="11"/>
      <c r="AA86" s="189"/>
      <c r="AB86" s="11"/>
      <c r="AC86" s="264"/>
      <c r="AD86" s="264"/>
      <c r="AE86" s="11"/>
      <c r="AF86" s="11"/>
      <c r="AG86" s="11"/>
      <c r="AH86" s="11"/>
      <c r="AI86" s="11"/>
      <c r="AJ86" s="11"/>
      <c r="AK86" s="11"/>
    </row>
    <row r="87" ht="13.5" customHeight="1">
      <c r="A87" s="376">
        <f>A49</f>
        <v>9</v>
      </c>
      <c r="B87" s="377" t="str">
        <f>IF(B49="","",B49)</f>
        <v/>
      </c>
      <c r="H87" s="378" t="s">
        <v>870</v>
      </c>
      <c r="I87" s="378"/>
      <c r="J87" s="387"/>
      <c r="K87" s="25"/>
      <c r="L87" s="25"/>
      <c r="M87" s="25"/>
      <c r="N87" s="25"/>
      <c r="O87" s="25"/>
      <c r="P87" s="25"/>
      <c r="Q87" s="25"/>
      <c r="R87" s="25"/>
      <c r="S87" s="378" t="s">
        <v>872</v>
      </c>
      <c r="U87" s="380">
        <f>IF(H49="","",H49)</f>
        <v>0</v>
      </c>
      <c r="V87" s="25"/>
      <c r="W87" s="378" t="s">
        <v>873</v>
      </c>
      <c r="Y87" s="381">
        <f>IF((W49="")*(X49=""),"",SUM(W49:X49))</f>
        <v>0</v>
      </c>
      <c r="Z87" s="11"/>
      <c r="AA87" s="189"/>
      <c r="AB87" s="11"/>
      <c r="AC87" s="264"/>
      <c r="AD87" s="264"/>
      <c r="AE87" s="11"/>
      <c r="AF87" s="11"/>
      <c r="AG87" s="11"/>
      <c r="AH87" s="11"/>
      <c r="AI87" s="11"/>
      <c r="AJ87" s="11"/>
      <c r="AK87" s="11"/>
    </row>
    <row r="88" ht="13.5" customHeight="1">
      <c r="A88" s="382"/>
      <c r="B88" s="388" t="s">
        <v>887</v>
      </c>
      <c r="C88" s="25"/>
      <c r="D88" s="25"/>
      <c r="E88" s="25"/>
      <c r="F88" s="25"/>
      <c r="G88" s="25"/>
      <c r="H88" s="25"/>
      <c r="I88" s="25"/>
      <c r="J88" s="25"/>
      <c r="K88" s="25"/>
      <c r="L88" s="25"/>
      <c r="M88" s="25"/>
      <c r="N88" s="25"/>
      <c r="O88" s="25"/>
      <c r="P88" s="25"/>
      <c r="Q88" s="25"/>
      <c r="R88" s="25"/>
      <c r="S88" s="25"/>
      <c r="T88" s="25"/>
      <c r="U88" s="25"/>
      <c r="V88" s="25"/>
      <c r="W88" s="25"/>
      <c r="X88" s="25"/>
      <c r="Y88" s="25"/>
      <c r="Z88" s="11"/>
      <c r="AA88" s="189"/>
      <c r="AB88" s="11"/>
      <c r="AC88" s="264"/>
      <c r="AD88" s="264"/>
      <c r="AE88" s="11"/>
      <c r="AF88" s="11"/>
      <c r="AG88" s="11"/>
      <c r="AH88" s="11"/>
      <c r="AI88" s="11"/>
      <c r="AJ88" s="11"/>
      <c r="AK88" s="11"/>
    </row>
    <row r="89" ht="13.5" customHeight="1">
      <c r="A89" s="376">
        <f>A50</f>
        <v>10</v>
      </c>
      <c r="B89" s="377" t="str">
        <f>IF(B50="","",B50)</f>
        <v/>
      </c>
      <c r="H89" s="378" t="s">
        <v>870</v>
      </c>
      <c r="I89" s="378"/>
      <c r="J89" s="387"/>
      <c r="K89" s="25"/>
      <c r="L89" s="25"/>
      <c r="M89" s="25"/>
      <c r="N89" s="25"/>
      <c r="O89" s="25"/>
      <c r="P89" s="25"/>
      <c r="Q89" s="25"/>
      <c r="R89" s="25"/>
      <c r="S89" s="378" t="s">
        <v>872</v>
      </c>
      <c r="U89" s="380">
        <f>IF(H50="","",H50)</f>
        <v>0</v>
      </c>
      <c r="V89" s="25"/>
      <c r="W89" s="378" t="s">
        <v>873</v>
      </c>
      <c r="Y89" s="381">
        <f>IF((W50="")*(X50=""),"",SUM(W50:X50))</f>
        <v>0</v>
      </c>
      <c r="Z89" s="11"/>
      <c r="AA89" s="189"/>
      <c r="AB89" s="11"/>
      <c r="AC89" s="264"/>
      <c r="AD89" s="264"/>
      <c r="AE89" s="11"/>
      <c r="AF89" s="11"/>
      <c r="AG89" s="11"/>
      <c r="AH89" s="11"/>
      <c r="AI89" s="11"/>
      <c r="AJ89" s="11"/>
      <c r="AK89" s="11"/>
    </row>
    <row r="90" ht="13.5" customHeight="1">
      <c r="A90" s="382"/>
      <c r="B90" s="388" t="s">
        <v>887</v>
      </c>
      <c r="C90" s="25"/>
      <c r="D90" s="25"/>
      <c r="E90" s="25"/>
      <c r="F90" s="25"/>
      <c r="G90" s="25"/>
      <c r="H90" s="25"/>
      <c r="I90" s="25"/>
      <c r="J90" s="25"/>
      <c r="K90" s="25"/>
      <c r="L90" s="25"/>
      <c r="M90" s="25"/>
      <c r="N90" s="25"/>
      <c r="O90" s="25"/>
      <c r="P90" s="25"/>
      <c r="Q90" s="25"/>
      <c r="R90" s="25"/>
      <c r="S90" s="25"/>
      <c r="T90" s="25"/>
      <c r="U90" s="25"/>
      <c r="V90" s="25"/>
      <c r="W90" s="25"/>
      <c r="X90" s="25"/>
      <c r="Y90" s="25"/>
      <c r="Z90" s="11"/>
      <c r="AA90" s="189"/>
      <c r="AB90" s="11"/>
      <c r="AC90" s="264"/>
      <c r="AD90" s="264"/>
      <c r="AE90" s="11"/>
      <c r="AF90" s="11"/>
      <c r="AG90" s="11"/>
      <c r="AH90" s="11"/>
      <c r="AI90" s="11"/>
      <c r="AJ90" s="11"/>
      <c r="AK90" s="11"/>
    </row>
    <row r="91" ht="13.5" customHeight="1">
      <c r="A91" s="376">
        <f>A51</f>
        <v>11</v>
      </c>
      <c r="B91" s="377" t="str">
        <f>IF(B51="","",B51)</f>
        <v/>
      </c>
      <c r="H91" s="378" t="s">
        <v>870</v>
      </c>
      <c r="I91" s="378"/>
      <c r="J91" s="387"/>
      <c r="K91" s="25"/>
      <c r="L91" s="25"/>
      <c r="M91" s="25"/>
      <c r="N91" s="25"/>
      <c r="O91" s="25"/>
      <c r="P91" s="25"/>
      <c r="Q91" s="25"/>
      <c r="R91" s="25"/>
      <c r="S91" s="378" t="s">
        <v>872</v>
      </c>
      <c r="U91" s="380">
        <f>IF(H51="","",H51)</f>
        <v>0</v>
      </c>
      <c r="V91" s="25"/>
      <c r="W91" s="378" t="s">
        <v>873</v>
      </c>
      <c r="Y91" s="381">
        <f>IF((W51="")*(X51=""),"",SUM(W51:X51))</f>
        <v>0</v>
      </c>
      <c r="Z91" s="11"/>
      <c r="AA91" s="189"/>
      <c r="AB91" s="11"/>
      <c r="AC91" s="264"/>
      <c r="AD91" s="264"/>
      <c r="AE91" s="11"/>
      <c r="AF91" s="11"/>
      <c r="AG91" s="11"/>
      <c r="AH91" s="11"/>
      <c r="AI91" s="11"/>
      <c r="AJ91" s="11"/>
      <c r="AK91" s="11"/>
    </row>
    <row r="92" ht="13.5" customHeight="1">
      <c r="A92" s="382"/>
      <c r="B92" s="388" t="s">
        <v>887</v>
      </c>
      <c r="C92" s="25"/>
      <c r="D92" s="25"/>
      <c r="E92" s="25"/>
      <c r="F92" s="25"/>
      <c r="G92" s="25"/>
      <c r="H92" s="25"/>
      <c r="I92" s="25"/>
      <c r="J92" s="25"/>
      <c r="K92" s="25"/>
      <c r="L92" s="25"/>
      <c r="M92" s="25"/>
      <c r="N92" s="25"/>
      <c r="O92" s="25"/>
      <c r="P92" s="25"/>
      <c r="Q92" s="25"/>
      <c r="R92" s="25"/>
      <c r="S92" s="25"/>
      <c r="T92" s="25"/>
      <c r="U92" s="25"/>
      <c r="V92" s="25"/>
      <c r="W92" s="25"/>
      <c r="X92" s="25"/>
      <c r="Y92" s="25"/>
      <c r="Z92" s="11"/>
      <c r="AA92" s="189"/>
      <c r="AB92" s="11"/>
      <c r="AC92" s="264"/>
      <c r="AD92" s="264"/>
      <c r="AE92" s="11"/>
      <c r="AF92" s="11"/>
      <c r="AG92" s="11"/>
      <c r="AH92" s="11"/>
      <c r="AI92" s="11"/>
      <c r="AJ92" s="11"/>
      <c r="AK92" s="11"/>
    </row>
    <row r="93" ht="13.5" customHeight="1">
      <c r="A93" s="389">
        <f>A52</f>
        <v>12</v>
      </c>
      <c r="B93" s="390" t="str">
        <f>IF(B52="","",B52)</f>
        <v/>
      </c>
      <c r="C93" s="32"/>
      <c r="D93" s="32"/>
      <c r="E93" s="32"/>
      <c r="F93" s="32"/>
      <c r="G93" s="32"/>
      <c r="H93" s="391" t="s">
        <v>870</v>
      </c>
      <c r="I93" s="391"/>
      <c r="J93" s="392"/>
      <c r="K93" s="128"/>
      <c r="L93" s="128"/>
      <c r="M93" s="128"/>
      <c r="N93" s="128"/>
      <c r="O93" s="128"/>
      <c r="P93" s="128"/>
      <c r="Q93" s="128"/>
      <c r="R93" s="128"/>
      <c r="S93" s="391" t="s">
        <v>872</v>
      </c>
      <c r="T93" s="32"/>
      <c r="U93" s="393">
        <f>IF(H52="","",H52)</f>
        <v>0</v>
      </c>
      <c r="V93" s="128"/>
      <c r="W93" s="391" t="s">
        <v>873</v>
      </c>
      <c r="X93" s="32"/>
      <c r="Y93" s="394">
        <f>IF((W52="")*(X52=""),"",SUM(W52:X52))</f>
        <v>0</v>
      </c>
      <c r="Z93" s="11"/>
      <c r="AA93" s="189"/>
      <c r="AB93" s="11"/>
      <c r="AC93" s="264"/>
      <c r="AD93" s="264"/>
      <c r="AE93" s="11"/>
      <c r="AF93" s="11"/>
      <c r="AG93" s="11"/>
      <c r="AH93" s="11"/>
      <c r="AI93" s="11"/>
      <c r="AJ93" s="11"/>
      <c r="AK93" s="11"/>
    </row>
    <row r="94" ht="13.5" customHeight="1">
      <c r="A94" s="382"/>
      <c r="B94" s="388" t="s">
        <v>887</v>
      </c>
      <c r="C94" s="25"/>
      <c r="D94" s="25"/>
      <c r="E94" s="25"/>
      <c r="F94" s="25"/>
      <c r="G94" s="25"/>
      <c r="H94" s="25"/>
      <c r="I94" s="25"/>
      <c r="J94" s="25"/>
      <c r="K94" s="25"/>
      <c r="L94" s="25"/>
      <c r="M94" s="25"/>
      <c r="N94" s="25"/>
      <c r="O94" s="25"/>
      <c r="P94" s="25"/>
      <c r="Q94" s="25"/>
      <c r="R94" s="25"/>
      <c r="S94" s="25"/>
      <c r="T94" s="25"/>
      <c r="U94" s="25"/>
      <c r="V94" s="25"/>
      <c r="W94" s="25"/>
      <c r="X94" s="25"/>
      <c r="Y94" s="25"/>
      <c r="Z94" s="11"/>
      <c r="AA94" s="189"/>
      <c r="AB94" s="11"/>
      <c r="AC94" s="264"/>
      <c r="AD94" s="264"/>
      <c r="AE94" s="11"/>
      <c r="AF94" s="11"/>
      <c r="AG94" s="11"/>
      <c r="AH94" s="11"/>
      <c r="AI94" s="11"/>
      <c r="AJ94" s="11"/>
      <c r="AK94" s="11"/>
    </row>
    <row r="95" ht="13.5" customHeight="1">
      <c r="A95" s="389">
        <f>A53</f>
        <v>13</v>
      </c>
      <c r="B95" s="390" t="str">
        <f>IF(B53="","",B53)</f>
        <v/>
      </c>
      <c r="C95" s="32"/>
      <c r="D95" s="32"/>
      <c r="E95" s="32"/>
      <c r="F95" s="32"/>
      <c r="G95" s="32"/>
      <c r="H95" s="391" t="s">
        <v>870</v>
      </c>
      <c r="I95" s="391"/>
      <c r="J95" s="392"/>
      <c r="K95" s="128"/>
      <c r="L95" s="128"/>
      <c r="M95" s="128"/>
      <c r="N95" s="128"/>
      <c r="O95" s="128"/>
      <c r="P95" s="128"/>
      <c r="Q95" s="128"/>
      <c r="R95" s="128"/>
      <c r="S95" s="391" t="s">
        <v>872</v>
      </c>
      <c r="T95" s="32"/>
      <c r="U95" s="393">
        <f>IF(H53="","",H53)</f>
        <v>0</v>
      </c>
      <c r="V95" s="128"/>
      <c r="W95" s="391" t="s">
        <v>873</v>
      </c>
      <c r="X95" s="32"/>
      <c r="Y95" s="394">
        <f>IF((W53="")*(X53=""),"",SUM(W53:X53))</f>
        <v>0</v>
      </c>
      <c r="Z95" s="11"/>
      <c r="AA95" s="189"/>
      <c r="AB95" s="11"/>
      <c r="AC95" s="264"/>
      <c r="AD95" s="264"/>
      <c r="AE95" s="11"/>
      <c r="AF95" s="11"/>
      <c r="AG95" s="11"/>
      <c r="AH95" s="11"/>
      <c r="AI95" s="11"/>
      <c r="AJ95" s="11"/>
      <c r="AK95" s="11"/>
    </row>
    <row r="96" ht="13.5" customHeight="1">
      <c r="A96" s="382"/>
      <c r="B96" s="388" t="s">
        <v>887</v>
      </c>
      <c r="C96" s="25"/>
      <c r="D96" s="25"/>
      <c r="E96" s="25"/>
      <c r="F96" s="25"/>
      <c r="G96" s="25"/>
      <c r="H96" s="25"/>
      <c r="I96" s="25"/>
      <c r="J96" s="25"/>
      <c r="K96" s="25"/>
      <c r="L96" s="25"/>
      <c r="M96" s="25"/>
      <c r="N96" s="25"/>
      <c r="O96" s="25"/>
      <c r="P96" s="25"/>
      <c r="Q96" s="25"/>
      <c r="R96" s="25"/>
      <c r="S96" s="25"/>
      <c r="T96" s="25"/>
      <c r="U96" s="25"/>
      <c r="V96" s="25"/>
      <c r="W96" s="25"/>
      <c r="X96" s="25"/>
      <c r="Y96" s="25"/>
      <c r="Z96" s="11"/>
      <c r="AA96" s="189"/>
      <c r="AB96" s="11"/>
      <c r="AC96" s="264"/>
      <c r="AD96" s="264"/>
      <c r="AE96" s="11"/>
      <c r="AF96" s="11"/>
      <c r="AG96" s="11"/>
      <c r="AH96" s="11"/>
      <c r="AI96" s="11"/>
      <c r="AJ96" s="11"/>
      <c r="AK96" s="11"/>
    </row>
    <row r="97" ht="13.5" customHeight="1">
      <c r="A97" s="389">
        <f>A54</f>
        <v>14</v>
      </c>
      <c r="B97" s="390" t="str">
        <f>IF(B54="","",B54)</f>
        <v/>
      </c>
      <c r="C97" s="32"/>
      <c r="D97" s="32"/>
      <c r="E97" s="32"/>
      <c r="F97" s="32"/>
      <c r="G97" s="32"/>
      <c r="H97" s="391" t="s">
        <v>870</v>
      </c>
      <c r="I97" s="391"/>
      <c r="J97" s="395"/>
      <c r="K97" s="128"/>
      <c r="L97" s="128"/>
      <c r="M97" s="128"/>
      <c r="N97" s="128"/>
      <c r="O97" s="128"/>
      <c r="P97" s="128"/>
      <c r="Q97" s="128"/>
      <c r="R97" s="128"/>
      <c r="S97" s="391" t="s">
        <v>872</v>
      </c>
      <c r="T97" s="32"/>
      <c r="U97" s="393">
        <f>IF(H54="","",H54)</f>
        <v>0</v>
      </c>
      <c r="V97" s="128"/>
      <c r="W97" s="391" t="s">
        <v>873</v>
      </c>
      <c r="X97" s="32"/>
      <c r="Y97" s="394">
        <f>IF((W54="")*(X54=""),"",SUM(W54:X54))</f>
        <v>0</v>
      </c>
      <c r="Z97" s="11"/>
      <c r="AA97" s="189"/>
      <c r="AB97" s="11"/>
      <c r="AC97" s="264"/>
      <c r="AD97" s="264"/>
      <c r="AE97" s="11"/>
      <c r="AF97" s="11"/>
      <c r="AG97" s="11"/>
      <c r="AH97" s="11"/>
      <c r="AI97" s="11"/>
      <c r="AJ97" s="11"/>
      <c r="AK97" s="11"/>
    </row>
    <row r="98" ht="13.5" customHeight="1">
      <c r="A98" s="382"/>
      <c r="B98" s="388" t="s">
        <v>887</v>
      </c>
      <c r="C98" s="25"/>
      <c r="D98" s="25"/>
      <c r="E98" s="25"/>
      <c r="F98" s="25"/>
      <c r="G98" s="25"/>
      <c r="H98" s="25"/>
      <c r="I98" s="25"/>
      <c r="J98" s="25"/>
      <c r="K98" s="25"/>
      <c r="L98" s="25"/>
      <c r="M98" s="25"/>
      <c r="N98" s="25"/>
      <c r="O98" s="25"/>
      <c r="P98" s="25"/>
      <c r="Q98" s="25"/>
      <c r="R98" s="25"/>
      <c r="S98" s="25"/>
      <c r="T98" s="25"/>
      <c r="U98" s="25"/>
      <c r="V98" s="25"/>
      <c r="W98" s="25"/>
      <c r="X98" s="25"/>
      <c r="Y98" s="25"/>
      <c r="Z98" s="11"/>
      <c r="AA98" s="189"/>
      <c r="AB98" s="11"/>
      <c r="AC98" s="264"/>
      <c r="AD98" s="264"/>
      <c r="AE98" s="11"/>
      <c r="AF98" s="11"/>
      <c r="AG98" s="11"/>
      <c r="AH98" s="11"/>
      <c r="AI98" s="11"/>
      <c r="AJ98" s="11"/>
      <c r="AK98" s="11"/>
    </row>
    <row r="99" ht="13.5" customHeight="1">
      <c r="A99" s="389">
        <f>A55</f>
        <v>15</v>
      </c>
      <c r="B99" s="390" t="str">
        <f>IF(B55="","",B55)</f>
        <v/>
      </c>
      <c r="C99" s="32"/>
      <c r="D99" s="32"/>
      <c r="E99" s="32"/>
      <c r="F99" s="32"/>
      <c r="G99" s="32"/>
      <c r="H99" s="391" t="s">
        <v>870</v>
      </c>
      <c r="I99" s="391"/>
      <c r="J99" s="395"/>
      <c r="K99" s="128"/>
      <c r="L99" s="128"/>
      <c r="M99" s="128"/>
      <c r="N99" s="128"/>
      <c r="O99" s="128"/>
      <c r="P99" s="128"/>
      <c r="Q99" s="128"/>
      <c r="R99" s="128"/>
      <c r="S99" s="391" t="s">
        <v>872</v>
      </c>
      <c r="T99" s="32"/>
      <c r="U99" s="393">
        <f>IF(H55="","",H55)</f>
        <v>0</v>
      </c>
      <c r="V99" s="128"/>
      <c r="W99" s="391" t="s">
        <v>873</v>
      </c>
      <c r="X99" s="32"/>
      <c r="Y99" s="394">
        <f>IF((W55="")*(X55=""),"",SUM(W55:X55))</f>
        <v>0</v>
      </c>
      <c r="Z99" s="11"/>
      <c r="AA99" s="189"/>
      <c r="AB99" s="11"/>
      <c r="AC99" s="264"/>
      <c r="AD99" s="264"/>
      <c r="AE99" s="11"/>
      <c r="AF99" s="11"/>
      <c r="AG99" s="11"/>
      <c r="AH99" s="11"/>
      <c r="AI99" s="11"/>
      <c r="AJ99" s="11"/>
      <c r="AK99" s="11"/>
    </row>
    <row r="100" ht="13.5" customHeight="1">
      <c r="A100" s="382"/>
      <c r="B100" s="388" t="s">
        <v>887</v>
      </c>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11"/>
      <c r="AA100" s="189"/>
      <c r="AB100" s="11"/>
      <c r="AC100" s="264"/>
      <c r="AD100" s="264"/>
      <c r="AE100" s="11"/>
      <c r="AF100" s="11"/>
      <c r="AG100" s="11"/>
      <c r="AH100" s="11"/>
      <c r="AI100" s="11"/>
      <c r="AJ100" s="11"/>
      <c r="AK100" s="11"/>
    </row>
    <row r="101" ht="13.5" customHeight="1">
      <c r="A101" s="389">
        <f>A56</f>
        <v>16</v>
      </c>
      <c r="B101" s="390" t="str">
        <f>IF(B56="","",B56)</f>
        <v/>
      </c>
      <c r="C101" s="32"/>
      <c r="D101" s="32"/>
      <c r="E101" s="32"/>
      <c r="F101" s="32"/>
      <c r="G101" s="32"/>
      <c r="H101" s="391" t="s">
        <v>870</v>
      </c>
      <c r="I101" s="391"/>
      <c r="J101" s="395"/>
      <c r="K101" s="128"/>
      <c r="L101" s="128"/>
      <c r="M101" s="128"/>
      <c r="N101" s="128"/>
      <c r="O101" s="128"/>
      <c r="P101" s="128"/>
      <c r="Q101" s="128"/>
      <c r="R101" s="128"/>
      <c r="S101" s="391" t="s">
        <v>872</v>
      </c>
      <c r="T101" s="32"/>
      <c r="U101" s="393">
        <f>IF(H56="","",H56)</f>
        <v>0</v>
      </c>
      <c r="V101" s="128"/>
      <c r="W101" s="391" t="s">
        <v>873</v>
      </c>
      <c r="X101" s="32"/>
      <c r="Y101" s="394">
        <f>IF((W56="")*(X56=""),"",SUM(W56:X56))</f>
        <v>0</v>
      </c>
      <c r="Z101" s="11"/>
      <c r="AA101" s="189"/>
      <c r="AB101" s="11"/>
      <c r="AC101" s="264"/>
      <c r="AD101" s="264"/>
      <c r="AE101" s="11"/>
      <c r="AF101" s="11"/>
      <c r="AG101" s="11"/>
      <c r="AH101" s="11"/>
      <c r="AI101" s="11"/>
      <c r="AJ101" s="11"/>
      <c r="AK101" s="11"/>
    </row>
    <row r="102" ht="13.5" customHeight="1">
      <c r="A102" s="382"/>
      <c r="B102" s="388" t="s">
        <v>887</v>
      </c>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11"/>
      <c r="AA102" s="189"/>
      <c r="AB102" s="11"/>
      <c r="AC102" s="264"/>
      <c r="AD102" s="264"/>
      <c r="AE102" s="11"/>
      <c r="AF102" s="11"/>
      <c r="AG102" s="11"/>
      <c r="AH102" s="11"/>
      <c r="AI102" s="11"/>
      <c r="AJ102" s="11"/>
      <c r="AK102" s="11"/>
    </row>
    <row r="103" ht="13.5" customHeight="1">
      <c r="A103" s="389">
        <f>A57</f>
        <v>17</v>
      </c>
      <c r="B103" s="390" t="str">
        <f>IF(B57="","",B57)</f>
        <v/>
      </c>
      <c r="C103" s="32"/>
      <c r="D103" s="32"/>
      <c r="E103" s="32"/>
      <c r="F103" s="32"/>
      <c r="G103" s="32"/>
      <c r="H103" s="391" t="s">
        <v>870</v>
      </c>
      <c r="I103" s="391"/>
      <c r="J103" s="395"/>
      <c r="K103" s="128"/>
      <c r="L103" s="128"/>
      <c r="M103" s="128"/>
      <c r="N103" s="128"/>
      <c r="O103" s="128"/>
      <c r="P103" s="128"/>
      <c r="Q103" s="128"/>
      <c r="R103" s="128"/>
      <c r="S103" s="391" t="s">
        <v>872</v>
      </c>
      <c r="T103" s="32"/>
      <c r="U103" s="393">
        <f>IF(H57="","",H57)</f>
        <v>0</v>
      </c>
      <c r="V103" s="128"/>
      <c r="W103" s="391" t="s">
        <v>873</v>
      </c>
      <c r="X103" s="32"/>
      <c r="Y103" s="394">
        <f>IF((W57="")*(X57=""),"",SUM(W57:X57))</f>
        <v>0</v>
      </c>
      <c r="Z103" s="11"/>
      <c r="AA103" s="189"/>
      <c r="AB103" s="11"/>
      <c r="AC103" s="264"/>
      <c r="AD103" s="264"/>
      <c r="AE103" s="11"/>
      <c r="AF103" s="11"/>
      <c r="AG103" s="11"/>
      <c r="AH103" s="11"/>
      <c r="AI103" s="11"/>
      <c r="AJ103" s="11"/>
      <c r="AK103" s="11"/>
    </row>
    <row r="104" ht="13.5" customHeight="1">
      <c r="A104" s="382"/>
      <c r="B104" s="388" t="s">
        <v>887</v>
      </c>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11"/>
      <c r="AA104" s="189"/>
      <c r="AB104" s="11"/>
      <c r="AC104" s="264"/>
      <c r="AD104" s="264"/>
      <c r="AE104" s="11"/>
      <c r="AF104" s="11"/>
      <c r="AG104" s="11"/>
      <c r="AH104" s="11"/>
      <c r="AI104" s="11"/>
      <c r="AJ104" s="11"/>
      <c r="AK104" s="11"/>
    </row>
    <row r="105" ht="13.5" customHeight="1">
      <c r="A105" s="389">
        <f>A58</f>
        <v>18</v>
      </c>
      <c r="B105" s="390" t="str">
        <f>IF(B58="","",B58)</f>
        <v/>
      </c>
      <c r="C105" s="32"/>
      <c r="D105" s="32"/>
      <c r="E105" s="32"/>
      <c r="F105" s="32"/>
      <c r="G105" s="32"/>
      <c r="H105" s="391" t="s">
        <v>870</v>
      </c>
      <c r="I105" s="391"/>
      <c r="J105" s="395"/>
      <c r="K105" s="128"/>
      <c r="L105" s="128"/>
      <c r="M105" s="128"/>
      <c r="N105" s="128"/>
      <c r="O105" s="128"/>
      <c r="P105" s="128"/>
      <c r="Q105" s="128"/>
      <c r="R105" s="128"/>
      <c r="S105" s="391" t="s">
        <v>872</v>
      </c>
      <c r="T105" s="32"/>
      <c r="U105" s="393">
        <f>IF(H58="","",H58)</f>
        <v>0</v>
      </c>
      <c r="V105" s="128"/>
      <c r="W105" s="391" t="s">
        <v>873</v>
      </c>
      <c r="X105" s="32"/>
      <c r="Y105" s="394">
        <f>IF((W58="")*(X58=""),"",SUM(W58:X58))</f>
        <v>0</v>
      </c>
      <c r="Z105" s="11"/>
      <c r="AA105" s="189"/>
      <c r="AB105" s="11"/>
      <c r="AC105" s="264"/>
      <c r="AD105" s="264"/>
      <c r="AE105" s="11"/>
      <c r="AF105" s="11"/>
      <c r="AG105" s="11"/>
      <c r="AH105" s="11"/>
      <c r="AI105" s="11"/>
      <c r="AJ105" s="11"/>
      <c r="AK105" s="11"/>
    </row>
    <row r="106" ht="13.5" customHeight="1">
      <c r="A106" s="382"/>
      <c r="B106" s="388" t="s">
        <v>887</v>
      </c>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11"/>
      <c r="AA106" s="189"/>
      <c r="AB106" s="11"/>
      <c r="AC106" s="264"/>
      <c r="AD106" s="264"/>
      <c r="AE106" s="11"/>
      <c r="AF106" s="11"/>
      <c r="AG106" s="11"/>
      <c r="AH106" s="11"/>
      <c r="AI106" s="11"/>
      <c r="AJ106" s="11"/>
      <c r="AK106" s="11"/>
    </row>
    <row r="107" ht="13.5" customHeight="1">
      <c r="A107" s="389">
        <f>A59</f>
        <v>19</v>
      </c>
      <c r="B107" s="390" t="str">
        <f>IF(B59="","",B59)</f>
        <v/>
      </c>
      <c r="C107" s="32"/>
      <c r="D107" s="32"/>
      <c r="E107" s="32"/>
      <c r="F107" s="32"/>
      <c r="G107" s="32"/>
      <c r="H107" s="391" t="s">
        <v>870</v>
      </c>
      <c r="I107" s="391"/>
      <c r="J107" s="395"/>
      <c r="K107" s="128"/>
      <c r="L107" s="128"/>
      <c r="M107" s="128"/>
      <c r="N107" s="128"/>
      <c r="O107" s="128"/>
      <c r="P107" s="128"/>
      <c r="Q107" s="128"/>
      <c r="R107" s="128"/>
      <c r="S107" s="391" t="s">
        <v>872</v>
      </c>
      <c r="T107" s="32"/>
      <c r="U107" s="393">
        <f>IF(H59="","",H59)</f>
        <v>0</v>
      </c>
      <c r="V107" s="128"/>
      <c r="W107" s="391" t="s">
        <v>873</v>
      </c>
      <c r="X107" s="32"/>
      <c r="Y107" s="394">
        <f>IF((W59="")*(X59=""),"",SUM(W59:X59))</f>
        <v>0</v>
      </c>
      <c r="Z107" s="11"/>
      <c r="AA107" s="189"/>
      <c r="AB107" s="11"/>
      <c r="AC107" s="264"/>
      <c r="AD107" s="264"/>
      <c r="AE107" s="11"/>
      <c r="AF107" s="11"/>
      <c r="AG107" s="11"/>
      <c r="AH107" s="11"/>
      <c r="AI107" s="11"/>
      <c r="AJ107" s="11"/>
      <c r="AK107" s="11"/>
    </row>
    <row r="108" ht="13.5" customHeight="1">
      <c r="A108" s="382"/>
      <c r="B108" s="388" t="s">
        <v>887</v>
      </c>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11"/>
      <c r="AA108" s="189"/>
      <c r="AB108" s="11"/>
      <c r="AC108" s="264"/>
      <c r="AD108" s="264"/>
      <c r="AE108" s="11"/>
      <c r="AF108" s="11"/>
      <c r="AG108" s="11"/>
      <c r="AH108" s="11"/>
      <c r="AI108" s="11"/>
      <c r="AJ108" s="11"/>
      <c r="AK108" s="11"/>
    </row>
    <row r="109" ht="13.5" customHeight="1">
      <c r="A109" s="389">
        <f>A60</f>
        <v>20</v>
      </c>
      <c r="B109" s="390" t="str">
        <f>IF(B60="","",B60)</f>
        <v/>
      </c>
      <c r="C109" s="32"/>
      <c r="D109" s="32"/>
      <c r="E109" s="32"/>
      <c r="F109" s="32"/>
      <c r="G109" s="32"/>
      <c r="H109" s="391" t="s">
        <v>870</v>
      </c>
      <c r="I109" s="391"/>
      <c r="J109" s="395"/>
      <c r="K109" s="128"/>
      <c r="L109" s="128"/>
      <c r="M109" s="128"/>
      <c r="N109" s="128"/>
      <c r="O109" s="128"/>
      <c r="P109" s="128"/>
      <c r="Q109" s="128"/>
      <c r="R109" s="128"/>
      <c r="S109" s="391" t="s">
        <v>872</v>
      </c>
      <c r="T109" s="32"/>
      <c r="U109" s="393">
        <f>IF(H60="","",H60)</f>
        <v>0</v>
      </c>
      <c r="V109" s="128"/>
      <c r="W109" s="391" t="s">
        <v>873</v>
      </c>
      <c r="X109" s="32"/>
      <c r="Y109" s="394">
        <f>IF((W60="")*(X60=""),"",SUM(W60:X60))</f>
        <v>0</v>
      </c>
      <c r="Z109" s="11"/>
      <c r="AA109" s="189"/>
      <c r="AB109" s="11"/>
      <c r="AC109" s="264"/>
      <c r="AD109" s="264"/>
      <c r="AE109" s="11"/>
      <c r="AF109" s="11"/>
      <c r="AG109" s="11"/>
      <c r="AH109" s="11"/>
      <c r="AI109" s="11"/>
      <c r="AJ109" s="11"/>
      <c r="AK109" s="11"/>
    </row>
    <row r="110" ht="13.5" customHeight="1">
      <c r="A110" s="382"/>
      <c r="B110" s="388" t="s">
        <v>887</v>
      </c>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11"/>
      <c r="AA110" s="189"/>
      <c r="AB110" s="11"/>
      <c r="AC110" s="264"/>
      <c r="AD110" s="264"/>
      <c r="AE110" s="11"/>
      <c r="AF110" s="11"/>
      <c r="AG110" s="11"/>
      <c r="AH110" s="11"/>
      <c r="AI110" s="11"/>
      <c r="AJ110" s="11"/>
      <c r="AK110" s="11"/>
    </row>
    <row r="111" ht="13.5" customHeight="1">
      <c r="A111" s="389">
        <f>A61</f>
        <v>21</v>
      </c>
      <c r="B111" s="390" t="str">
        <f>IF(B61="","",B61)</f>
        <v/>
      </c>
      <c r="C111" s="32"/>
      <c r="D111" s="32"/>
      <c r="E111" s="32"/>
      <c r="F111" s="32"/>
      <c r="G111" s="32"/>
      <c r="H111" s="391" t="s">
        <v>870</v>
      </c>
      <c r="I111" s="391"/>
      <c r="J111" s="395"/>
      <c r="K111" s="128"/>
      <c r="L111" s="128"/>
      <c r="M111" s="128"/>
      <c r="N111" s="128"/>
      <c r="O111" s="128"/>
      <c r="P111" s="128"/>
      <c r="Q111" s="128"/>
      <c r="R111" s="128"/>
      <c r="S111" s="391" t="s">
        <v>872</v>
      </c>
      <c r="T111" s="32"/>
      <c r="U111" s="393">
        <f>IF(H61="","",H61)</f>
        <v>0</v>
      </c>
      <c r="V111" s="128"/>
      <c r="W111" s="391" t="s">
        <v>873</v>
      </c>
      <c r="X111" s="32"/>
      <c r="Y111" s="394">
        <f>IF((W61="")*(X61=""),"",SUM(W61:X61))</f>
        <v>0</v>
      </c>
      <c r="Z111" s="11"/>
      <c r="AA111" s="189"/>
      <c r="AB111" s="11"/>
      <c r="AC111" s="264"/>
      <c r="AD111" s="264"/>
      <c r="AE111" s="11"/>
      <c r="AF111" s="11"/>
      <c r="AG111" s="11"/>
      <c r="AH111" s="11"/>
      <c r="AI111" s="11"/>
      <c r="AJ111" s="11"/>
      <c r="AK111" s="11"/>
    </row>
    <row r="112" ht="13.5" customHeight="1">
      <c r="A112" s="382"/>
      <c r="B112" s="388" t="s">
        <v>887</v>
      </c>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11"/>
      <c r="AA112" s="189"/>
      <c r="AB112" s="11"/>
      <c r="AC112" s="264"/>
      <c r="AD112" s="264"/>
      <c r="AE112" s="11"/>
      <c r="AF112" s="11"/>
      <c r="AG112" s="11"/>
      <c r="AH112" s="11"/>
      <c r="AI112" s="11"/>
      <c r="AJ112" s="11"/>
      <c r="AK112" s="11"/>
    </row>
    <row r="113" ht="13.5" customHeight="1">
      <c r="A113" s="389">
        <f>A62</f>
        <v>22</v>
      </c>
      <c r="B113" s="390" t="str">
        <f>IF(B62="","",B62)</f>
        <v/>
      </c>
      <c r="C113" s="32"/>
      <c r="D113" s="32"/>
      <c r="E113" s="32"/>
      <c r="F113" s="32"/>
      <c r="G113" s="32"/>
      <c r="H113" s="391" t="s">
        <v>870</v>
      </c>
      <c r="I113" s="391"/>
      <c r="J113" s="395"/>
      <c r="K113" s="128"/>
      <c r="L113" s="128"/>
      <c r="M113" s="128"/>
      <c r="N113" s="128"/>
      <c r="O113" s="128"/>
      <c r="P113" s="128"/>
      <c r="Q113" s="128"/>
      <c r="R113" s="128"/>
      <c r="S113" s="391" t="s">
        <v>872</v>
      </c>
      <c r="T113" s="32"/>
      <c r="U113" s="393">
        <f>IF(H62="","",H62)</f>
        <v>0</v>
      </c>
      <c r="V113" s="128"/>
      <c r="W113" s="391" t="s">
        <v>873</v>
      </c>
      <c r="X113" s="32"/>
      <c r="Y113" s="394">
        <f>IF((W62="")*(X62=""),"",SUM(W62:X62))</f>
        <v>0</v>
      </c>
      <c r="Z113" s="11"/>
      <c r="AA113" s="189"/>
      <c r="AB113" s="11"/>
      <c r="AC113" s="264"/>
      <c r="AD113" s="264"/>
      <c r="AE113" s="11"/>
      <c r="AF113" s="11"/>
      <c r="AG113" s="11"/>
      <c r="AH113" s="11"/>
      <c r="AI113" s="11"/>
      <c r="AJ113" s="11"/>
      <c r="AK113" s="11"/>
    </row>
    <row r="114" ht="13.5" customHeight="1">
      <c r="A114" s="382"/>
      <c r="B114" s="388" t="s">
        <v>887</v>
      </c>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11"/>
      <c r="AA114" s="189"/>
      <c r="AB114" s="11"/>
      <c r="AC114" s="264"/>
      <c r="AD114" s="264"/>
      <c r="AE114" s="11"/>
      <c r="AF114" s="11"/>
      <c r="AG114" s="11"/>
      <c r="AH114" s="11"/>
      <c r="AI114" s="11"/>
      <c r="AJ114" s="11"/>
      <c r="AK114" s="11"/>
    </row>
    <row r="115" ht="13.5" customHeight="1">
      <c r="A115" s="389">
        <f>A63</f>
        <v>23</v>
      </c>
      <c r="B115" s="390" t="str">
        <f>IF(B63="","",B63)</f>
        <v/>
      </c>
      <c r="C115" s="32"/>
      <c r="D115" s="32"/>
      <c r="E115" s="32"/>
      <c r="F115" s="32"/>
      <c r="G115" s="32"/>
      <c r="H115" s="391" t="s">
        <v>870</v>
      </c>
      <c r="I115" s="391"/>
      <c r="J115" s="395"/>
      <c r="K115" s="128"/>
      <c r="L115" s="128"/>
      <c r="M115" s="128"/>
      <c r="N115" s="128"/>
      <c r="O115" s="128"/>
      <c r="P115" s="128"/>
      <c r="Q115" s="128"/>
      <c r="R115" s="128"/>
      <c r="S115" s="391" t="s">
        <v>872</v>
      </c>
      <c r="T115" s="32"/>
      <c r="U115" s="393">
        <f>IF(H63="","",H63)</f>
        <v>0</v>
      </c>
      <c r="V115" s="128"/>
      <c r="W115" s="391" t="s">
        <v>873</v>
      </c>
      <c r="X115" s="32"/>
      <c r="Y115" s="394">
        <f>IF((W63="")*(X63=""),"",SUM(W63:X63))</f>
        <v>0</v>
      </c>
      <c r="Z115" s="11"/>
      <c r="AA115" s="189"/>
      <c r="AB115" s="11"/>
      <c r="AC115" s="264"/>
      <c r="AD115" s="264"/>
      <c r="AE115" s="11"/>
      <c r="AF115" s="11"/>
      <c r="AG115" s="11"/>
      <c r="AH115" s="11"/>
      <c r="AI115" s="11"/>
      <c r="AJ115" s="11"/>
      <c r="AK115" s="11"/>
    </row>
    <row r="116" ht="13.5" customHeight="1">
      <c r="A116" s="382"/>
      <c r="B116" s="388" t="s">
        <v>887</v>
      </c>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11"/>
      <c r="AA116" s="189"/>
      <c r="AB116" s="11"/>
      <c r="AC116" s="264"/>
      <c r="AD116" s="264"/>
      <c r="AE116" s="11"/>
      <c r="AF116" s="11"/>
      <c r="AG116" s="11"/>
      <c r="AH116" s="11"/>
      <c r="AI116" s="11"/>
      <c r="AJ116" s="11"/>
      <c r="AK116" s="11"/>
    </row>
    <row r="117" ht="13.5" customHeight="1">
      <c r="A117" s="389">
        <f>A64</f>
        <v>24</v>
      </c>
      <c r="B117" s="390" t="str">
        <f>IF(B64="","",B64)</f>
        <v/>
      </c>
      <c r="C117" s="32"/>
      <c r="D117" s="32"/>
      <c r="E117" s="32"/>
      <c r="F117" s="32"/>
      <c r="G117" s="32"/>
      <c r="H117" s="391" t="s">
        <v>870</v>
      </c>
      <c r="I117" s="391"/>
      <c r="J117" s="395"/>
      <c r="K117" s="128"/>
      <c r="L117" s="128"/>
      <c r="M117" s="128"/>
      <c r="N117" s="128"/>
      <c r="O117" s="128"/>
      <c r="P117" s="128"/>
      <c r="Q117" s="128"/>
      <c r="R117" s="128"/>
      <c r="S117" s="391" t="s">
        <v>872</v>
      </c>
      <c r="T117" s="32"/>
      <c r="U117" s="393">
        <f>IF(H64="","",H64)</f>
        <v>0</v>
      </c>
      <c r="V117" s="128"/>
      <c r="W117" s="391" t="s">
        <v>873</v>
      </c>
      <c r="X117" s="32"/>
      <c r="Y117" s="394">
        <f>IF((W64="")*(X64=""),"",SUM(W64:X64))</f>
        <v>0</v>
      </c>
      <c r="Z117" s="11"/>
      <c r="AA117" s="189"/>
      <c r="AB117" s="11"/>
      <c r="AC117" s="264"/>
      <c r="AD117" s="264"/>
      <c r="AE117" s="11"/>
      <c r="AF117" s="11"/>
      <c r="AG117" s="11"/>
      <c r="AH117" s="11"/>
      <c r="AI117" s="11"/>
      <c r="AJ117" s="11"/>
      <c r="AK117" s="11"/>
    </row>
    <row r="118" ht="13.5" customHeight="1">
      <c r="A118" s="382"/>
      <c r="B118" s="388" t="s">
        <v>887</v>
      </c>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11"/>
      <c r="AA118" s="189"/>
      <c r="AB118" s="11"/>
      <c r="AC118" s="264"/>
      <c r="AD118" s="264"/>
      <c r="AE118" s="11"/>
      <c r="AF118" s="11"/>
      <c r="AG118" s="11"/>
      <c r="AH118" s="11"/>
      <c r="AI118" s="11"/>
      <c r="AJ118" s="11"/>
      <c r="AK118" s="11"/>
    </row>
    <row r="119" ht="13.5" customHeight="1">
      <c r="A119" s="389">
        <f>A65</f>
        <v>25</v>
      </c>
      <c r="B119" s="390" t="str">
        <f>IF(B65="","",B65)</f>
        <v/>
      </c>
      <c r="C119" s="32"/>
      <c r="D119" s="32"/>
      <c r="E119" s="32"/>
      <c r="F119" s="32"/>
      <c r="G119" s="32"/>
      <c r="H119" s="391" t="s">
        <v>870</v>
      </c>
      <c r="I119" s="391"/>
      <c r="J119" s="395"/>
      <c r="K119" s="128"/>
      <c r="L119" s="128"/>
      <c r="M119" s="128"/>
      <c r="N119" s="128"/>
      <c r="O119" s="128"/>
      <c r="P119" s="128"/>
      <c r="Q119" s="128"/>
      <c r="R119" s="128"/>
      <c r="S119" s="391" t="s">
        <v>872</v>
      </c>
      <c r="T119" s="32"/>
      <c r="U119" s="393">
        <f>IF(H65="","",H65)</f>
        <v>0</v>
      </c>
      <c r="V119" s="128"/>
      <c r="W119" s="391" t="s">
        <v>873</v>
      </c>
      <c r="X119" s="32"/>
      <c r="Y119" s="394">
        <f>IF((W65="")*(X65=""),"",SUM(W65:X65))</f>
        <v>0</v>
      </c>
      <c r="Z119" s="11"/>
      <c r="AA119" s="189"/>
      <c r="AB119" s="11"/>
      <c r="AC119" s="264"/>
      <c r="AD119" s="264"/>
      <c r="AE119" s="11"/>
      <c r="AF119" s="11"/>
      <c r="AG119" s="11"/>
      <c r="AH119" s="11"/>
      <c r="AI119" s="11"/>
      <c r="AJ119" s="11"/>
      <c r="AK119" s="11"/>
    </row>
    <row r="120" ht="13.5" customHeight="1">
      <c r="A120" s="382"/>
      <c r="B120" s="388" t="s">
        <v>887</v>
      </c>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11"/>
      <c r="AA120" s="189"/>
      <c r="AB120" s="11"/>
      <c r="AC120" s="264"/>
      <c r="AD120" s="264"/>
      <c r="AE120" s="11"/>
      <c r="AF120" s="11"/>
      <c r="AG120" s="11"/>
      <c r="AH120" s="11"/>
      <c r="AI120" s="11"/>
      <c r="AJ120" s="11"/>
      <c r="AK120" s="11"/>
    </row>
    <row r="121" ht="13.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89"/>
      <c r="AB121" s="11"/>
      <c r="AC121" s="264"/>
      <c r="AD121" s="264"/>
      <c r="AE121" s="11"/>
      <c r="AF121" s="11"/>
      <c r="AG121" s="11"/>
      <c r="AH121" s="11"/>
      <c r="AI121" s="11"/>
      <c r="AJ121" s="11"/>
      <c r="AK121" s="11"/>
    </row>
    <row r="122" ht="13.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89"/>
      <c r="AB122" s="11"/>
      <c r="AC122" s="264"/>
      <c r="AD122" s="264"/>
      <c r="AE122" s="11"/>
      <c r="AF122" s="11"/>
      <c r="AG122" s="11"/>
      <c r="AH122" s="11"/>
      <c r="AI122" s="11"/>
      <c r="AJ122" s="11"/>
      <c r="AK122" s="11"/>
    </row>
    <row r="123" ht="13.5" customHeight="1">
      <c r="A123" s="11" t="s">
        <v>895</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89"/>
      <c r="AB123" s="11"/>
      <c r="AC123" s="264"/>
      <c r="AD123" s="264"/>
      <c r="AE123" s="11"/>
      <c r="AF123" s="11"/>
      <c r="AG123" s="11"/>
      <c r="AH123" s="11"/>
      <c r="AI123" s="11"/>
      <c r="AJ123" s="11"/>
      <c r="AK123" s="11"/>
    </row>
    <row r="124" ht="13.5" customHeight="1">
      <c r="A124" s="256"/>
      <c r="B124" s="256" t="s">
        <v>897</v>
      </c>
      <c r="C124" s="256" t="s">
        <v>898</v>
      </c>
      <c r="D124" s="256" t="s">
        <v>899</v>
      </c>
      <c r="E124" s="256" t="s">
        <v>900</v>
      </c>
      <c r="F124" s="256" t="s">
        <v>901</v>
      </c>
      <c r="G124" s="256" t="s">
        <v>902</v>
      </c>
      <c r="H124" s="256" t="s">
        <v>903</v>
      </c>
      <c r="I124" s="256" t="s">
        <v>904</v>
      </c>
      <c r="J124" s="256" t="s">
        <v>905</v>
      </c>
      <c r="K124" s="256" t="s">
        <v>906</v>
      </c>
      <c r="L124" s="256" t="s">
        <v>907</v>
      </c>
      <c r="M124" s="256" t="s">
        <v>908</v>
      </c>
      <c r="N124" s="256" t="s">
        <v>747</v>
      </c>
      <c r="O124" s="256" t="s">
        <v>909</v>
      </c>
      <c r="P124" s="256" t="s">
        <v>910</v>
      </c>
      <c r="Q124" s="256" t="s">
        <v>911</v>
      </c>
      <c r="R124" s="256" t="s">
        <v>912</v>
      </c>
      <c r="S124" s="256" t="s">
        <v>838</v>
      </c>
      <c r="T124" s="256" t="s">
        <v>552</v>
      </c>
      <c r="U124" s="256"/>
      <c r="V124" s="256"/>
      <c r="W124" s="256"/>
      <c r="X124" s="256"/>
      <c r="Y124" s="256"/>
      <c r="Z124" s="256"/>
      <c r="AA124" s="256"/>
      <c r="AB124" s="256"/>
      <c r="AC124" s="256"/>
      <c r="AD124" s="256"/>
      <c r="AE124" s="256"/>
      <c r="AF124" s="256"/>
      <c r="AG124" s="256"/>
      <c r="AH124" s="256"/>
      <c r="AI124" s="256"/>
      <c r="AJ124" s="256"/>
      <c r="AK124" s="256"/>
    </row>
    <row r="125" ht="20.25" customHeight="1">
      <c r="A125" s="397"/>
      <c r="B125" s="397" t="str">
        <f>IF(F18&gt;0,"Yes",IF(H18&gt;0,"Yes",IF(I18&gt;0,"Yes",IF(K18&gt;0,"Yes",IF(M18&gt;0,"Yes","No")))))</f>
        <v>Yes</v>
      </c>
      <c r="C125" s="397" t="str">
        <f>IF(F25&gt;0,"Yes",IF(H25&gt;0,"Yes",IF(I25&gt;0,"Yes",IF(K25&gt;0,"Yes",IF(M25&gt;0,"Yes","No")))))</f>
        <v>No</v>
      </c>
      <c r="D125" s="397" t="str">
        <f>X19</f>
        <v>Yes</v>
      </c>
      <c r="E125" s="397" t="str">
        <f>IF(F21="Yes","Yes",IF(H21="Yes","Yes",IF(I21="Yes","Yes",IF(K21="Yes","Yes",IF(M21="Yes","Yes","No")))))</f>
        <v>No</v>
      </c>
      <c r="F125" s="397" t="str">
        <f>IF(F28="Yes","Yes",IF(H28="Yes","Yes",IF(I28="Yes","Yes",IF(K28="Yes","Yes",IF(M28="Yes","Yes","No")))))</f>
        <v>No</v>
      </c>
      <c r="G125" s="397" t="str">
        <f>'Task 1'!I38</f>
        <v>Yes</v>
      </c>
      <c r="H125" s="397">
        <f>H66</f>
        <v>59</v>
      </c>
      <c r="I125" s="397"/>
      <c r="J125" s="414">
        <f>J66</f>
        <v>4</v>
      </c>
      <c r="K125" s="415">
        <f>W66</f>
        <v>0</v>
      </c>
      <c r="L125" s="414"/>
      <c r="M125" s="397">
        <f t="shared" ref="M125:Q125" si="5">M66</f>
        <v>0</v>
      </c>
      <c r="N125" s="397">
        <f t="shared" si="5"/>
        <v>0</v>
      </c>
      <c r="O125" s="397">
        <f t="shared" si="5"/>
        <v>0</v>
      </c>
      <c r="P125" s="397">
        <f t="shared" si="5"/>
        <v>0</v>
      </c>
      <c r="Q125" s="397">
        <f t="shared" si="5"/>
        <v>0</v>
      </c>
      <c r="R125" s="397">
        <f>R66+S66+T66</f>
        <v>0</v>
      </c>
      <c r="S125" s="397">
        <f t="shared" ref="S125:T125" si="6">U66</f>
        <v>0</v>
      </c>
      <c r="T125" s="416">
        <f t="shared" si="6"/>
        <v>0</v>
      </c>
      <c r="U125" s="397"/>
      <c r="V125" s="256"/>
      <c r="W125" s="256"/>
      <c r="X125" s="256"/>
      <c r="Y125" s="256"/>
      <c r="Z125" s="256"/>
      <c r="AA125" s="256"/>
      <c r="AB125" s="256"/>
      <c r="AC125" s="256"/>
      <c r="AD125" s="256"/>
      <c r="AE125" s="256"/>
      <c r="AF125" s="256"/>
      <c r="AG125" s="256"/>
      <c r="AH125" s="256"/>
      <c r="AI125" s="256"/>
      <c r="AJ125" s="256"/>
      <c r="AK125" s="256"/>
    </row>
    <row r="126" ht="13.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89"/>
      <c r="AB126" s="11"/>
      <c r="AC126" s="264"/>
      <c r="AD126" s="264"/>
      <c r="AE126" s="11"/>
      <c r="AF126" s="11"/>
      <c r="AG126" s="11"/>
      <c r="AH126" s="11"/>
      <c r="AI126" s="11"/>
      <c r="AJ126" s="11"/>
      <c r="AK126" s="11"/>
    </row>
    <row r="127" ht="13.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89"/>
      <c r="AB127" s="11"/>
      <c r="AC127" s="264"/>
      <c r="AD127" s="264"/>
      <c r="AE127" s="11"/>
      <c r="AF127" s="11"/>
      <c r="AG127" s="11"/>
      <c r="AH127" s="11"/>
      <c r="AI127" s="11"/>
      <c r="AJ127" s="11"/>
      <c r="AK127" s="11"/>
    </row>
    <row r="128" ht="13.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89"/>
      <c r="AB128" s="11"/>
      <c r="AC128" s="264"/>
      <c r="AD128" s="264"/>
      <c r="AE128" s="11"/>
      <c r="AF128" s="11"/>
      <c r="AG128" s="11"/>
      <c r="AH128" s="11"/>
      <c r="AI128" s="11"/>
      <c r="AJ128" s="11"/>
      <c r="AK128" s="11"/>
    </row>
    <row r="129" ht="13.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89"/>
      <c r="AB129" s="11"/>
      <c r="AC129" s="264"/>
      <c r="AD129" s="264"/>
      <c r="AE129" s="11"/>
      <c r="AF129" s="11"/>
      <c r="AG129" s="11"/>
      <c r="AH129" s="11"/>
      <c r="AI129" s="11"/>
      <c r="AJ129" s="11"/>
      <c r="AK129" s="11"/>
    </row>
    <row r="130" ht="13.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89"/>
      <c r="AB130" s="11"/>
      <c r="AC130" s="264"/>
      <c r="AD130" s="264"/>
      <c r="AE130" s="11"/>
      <c r="AF130" s="11"/>
      <c r="AG130" s="11"/>
      <c r="AH130" s="11"/>
      <c r="AI130" s="11"/>
      <c r="AJ130" s="11"/>
      <c r="AK130" s="11"/>
    </row>
    <row r="131" ht="13.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89"/>
      <c r="AB131" s="11"/>
      <c r="AC131" s="264"/>
      <c r="AD131" s="264"/>
      <c r="AE131" s="11"/>
      <c r="AF131" s="11"/>
      <c r="AG131" s="11"/>
      <c r="AH131" s="11"/>
      <c r="AI131" s="11"/>
      <c r="AJ131" s="11"/>
      <c r="AK131" s="11"/>
    </row>
    <row r="132" ht="13.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89"/>
      <c r="AB132" s="11"/>
      <c r="AC132" s="264"/>
      <c r="AD132" s="264"/>
      <c r="AE132" s="11"/>
      <c r="AF132" s="11"/>
      <c r="AG132" s="11"/>
      <c r="AH132" s="11"/>
      <c r="AI132" s="11"/>
      <c r="AJ132" s="11"/>
      <c r="AK132" s="11"/>
    </row>
    <row r="133" ht="13.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89"/>
      <c r="AB133" s="11"/>
      <c r="AC133" s="264"/>
      <c r="AD133" s="264"/>
      <c r="AE133" s="11"/>
      <c r="AF133" s="11"/>
      <c r="AG133" s="11"/>
      <c r="AH133" s="11"/>
      <c r="AI133" s="11"/>
      <c r="AJ133" s="11"/>
      <c r="AK133" s="11"/>
    </row>
    <row r="134" ht="13.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89"/>
      <c r="AB134" s="11"/>
      <c r="AC134" s="264"/>
      <c r="AD134" s="264"/>
      <c r="AE134" s="11"/>
      <c r="AF134" s="11"/>
      <c r="AG134" s="11"/>
      <c r="AH134" s="11"/>
      <c r="AI134" s="11"/>
      <c r="AJ134" s="11"/>
      <c r="AK134" s="11"/>
    </row>
    <row r="135" ht="13.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89"/>
      <c r="AB135" s="11"/>
      <c r="AC135" s="264"/>
      <c r="AD135" s="264"/>
      <c r="AE135" s="11"/>
      <c r="AF135" s="11"/>
      <c r="AG135" s="11"/>
      <c r="AH135" s="11"/>
      <c r="AI135" s="11"/>
      <c r="AJ135" s="11"/>
      <c r="AK135" s="11"/>
    </row>
    <row r="136" ht="13.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89"/>
      <c r="AB136" s="11"/>
      <c r="AC136" s="264"/>
      <c r="AD136" s="264"/>
      <c r="AE136" s="11"/>
      <c r="AF136" s="11"/>
      <c r="AG136" s="11"/>
      <c r="AH136" s="11"/>
      <c r="AI136" s="11"/>
      <c r="AJ136" s="11"/>
      <c r="AK136" s="11"/>
    </row>
    <row r="137" ht="13.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89"/>
      <c r="AB137" s="11"/>
      <c r="AC137" s="264"/>
      <c r="AD137" s="264"/>
      <c r="AE137" s="11"/>
      <c r="AF137" s="11"/>
      <c r="AG137" s="11"/>
      <c r="AH137" s="11"/>
      <c r="AI137" s="11"/>
      <c r="AJ137" s="11"/>
      <c r="AK137" s="11"/>
    </row>
    <row r="138" ht="13.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89"/>
      <c r="AB138" s="11"/>
      <c r="AC138" s="264"/>
      <c r="AD138" s="264"/>
      <c r="AE138" s="11"/>
      <c r="AF138" s="11"/>
      <c r="AG138" s="11"/>
      <c r="AH138" s="11"/>
      <c r="AI138" s="11"/>
      <c r="AJ138" s="11"/>
      <c r="AK138" s="11"/>
    </row>
    <row r="139" ht="13.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89"/>
      <c r="AB139" s="11"/>
      <c r="AC139" s="264"/>
      <c r="AD139" s="264"/>
      <c r="AE139" s="11"/>
      <c r="AF139" s="11"/>
      <c r="AG139" s="11"/>
      <c r="AH139" s="11"/>
      <c r="AI139" s="11"/>
      <c r="AJ139" s="11"/>
      <c r="AK139" s="11"/>
    </row>
    <row r="140" ht="13.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89"/>
      <c r="AB140" s="11"/>
      <c r="AC140" s="264"/>
      <c r="AD140" s="264"/>
      <c r="AE140" s="11"/>
      <c r="AF140" s="11"/>
      <c r="AG140" s="11"/>
      <c r="AH140" s="11"/>
      <c r="AI140" s="11"/>
      <c r="AJ140" s="11"/>
      <c r="AK140" s="11"/>
    </row>
    <row r="141" ht="13.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89"/>
      <c r="AB141" s="11"/>
      <c r="AC141" s="264"/>
      <c r="AD141" s="264"/>
      <c r="AE141" s="11"/>
      <c r="AF141" s="11"/>
      <c r="AG141" s="11"/>
      <c r="AH141" s="11"/>
      <c r="AI141" s="11"/>
      <c r="AJ141" s="11"/>
      <c r="AK141" s="11"/>
    </row>
    <row r="142" ht="13.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89"/>
      <c r="AB142" s="11"/>
      <c r="AC142" s="264"/>
      <c r="AD142" s="264"/>
      <c r="AE142" s="11"/>
      <c r="AF142" s="11"/>
      <c r="AG142" s="11"/>
      <c r="AH142" s="11"/>
      <c r="AI142" s="11"/>
      <c r="AJ142" s="11"/>
      <c r="AK142" s="11"/>
    </row>
    <row r="143" ht="13.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89"/>
      <c r="AB143" s="11"/>
      <c r="AC143" s="264"/>
      <c r="AD143" s="264"/>
      <c r="AE143" s="11"/>
      <c r="AF143" s="11"/>
      <c r="AG143" s="11"/>
      <c r="AH143" s="11"/>
      <c r="AI143" s="11"/>
      <c r="AJ143" s="11"/>
      <c r="AK143" s="11"/>
    </row>
    <row r="144" ht="13.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89"/>
      <c r="AB144" s="11"/>
      <c r="AC144" s="264"/>
      <c r="AD144" s="264"/>
      <c r="AE144" s="11"/>
      <c r="AF144" s="11"/>
      <c r="AG144" s="11"/>
      <c r="AH144" s="11"/>
      <c r="AI144" s="11"/>
      <c r="AJ144" s="11"/>
      <c r="AK144" s="11"/>
    </row>
    <row r="145" ht="13.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89"/>
      <c r="AB145" s="11"/>
      <c r="AC145" s="264"/>
      <c r="AD145" s="264"/>
      <c r="AE145" s="11"/>
      <c r="AF145" s="11"/>
      <c r="AG145" s="11"/>
      <c r="AH145" s="11"/>
      <c r="AI145" s="11"/>
      <c r="AJ145" s="11"/>
      <c r="AK145" s="11"/>
    </row>
    <row r="146" ht="13.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89"/>
      <c r="AB146" s="11"/>
      <c r="AC146" s="264"/>
      <c r="AD146" s="264"/>
      <c r="AE146" s="11"/>
      <c r="AF146" s="11"/>
      <c r="AG146" s="11"/>
      <c r="AH146" s="11"/>
      <c r="AI146" s="11"/>
      <c r="AJ146" s="11"/>
      <c r="AK146" s="11"/>
    </row>
    <row r="147" ht="13.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89"/>
      <c r="AB147" s="11"/>
      <c r="AC147" s="264"/>
      <c r="AD147" s="264"/>
      <c r="AE147" s="11"/>
      <c r="AF147" s="11"/>
      <c r="AG147" s="11"/>
      <c r="AH147" s="11"/>
      <c r="AI147" s="11"/>
      <c r="AJ147" s="11"/>
      <c r="AK147" s="11"/>
    </row>
    <row r="148" ht="13.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89"/>
      <c r="AB148" s="11"/>
      <c r="AC148" s="264"/>
      <c r="AD148" s="264"/>
      <c r="AE148" s="11"/>
      <c r="AF148" s="11"/>
      <c r="AG148" s="11"/>
      <c r="AH148" s="11"/>
      <c r="AI148" s="11"/>
      <c r="AJ148" s="11"/>
      <c r="AK148" s="11"/>
    </row>
    <row r="149" ht="13.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89"/>
      <c r="AB149" s="11"/>
      <c r="AC149" s="264"/>
      <c r="AD149" s="264"/>
      <c r="AE149" s="11"/>
      <c r="AF149" s="11"/>
      <c r="AG149" s="11"/>
      <c r="AH149" s="11"/>
      <c r="AI149" s="11"/>
      <c r="AJ149" s="11"/>
      <c r="AK149" s="11"/>
    </row>
    <row r="150" ht="13.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89"/>
      <c r="AB150" s="11"/>
      <c r="AC150" s="264"/>
      <c r="AD150" s="264"/>
      <c r="AE150" s="11"/>
      <c r="AF150" s="11"/>
      <c r="AG150" s="11"/>
      <c r="AH150" s="11"/>
      <c r="AI150" s="11"/>
      <c r="AJ150" s="11"/>
      <c r="AK150" s="11"/>
    </row>
    <row r="151" ht="13.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89"/>
      <c r="AB151" s="11"/>
      <c r="AC151" s="264"/>
      <c r="AD151" s="264"/>
      <c r="AE151" s="11"/>
      <c r="AF151" s="11"/>
      <c r="AG151" s="11"/>
      <c r="AH151" s="11"/>
      <c r="AI151" s="11"/>
      <c r="AJ151" s="11"/>
      <c r="AK151" s="11"/>
    </row>
    <row r="152" ht="13.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89"/>
      <c r="AB152" s="11"/>
      <c r="AC152" s="264"/>
      <c r="AD152" s="264"/>
      <c r="AE152" s="11"/>
      <c r="AF152" s="11"/>
      <c r="AG152" s="11"/>
      <c r="AH152" s="11"/>
      <c r="AI152" s="11"/>
      <c r="AJ152" s="11"/>
      <c r="AK152" s="11"/>
    </row>
    <row r="153" ht="13.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89"/>
      <c r="AB153" s="11"/>
      <c r="AC153" s="264"/>
      <c r="AD153" s="264"/>
      <c r="AE153" s="11"/>
      <c r="AF153" s="11"/>
      <c r="AG153" s="11"/>
      <c r="AH153" s="11"/>
      <c r="AI153" s="11"/>
      <c r="AJ153" s="11"/>
      <c r="AK153" s="11"/>
    </row>
    <row r="154" ht="13.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89"/>
      <c r="AB154" s="11"/>
      <c r="AC154" s="264"/>
      <c r="AD154" s="264"/>
      <c r="AE154" s="11"/>
      <c r="AF154" s="11"/>
      <c r="AG154" s="11"/>
      <c r="AH154" s="11"/>
      <c r="AI154" s="11"/>
      <c r="AJ154" s="11"/>
      <c r="AK154" s="11"/>
    </row>
    <row r="155" ht="13.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89"/>
      <c r="AB155" s="11"/>
      <c r="AC155" s="264"/>
      <c r="AD155" s="264"/>
      <c r="AE155" s="11"/>
      <c r="AF155" s="11"/>
      <c r="AG155" s="11"/>
      <c r="AH155" s="11"/>
      <c r="AI155" s="11"/>
      <c r="AJ155" s="11"/>
      <c r="AK155" s="11"/>
    </row>
    <row r="156" ht="13.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89"/>
      <c r="AB156" s="11"/>
      <c r="AC156" s="264"/>
      <c r="AD156" s="264"/>
      <c r="AE156" s="11"/>
      <c r="AF156" s="11"/>
      <c r="AG156" s="11"/>
      <c r="AH156" s="11"/>
      <c r="AI156" s="11"/>
      <c r="AJ156" s="11"/>
      <c r="AK156" s="11"/>
    </row>
    <row r="157" ht="13.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89"/>
      <c r="AB157" s="11"/>
      <c r="AC157" s="264"/>
      <c r="AD157" s="264"/>
      <c r="AE157" s="11"/>
      <c r="AF157" s="11"/>
      <c r="AG157" s="11"/>
      <c r="AH157" s="11"/>
      <c r="AI157" s="11"/>
      <c r="AJ157" s="11"/>
      <c r="AK157" s="11"/>
    </row>
    <row r="158" ht="13.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89"/>
      <c r="AB158" s="11"/>
      <c r="AC158" s="264"/>
      <c r="AD158" s="264"/>
      <c r="AE158" s="11"/>
      <c r="AF158" s="11"/>
      <c r="AG158" s="11"/>
      <c r="AH158" s="11"/>
      <c r="AI158" s="11"/>
      <c r="AJ158" s="11"/>
      <c r="AK158" s="11"/>
    </row>
    <row r="159" ht="13.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89"/>
      <c r="AB159" s="11"/>
      <c r="AC159" s="264"/>
      <c r="AD159" s="264"/>
      <c r="AE159" s="11"/>
      <c r="AF159" s="11"/>
      <c r="AG159" s="11"/>
      <c r="AH159" s="11"/>
      <c r="AI159" s="11"/>
      <c r="AJ159" s="11"/>
      <c r="AK159" s="11"/>
    </row>
    <row r="160" ht="13.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89"/>
      <c r="AB160" s="11"/>
      <c r="AC160" s="264"/>
      <c r="AD160" s="264"/>
      <c r="AE160" s="11"/>
      <c r="AF160" s="11"/>
      <c r="AG160" s="11"/>
      <c r="AH160" s="11"/>
      <c r="AI160" s="11"/>
      <c r="AJ160" s="11"/>
      <c r="AK160" s="11"/>
    </row>
    <row r="161" ht="13.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89"/>
      <c r="AB161" s="11"/>
      <c r="AC161" s="264"/>
      <c r="AD161" s="264"/>
      <c r="AE161" s="11"/>
      <c r="AF161" s="11"/>
      <c r="AG161" s="11"/>
      <c r="AH161" s="11"/>
      <c r="AI161" s="11"/>
      <c r="AJ161" s="11"/>
      <c r="AK161" s="11"/>
    </row>
    <row r="162" ht="13.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89"/>
      <c r="AB162" s="11"/>
      <c r="AC162" s="264"/>
      <c r="AD162" s="264"/>
      <c r="AE162" s="11"/>
      <c r="AF162" s="11"/>
      <c r="AG162" s="11"/>
      <c r="AH162" s="11"/>
      <c r="AI162" s="11"/>
      <c r="AJ162" s="11"/>
      <c r="AK162" s="11"/>
    </row>
    <row r="163" ht="13.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89"/>
      <c r="AB163" s="11"/>
      <c r="AC163" s="264"/>
      <c r="AD163" s="264"/>
      <c r="AE163" s="11"/>
      <c r="AF163" s="11"/>
      <c r="AG163" s="11"/>
      <c r="AH163" s="11"/>
      <c r="AI163" s="11"/>
      <c r="AJ163" s="11"/>
      <c r="AK163" s="11"/>
    </row>
    <row r="164" ht="13.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89"/>
      <c r="AB164" s="11"/>
      <c r="AC164" s="264"/>
      <c r="AD164" s="264"/>
      <c r="AE164" s="11"/>
      <c r="AF164" s="11"/>
      <c r="AG164" s="11"/>
      <c r="AH164" s="11"/>
      <c r="AI164" s="11"/>
      <c r="AJ164" s="11"/>
      <c r="AK164" s="11"/>
    </row>
    <row r="165" ht="13.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89"/>
      <c r="AB165" s="11"/>
      <c r="AC165" s="264"/>
      <c r="AD165" s="264"/>
      <c r="AE165" s="11"/>
      <c r="AF165" s="11"/>
      <c r="AG165" s="11"/>
      <c r="AH165" s="11"/>
      <c r="AI165" s="11"/>
      <c r="AJ165" s="11"/>
      <c r="AK165" s="11"/>
    </row>
    <row r="166" ht="13.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89"/>
      <c r="AB166" s="11"/>
      <c r="AC166" s="264"/>
      <c r="AD166" s="264"/>
      <c r="AE166" s="11"/>
      <c r="AF166" s="11"/>
      <c r="AG166" s="11"/>
      <c r="AH166" s="11"/>
      <c r="AI166" s="11"/>
      <c r="AJ166" s="11"/>
      <c r="AK166" s="11"/>
    </row>
    <row r="167" ht="13.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89"/>
      <c r="AB167" s="11"/>
      <c r="AC167" s="264"/>
      <c r="AD167" s="264"/>
      <c r="AE167" s="11"/>
      <c r="AF167" s="11"/>
      <c r="AG167" s="11"/>
      <c r="AH167" s="11"/>
      <c r="AI167" s="11"/>
      <c r="AJ167" s="11"/>
      <c r="AK167" s="11"/>
    </row>
    <row r="168" ht="13.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89"/>
      <c r="AB168" s="11"/>
      <c r="AC168" s="264"/>
      <c r="AD168" s="264"/>
      <c r="AE168" s="11"/>
      <c r="AF168" s="11"/>
      <c r="AG168" s="11"/>
      <c r="AH168" s="11"/>
      <c r="AI168" s="11"/>
      <c r="AJ168" s="11"/>
      <c r="AK168" s="11"/>
    </row>
    <row r="169" ht="13.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89"/>
      <c r="AB169" s="11"/>
      <c r="AC169" s="264"/>
      <c r="AD169" s="264"/>
      <c r="AE169" s="11"/>
      <c r="AF169" s="11"/>
      <c r="AG169" s="11"/>
      <c r="AH169" s="11"/>
      <c r="AI169" s="11"/>
      <c r="AJ169" s="11"/>
      <c r="AK169" s="11"/>
    </row>
    <row r="170" ht="13.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89"/>
      <c r="AB170" s="11"/>
      <c r="AC170" s="264"/>
      <c r="AD170" s="264"/>
      <c r="AE170" s="11"/>
      <c r="AF170" s="11"/>
      <c r="AG170" s="11"/>
      <c r="AH170" s="11"/>
      <c r="AI170" s="11"/>
      <c r="AJ170" s="11"/>
      <c r="AK170" s="11"/>
    </row>
    <row r="171" ht="13.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89"/>
      <c r="AB171" s="11"/>
      <c r="AC171" s="264"/>
      <c r="AD171" s="264"/>
      <c r="AE171" s="11"/>
      <c r="AF171" s="11"/>
      <c r="AG171" s="11"/>
      <c r="AH171" s="11"/>
      <c r="AI171" s="11"/>
      <c r="AJ171" s="11"/>
      <c r="AK171" s="11"/>
    </row>
    <row r="172" ht="13.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89"/>
      <c r="AB172" s="11"/>
      <c r="AC172" s="264"/>
      <c r="AD172" s="264"/>
      <c r="AE172" s="11"/>
      <c r="AF172" s="11"/>
      <c r="AG172" s="11"/>
      <c r="AH172" s="11"/>
      <c r="AI172" s="11"/>
      <c r="AJ172" s="11"/>
      <c r="AK172" s="11"/>
    </row>
    <row r="173" ht="13.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89"/>
      <c r="AB173" s="11"/>
      <c r="AC173" s="264"/>
      <c r="AD173" s="264"/>
      <c r="AE173" s="11"/>
      <c r="AF173" s="11"/>
      <c r="AG173" s="11"/>
      <c r="AH173" s="11"/>
      <c r="AI173" s="11"/>
      <c r="AJ173" s="11"/>
      <c r="AK173" s="11"/>
    </row>
    <row r="174" ht="13.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89"/>
      <c r="AB174" s="11"/>
      <c r="AC174" s="264"/>
      <c r="AD174" s="264"/>
      <c r="AE174" s="11"/>
      <c r="AF174" s="11"/>
      <c r="AG174" s="11"/>
      <c r="AH174" s="11"/>
      <c r="AI174" s="11"/>
      <c r="AJ174" s="11"/>
      <c r="AK174" s="11"/>
    </row>
    <row r="175" ht="13.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89"/>
      <c r="AB175" s="11"/>
      <c r="AC175" s="264"/>
      <c r="AD175" s="264"/>
      <c r="AE175" s="11"/>
      <c r="AF175" s="11"/>
      <c r="AG175" s="11"/>
      <c r="AH175" s="11"/>
      <c r="AI175" s="11"/>
      <c r="AJ175" s="11"/>
      <c r="AK175" s="11"/>
    </row>
    <row r="176" ht="13.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89"/>
      <c r="AB176" s="11"/>
      <c r="AC176" s="264"/>
      <c r="AD176" s="264"/>
      <c r="AE176" s="11"/>
      <c r="AF176" s="11"/>
      <c r="AG176" s="11"/>
      <c r="AH176" s="11"/>
      <c r="AI176" s="11"/>
      <c r="AJ176" s="11"/>
      <c r="AK176" s="11"/>
    </row>
    <row r="177" ht="13.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89"/>
      <c r="AB177" s="11"/>
      <c r="AC177" s="264"/>
      <c r="AD177" s="264"/>
      <c r="AE177" s="11"/>
      <c r="AF177" s="11"/>
      <c r="AG177" s="11"/>
      <c r="AH177" s="11"/>
      <c r="AI177" s="11"/>
      <c r="AJ177" s="11"/>
      <c r="AK177" s="11"/>
    </row>
    <row r="178" ht="13.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89"/>
      <c r="AB178" s="11"/>
      <c r="AC178" s="264"/>
      <c r="AD178" s="264"/>
      <c r="AE178" s="11"/>
      <c r="AF178" s="11"/>
      <c r="AG178" s="11"/>
      <c r="AH178" s="11"/>
      <c r="AI178" s="11"/>
      <c r="AJ178" s="11"/>
      <c r="AK178" s="11"/>
    </row>
    <row r="179" ht="13.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89"/>
      <c r="AB179" s="11"/>
      <c r="AC179" s="264"/>
      <c r="AD179" s="264"/>
      <c r="AE179" s="11"/>
      <c r="AF179" s="11"/>
      <c r="AG179" s="11"/>
      <c r="AH179" s="11"/>
      <c r="AI179" s="11"/>
      <c r="AJ179" s="11"/>
      <c r="AK179" s="11"/>
    </row>
    <row r="180" ht="13.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89"/>
      <c r="AB180" s="11"/>
      <c r="AC180" s="264"/>
      <c r="AD180" s="264"/>
      <c r="AE180" s="11"/>
      <c r="AF180" s="11"/>
      <c r="AG180" s="11"/>
      <c r="AH180" s="11"/>
      <c r="AI180" s="11"/>
      <c r="AJ180" s="11"/>
      <c r="AK180" s="11"/>
    </row>
    <row r="181" ht="13.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89"/>
      <c r="AB181" s="11"/>
      <c r="AC181" s="264"/>
      <c r="AD181" s="264"/>
      <c r="AE181" s="11"/>
      <c r="AF181" s="11"/>
      <c r="AG181" s="11"/>
      <c r="AH181" s="11"/>
      <c r="AI181" s="11"/>
      <c r="AJ181" s="11"/>
      <c r="AK181" s="11"/>
    </row>
    <row r="182" ht="13.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89"/>
      <c r="AB182" s="11"/>
      <c r="AC182" s="264"/>
      <c r="AD182" s="264"/>
      <c r="AE182" s="11"/>
      <c r="AF182" s="11"/>
      <c r="AG182" s="11"/>
      <c r="AH182" s="11"/>
      <c r="AI182" s="11"/>
      <c r="AJ182" s="11"/>
      <c r="AK182" s="11"/>
    </row>
    <row r="183" ht="13.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89"/>
      <c r="AB183" s="11"/>
      <c r="AC183" s="264"/>
      <c r="AD183" s="264"/>
      <c r="AE183" s="11"/>
      <c r="AF183" s="11"/>
      <c r="AG183" s="11"/>
      <c r="AH183" s="11"/>
      <c r="AI183" s="11"/>
      <c r="AJ183" s="11"/>
      <c r="AK183" s="11"/>
    </row>
    <row r="184" ht="13.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89"/>
      <c r="AB184" s="11"/>
      <c r="AC184" s="264"/>
      <c r="AD184" s="264"/>
      <c r="AE184" s="11"/>
      <c r="AF184" s="11"/>
      <c r="AG184" s="11"/>
      <c r="AH184" s="11"/>
      <c r="AI184" s="11"/>
      <c r="AJ184" s="11"/>
      <c r="AK184" s="11"/>
    </row>
    <row r="185" ht="13.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89"/>
      <c r="AB185" s="11"/>
      <c r="AC185" s="264"/>
      <c r="AD185" s="264"/>
      <c r="AE185" s="11"/>
      <c r="AF185" s="11"/>
      <c r="AG185" s="11"/>
      <c r="AH185" s="11"/>
      <c r="AI185" s="11"/>
      <c r="AJ185" s="11"/>
      <c r="AK185" s="11"/>
    </row>
    <row r="186" ht="13.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89"/>
      <c r="AB186" s="11"/>
      <c r="AC186" s="264"/>
      <c r="AD186" s="264"/>
      <c r="AE186" s="11"/>
      <c r="AF186" s="11"/>
      <c r="AG186" s="11"/>
      <c r="AH186" s="11"/>
      <c r="AI186" s="11"/>
      <c r="AJ186" s="11"/>
      <c r="AK186" s="11"/>
    </row>
    <row r="187" ht="13.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89"/>
      <c r="AB187" s="11"/>
      <c r="AC187" s="264"/>
      <c r="AD187" s="264"/>
      <c r="AE187" s="11"/>
      <c r="AF187" s="11"/>
      <c r="AG187" s="11"/>
      <c r="AH187" s="11"/>
      <c r="AI187" s="11"/>
      <c r="AJ187" s="11"/>
      <c r="AK187" s="11"/>
    </row>
    <row r="188" ht="13.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89"/>
      <c r="AB188" s="11"/>
      <c r="AC188" s="264"/>
      <c r="AD188" s="264"/>
      <c r="AE188" s="11"/>
      <c r="AF188" s="11"/>
      <c r="AG188" s="11"/>
      <c r="AH188" s="11"/>
      <c r="AI188" s="11"/>
      <c r="AJ188" s="11"/>
      <c r="AK188" s="11"/>
    </row>
    <row r="189" ht="13.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89"/>
      <c r="AB189" s="11"/>
      <c r="AC189" s="264"/>
      <c r="AD189" s="264"/>
      <c r="AE189" s="11"/>
      <c r="AF189" s="11"/>
      <c r="AG189" s="11"/>
      <c r="AH189" s="11"/>
      <c r="AI189" s="11"/>
      <c r="AJ189" s="11"/>
      <c r="AK189" s="11"/>
    </row>
    <row r="190" ht="13.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89"/>
      <c r="AB190" s="11"/>
      <c r="AC190" s="264"/>
      <c r="AD190" s="264"/>
      <c r="AE190" s="11"/>
      <c r="AF190" s="11"/>
      <c r="AG190" s="11"/>
      <c r="AH190" s="11"/>
      <c r="AI190" s="11"/>
      <c r="AJ190" s="11"/>
      <c r="AK190" s="11"/>
    </row>
    <row r="191" ht="13.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89"/>
      <c r="AB191" s="11"/>
      <c r="AC191" s="264"/>
      <c r="AD191" s="264"/>
      <c r="AE191" s="11"/>
      <c r="AF191" s="11"/>
      <c r="AG191" s="11"/>
      <c r="AH191" s="11"/>
      <c r="AI191" s="11"/>
      <c r="AJ191" s="11"/>
      <c r="AK191" s="11"/>
    </row>
    <row r="192" ht="13.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89"/>
      <c r="AB192" s="11"/>
      <c r="AC192" s="264"/>
      <c r="AD192" s="264"/>
      <c r="AE192" s="11"/>
      <c r="AF192" s="11"/>
      <c r="AG192" s="11"/>
      <c r="AH192" s="11"/>
      <c r="AI192" s="11"/>
      <c r="AJ192" s="11"/>
      <c r="AK192" s="11"/>
    </row>
    <row r="193" ht="13.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89"/>
      <c r="AB193" s="11"/>
      <c r="AC193" s="264"/>
      <c r="AD193" s="264"/>
      <c r="AE193" s="11"/>
      <c r="AF193" s="11"/>
      <c r="AG193" s="11"/>
      <c r="AH193" s="11"/>
      <c r="AI193" s="11"/>
      <c r="AJ193" s="11"/>
      <c r="AK193" s="11"/>
    </row>
    <row r="194" ht="13.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89"/>
      <c r="AB194" s="11"/>
      <c r="AC194" s="264"/>
      <c r="AD194" s="264"/>
      <c r="AE194" s="11"/>
      <c r="AF194" s="11"/>
      <c r="AG194" s="11"/>
      <c r="AH194" s="11"/>
      <c r="AI194" s="11"/>
      <c r="AJ194" s="11"/>
      <c r="AK194" s="11"/>
    </row>
    <row r="195" ht="13.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89"/>
      <c r="AB195" s="11"/>
      <c r="AC195" s="264"/>
      <c r="AD195" s="264"/>
      <c r="AE195" s="11"/>
      <c r="AF195" s="11"/>
      <c r="AG195" s="11"/>
      <c r="AH195" s="11"/>
      <c r="AI195" s="11"/>
      <c r="AJ195" s="11"/>
      <c r="AK195" s="11"/>
    </row>
    <row r="196" ht="13.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89"/>
      <c r="AB196" s="11"/>
      <c r="AC196" s="264"/>
      <c r="AD196" s="264"/>
      <c r="AE196" s="11"/>
      <c r="AF196" s="11"/>
      <c r="AG196" s="11"/>
      <c r="AH196" s="11"/>
      <c r="AI196" s="11"/>
      <c r="AJ196" s="11"/>
      <c r="AK196" s="11"/>
    </row>
    <row r="197" ht="13.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89"/>
      <c r="AB197" s="11"/>
      <c r="AC197" s="264"/>
      <c r="AD197" s="264"/>
      <c r="AE197" s="11"/>
      <c r="AF197" s="11"/>
      <c r="AG197" s="11"/>
      <c r="AH197" s="11"/>
      <c r="AI197" s="11"/>
      <c r="AJ197" s="11"/>
      <c r="AK197" s="11"/>
    </row>
    <row r="198" ht="13.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89"/>
      <c r="AB198" s="11"/>
      <c r="AC198" s="264"/>
      <c r="AD198" s="264"/>
      <c r="AE198" s="11"/>
      <c r="AF198" s="11"/>
      <c r="AG198" s="11"/>
      <c r="AH198" s="11"/>
      <c r="AI198" s="11"/>
      <c r="AJ198" s="11"/>
      <c r="AK198" s="11"/>
    </row>
    <row r="199" ht="13.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89"/>
      <c r="AB199" s="11"/>
      <c r="AC199" s="264"/>
      <c r="AD199" s="264"/>
      <c r="AE199" s="11"/>
      <c r="AF199" s="11"/>
      <c r="AG199" s="11"/>
      <c r="AH199" s="11"/>
      <c r="AI199" s="11"/>
      <c r="AJ199" s="11"/>
      <c r="AK199" s="11"/>
    </row>
    <row r="200" ht="13.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89"/>
      <c r="AB200" s="11"/>
      <c r="AC200" s="264"/>
      <c r="AD200" s="264"/>
      <c r="AE200" s="11"/>
      <c r="AF200" s="11"/>
      <c r="AG200" s="11"/>
      <c r="AH200" s="11"/>
      <c r="AI200" s="11"/>
      <c r="AJ200" s="11"/>
      <c r="AK200" s="11"/>
    </row>
    <row r="201" ht="13.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89"/>
      <c r="AB201" s="11"/>
      <c r="AC201" s="264"/>
      <c r="AD201" s="264"/>
      <c r="AE201" s="11"/>
      <c r="AF201" s="11"/>
      <c r="AG201" s="11"/>
      <c r="AH201" s="11"/>
      <c r="AI201" s="11"/>
      <c r="AJ201" s="11"/>
      <c r="AK201" s="11"/>
    </row>
    <row r="202" ht="13.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89"/>
      <c r="AB202" s="11"/>
      <c r="AC202" s="264"/>
      <c r="AD202" s="264"/>
      <c r="AE202" s="11"/>
      <c r="AF202" s="11"/>
      <c r="AG202" s="11"/>
      <c r="AH202" s="11"/>
      <c r="AI202" s="11"/>
      <c r="AJ202" s="11"/>
      <c r="AK202" s="11"/>
    </row>
    <row r="203" ht="13.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89"/>
      <c r="AB203" s="11"/>
      <c r="AC203" s="264"/>
      <c r="AD203" s="264"/>
      <c r="AE203" s="11"/>
      <c r="AF203" s="11"/>
      <c r="AG203" s="11"/>
      <c r="AH203" s="11"/>
      <c r="AI203" s="11"/>
      <c r="AJ203" s="11"/>
      <c r="AK203" s="11"/>
    </row>
    <row r="204" ht="13.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89"/>
      <c r="AB204" s="11"/>
      <c r="AC204" s="264"/>
      <c r="AD204" s="264"/>
      <c r="AE204" s="11"/>
      <c r="AF204" s="11"/>
      <c r="AG204" s="11"/>
      <c r="AH204" s="11"/>
      <c r="AI204" s="11"/>
      <c r="AJ204" s="11"/>
      <c r="AK204" s="11"/>
    </row>
    <row r="205" ht="13.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89"/>
      <c r="AB205" s="11"/>
      <c r="AC205" s="264"/>
      <c r="AD205" s="264"/>
      <c r="AE205" s="11"/>
      <c r="AF205" s="11"/>
      <c r="AG205" s="11"/>
      <c r="AH205" s="11"/>
      <c r="AI205" s="11"/>
      <c r="AJ205" s="11"/>
      <c r="AK205" s="11"/>
    </row>
    <row r="206" ht="13.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89"/>
      <c r="AB206" s="11"/>
      <c r="AC206" s="264"/>
      <c r="AD206" s="264"/>
      <c r="AE206" s="11"/>
      <c r="AF206" s="11"/>
      <c r="AG206" s="11"/>
      <c r="AH206" s="11"/>
      <c r="AI206" s="11"/>
      <c r="AJ206" s="11"/>
      <c r="AK206" s="11"/>
    </row>
    <row r="207" ht="13.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89"/>
      <c r="AB207" s="11"/>
      <c r="AC207" s="264"/>
      <c r="AD207" s="264"/>
      <c r="AE207" s="11"/>
      <c r="AF207" s="11"/>
      <c r="AG207" s="11"/>
      <c r="AH207" s="11"/>
      <c r="AI207" s="11"/>
      <c r="AJ207" s="11"/>
      <c r="AK207" s="11"/>
    </row>
    <row r="208" ht="13.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89"/>
      <c r="AB208" s="11"/>
      <c r="AC208" s="264"/>
      <c r="AD208" s="264"/>
      <c r="AE208" s="11"/>
      <c r="AF208" s="11"/>
      <c r="AG208" s="11"/>
      <c r="AH208" s="11"/>
      <c r="AI208" s="11"/>
      <c r="AJ208" s="11"/>
      <c r="AK208" s="11"/>
    </row>
    <row r="209" ht="13.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89"/>
      <c r="AB209" s="11"/>
      <c r="AC209" s="264"/>
      <c r="AD209" s="264"/>
      <c r="AE209" s="11"/>
      <c r="AF209" s="11"/>
      <c r="AG209" s="11"/>
      <c r="AH209" s="11"/>
      <c r="AI209" s="11"/>
      <c r="AJ209" s="11"/>
      <c r="AK209" s="11"/>
    </row>
    <row r="210" ht="13.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89"/>
      <c r="AB210" s="11"/>
      <c r="AC210" s="264"/>
      <c r="AD210" s="264"/>
      <c r="AE210" s="11"/>
      <c r="AF210" s="11"/>
      <c r="AG210" s="11"/>
      <c r="AH210" s="11"/>
      <c r="AI210" s="11"/>
      <c r="AJ210" s="11"/>
      <c r="AK210" s="11"/>
    </row>
    <row r="211" ht="13.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89"/>
      <c r="AB211" s="11"/>
      <c r="AC211" s="264"/>
      <c r="AD211" s="264"/>
      <c r="AE211" s="11"/>
      <c r="AF211" s="11"/>
      <c r="AG211" s="11"/>
      <c r="AH211" s="11"/>
      <c r="AI211" s="11"/>
      <c r="AJ211" s="11"/>
      <c r="AK211" s="11"/>
    </row>
    <row r="212" ht="13.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89"/>
      <c r="AB212" s="11"/>
      <c r="AC212" s="264"/>
      <c r="AD212" s="264"/>
      <c r="AE212" s="11"/>
      <c r="AF212" s="11"/>
      <c r="AG212" s="11"/>
      <c r="AH212" s="11"/>
      <c r="AI212" s="11"/>
      <c r="AJ212" s="11"/>
      <c r="AK212" s="11"/>
    </row>
    <row r="213" ht="13.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89"/>
      <c r="AB213" s="11"/>
      <c r="AC213" s="264"/>
      <c r="AD213" s="264"/>
      <c r="AE213" s="11"/>
      <c r="AF213" s="11"/>
      <c r="AG213" s="11"/>
      <c r="AH213" s="11"/>
      <c r="AI213" s="11"/>
      <c r="AJ213" s="11"/>
      <c r="AK213" s="11"/>
    </row>
    <row r="214" ht="13.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89"/>
      <c r="AB214" s="11"/>
      <c r="AC214" s="264"/>
      <c r="AD214" s="264"/>
      <c r="AE214" s="11"/>
      <c r="AF214" s="11"/>
      <c r="AG214" s="11"/>
      <c r="AH214" s="11"/>
      <c r="AI214" s="11"/>
      <c r="AJ214" s="11"/>
      <c r="AK214" s="11"/>
    </row>
    <row r="215" ht="13.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89"/>
      <c r="AB215" s="11"/>
      <c r="AC215" s="264"/>
      <c r="AD215" s="264"/>
      <c r="AE215" s="11"/>
      <c r="AF215" s="11"/>
      <c r="AG215" s="11"/>
      <c r="AH215" s="11"/>
      <c r="AI215" s="11"/>
      <c r="AJ215" s="11"/>
      <c r="AK215" s="11"/>
    </row>
    <row r="216" ht="13.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89"/>
      <c r="AB216" s="11"/>
      <c r="AC216" s="264"/>
      <c r="AD216" s="264"/>
      <c r="AE216" s="11"/>
      <c r="AF216" s="11"/>
      <c r="AG216" s="11"/>
      <c r="AH216" s="11"/>
      <c r="AI216" s="11"/>
      <c r="AJ216" s="11"/>
      <c r="AK216" s="11"/>
    </row>
    <row r="217" ht="13.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89"/>
      <c r="AB217" s="11"/>
      <c r="AC217" s="264"/>
      <c r="AD217" s="264"/>
      <c r="AE217" s="11"/>
      <c r="AF217" s="11"/>
      <c r="AG217" s="11"/>
      <c r="AH217" s="11"/>
      <c r="AI217" s="11"/>
      <c r="AJ217" s="11"/>
      <c r="AK217" s="11"/>
    </row>
    <row r="218" ht="13.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89"/>
      <c r="AB218" s="11"/>
      <c r="AC218" s="264"/>
      <c r="AD218" s="264"/>
      <c r="AE218" s="11"/>
      <c r="AF218" s="11"/>
      <c r="AG218" s="11"/>
      <c r="AH218" s="11"/>
      <c r="AI218" s="11"/>
      <c r="AJ218" s="11"/>
      <c r="AK218" s="11"/>
    </row>
    <row r="219" ht="13.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89"/>
      <c r="AB219" s="11"/>
      <c r="AC219" s="264"/>
      <c r="AD219" s="264"/>
      <c r="AE219" s="11"/>
      <c r="AF219" s="11"/>
      <c r="AG219" s="11"/>
      <c r="AH219" s="11"/>
      <c r="AI219" s="11"/>
      <c r="AJ219" s="11"/>
      <c r="AK219" s="11"/>
    </row>
    <row r="220" ht="13.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89"/>
      <c r="AB220" s="11"/>
      <c r="AC220" s="264"/>
      <c r="AD220" s="264"/>
      <c r="AE220" s="11"/>
      <c r="AF220" s="11"/>
      <c r="AG220" s="11"/>
      <c r="AH220" s="11"/>
      <c r="AI220" s="11"/>
      <c r="AJ220" s="11"/>
      <c r="AK220" s="11"/>
    </row>
    <row r="221" ht="13.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89"/>
      <c r="AB221" s="11"/>
      <c r="AC221" s="264"/>
      <c r="AD221" s="264"/>
      <c r="AE221" s="11"/>
      <c r="AF221" s="11"/>
      <c r="AG221" s="11"/>
      <c r="AH221" s="11"/>
      <c r="AI221" s="11"/>
      <c r="AJ221" s="11"/>
      <c r="AK221" s="11"/>
    </row>
    <row r="222" ht="13.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89"/>
      <c r="AB222" s="11"/>
      <c r="AC222" s="264"/>
      <c r="AD222" s="264"/>
      <c r="AE222" s="11"/>
      <c r="AF222" s="11"/>
      <c r="AG222" s="11"/>
      <c r="AH222" s="11"/>
      <c r="AI222" s="11"/>
      <c r="AJ222" s="11"/>
      <c r="AK222" s="11"/>
    </row>
    <row r="223" ht="13.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89"/>
      <c r="AB223" s="11"/>
      <c r="AC223" s="264"/>
      <c r="AD223" s="264"/>
      <c r="AE223" s="11"/>
      <c r="AF223" s="11"/>
      <c r="AG223" s="11"/>
      <c r="AH223" s="11"/>
      <c r="AI223" s="11"/>
      <c r="AJ223" s="11"/>
      <c r="AK223" s="11"/>
    </row>
    <row r="224" ht="13.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89"/>
      <c r="AB224" s="11"/>
      <c r="AC224" s="264"/>
      <c r="AD224" s="264"/>
      <c r="AE224" s="11"/>
      <c r="AF224" s="11"/>
      <c r="AG224" s="11"/>
      <c r="AH224" s="11"/>
      <c r="AI224" s="11"/>
      <c r="AJ224" s="11"/>
      <c r="AK224" s="11"/>
    </row>
    <row r="225" ht="13.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89"/>
      <c r="AB225" s="11"/>
      <c r="AC225" s="264"/>
      <c r="AD225" s="264"/>
      <c r="AE225" s="11"/>
      <c r="AF225" s="11"/>
      <c r="AG225" s="11"/>
      <c r="AH225" s="11"/>
      <c r="AI225" s="11"/>
      <c r="AJ225" s="11"/>
      <c r="AK225" s="11"/>
    </row>
    <row r="226" ht="13.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89"/>
      <c r="AB226" s="11"/>
      <c r="AC226" s="264"/>
      <c r="AD226" s="264"/>
      <c r="AE226" s="11"/>
      <c r="AF226" s="11"/>
      <c r="AG226" s="11"/>
      <c r="AH226" s="11"/>
      <c r="AI226" s="11"/>
      <c r="AJ226" s="11"/>
      <c r="AK226" s="11"/>
    </row>
    <row r="227" ht="13.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89"/>
      <c r="AB227" s="11"/>
      <c r="AC227" s="264"/>
      <c r="AD227" s="264"/>
      <c r="AE227" s="11"/>
      <c r="AF227" s="11"/>
      <c r="AG227" s="11"/>
      <c r="AH227" s="11"/>
      <c r="AI227" s="11"/>
      <c r="AJ227" s="11"/>
      <c r="AK227" s="11"/>
    </row>
    <row r="228" ht="13.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89"/>
      <c r="AB228" s="11"/>
      <c r="AC228" s="264"/>
      <c r="AD228" s="264"/>
      <c r="AE228" s="11"/>
      <c r="AF228" s="11"/>
      <c r="AG228" s="11"/>
      <c r="AH228" s="11"/>
      <c r="AI228" s="11"/>
      <c r="AJ228" s="11"/>
      <c r="AK228" s="11"/>
    </row>
    <row r="229" ht="13.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89"/>
      <c r="AB229" s="11"/>
      <c r="AC229" s="264"/>
      <c r="AD229" s="264"/>
      <c r="AE229" s="11"/>
      <c r="AF229" s="11"/>
      <c r="AG229" s="11"/>
      <c r="AH229" s="11"/>
      <c r="AI229" s="11"/>
      <c r="AJ229" s="11"/>
      <c r="AK229" s="11"/>
    </row>
    <row r="230" ht="13.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89"/>
      <c r="AB230" s="11"/>
      <c r="AC230" s="264"/>
      <c r="AD230" s="264"/>
      <c r="AE230" s="11"/>
      <c r="AF230" s="11"/>
      <c r="AG230" s="11"/>
      <c r="AH230" s="11"/>
      <c r="AI230" s="11"/>
      <c r="AJ230" s="11"/>
      <c r="AK230" s="11"/>
    </row>
    <row r="231" ht="13.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89"/>
      <c r="AB231" s="11"/>
      <c r="AC231" s="264"/>
      <c r="AD231" s="264"/>
      <c r="AE231" s="11"/>
      <c r="AF231" s="11"/>
      <c r="AG231" s="11"/>
      <c r="AH231" s="11"/>
      <c r="AI231" s="11"/>
      <c r="AJ231" s="11"/>
      <c r="AK231" s="11"/>
    </row>
    <row r="232" ht="13.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89"/>
      <c r="AB232" s="11"/>
      <c r="AC232" s="264"/>
      <c r="AD232" s="264"/>
      <c r="AE232" s="11"/>
      <c r="AF232" s="11"/>
      <c r="AG232" s="11"/>
      <c r="AH232" s="11"/>
      <c r="AI232" s="11"/>
      <c r="AJ232" s="11"/>
      <c r="AK232" s="11"/>
    </row>
    <row r="233" ht="13.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89"/>
      <c r="AB233" s="11"/>
      <c r="AC233" s="264"/>
      <c r="AD233" s="264"/>
      <c r="AE233" s="11"/>
      <c r="AF233" s="11"/>
      <c r="AG233" s="11"/>
      <c r="AH233" s="11"/>
      <c r="AI233" s="11"/>
      <c r="AJ233" s="11"/>
      <c r="AK233" s="11"/>
    </row>
    <row r="234" ht="13.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89"/>
      <c r="AB234" s="11"/>
      <c r="AC234" s="264"/>
      <c r="AD234" s="264"/>
      <c r="AE234" s="11"/>
      <c r="AF234" s="11"/>
      <c r="AG234" s="11"/>
      <c r="AH234" s="11"/>
      <c r="AI234" s="11"/>
      <c r="AJ234" s="11"/>
      <c r="AK234" s="11"/>
    </row>
    <row r="235" ht="13.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89"/>
      <c r="AB235" s="11"/>
      <c r="AC235" s="264"/>
      <c r="AD235" s="264"/>
      <c r="AE235" s="11"/>
      <c r="AF235" s="11"/>
      <c r="AG235" s="11"/>
      <c r="AH235" s="11"/>
      <c r="AI235" s="11"/>
      <c r="AJ235" s="11"/>
      <c r="AK235" s="11"/>
    </row>
    <row r="236" ht="13.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89"/>
      <c r="AB236" s="11"/>
      <c r="AC236" s="264"/>
      <c r="AD236" s="264"/>
      <c r="AE236" s="11"/>
      <c r="AF236" s="11"/>
      <c r="AG236" s="11"/>
      <c r="AH236" s="11"/>
      <c r="AI236" s="11"/>
      <c r="AJ236" s="11"/>
      <c r="AK236" s="11"/>
    </row>
    <row r="237" ht="13.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89"/>
      <c r="AB237" s="11"/>
      <c r="AC237" s="264"/>
      <c r="AD237" s="264"/>
      <c r="AE237" s="11"/>
      <c r="AF237" s="11"/>
      <c r="AG237" s="11"/>
      <c r="AH237" s="11"/>
      <c r="AI237" s="11"/>
      <c r="AJ237" s="11"/>
      <c r="AK237" s="11"/>
    </row>
    <row r="238" ht="13.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89"/>
      <c r="AB238" s="11"/>
      <c r="AC238" s="264"/>
      <c r="AD238" s="264"/>
      <c r="AE238" s="11"/>
      <c r="AF238" s="11"/>
      <c r="AG238" s="11"/>
      <c r="AH238" s="11"/>
      <c r="AI238" s="11"/>
      <c r="AJ238" s="11"/>
      <c r="AK238" s="11"/>
    </row>
    <row r="239" ht="13.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89"/>
      <c r="AB239" s="11"/>
      <c r="AC239" s="264"/>
      <c r="AD239" s="264"/>
      <c r="AE239" s="11"/>
      <c r="AF239" s="11"/>
      <c r="AG239" s="11"/>
      <c r="AH239" s="11"/>
      <c r="AI239" s="11"/>
      <c r="AJ239" s="11"/>
      <c r="AK239" s="11"/>
    </row>
    <row r="240" ht="13.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89"/>
      <c r="AB240" s="11"/>
      <c r="AC240" s="264"/>
      <c r="AD240" s="264"/>
      <c r="AE240" s="11"/>
      <c r="AF240" s="11"/>
      <c r="AG240" s="11"/>
      <c r="AH240" s="11"/>
      <c r="AI240" s="11"/>
      <c r="AJ240" s="11"/>
      <c r="AK240" s="11"/>
    </row>
    <row r="241" ht="13.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89"/>
      <c r="AB241" s="11"/>
      <c r="AC241" s="264"/>
      <c r="AD241" s="264"/>
      <c r="AE241" s="11"/>
      <c r="AF241" s="11"/>
      <c r="AG241" s="11"/>
      <c r="AH241" s="11"/>
      <c r="AI241" s="11"/>
      <c r="AJ241" s="11"/>
      <c r="AK241" s="11"/>
    </row>
    <row r="242" ht="13.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89"/>
      <c r="AB242" s="11"/>
      <c r="AC242" s="264"/>
      <c r="AD242" s="264"/>
      <c r="AE242" s="11"/>
      <c r="AF242" s="11"/>
      <c r="AG242" s="11"/>
      <c r="AH242" s="11"/>
      <c r="AI242" s="11"/>
      <c r="AJ242" s="11"/>
      <c r="AK242" s="11"/>
    </row>
    <row r="243" ht="13.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89"/>
      <c r="AB243" s="11"/>
      <c r="AC243" s="264"/>
      <c r="AD243" s="264"/>
      <c r="AE243" s="11"/>
      <c r="AF243" s="11"/>
      <c r="AG243" s="11"/>
      <c r="AH243" s="11"/>
      <c r="AI243" s="11"/>
      <c r="AJ243" s="11"/>
      <c r="AK243" s="11"/>
    </row>
    <row r="244" ht="13.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89"/>
      <c r="AB244" s="11"/>
      <c r="AC244" s="264"/>
      <c r="AD244" s="264"/>
      <c r="AE244" s="11"/>
      <c r="AF244" s="11"/>
      <c r="AG244" s="11"/>
      <c r="AH244" s="11"/>
      <c r="AI244" s="11"/>
      <c r="AJ244" s="11"/>
      <c r="AK244" s="11"/>
    </row>
    <row r="245" ht="13.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89"/>
      <c r="AB245" s="11"/>
      <c r="AC245" s="264"/>
      <c r="AD245" s="264"/>
      <c r="AE245" s="11"/>
      <c r="AF245" s="11"/>
      <c r="AG245" s="11"/>
      <c r="AH245" s="11"/>
      <c r="AI245" s="11"/>
      <c r="AJ245" s="11"/>
      <c r="AK245" s="11"/>
    </row>
    <row r="246" ht="13.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89"/>
      <c r="AB246" s="11"/>
      <c r="AC246" s="264"/>
      <c r="AD246" s="264"/>
      <c r="AE246" s="11"/>
      <c r="AF246" s="11"/>
      <c r="AG246" s="11"/>
      <c r="AH246" s="11"/>
      <c r="AI246" s="11"/>
      <c r="AJ246" s="11"/>
      <c r="AK246" s="11"/>
    </row>
    <row r="247" ht="13.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89"/>
      <c r="AB247" s="11"/>
      <c r="AC247" s="264"/>
      <c r="AD247" s="264"/>
      <c r="AE247" s="11"/>
      <c r="AF247" s="11"/>
      <c r="AG247" s="11"/>
      <c r="AH247" s="11"/>
      <c r="AI247" s="11"/>
      <c r="AJ247" s="11"/>
      <c r="AK247" s="11"/>
    </row>
    <row r="248" ht="13.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89"/>
      <c r="AB248" s="11"/>
      <c r="AC248" s="264"/>
      <c r="AD248" s="264"/>
      <c r="AE248" s="11"/>
      <c r="AF248" s="11"/>
      <c r="AG248" s="11"/>
      <c r="AH248" s="11"/>
      <c r="AI248" s="11"/>
      <c r="AJ248" s="11"/>
      <c r="AK248" s="11"/>
    </row>
    <row r="249" ht="13.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89"/>
      <c r="AB249" s="11"/>
      <c r="AC249" s="264"/>
      <c r="AD249" s="264"/>
      <c r="AE249" s="11"/>
      <c r="AF249" s="11"/>
      <c r="AG249" s="11"/>
      <c r="AH249" s="11"/>
      <c r="AI249" s="11"/>
      <c r="AJ249" s="11"/>
      <c r="AK249" s="11"/>
    </row>
    <row r="250" ht="13.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89"/>
      <c r="AB250" s="11"/>
      <c r="AC250" s="264"/>
      <c r="AD250" s="264"/>
      <c r="AE250" s="11"/>
      <c r="AF250" s="11"/>
      <c r="AG250" s="11"/>
      <c r="AH250" s="11"/>
      <c r="AI250" s="11"/>
      <c r="AJ250" s="11"/>
      <c r="AK250" s="11"/>
    </row>
    <row r="251" ht="13.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89"/>
      <c r="AB251" s="11"/>
      <c r="AC251" s="264"/>
      <c r="AD251" s="264"/>
      <c r="AE251" s="11"/>
      <c r="AF251" s="11"/>
      <c r="AG251" s="11"/>
      <c r="AH251" s="11"/>
      <c r="AI251" s="11"/>
      <c r="AJ251" s="11"/>
      <c r="AK251" s="11"/>
    </row>
    <row r="252" ht="13.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89"/>
      <c r="AB252" s="11"/>
      <c r="AC252" s="264"/>
      <c r="AD252" s="264"/>
      <c r="AE252" s="11"/>
      <c r="AF252" s="11"/>
      <c r="AG252" s="11"/>
      <c r="AH252" s="11"/>
      <c r="AI252" s="11"/>
      <c r="AJ252" s="11"/>
      <c r="AK252" s="11"/>
    </row>
    <row r="253" ht="13.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89"/>
      <c r="AB253" s="11"/>
      <c r="AC253" s="264"/>
      <c r="AD253" s="264"/>
      <c r="AE253" s="11"/>
      <c r="AF253" s="11"/>
      <c r="AG253" s="11"/>
      <c r="AH253" s="11"/>
      <c r="AI253" s="11"/>
      <c r="AJ253" s="11"/>
      <c r="AK253" s="11"/>
    </row>
    <row r="254" ht="13.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89"/>
      <c r="AB254" s="11"/>
      <c r="AC254" s="264"/>
      <c r="AD254" s="264"/>
      <c r="AE254" s="11"/>
      <c r="AF254" s="11"/>
      <c r="AG254" s="11"/>
      <c r="AH254" s="11"/>
      <c r="AI254" s="11"/>
      <c r="AJ254" s="11"/>
      <c r="AK254" s="11"/>
    </row>
    <row r="255" ht="13.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89"/>
      <c r="AB255" s="11"/>
      <c r="AC255" s="264"/>
      <c r="AD255" s="264"/>
      <c r="AE255" s="11"/>
      <c r="AF255" s="11"/>
      <c r="AG255" s="11"/>
      <c r="AH255" s="11"/>
      <c r="AI255" s="11"/>
      <c r="AJ255" s="11"/>
      <c r="AK255" s="11"/>
    </row>
    <row r="256" ht="13.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89"/>
      <c r="AB256" s="11"/>
      <c r="AC256" s="264"/>
      <c r="AD256" s="264"/>
      <c r="AE256" s="11"/>
      <c r="AF256" s="11"/>
      <c r="AG256" s="11"/>
      <c r="AH256" s="11"/>
      <c r="AI256" s="11"/>
      <c r="AJ256" s="11"/>
      <c r="AK256" s="11"/>
    </row>
    <row r="257" ht="13.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89"/>
      <c r="AB257" s="11"/>
      <c r="AC257" s="264"/>
      <c r="AD257" s="264"/>
      <c r="AE257" s="11"/>
      <c r="AF257" s="11"/>
      <c r="AG257" s="11"/>
      <c r="AH257" s="11"/>
      <c r="AI257" s="11"/>
      <c r="AJ257" s="11"/>
      <c r="AK257" s="11"/>
    </row>
    <row r="258" ht="13.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89"/>
      <c r="AB258" s="11"/>
      <c r="AC258" s="264"/>
      <c r="AD258" s="264"/>
      <c r="AE258" s="11"/>
      <c r="AF258" s="11"/>
      <c r="AG258" s="11"/>
      <c r="AH258" s="11"/>
      <c r="AI258" s="11"/>
      <c r="AJ258" s="11"/>
      <c r="AK258" s="11"/>
    </row>
    <row r="259" ht="13.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89"/>
      <c r="AB259" s="11"/>
      <c r="AC259" s="264"/>
      <c r="AD259" s="264"/>
      <c r="AE259" s="11"/>
      <c r="AF259" s="11"/>
      <c r="AG259" s="11"/>
      <c r="AH259" s="11"/>
      <c r="AI259" s="11"/>
      <c r="AJ259" s="11"/>
      <c r="AK259" s="11"/>
    </row>
    <row r="260" ht="13.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89"/>
      <c r="AB260" s="11"/>
      <c r="AC260" s="264"/>
      <c r="AD260" s="264"/>
      <c r="AE260" s="11"/>
      <c r="AF260" s="11"/>
      <c r="AG260" s="11"/>
      <c r="AH260" s="11"/>
      <c r="AI260" s="11"/>
      <c r="AJ260" s="11"/>
      <c r="AK260" s="11"/>
    </row>
    <row r="261" ht="13.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89"/>
      <c r="AB261" s="11"/>
      <c r="AC261" s="264"/>
      <c r="AD261" s="264"/>
      <c r="AE261" s="11"/>
      <c r="AF261" s="11"/>
      <c r="AG261" s="11"/>
      <c r="AH261" s="11"/>
      <c r="AI261" s="11"/>
      <c r="AJ261" s="11"/>
      <c r="AK261" s="11"/>
    </row>
    <row r="262" ht="13.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89"/>
      <c r="AB262" s="11"/>
      <c r="AC262" s="264"/>
      <c r="AD262" s="264"/>
      <c r="AE262" s="11"/>
      <c r="AF262" s="11"/>
      <c r="AG262" s="11"/>
      <c r="AH262" s="11"/>
      <c r="AI262" s="11"/>
      <c r="AJ262" s="11"/>
      <c r="AK262" s="11"/>
    </row>
    <row r="263" ht="13.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89"/>
      <c r="AB263" s="11"/>
      <c r="AC263" s="264"/>
      <c r="AD263" s="264"/>
      <c r="AE263" s="11"/>
      <c r="AF263" s="11"/>
      <c r="AG263" s="11"/>
      <c r="AH263" s="11"/>
      <c r="AI263" s="11"/>
      <c r="AJ263" s="11"/>
      <c r="AK263" s="11"/>
    </row>
    <row r="264" ht="13.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89"/>
      <c r="AB264" s="11"/>
      <c r="AC264" s="264"/>
      <c r="AD264" s="264"/>
      <c r="AE264" s="11"/>
      <c r="AF264" s="11"/>
      <c r="AG264" s="11"/>
      <c r="AH264" s="11"/>
      <c r="AI264" s="11"/>
      <c r="AJ264" s="11"/>
      <c r="AK264" s="11"/>
    </row>
    <row r="265" ht="13.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89"/>
      <c r="AB265" s="11"/>
      <c r="AC265" s="264"/>
      <c r="AD265" s="264"/>
      <c r="AE265" s="11"/>
      <c r="AF265" s="11"/>
      <c r="AG265" s="11"/>
      <c r="AH265" s="11"/>
      <c r="AI265" s="11"/>
      <c r="AJ265" s="11"/>
      <c r="AK265" s="11"/>
    </row>
    <row r="266" ht="13.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89"/>
      <c r="AB266" s="11"/>
      <c r="AC266" s="264"/>
      <c r="AD266" s="264"/>
      <c r="AE266" s="11"/>
      <c r="AF266" s="11"/>
      <c r="AG266" s="11"/>
      <c r="AH266" s="11"/>
      <c r="AI266" s="11"/>
      <c r="AJ266" s="11"/>
      <c r="AK266" s="11"/>
    </row>
    <row r="267" ht="13.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89"/>
      <c r="AB267" s="11"/>
      <c r="AC267" s="264"/>
      <c r="AD267" s="264"/>
      <c r="AE267" s="11"/>
      <c r="AF267" s="11"/>
      <c r="AG267" s="11"/>
      <c r="AH267" s="11"/>
      <c r="AI267" s="11"/>
      <c r="AJ267" s="11"/>
      <c r="AK267" s="11"/>
    </row>
    <row r="268" ht="13.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89"/>
      <c r="AB268" s="11"/>
      <c r="AC268" s="264"/>
      <c r="AD268" s="264"/>
      <c r="AE268" s="11"/>
      <c r="AF268" s="11"/>
      <c r="AG268" s="11"/>
      <c r="AH268" s="11"/>
      <c r="AI268" s="11"/>
      <c r="AJ268" s="11"/>
      <c r="AK268" s="11"/>
    </row>
    <row r="269" ht="13.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89"/>
      <c r="AB269" s="11"/>
      <c r="AC269" s="264"/>
      <c r="AD269" s="264"/>
      <c r="AE269" s="11"/>
      <c r="AF269" s="11"/>
      <c r="AG269" s="11"/>
      <c r="AH269" s="11"/>
      <c r="AI269" s="11"/>
      <c r="AJ269" s="11"/>
      <c r="AK269" s="11"/>
    </row>
    <row r="270" ht="13.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89"/>
      <c r="AB270" s="11"/>
      <c r="AC270" s="264"/>
      <c r="AD270" s="264"/>
      <c r="AE270" s="11"/>
      <c r="AF270" s="11"/>
      <c r="AG270" s="11"/>
      <c r="AH270" s="11"/>
      <c r="AI270" s="11"/>
      <c r="AJ270" s="11"/>
      <c r="AK270" s="11"/>
    </row>
    <row r="271" ht="13.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89"/>
      <c r="AB271" s="11"/>
      <c r="AC271" s="264"/>
      <c r="AD271" s="264"/>
      <c r="AE271" s="11"/>
      <c r="AF271" s="11"/>
      <c r="AG271" s="11"/>
      <c r="AH271" s="11"/>
      <c r="AI271" s="11"/>
      <c r="AJ271" s="11"/>
      <c r="AK271" s="11"/>
    </row>
    <row r="272" ht="13.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89"/>
      <c r="AB272" s="11"/>
      <c r="AC272" s="264"/>
      <c r="AD272" s="264"/>
      <c r="AE272" s="11"/>
      <c r="AF272" s="11"/>
      <c r="AG272" s="11"/>
      <c r="AH272" s="11"/>
      <c r="AI272" s="11"/>
      <c r="AJ272" s="11"/>
      <c r="AK272" s="11"/>
    </row>
    <row r="273" ht="13.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89"/>
      <c r="AB273" s="11"/>
      <c r="AC273" s="264"/>
      <c r="AD273" s="264"/>
      <c r="AE273" s="11"/>
      <c r="AF273" s="11"/>
      <c r="AG273" s="11"/>
      <c r="AH273" s="11"/>
      <c r="AI273" s="11"/>
      <c r="AJ273" s="11"/>
      <c r="AK273" s="11"/>
    </row>
    <row r="274" ht="13.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89"/>
      <c r="AB274" s="11"/>
      <c r="AC274" s="264"/>
      <c r="AD274" s="264"/>
      <c r="AE274" s="11"/>
      <c r="AF274" s="11"/>
      <c r="AG274" s="11"/>
      <c r="AH274" s="11"/>
      <c r="AI274" s="11"/>
      <c r="AJ274" s="11"/>
      <c r="AK274" s="11"/>
    </row>
    <row r="275" ht="13.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89"/>
      <c r="AB275" s="11"/>
      <c r="AC275" s="264"/>
      <c r="AD275" s="264"/>
      <c r="AE275" s="11"/>
      <c r="AF275" s="11"/>
      <c r="AG275" s="11"/>
      <c r="AH275" s="11"/>
      <c r="AI275" s="11"/>
      <c r="AJ275" s="11"/>
      <c r="AK275" s="11"/>
    </row>
    <row r="276" ht="13.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89"/>
      <c r="AB276" s="11"/>
      <c r="AC276" s="264"/>
      <c r="AD276" s="264"/>
      <c r="AE276" s="11"/>
      <c r="AF276" s="11"/>
      <c r="AG276" s="11"/>
      <c r="AH276" s="11"/>
      <c r="AI276" s="11"/>
      <c r="AJ276" s="11"/>
      <c r="AK276" s="11"/>
    </row>
    <row r="277" ht="13.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89"/>
      <c r="AB277" s="11"/>
      <c r="AC277" s="264"/>
      <c r="AD277" s="264"/>
      <c r="AE277" s="11"/>
      <c r="AF277" s="11"/>
      <c r="AG277" s="11"/>
      <c r="AH277" s="11"/>
      <c r="AI277" s="11"/>
      <c r="AJ277" s="11"/>
      <c r="AK277" s="11"/>
    </row>
    <row r="278" ht="13.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89"/>
      <c r="AB278" s="11"/>
      <c r="AC278" s="264"/>
      <c r="AD278" s="264"/>
      <c r="AE278" s="11"/>
      <c r="AF278" s="11"/>
      <c r="AG278" s="11"/>
      <c r="AH278" s="11"/>
      <c r="AI278" s="11"/>
      <c r="AJ278" s="11"/>
      <c r="AK278" s="11"/>
    </row>
    <row r="279" ht="13.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89"/>
      <c r="AB279" s="11"/>
      <c r="AC279" s="264"/>
      <c r="AD279" s="264"/>
      <c r="AE279" s="11"/>
      <c r="AF279" s="11"/>
      <c r="AG279" s="11"/>
      <c r="AH279" s="11"/>
      <c r="AI279" s="11"/>
      <c r="AJ279" s="11"/>
      <c r="AK279" s="11"/>
    </row>
    <row r="280" ht="13.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89"/>
      <c r="AB280" s="11"/>
      <c r="AC280" s="264"/>
      <c r="AD280" s="264"/>
      <c r="AE280" s="11"/>
      <c r="AF280" s="11"/>
      <c r="AG280" s="11"/>
      <c r="AH280" s="11"/>
      <c r="AI280" s="11"/>
      <c r="AJ280" s="11"/>
      <c r="AK280" s="11"/>
    </row>
    <row r="281" ht="13.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89"/>
      <c r="AB281" s="11"/>
      <c r="AC281" s="264"/>
      <c r="AD281" s="264"/>
      <c r="AE281" s="11"/>
      <c r="AF281" s="11"/>
      <c r="AG281" s="11"/>
      <c r="AH281" s="11"/>
      <c r="AI281" s="11"/>
      <c r="AJ281" s="11"/>
      <c r="AK281" s="11"/>
    </row>
    <row r="282" ht="13.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89"/>
      <c r="AB282" s="11"/>
      <c r="AC282" s="264"/>
      <c r="AD282" s="264"/>
      <c r="AE282" s="11"/>
      <c r="AF282" s="11"/>
      <c r="AG282" s="11"/>
      <c r="AH282" s="11"/>
      <c r="AI282" s="11"/>
      <c r="AJ282" s="11"/>
      <c r="AK282" s="11"/>
    </row>
    <row r="283" ht="13.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89"/>
      <c r="AB283" s="11"/>
      <c r="AC283" s="264"/>
      <c r="AD283" s="264"/>
      <c r="AE283" s="11"/>
      <c r="AF283" s="11"/>
      <c r="AG283" s="11"/>
      <c r="AH283" s="11"/>
      <c r="AI283" s="11"/>
      <c r="AJ283" s="11"/>
      <c r="AK283" s="11"/>
    </row>
    <row r="284" ht="13.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89"/>
      <c r="AB284" s="11"/>
      <c r="AC284" s="264"/>
      <c r="AD284" s="264"/>
      <c r="AE284" s="11"/>
      <c r="AF284" s="11"/>
      <c r="AG284" s="11"/>
      <c r="AH284" s="11"/>
      <c r="AI284" s="11"/>
      <c r="AJ284" s="11"/>
      <c r="AK284" s="11"/>
    </row>
    <row r="285" ht="13.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89"/>
      <c r="AB285" s="11"/>
      <c r="AC285" s="264"/>
      <c r="AD285" s="264"/>
      <c r="AE285" s="11"/>
      <c r="AF285" s="11"/>
      <c r="AG285" s="11"/>
      <c r="AH285" s="11"/>
      <c r="AI285" s="11"/>
      <c r="AJ285" s="11"/>
      <c r="AK285" s="11"/>
    </row>
    <row r="286" ht="13.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89"/>
      <c r="AB286" s="11"/>
      <c r="AC286" s="264"/>
      <c r="AD286" s="264"/>
      <c r="AE286" s="11"/>
      <c r="AF286" s="11"/>
      <c r="AG286" s="11"/>
      <c r="AH286" s="11"/>
      <c r="AI286" s="11"/>
      <c r="AJ286" s="11"/>
      <c r="AK286" s="11"/>
    </row>
    <row r="287" ht="13.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89"/>
      <c r="AB287" s="11"/>
      <c r="AC287" s="264"/>
      <c r="AD287" s="264"/>
      <c r="AE287" s="11"/>
      <c r="AF287" s="11"/>
      <c r="AG287" s="11"/>
      <c r="AH287" s="11"/>
      <c r="AI287" s="11"/>
      <c r="AJ287" s="11"/>
      <c r="AK287" s="11"/>
    </row>
    <row r="288" ht="13.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89"/>
      <c r="AB288" s="11"/>
      <c r="AC288" s="264"/>
      <c r="AD288" s="264"/>
      <c r="AE288" s="11"/>
      <c r="AF288" s="11"/>
      <c r="AG288" s="11"/>
      <c r="AH288" s="11"/>
      <c r="AI288" s="11"/>
      <c r="AJ288" s="11"/>
      <c r="AK288" s="11"/>
    </row>
    <row r="289" ht="13.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89"/>
      <c r="AB289" s="11"/>
      <c r="AC289" s="264"/>
      <c r="AD289" s="264"/>
      <c r="AE289" s="11"/>
      <c r="AF289" s="11"/>
      <c r="AG289" s="11"/>
      <c r="AH289" s="11"/>
      <c r="AI289" s="11"/>
      <c r="AJ289" s="11"/>
      <c r="AK289" s="11"/>
    </row>
    <row r="290" ht="13.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89"/>
      <c r="AB290" s="11"/>
      <c r="AC290" s="264"/>
      <c r="AD290" s="264"/>
      <c r="AE290" s="11"/>
      <c r="AF290" s="11"/>
      <c r="AG290" s="11"/>
      <c r="AH290" s="11"/>
      <c r="AI290" s="11"/>
      <c r="AJ290" s="11"/>
      <c r="AK290" s="11"/>
    </row>
    <row r="291" ht="13.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89"/>
      <c r="AB291" s="11"/>
      <c r="AC291" s="264"/>
      <c r="AD291" s="264"/>
      <c r="AE291" s="11"/>
      <c r="AF291" s="11"/>
      <c r="AG291" s="11"/>
      <c r="AH291" s="11"/>
      <c r="AI291" s="11"/>
      <c r="AJ291" s="11"/>
      <c r="AK291" s="11"/>
    </row>
    <row r="292" ht="13.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89"/>
      <c r="AB292" s="11"/>
      <c r="AC292" s="264"/>
      <c r="AD292" s="264"/>
      <c r="AE292" s="11"/>
      <c r="AF292" s="11"/>
      <c r="AG292" s="11"/>
      <c r="AH292" s="11"/>
      <c r="AI292" s="11"/>
      <c r="AJ292" s="11"/>
      <c r="AK292" s="11"/>
    </row>
    <row r="293" ht="13.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89"/>
      <c r="AB293" s="11"/>
      <c r="AC293" s="264"/>
      <c r="AD293" s="264"/>
      <c r="AE293" s="11"/>
      <c r="AF293" s="11"/>
      <c r="AG293" s="11"/>
      <c r="AH293" s="11"/>
      <c r="AI293" s="11"/>
      <c r="AJ293" s="11"/>
      <c r="AK293" s="11"/>
    </row>
    <row r="294" ht="13.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89"/>
      <c r="AB294" s="11"/>
      <c r="AC294" s="264"/>
      <c r="AD294" s="264"/>
      <c r="AE294" s="11"/>
      <c r="AF294" s="11"/>
      <c r="AG294" s="11"/>
      <c r="AH294" s="11"/>
      <c r="AI294" s="11"/>
      <c r="AJ294" s="11"/>
      <c r="AK294" s="11"/>
    </row>
    <row r="295" ht="13.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89"/>
      <c r="AB295" s="11"/>
      <c r="AC295" s="264"/>
      <c r="AD295" s="264"/>
      <c r="AE295" s="11"/>
      <c r="AF295" s="11"/>
      <c r="AG295" s="11"/>
      <c r="AH295" s="11"/>
      <c r="AI295" s="11"/>
      <c r="AJ295" s="11"/>
      <c r="AK295" s="11"/>
    </row>
    <row r="296" ht="13.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89"/>
      <c r="AB296" s="11"/>
      <c r="AC296" s="264"/>
      <c r="AD296" s="264"/>
      <c r="AE296" s="11"/>
      <c r="AF296" s="11"/>
      <c r="AG296" s="11"/>
      <c r="AH296" s="11"/>
      <c r="AI296" s="11"/>
      <c r="AJ296" s="11"/>
      <c r="AK296" s="11"/>
    </row>
    <row r="297" ht="13.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89"/>
      <c r="AB297" s="11"/>
      <c r="AC297" s="264"/>
      <c r="AD297" s="264"/>
      <c r="AE297" s="11"/>
      <c r="AF297" s="11"/>
      <c r="AG297" s="11"/>
      <c r="AH297" s="11"/>
      <c r="AI297" s="11"/>
      <c r="AJ297" s="11"/>
      <c r="AK297" s="11"/>
    </row>
    <row r="298" ht="13.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89"/>
      <c r="AB298" s="11"/>
      <c r="AC298" s="264"/>
      <c r="AD298" s="264"/>
      <c r="AE298" s="11"/>
      <c r="AF298" s="11"/>
      <c r="AG298" s="11"/>
      <c r="AH298" s="11"/>
      <c r="AI298" s="11"/>
      <c r="AJ298" s="11"/>
      <c r="AK298" s="11"/>
    </row>
    <row r="299" ht="13.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89"/>
      <c r="AB299" s="11"/>
      <c r="AC299" s="264"/>
      <c r="AD299" s="264"/>
      <c r="AE299" s="11"/>
      <c r="AF299" s="11"/>
      <c r="AG299" s="11"/>
      <c r="AH299" s="11"/>
      <c r="AI299" s="11"/>
      <c r="AJ299" s="11"/>
      <c r="AK299" s="11"/>
    </row>
    <row r="300" ht="13.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89"/>
      <c r="AB300" s="11"/>
      <c r="AC300" s="264"/>
      <c r="AD300" s="264"/>
      <c r="AE300" s="11"/>
      <c r="AF300" s="11"/>
      <c r="AG300" s="11"/>
      <c r="AH300" s="11"/>
      <c r="AI300" s="11"/>
      <c r="AJ300" s="11"/>
      <c r="AK300" s="11"/>
    </row>
    <row r="301" ht="13.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89"/>
      <c r="AB301" s="11"/>
      <c r="AC301" s="264"/>
      <c r="AD301" s="264"/>
      <c r="AE301" s="11"/>
      <c r="AF301" s="11"/>
      <c r="AG301" s="11"/>
      <c r="AH301" s="11"/>
      <c r="AI301" s="11"/>
      <c r="AJ301" s="11"/>
      <c r="AK301" s="11"/>
    </row>
    <row r="302" ht="13.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89"/>
      <c r="AB302" s="11"/>
      <c r="AC302" s="264"/>
      <c r="AD302" s="264"/>
      <c r="AE302" s="11"/>
      <c r="AF302" s="11"/>
      <c r="AG302" s="11"/>
      <c r="AH302" s="11"/>
      <c r="AI302" s="11"/>
      <c r="AJ302" s="11"/>
      <c r="AK302" s="11"/>
    </row>
    <row r="303" ht="13.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89"/>
      <c r="AB303" s="11"/>
      <c r="AC303" s="264"/>
      <c r="AD303" s="264"/>
      <c r="AE303" s="11"/>
      <c r="AF303" s="11"/>
      <c r="AG303" s="11"/>
      <c r="AH303" s="11"/>
      <c r="AI303" s="11"/>
      <c r="AJ303" s="11"/>
      <c r="AK303" s="11"/>
    </row>
    <row r="304" ht="13.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89"/>
      <c r="AB304" s="11"/>
      <c r="AC304" s="264"/>
      <c r="AD304" s="264"/>
      <c r="AE304" s="11"/>
      <c r="AF304" s="11"/>
      <c r="AG304" s="11"/>
      <c r="AH304" s="11"/>
      <c r="AI304" s="11"/>
      <c r="AJ304" s="11"/>
      <c r="AK304" s="11"/>
    </row>
    <row r="305" ht="13.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89"/>
      <c r="AB305" s="11"/>
      <c r="AC305" s="264"/>
      <c r="AD305" s="264"/>
      <c r="AE305" s="11"/>
      <c r="AF305" s="11"/>
      <c r="AG305" s="11"/>
      <c r="AH305" s="11"/>
      <c r="AI305" s="11"/>
      <c r="AJ305" s="11"/>
      <c r="AK305" s="11"/>
    </row>
    <row r="306" ht="13.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89"/>
      <c r="AB306" s="11"/>
      <c r="AC306" s="264"/>
      <c r="AD306" s="264"/>
      <c r="AE306" s="11"/>
      <c r="AF306" s="11"/>
      <c r="AG306" s="11"/>
      <c r="AH306" s="11"/>
      <c r="AI306" s="11"/>
      <c r="AJ306" s="11"/>
      <c r="AK306" s="11"/>
    </row>
    <row r="307" ht="13.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89"/>
      <c r="AB307" s="11"/>
      <c r="AC307" s="264"/>
      <c r="AD307" s="264"/>
      <c r="AE307" s="11"/>
      <c r="AF307" s="11"/>
      <c r="AG307" s="11"/>
      <c r="AH307" s="11"/>
      <c r="AI307" s="11"/>
      <c r="AJ307" s="11"/>
      <c r="AK307" s="11"/>
    </row>
    <row r="308" ht="13.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89"/>
      <c r="AB308" s="11"/>
      <c r="AC308" s="264"/>
      <c r="AD308" s="264"/>
      <c r="AE308" s="11"/>
      <c r="AF308" s="11"/>
      <c r="AG308" s="11"/>
      <c r="AH308" s="11"/>
      <c r="AI308" s="11"/>
      <c r="AJ308" s="11"/>
      <c r="AK308" s="11"/>
    </row>
    <row r="309" ht="13.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89"/>
      <c r="AB309" s="11"/>
      <c r="AC309" s="264"/>
      <c r="AD309" s="264"/>
      <c r="AE309" s="11"/>
      <c r="AF309" s="11"/>
      <c r="AG309" s="11"/>
      <c r="AH309" s="11"/>
      <c r="AI309" s="11"/>
      <c r="AJ309" s="11"/>
      <c r="AK309" s="11"/>
    </row>
    <row r="310" ht="13.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89"/>
      <c r="AB310" s="11"/>
      <c r="AC310" s="264"/>
      <c r="AD310" s="264"/>
      <c r="AE310" s="11"/>
      <c r="AF310" s="11"/>
      <c r="AG310" s="11"/>
      <c r="AH310" s="11"/>
      <c r="AI310" s="11"/>
      <c r="AJ310" s="11"/>
      <c r="AK310" s="11"/>
    </row>
    <row r="311" ht="13.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89"/>
      <c r="AB311" s="11"/>
      <c r="AC311" s="264"/>
      <c r="AD311" s="264"/>
      <c r="AE311" s="11"/>
      <c r="AF311" s="11"/>
      <c r="AG311" s="11"/>
      <c r="AH311" s="11"/>
      <c r="AI311" s="11"/>
      <c r="AJ311" s="11"/>
      <c r="AK311" s="11"/>
    </row>
    <row r="312" ht="13.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89"/>
      <c r="AB312" s="11"/>
      <c r="AC312" s="264"/>
      <c r="AD312" s="264"/>
      <c r="AE312" s="11"/>
      <c r="AF312" s="11"/>
      <c r="AG312" s="11"/>
      <c r="AH312" s="11"/>
      <c r="AI312" s="11"/>
      <c r="AJ312" s="11"/>
      <c r="AK312" s="11"/>
    </row>
    <row r="313" ht="13.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89"/>
      <c r="AB313" s="11"/>
      <c r="AC313" s="264"/>
      <c r="AD313" s="264"/>
      <c r="AE313" s="11"/>
      <c r="AF313" s="11"/>
      <c r="AG313" s="11"/>
      <c r="AH313" s="11"/>
      <c r="AI313" s="11"/>
      <c r="AJ313" s="11"/>
      <c r="AK313" s="11"/>
    </row>
    <row r="314" ht="13.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89"/>
      <c r="AB314" s="11"/>
      <c r="AC314" s="264"/>
      <c r="AD314" s="264"/>
      <c r="AE314" s="11"/>
      <c r="AF314" s="11"/>
      <c r="AG314" s="11"/>
      <c r="AH314" s="11"/>
      <c r="AI314" s="11"/>
      <c r="AJ314" s="11"/>
      <c r="AK314" s="11"/>
    </row>
    <row r="315" ht="13.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89"/>
      <c r="AB315" s="11"/>
      <c r="AC315" s="264"/>
      <c r="AD315" s="264"/>
      <c r="AE315" s="11"/>
      <c r="AF315" s="11"/>
      <c r="AG315" s="11"/>
      <c r="AH315" s="11"/>
      <c r="AI315" s="11"/>
      <c r="AJ315" s="11"/>
      <c r="AK315" s="11"/>
    </row>
    <row r="316" ht="13.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89"/>
      <c r="AB316" s="11"/>
      <c r="AC316" s="264"/>
      <c r="AD316" s="264"/>
      <c r="AE316" s="11"/>
      <c r="AF316" s="11"/>
      <c r="AG316" s="11"/>
      <c r="AH316" s="11"/>
      <c r="AI316" s="11"/>
      <c r="AJ316" s="11"/>
      <c r="AK316" s="11"/>
    </row>
    <row r="317" ht="13.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89"/>
      <c r="AB317" s="11"/>
      <c r="AC317" s="264"/>
      <c r="AD317" s="264"/>
      <c r="AE317" s="11"/>
      <c r="AF317" s="11"/>
      <c r="AG317" s="11"/>
      <c r="AH317" s="11"/>
      <c r="AI317" s="11"/>
      <c r="AJ317" s="11"/>
      <c r="AK317" s="11"/>
    </row>
    <row r="318" ht="13.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89"/>
      <c r="AB318" s="11"/>
      <c r="AC318" s="264"/>
      <c r="AD318" s="264"/>
      <c r="AE318" s="11"/>
      <c r="AF318" s="11"/>
      <c r="AG318" s="11"/>
      <c r="AH318" s="11"/>
      <c r="AI318" s="11"/>
      <c r="AJ318" s="11"/>
      <c r="AK318" s="11"/>
    </row>
    <row r="319" ht="13.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89"/>
      <c r="AB319" s="11"/>
      <c r="AC319" s="264"/>
      <c r="AD319" s="264"/>
      <c r="AE319" s="11"/>
      <c r="AF319" s="11"/>
      <c r="AG319" s="11"/>
      <c r="AH319" s="11"/>
      <c r="AI319" s="11"/>
      <c r="AJ319" s="11"/>
      <c r="AK319" s="11"/>
    </row>
    <row r="320" ht="13.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89"/>
      <c r="AB320" s="11"/>
      <c r="AC320" s="264"/>
      <c r="AD320" s="264"/>
      <c r="AE320" s="11"/>
      <c r="AF320" s="11"/>
      <c r="AG320" s="11"/>
      <c r="AH320" s="11"/>
      <c r="AI320" s="11"/>
      <c r="AJ320" s="11"/>
      <c r="AK320" s="11"/>
    </row>
    <row r="321" ht="13.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89"/>
      <c r="AB321" s="11"/>
      <c r="AC321" s="264"/>
      <c r="AD321" s="264"/>
      <c r="AE321" s="11"/>
      <c r="AF321" s="11"/>
      <c r="AG321" s="11"/>
      <c r="AH321" s="11"/>
      <c r="AI321" s="11"/>
      <c r="AJ321" s="11"/>
      <c r="AK321" s="11"/>
    </row>
    <row r="322" ht="13.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89"/>
      <c r="AB322" s="11"/>
      <c r="AC322" s="264"/>
      <c r="AD322" s="264"/>
      <c r="AE322" s="11"/>
      <c r="AF322" s="11"/>
      <c r="AG322" s="11"/>
      <c r="AH322" s="11"/>
      <c r="AI322" s="11"/>
      <c r="AJ322" s="11"/>
      <c r="AK322" s="11"/>
    </row>
    <row r="323" ht="13.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89"/>
      <c r="AB323" s="11"/>
      <c r="AC323" s="264"/>
      <c r="AD323" s="264"/>
      <c r="AE323" s="11"/>
      <c r="AF323" s="11"/>
      <c r="AG323" s="11"/>
      <c r="AH323" s="11"/>
      <c r="AI323" s="11"/>
      <c r="AJ323" s="11"/>
      <c r="AK323" s="11"/>
    </row>
    <row r="324" ht="13.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89"/>
      <c r="AB324" s="11"/>
      <c r="AC324" s="264"/>
      <c r="AD324" s="264"/>
      <c r="AE324" s="11"/>
      <c r="AF324" s="11"/>
      <c r="AG324" s="11"/>
      <c r="AH324" s="11"/>
      <c r="AI324" s="11"/>
      <c r="AJ324" s="11"/>
      <c r="AK324" s="11"/>
    </row>
    <row r="325" ht="13.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89"/>
      <c r="AB325" s="11"/>
      <c r="AC325" s="264"/>
      <c r="AD325" s="264"/>
      <c r="AE325" s="11"/>
      <c r="AF325" s="11"/>
      <c r="AG325" s="11"/>
      <c r="AH325" s="11"/>
      <c r="AI325" s="11"/>
      <c r="AJ325" s="11"/>
      <c r="AK325" s="11"/>
    </row>
    <row r="326" ht="13.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89"/>
      <c r="AB326" s="11"/>
      <c r="AC326" s="264"/>
      <c r="AD326" s="264"/>
      <c r="AE326" s="11"/>
      <c r="AF326" s="11"/>
      <c r="AG326" s="11"/>
      <c r="AH326" s="11"/>
      <c r="AI326" s="11"/>
      <c r="AJ326" s="11"/>
      <c r="AK326" s="11"/>
    </row>
    <row r="327" ht="13.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89"/>
      <c r="AB327" s="11"/>
      <c r="AC327" s="264"/>
      <c r="AD327" s="264"/>
      <c r="AE327" s="11"/>
      <c r="AF327" s="11"/>
      <c r="AG327" s="11"/>
      <c r="AH327" s="11"/>
      <c r="AI327" s="11"/>
      <c r="AJ327" s="11"/>
      <c r="AK327" s="11"/>
    </row>
    <row r="328" ht="13.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89"/>
      <c r="AB328" s="11"/>
      <c r="AC328" s="264"/>
      <c r="AD328" s="264"/>
      <c r="AE328" s="11"/>
      <c r="AF328" s="11"/>
      <c r="AG328" s="11"/>
      <c r="AH328" s="11"/>
      <c r="AI328" s="11"/>
      <c r="AJ328" s="11"/>
      <c r="AK328" s="11"/>
    </row>
    <row r="329" ht="13.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89"/>
      <c r="AB329" s="11"/>
      <c r="AC329" s="264"/>
      <c r="AD329" s="264"/>
      <c r="AE329" s="11"/>
      <c r="AF329" s="11"/>
      <c r="AG329" s="11"/>
      <c r="AH329" s="11"/>
      <c r="AI329" s="11"/>
      <c r="AJ329" s="11"/>
      <c r="AK329" s="11"/>
    </row>
    <row r="330" ht="13.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89"/>
      <c r="AB330" s="11"/>
      <c r="AC330" s="264"/>
      <c r="AD330" s="264"/>
      <c r="AE330" s="11"/>
      <c r="AF330" s="11"/>
      <c r="AG330" s="11"/>
      <c r="AH330" s="11"/>
      <c r="AI330" s="11"/>
      <c r="AJ330" s="11"/>
      <c r="AK330" s="11"/>
    </row>
    <row r="331" ht="13.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89"/>
      <c r="AB331" s="11"/>
      <c r="AC331" s="264"/>
      <c r="AD331" s="264"/>
      <c r="AE331" s="11"/>
      <c r="AF331" s="11"/>
      <c r="AG331" s="11"/>
      <c r="AH331" s="11"/>
      <c r="AI331" s="11"/>
      <c r="AJ331" s="11"/>
      <c r="AK331" s="11"/>
    </row>
    <row r="332" ht="13.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89"/>
      <c r="AB332" s="11"/>
      <c r="AC332" s="264"/>
      <c r="AD332" s="264"/>
      <c r="AE332" s="11"/>
      <c r="AF332" s="11"/>
      <c r="AG332" s="11"/>
      <c r="AH332" s="11"/>
      <c r="AI332" s="11"/>
      <c r="AJ332" s="11"/>
      <c r="AK332" s="11"/>
    </row>
    <row r="333" ht="13.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89"/>
      <c r="AB333" s="11"/>
      <c r="AC333" s="264"/>
      <c r="AD333" s="264"/>
      <c r="AE333" s="11"/>
      <c r="AF333" s="11"/>
      <c r="AG333" s="11"/>
      <c r="AH333" s="11"/>
      <c r="AI333" s="11"/>
      <c r="AJ333" s="11"/>
      <c r="AK333" s="11"/>
    </row>
    <row r="334" ht="13.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89"/>
      <c r="AB334" s="11"/>
      <c r="AC334" s="264"/>
      <c r="AD334" s="264"/>
      <c r="AE334" s="11"/>
      <c r="AF334" s="11"/>
      <c r="AG334" s="11"/>
      <c r="AH334" s="11"/>
      <c r="AI334" s="11"/>
      <c r="AJ334" s="11"/>
      <c r="AK334" s="11"/>
    </row>
    <row r="335" ht="13.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89"/>
      <c r="AB335" s="11"/>
      <c r="AC335" s="264"/>
      <c r="AD335" s="264"/>
      <c r="AE335" s="11"/>
      <c r="AF335" s="11"/>
      <c r="AG335" s="11"/>
      <c r="AH335" s="11"/>
      <c r="AI335" s="11"/>
      <c r="AJ335" s="11"/>
      <c r="AK335" s="11"/>
    </row>
    <row r="336" ht="13.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89"/>
      <c r="AB336" s="11"/>
      <c r="AC336" s="264"/>
      <c r="AD336" s="264"/>
      <c r="AE336" s="11"/>
      <c r="AF336" s="11"/>
      <c r="AG336" s="11"/>
      <c r="AH336" s="11"/>
      <c r="AI336" s="11"/>
      <c r="AJ336" s="11"/>
      <c r="AK336" s="11"/>
    </row>
    <row r="337" ht="13.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89"/>
      <c r="AB337" s="11"/>
      <c r="AC337" s="264"/>
      <c r="AD337" s="264"/>
      <c r="AE337" s="11"/>
      <c r="AF337" s="11"/>
      <c r="AG337" s="11"/>
      <c r="AH337" s="11"/>
      <c r="AI337" s="11"/>
      <c r="AJ337" s="11"/>
      <c r="AK337" s="11"/>
    </row>
    <row r="338" ht="13.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89"/>
      <c r="AB338" s="11"/>
      <c r="AC338" s="264"/>
      <c r="AD338" s="264"/>
      <c r="AE338" s="11"/>
      <c r="AF338" s="11"/>
      <c r="AG338" s="11"/>
      <c r="AH338" s="11"/>
      <c r="AI338" s="11"/>
      <c r="AJ338" s="11"/>
      <c r="AK338" s="11"/>
    </row>
    <row r="339" ht="13.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89"/>
      <c r="AB339" s="11"/>
      <c r="AC339" s="264"/>
      <c r="AD339" s="264"/>
      <c r="AE339" s="11"/>
      <c r="AF339" s="11"/>
      <c r="AG339" s="11"/>
      <c r="AH339" s="11"/>
      <c r="AI339" s="11"/>
      <c r="AJ339" s="11"/>
      <c r="AK339" s="11"/>
    </row>
    <row r="340" ht="13.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89"/>
      <c r="AB340" s="11"/>
      <c r="AC340" s="264"/>
      <c r="AD340" s="264"/>
      <c r="AE340" s="11"/>
      <c r="AF340" s="11"/>
      <c r="AG340" s="11"/>
      <c r="AH340" s="11"/>
      <c r="AI340" s="11"/>
      <c r="AJ340" s="11"/>
      <c r="AK340" s="11"/>
    </row>
    <row r="341" ht="13.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89"/>
      <c r="AB341" s="11"/>
      <c r="AC341" s="264"/>
      <c r="AD341" s="264"/>
      <c r="AE341" s="11"/>
      <c r="AF341" s="11"/>
      <c r="AG341" s="11"/>
      <c r="AH341" s="11"/>
      <c r="AI341" s="11"/>
      <c r="AJ341" s="11"/>
      <c r="AK341" s="11"/>
    </row>
    <row r="342" ht="13.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89"/>
      <c r="AB342" s="11"/>
      <c r="AC342" s="264"/>
      <c r="AD342" s="264"/>
      <c r="AE342" s="11"/>
      <c r="AF342" s="11"/>
      <c r="AG342" s="11"/>
      <c r="AH342" s="11"/>
      <c r="AI342" s="11"/>
      <c r="AJ342" s="11"/>
      <c r="AK342" s="11"/>
    </row>
    <row r="343" ht="13.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89"/>
      <c r="AB343" s="11"/>
      <c r="AC343" s="264"/>
      <c r="AD343" s="264"/>
      <c r="AE343" s="11"/>
      <c r="AF343" s="11"/>
      <c r="AG343" s="11"/>
      <c r="AH343" s="11"/>
      <c r="AI343" s="11"/>
      <c r="AJ343" s="11"/>
      <c r="AK343" s="11"/>
    </row>
    <row r="344" ht="13.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89"/>
      <c r="AB344" s="11"/>
      <c r="AC344" s="264"/>
      <c r="AD344" s="264"/>
      <c r="AE344" s="11"/>
      <c r="AF344" s="11"/>
      <c r="AG344" s="11"/>
      <c r="AH344" s="11"/>
      <c r="AI344" s="11"/>
      <c r="AJ344" s="11"/>
      <c r="AK344" s="11"/>
    </row>
    <row r="345" ht="13.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89"/>
      <c r="AB345" s="11"/>
      <c r="AC345" s="264"/>
      <c r="AD345" s="264"/>
      <c r="AE345" s="11"/>
      <c r="AF345" s="11"/>
      <c r="AG345" s="11"/>
      <c r="AH345" s="11"/>
      <c r="AI345" s="11"/>
      <c r="AJ345" s="11"/>
      <c r="AK345" s="11"/>
    </row>
    <row r="346" ht="13.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89"/>
      <c r="AB346" s="11"/>
      <c r="AC346" s="264"/>
      <c r="AD346" s="264"/>
      <c r="AE346" s="11"/>
      <c r="AF346" s="11"/>
      <c r="AG346" s="11"/>
      <c r="AH346" s="11"/>
      <c r="AI346" s="11"/>
      <c r="AJ346" s="11"/>
      <c r="AK346" s="11"/>
    </row>
    <row r="347" ht="13.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89"/>
      <c r="AB347" s="11"/>
      <c r="AC347" s="264"/>
      <c r="AD347" s="264"/>
      <c r="AE347" s="11"/>
      <c r="AF347" s="11"/>
      <c r="AG347" s="11"/>
      <c r="AH347" s="11"/>
      <c r="AI347" s="11"/>
      <c r="AJ347" s="11"/>
      <c r="AK347" s="11"/>
    </row>
    <row r="348" ht="13.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89"/>
      <c r="AB348" s="11"/>
      <c r="AC348" s="264"/>
      <c r="AD348" s="264"/>
      <c r="AE348" s="11"/>
      <c r="AF348" s="11"/>
      <c r="AG348" s="11"/>
      <c r="AH348" s="11"/>
      <c r="AI348" s="11"/>
      <c r="AJ348" s="11"/>
      <c r="AK348" s="11"/>
    </row>
    <row r="349" ht="13.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89"/>
      <c r="AB349" s="11"/>
      <c r="AC349" s="264"/>
      <c r="AD349" s="264"/>
      <c r="AE349" s="11"/>
      <c r="AF349" s="11"/>
      <c r="AG349" s="11"/>
      <c r="AH349" s="11"/>
      <c r="AI349" s="11"/>
      <c r="AJ349" s="11"/>
      <c r="AK349" s="11"/>
    </row>
    <row r="350" ht="13.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89"/>
      <c r="AB350" s="11"/>
      <c r="AC350" s="264"/>
      <c r="AD350" s="264"/>
      <c r="AE350" s="11"/>
      <c r="AF350" s="11"/>
      <c r="AG350" s="11"/>
      <c r="AH350" s="11"/>
      <c r="AI350" s="11"/>
      <c r="AJ350" s="11"/>
      <c r="AK350" s="11"/>
    </row>
    <row r="351" ht="13.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89"/>
      <c r="AB351" s="11"/>
      <c r="AC351" s="264"/>
      <c r="AD351" s="264"/>
      <c r="AE351" s="11"/>
      <c r="AF351" s="11"/>
      <c r="AG351" s="11"/>
      <c r="AH351" s="11"/>
      <c r="AI351" s="11"/>
      <c r="AJ351" s="11"/>
      <c r="AK351" s="11"/>
    </row>
    <row r="352" ht="13.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89"/>
      <c r="AB352" s="11"/>
      <c r="AC352" s="264"/>
      <c r="AD352" s="264"/>
      <c r="AE352" s="11"/>
      <c r="AF352" s="11"/>
      <c r="AG352" s="11"/>
      <c r="AH352" s="11"/>
      <c r="AI352" s="11"/>
      <c r="AJ352" s="11"/>
      <c r="AK352" s="11"/>
    </row>
    <row r="353" ht="13.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89"/>
      <c r="AB353" s="11"/>
      <c r="AC353" s="264"/>
      <c r="AD353" s="264"/>
      <c r="AE353" s="11"/>
      <c r="AF353" s="11"/>
      <c r="AG353" s="11"/>
      <c r="AH353" s="11"/>
      <c r="AI353" s="11"/>
      <c r="AJ353" s="11"/>
      <c r="AK353" s="11"/>
    </row>
    <row r="354" ht="13.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89"/>
      <c r="AB354" s="11"/>
      <c r="AC354" s="264"/>
      <c r="AD354" s="264"/>
      <c r="AE354" s="11"/>
      <c r="AF354" s="11"/>
      <c r="AG354" s="11"/>
      <c r="AH354" s="11"/>
      <c r="AI354" s="11"/>
      <c r="AJ354" s="11"/>
      <c r="AK354" s="11"/>
    </row>
    <row r="355" ht="13.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89"/>
      <c r="AB355" s="11"/>
      <c r="AC355" s="264"/>
      <c r="AD355" s="264"/>
      <c r="AE355" s="11"/>
      <c r="AF355" s="11"/>
      <c r="AG355" s="11"/>
      <c r="AH355" s="11"/>
      <c r="AI355" s="11"/>
      <c r="AJ355" s="11"/>
      <c r="AK355" s="11"/>
    </row>
    <row r="356" ht="13.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89"/>
      <c r="AB356" s="11"/>
      <c r="AC356" s="264"/>
      <c r="AD356" s="264"/>
      <c r="AE356" s="11"/>
      <c r="AF356" s="11"/>
      <c r="AG356" s="11"/>
      <c r="AH356" s="11"/>
      <c r="AI356" s="11"/>
      <c r="AJ356" s="11"/>
      <c r="AK356" s="11"/>
    </row>
    <row r="357" ht="13.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89"/>
      <c r="AB357" s="11"/>
      <c r="AC357" s="264"/>
      <c r="AD357" s="264"/>
      <c r="AE357" s="11"/>
      <c r="AF357" s="11"/>
      <c r="AG357" s="11"/>
      <c r="AH357" s="11"/>
      <c r="AI357" s="11"/>
      <c r="AJ357" s="11"/>
      <c r="AK357" s="11"/>
    </row>
    <row r="358" ht="13.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89"/>
      <c r="AB358" s="11"/>
      <c r="AC358" s="264"/>
      <c r="AD358" s="264"/>
      <c r="AE358" s="11"/>
      <c r="AF358" s="11"/>
      <c r="AG358" s="11"/>
      <c r="AH358" s="11"/>
      <c r="AI358" s="11"/>
      <c r="AJ358" s="11"/>
      <c r="AK358" s="11"/>
    </row>
    <row r="359" ht="13.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89"/>
      <c r="AB359" s="11"/>
      <c r="AC359" s="264"/>
      <c r="AD359" s="264"/>
      <c r="AE359" s="11"/>
      <c r="AF359" s="11"/>
      <c r="AG359" s="11"/>
      <c r="AH359" s="11"/>
      <c r="AI359" s="11"/>
      <c r="AJ359" s="11"/>
      <c r="AK359" s="11"/>
    </row>
    <row r="360" ht="13.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89"/>
      <c r="AB360" s="11"/>
      <c r="AC360" s="264"/>
      <c r="AD360" s="264"/>
      <c r="AE360" s="11"/>
      <c r="AF360" s="11"/>
      <c r="AG360" s="11"/>
      <c r="AH360" s="11"/>
      <c r="AI360" s="11"/>
      <c r="AJ360" s="11"/>
      <c r="AK360" s="11"/>
    </row>
    <row r="361" ht="13.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89"/>
      <c r="AB361" s="11"/>
      <c r="AC361" s="264"/>
      <c r="AD361" s="264"/>
      <c r="AE361" s="11"/>
      <c r="AF361" s="11"/>
      <c r="AG361" s="11"/>
      <c r="AH361" s="11"/>
      <c r="AI361" s="11"/>
      <c r="AJ361" s="11"/>
      <c r="AK361" s="11"/>
    </row>
    <row r="362" ht="13.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89"/>
      <c r="AB362" s="11"/>
      <c r="AC362" s="264"/>
      <c r="AD362" s="264"/>
      <c r="AE362" s="11"/>
      <c r="AF362" s="11"/>
      <c r="AG362" s="11"/>
      <c r="AH362" s="11"/>
      <c r="AI362" s="11"/>
      <c r="AJ362" s="11"/>
      <c r="AK362" s="11"/>
    </row>
    <row r="363" ht="13.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89"/>
      <c r="AB363" s="11"/>
      <c r="AC363" s="264"/>
      <c r="AD363" s="264"/>
      <c r="AE363" s="11"/>
      <c r="AF363" s="11"/>
      <c r="AG363" s="11"/>
      <c r="AH363" s="11"/>
      <c r="AI363" s="11"/>
      <c r="AJ363" s="11"/>
      <c r="AK363" s="11"/>
    </row>
    <row r="364" ht="13.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89"/>
      <c r="AB364" s="11"/>
      <c r="AC364" s="264"/>
      <c r="AD364" s="264"/>
      <c r="AE364" s="11"/>
      <c r="AF364" s="11"/>
      <c r="AG364" s="11"/>
      <c r="AH364" s="11"/>
      <c r="AI364" s="11"/>
      <c r="AJ364" s="11"/>
      <c r="AK364" s="11"/>
    </row>
    <row r="365" ht="13.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89"/>
      <c r="AB365" s="11"/>
      <c r="AC365" s="264"/>
      <c r="AD365" s="264"/>
      <c r="AE365" s="11"/>
      <c r="AF365" s="11"/>
      <c r="AG365" s="11"/>
      <c r="AH365" s="11"/>
      <c r="AI365" s="11"/>
      <c r="AJ365" s="11"/>
      <c r="AK365" s="11"/>
    </row>
    <row r="366" ht="13.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89"/>
      <c r="AB366" s="11"/>
      <c r="AC366" s="264"/>
      <c r="AD366" s="264"/>
      <c r="AE366" s="11"/>
      <c r="AF366" s="11"/>
      <c r="AG366" s="11"/>
      <c r="AH366" s="11"/>
      <c r="AI366" s="11"/>
      <c r="AJ366" s="11"/>
      <c r="AK366" s="11"/>
    </row>
    <row r="367" ht="13.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89"/>
      <c r="AB367" s="11"/>
      <c r="AC367" s="264"/>
      <c r="AD367" s="264"/>
      <c r="AE367" s="11"/>
      <c r="AF367" s="11"/>
      <c r="AG367" s="11"/>
      <c r="AH367" s="11"/>
      <c r="AI367" s="11"/>
      <c r="AJ367" s="11"/>
      <c r="AK367" s="11"/>
    </row>
    <row r="368" ht="13.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89"/>
      <c r="AB368" s="11"/>
      <c r="AC368" s="264"/>
      <c r="AD368" s="264"/>
      <c r="AE368" s="11"/>
      <c r="AF368" s="11"/>
      <c r="AG368" s="11"/>
      <c r="AH368" s="11"/>
      <c r="AI368" s="11"/>
      <c r="AJ368" s="11"/>
      <c r="AK368" s="11"/>
    </row>
    <row r="369" ht="13.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89"/>
      <c r="AB369" s="11"/>
      <c r="AC369" s="264"/>
      <c r="AD369" s="264"/>
      <c r="AE369" s="11"/>
      <c r="AF369" s="11"/>
      <c r="AG369" s="11"/>
      <c r="AH369" s="11"/>
      <c r="AI369" s="11"/>
      <c r="AJ369" s="11"/>
      <c r="AK369" s="11"/>
    </row>
    <row r="370" ht="13.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89"/>
      <c r="AB370" s="11"/>
      <c r="AC370" s="264"/>
      <c r="AD370" s="264"/>
      <c r="AE370" s="11"/>
      <c r="AF370" s="11"/>
      <c r="AG370" s="11"/>
      <c r="AH370" s="11"/>
      <c r="AI370" s="11"/>
      <c r="AJ370" s="11"/>
      <c r="AK370" s="11"/>
    </row>
    <row r="371" ht="13.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89"/>
      <c r="AB371" s="11"/>
      <c r="AC371" s="264"/>
      <c r="AD371" s="264"/>
      <c r="AE371" s="11"/>
      <c r="AF371" s="11"/>
      <c r="AG371" s="11"/>
      <c r="AH371" s="11"/>
      <c r="AI371" s="11"/>
      <c r="AJ371" s="11"/>
      <c r="AK371" s="11"/>
    </row>
    <row r="372" ht="13.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89"/>
      <c r="AB372" s="11"/>
      <c r="AC372" s="264"/>
      <c r="AD372" s="264"/>
      <c r="AE372" s="11"/>
      <c r="AF372" s="11"/>
      <c r="AG372" s="11"/>
      <c r="AH372" s="11"/>
      <c r="AI372" s="11"/>
      <c r="AJ372" s="11"/>
      <c r="AK372" s="11"/>
    </row>
    <row r="373" ht="13.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89"/>
      <c r="AB373" s="11"/>
      <c r="AC373" s="264"/>
      <c r="AD373" s="264"/>
      <c r="AE373" s="11"/>
      <c r="AF373" s="11"/>
      <c r="AG373" s="11"/>
      <c r="AH373" s="11"/>
      <c r="AI373" s="11"/>
      <c r="AJ373" s="11"/>
      <c r="AK373" s="11"/>
    </row>
    <row r="374" ht="13.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89"/>
      <c r="AB374" s="11"/>
      <c r="AC374" s="264"/>
      <c r="AD374" s="264"/>
      <c r="AE374" s="11"/>
      <c r="AF374" s="11"/>
      <c r="AG374" s="11"/>
      <c r="AH374" s="11"/>
      <c r="AI374" s="11"/>
      <c r="AJ374" s="11"/>
      <c r="AK374" s="11"/>
    </row>
    <row r="375" ht="13.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89"/>
      <c r="AB375" s="11"/>
      <c r="AC375" s="264"/>
      <c r="AD375" s="264"/>
      <c r="AE375" s="11"/>
      <c r="AF375" s="11"/>
      <c r="AG375" s="11"/>
      <c r="AH375" s="11"/>
      <c r="AI375" s="11"/>
      <c r="AJ375" s="11"/>
      <c r="AK375" s="11"/>
    </row>
    <row r="376" ht="13.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89"/>
      <c r="AB376" s="11"/>
      <c r="AC376" s="264"/>
      <c r="AD376" s="264"/>
      <c r="AE376" s="11"/>
      <c r="AF376" s="11"/>
      <c r="AG376" s="11"/>
      <c r="AH376" s="11"/>
      <c r="AI376" s="11"/>
      <c r="AJ376" s="11"/>
      <c r="AK376" s="11"/>
    </row>
    <row r="377" ht="13.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89"/>
      <c r="AB377" s="11"/>
      <c r="AC377" s="264"/>
      <c r="AD377" s="264"/>
      <c r="AE377" s="11"/>
      <c r="AF377" s="11"/>
      <c r="AG377" s="11"/>
      <c r="AH377" s="11"/>
      <c r="AI377" s="11"/>
      <c r="AJ377" s="11"/>
      <c r="AK377" s="11"/>
    </row>
    <row r="378" ht="13.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89"/>
      <c r="AB378" s="11"/>
      <c r="AC378" s="264"/>
      <c r="AD378" s="264"/>
      <c r="AE378" s="11"/>
      <c r="AF378" s="11"/>
      <c r="AG378" s="11"/>
      <c r="AH378" s="11"/>
      <c r="AI378" s="11"/>
      <c r="AJ378" s="11"/>
      <c r="AK378" s="11"/>
    </row>
    <row r="379" ht="13.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89"/>
      <c r="AB379" s="11"/>
      <c r="AC379" s="264"/>
      <c r="AD379" s="264"/>
      <c r="AE379" s="11"/>
      <c r="AF379" s="11"/>
      <c r="AG379" s="11"/>
      <c r="AH379" s="11"/>
      <c r="AI379" s="11"/>
      <c r="AJ379" s="11"/>
      <c r="AK379" s="11"/>
    </row>
    <row r="380" ht="13.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89"/>
      <c r="AB380" s="11"/>
      <c r="AC380" s="264"/>
      <c r="AD380" s="264"/>
      <c r="AE380" s="11"/>
      <c r="AF380" s="11"/>
      <c r="AG380" s="11"/>
      <c r="AH380" s="11"/>
      <c r="AI380" s="11"/>
      <c r="AJ380" s="11"/>
      <c r="AK380" s="11"/>
    </row>
    <row r="381" ht="13.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89"/>
      <c r="AB381" s="11"/>
      <c r="AC381" s="264"/>
      <c r="AD381" s="264"/>
      <c r="AE381" s="11"/>
      <c r="AF381" s="11"/>
      <c r="AG381" s="11"/>
      <c r="AH381" s="11"/>
      <c r="AI381" s="11"/>
      <c r="AJ381" s="11"/>
      <c r="AK381" s="11"/>
    </row>
    <row r="382" ht="13.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89"/>
      <c r="AB382" s="11"/>
      <c r="AC382" s="264"/>
      <c r="AD382" s="264"/>
      <c r="AE382" s="11"/>
      <c r="AF382" s="11"/>
      <c r="AG382" s="11"/>
      <c r="AH382" s="11"/>
      <c r="AI382" s="11"/>
      <c r="AJ382" s="11"/>
      <c r="AK382" s="11"/>
    </row>
    <row r="383" ht="13.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89"/>
      <c r="AB383" s="11"/>
      <c r="AC383" s="264"/>
      <c r="AD383" s="264"/>
      <c r="AE383" s="11"/>
      <c r="AF383" s="11"/>
      <c r="AG383" s="11"/>
      <c r="AH383" s="11"/>
      <c r="AI383" s="11"/>
      <c r="AJ383" s="11"/>
      <c r="AK383" s="11"/>
    </row>
    <row r="384" ht="13.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89"/>
      <c r="AB384" s="11"/>
      <c r="AC384" s="264"/>
      <c r="AD384" s="264"/>
      <c r="AE384" s="11"/>
      <c r="AF384" s="11"/>
      <c r="AG384" s="11"/>
      <c r="AH384" s="11"/>
      <c r="AI384" s="11"/>
      <c r="AJ384" s="11"/>
      <c r="AK384" s="11"/>
    </row>
    <row r="385" ht="13.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89"/>
      <c r="AB385" s="11"/>
      <c r="AC385" s="264"/>
      <c r="AD385" s="264"/>
      <c r="AE385" s="11"/>
      <c r="AF385" s="11"/>
      <c r="AG385" s="11"/>
      <c r="AH385" s="11"/>
      <c r="AI385" s="11"/>
      <c r="AJ385" s="11"/>
      <c r="AK385" s="11"/>
    </row>
    <row r="386" ht="13.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89"/>
      <c r="AB386" s="11"/>
      <c r="AC386" s="264"/>
      <c r="AD386" s="264"/>
      <c r="AE386" s="11"/>
      <c r="AF386" s="11"/>
      <c r="AG386" s="11"/>
      <c r="AH386" s="11"/>
      <c r="AI386" s="11"/>
      <c r="AJ386" s="11"/>
      <c r="AK386" s="11"/>
    </row>
    <row r="387" ht="13.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89"/>
      <c r="AB387" s="11"/>
      <c r="AC387" s="264"/>
      <c r="AD387" s="264"/>
      <c r="AE387" s="11"/>
      <c r="AF387" s="11"/>
      <c r="AG387" s="11"/>
      <c r="AH387" s="11"/>
      <c r="AI387" s="11"/>
      <c r="AJ387" s="11"/>
      <c r="AK387" s="11"/>
    </row>
    <row r="388" ht="13.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89"/>
      <c r="AB388" s="11"/>
      <c r="AC388" s="264"/>
      <c r="AD388" s="264"/>
      <c r="AE388" s="11"/>
      <c r="AF388" s="11"/>
      <c r="AG388" s="11"/>
      <c r="AH388" s="11"/>
      <c r="AI388" s="11"/>
      <c r="AJ388" s="11"/>
      <c r="AK388" s="11"/>
    </row>
    <row r="389" ht="13.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89"/>
      <c r="AB389" s="11"/>
      <c r="AC389" s="264"/>
      <c r="AD389" s="264"/>
      <c r="AE389" s="11"/>
      <c r="AF389" s="11"/>
      <c r="AG389" s="11"/>
      <c r="AH389" s="11"/>
      <c r="AI389" s="11"/>
      <c r="AJ389" s="11"/>
      <c r="AK389" s="11"/>
    </row>
    <row r="390" ht="13.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89"/>
      <c r="AB390" s="11"/>
      <c r="AC390" s="264"/>
      <c r="AD390" s="264"/>
      <c r="AE390" s="11"/>
      <c r="AF390" s="11"/>
      <c r="AG390" s="11"/>
      <c r="AH390" s="11"/>
      <c r="AI390" s="11"/>
      <c r="AJ390" s="11"/>
      <c r="AK390" s="11"/>
    </row>
    <row r="391" ht="13.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89"/>
      <c r="AB391" s="11"/>
      <c r="AC391" s="264"/>
      <c r="AD391" s="264"/>
      <c r="AE391" s="11"/>
      <c r="AF391" s="11"/>
      <c r="AG391" s="11"/>
      <c r="AH391" s="11"/>
      <c r="AI391" s="11"/>
      <c r="AJ391" s="11"/>
      <c r="AK391" s="11"/>
    </row>
    <row r="392" ht="13.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89"/>
      <c r="AB392" s="11"/>
      <c r="AC392" s="264"/>
      <c r="AD392" s="264"/>
      <c r="AE392" s="11"/>
      <c r="AF392" s="11"/>
      <c r="AG392" s="11"/>
      <c r="AH392" s="11"/>
      <c r="AI392" s="11"/>
      <c r="AJ392" s="11"/>
      <c r="AK392" s="11"/>
    </row>
    <row r="393" ht="13.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89"/>
      <c r="AB393" s="11"/>
      <c r="AC393" s="264"/>
      <c r="AD393" s="264"/>
      <c r="AE393" s="11"/>
      <c r="AF393" s="11"/>
      <c r="AG393" s="11"/>
      <c r="AH393" s="11"/>
      <c r="AI393" s="11"/>
      <c r="AJ393" s="11"/>
      <c r="AK393" s="11"/>
    </row>
    <row r="394" ht="13.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89"/>
      <c r="AB394" s="11"/>
      <c r="AC394" s="264"/>
      <c r="AD394" s="264"/>
      <c r="AE394" s="11"/>
      <c r="AF394" s="11"/>
      <c r="AG394" s="11"/>
      <c r="AH394" s="11"/>
      <c r="AI394" s="11"/>
      <c r="AJ394" s="11"/>
      <c r="AK394" s="11"/>
    </row>
    <row r="395" ht="13.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89"/>
      <c r="AB395" s="11"/>
      <c r="AC395" s="264"/>
      <c r="AD395" s="264"/>
      <c r="AE395" s="11"/>
      <c r="AF395" s="11"/>
      <c r="AG395" s="11"/>
      <c r="AH395" s="11"/>
      <c r="AI395" s="11"/>
      <c r="AJ395" s="11"/>
      <c r="AK395" s="11"/>
    </row>
    <row r="396" ht="13.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89"/>
      <c r="AB396" s="11"/>
      <c r="AC396" s="264"/>
      <c r="AD396" s="264"/>
      <c r="AE396" s="11"/>
      <c r="AF396" s="11"/>
      <c r="AG396" s="11"/>
      <c r="AH396" s="11"/>
      <c r="AI396" s="11"/>
      <c r="AJ396" s="11"/>
      <c r="AK396" s="11"/>
    </row>
    <row r="397" ht="13.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89"/>
      <c r="AB397" s="11"/>
      <c r="AC397" s="264"/>
      <c r="AD397" s="264"/>
      <c r="AE397" s="11"/>
      <c r="AF397" s="11"/>
      <c r="AG397" s="11"/>
      <c r="AH397" s="11"/>
      <c r="AI397" s="11"/>
      <c r="AJ397" s="11"/>
      <c r="AK397" s="11"/>
    </row>
    <row r="398" ht="13.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89"/>
      <c r="AB398" s="11"/>
      <c r="AC398" s="264"/>
      <c r="AD398" s="264"/>
      <c r="AE398" s="11"/>
      <c r="AF398" s="11"/>
      <c r="AG398" s="11"/>
      <c r="AH398" s="11"/>
      <c r="AI398" s="11"/>
      <c r="AJ398" s="11"/>
      <c r="AK398" s="11"/>
    </row>
    <row r="399" ht="13.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89"/>
      <c r="AB399" s="11"/>
      <c r="AC399" s="264"/>
      <c r="AD399" s="264"/>
      <c r="AE399" s="11"/>
      <c r="AF399" s="11"/>
      <c r="AG399" s="11"/>
      <c r="AH399" s="11"/>
      <c r="AI399" s="11"/>
      <c r="AJ399" s="11"/>
      <c r="AK399" s="11"/>
    </row>
    <row r="400" ht="13.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89"/>
      <c r="AB400" s="11"/>
      <c r="AC400" s="264"/>
      <c r="AD400" s="264"/>
      <c r="AE400" s="11"/>
      <c r="AF400" s="11"/>
      <c r="AG400" s="11"/>
      <c r="AH400" s="11"/>
      <c r="AI400" s="11"/>
      <c r="AJ400" s="11"/>
      <c r="AK400" s="11"/>
    </row>
    <row r="401" ht="13.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89"/>
      <c r="AB401" s="11"/>
      <c r="AC401" s="264"/>
      <c r="AD401" s="264"/>
      <c r="AE401" s="11"/>
      <c r="AF401" s="11"/>
      <c r="AG401" s="11"/>
      <c r="AH401" s="11"/>
      <c r="AI401" s="11"/>
      <c r="AJ401" s="11"/>
      <c r="AK401" s="11"/>
    </row>
    <row r="402" ht="13.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89"/>
      <c r="AB402" s="11"/>
      <c r="AC402" s="264"/>
      <c r="AD402" s="264"/>
      <c r="AE402" s="11"/>
      <c r="AF402" s="11"/>
      <c r="AG402" s="11"/>
      <c r="AH402" s="11"/>
      <c r="AI402" s="11"/>
      <c r="AJ402" s="11"/>
      <c r="AK402" s="11"/>
    </row>
    <row r="403" ht="13.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89"/>
      <c r="AB403" s="11"/>
      <c r="AC403" s="264"/>
      <c r="AD403" s="264"/>
      <c r="AE403" s="11"/>
      <c r="AF403" s="11"/>
      <c r="AG403" s="11"/>
      <c r="AH403" s="11"/>
      <c r="AI403" s="11"/>
      <c r="AJ403" s="11"/>
      <c r="AK403" s="11"/>
    </row>
    <row r="404" ht="13.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89"/>
      <c r="AB404" s="11"/>
      <c r="AC404" s="264"/>
      <c r="AD404" s="264"/>
      <c r="AE404" s="11"/>
      <c r="AF404" s="11"/>
      <c r="AG404" s="11"/>
      <c r="AH404" s="11"/>
      <c r="AI404" s="11"/>
      <c r="AJ404" s="11"/>
      <c r="AK404" s="11"/>
    </row>
    <row r="405" ht="13.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89"/>
      <c r="AB405" s="11"/>
      <c r="AC405" s="264"/>
      <c r="AD405" s="264"/>
      <c r="AE405" s="11"/>
      <c r="AF405" s="11"/>
      <c r="AG405" s="11"/>
      <c r="AH405" s="11"/>
      <c r="AI405" s="11"/>
      <c r="AJ405" s="11"/>
      <c r="AK405" s="11"/>
    </row>
    <row r="406" ht="13.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89"/>
      <c r="AB406" s="11"/>
      <c r="AC406" s="264"/>
      <c r="AD406" s="264"/>
      <c r="AE406" s="11"/>
      <c r="AF406" s="11"/>
      <c r="AG406" s="11"/>
      <c r="AH406" s="11"/>
      <c r="AI406" s="11"/>
      <c r="AJ406" s="11"/>
      <c r="AK406" s="11"/>
    </row>
    <row r="407" ht="13.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89"/>
      <c r="AB407" s="11"/>
      <c r="AC407" s="264"/>
      <c r="AD407" s="264"/>
      <c r="AE407" s="11"/>
      <c r="AF407" s="11"/>
      <c r="AG407" s="11"/>
      <c r="AH407" s="11"/>
      <c r="AI407" s="11"/>
      <c r="AJ407" s="11"/>
      <c r="AK407" s="11"/>
    </row>
    <row r="408" ht="13.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89"/>
      <c r="AB408" s="11"/>
      <c r="AC408" s="264"/>
      <c r="AD408" s="264"/>
      <c r="AE408" s="11"/>
      <c r="AF408" s="11"/>
      <c r="AG408" s="11"/>
      <c r="AH408" s="11"/>
      <c r="AI408" s="11"/>
      <c r="AJ408" s="11"/>
      <c r="AK408" s="11"/>
    </row>
    <row r="409" ht="13.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89"/>
      <c r="AB409" s="11"/>
      <c r="AC409" s="264"/>
      <c r="AD409" s="264"/>
      <c r="AE409" s="11"/>
      <c r="AF409" s="11"/>
      <c r="AG409" s="11"/>
      <c r="AH409" s="11"/>
      <c r="AI409" s="11"/>
      <c r="AJ409" s="11"/>
      <c r="AK409" s="11"/>
    </row>
    <row r="410" ht="13.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89"/>
      <c r="AB410" s="11"/>
      <c r="AC410" s="264"/>
      <c r="AD410" s="264"/>
      <c r="AE410" s="11"/>
      <c r="AF410" s="11"/>
      <c r="AG410" s="11"/>
      <c r="AH410" s="11"/>
      <c r="AI410" s="11"/>
      <c r="AJ410" s="11"/>
      <c r="AK410" s="11"/>
    </row>
    <row r="411" ht="13.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89"/>
      <c r="AB411" s="11"/>
      <c r="AC411" s="264"/>
      <c r="AD411" s="264"/>
      <c r="AE411" s="11"/>
      <c r="AF411" s="11"/>
      <c r="AG411" s="11"/>
      <c r="AH411" s="11"/>
      <c r="AI411" s="11"/>
      <c r="AJ411" s="11"/>
      <c r="AK411" s="11"/>
    </row>
    <row r="412" ht="13.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89"/>
      <c r="AB412" s="11"/>
      <c r="AC412" s="264"/>
      <c r="AD412" s="264"/>
      <c r="AE412" s="11"/>
      <c r="AF412" s="11"/>
      <c r="AG412" s="11"/>
      <c r="AH412" s="11"/>
      <c r="AI412" s="11"/>
      <c r="AJ412" s="11"/>
      <c r="AK412" s="11"/>
    </row>
    <row r="413" ht="13.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89"/>
      <c r="AB413" s="11"/>
      <c r="AC413" s="264"/>
      <c r="AD413" s="264"/>
      <c r="AE413" s="11"/>
      <c r="AF413" s="11"/>
      <c r="AG413" s="11"/>
      <c r="AH413" s="11"/>
      <c r="AI413" s="11"/>
      <c r="AJ413" s="11"/>
      <c r="AK413" s="11"/>
    </row>
    <row r="414" ht="13.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89"/>
      <c r="AB414" s="11"/>
      <c r="AC414" s="264"/>
      <c r="AD414" s="264"/>
      <c r="AE414" s="11"/>
      <c r="AF414" s="11"/>
      <c r="AG414" s="11"/>
      <c r="AH414" s="11"/>
      <c r="AI414" s="11"/>
      <c r="AJ414" s="11"/>
      <c r="AK414" s="11"/>
    </row>
    <row r="415" ht="13.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89"/>
      <c r="AB415" s="11"/>
      <c r="AC415" s="264"/>
      <c r="AD415" s="264"/>
      <c r="AE415" s="11"/>
      <c r="AF415" s="11"/>
      <c r="AG415" s="11"/>
      <c r="AH415" s="11"/>
      <c r="AI415" s="11"/>
      <c r="AJ415" s="11"/>
      <c r="AK415" s="11"/>
    </row>
    <row r="416" ht="13.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89"/>
      <c r="AB416" s="11"/>
      <c r="AC416" s="264"/>
      <c r="AD416" s="264"/>
      <c r="AE416" s="11"/>
      <c r="AF416" s="11"/>
      <c r="AG416" s="11"/>
      <c r="AH416" s="11"/>
      <c r="AI416" s="11"/>
      <c r="AJ416" s="11"/>
      <c r="AK416" s="11"/>
    </row>
    <row r="417" ht="13.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89"/>
      <c r="AB417" s="11"/>
      <c r="AC417" s="264"/>
      <c r="AD417" s="264"/>
      <c r="AE417" s="11"/>
      <c r="AF417" s="11"/>
      <c r="AG417" s="11"/>
      <c r="AH417" s="11"/>
      <c r="AI417" s="11"/>
      <c r="AJ417" s="11"/>
      <c r="AK417" s="11"/>
    </row>
    <row r="418" ht="13.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89"/>
      <c r="AB418" s="11"/>
      <c r="AC418" s="264"/>
      <c r="AD418" s="264"/>
      <c r="AE418" s="11"/>
      <c r="AF418" s="11"/>
      <c r="AG418" s="11"/>
      <c r="AH418" s="11"/>
      <c r="AI418" s="11"/>
      <c r="AJ418" s="11"/>
      <c r="AK418" s="11"/>
    </row>
    <row r="419" ht="13.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89"/>
      <c r="AB419" s="11"/>
      <c r="AC419" s="264"/>
      <c r="AD419" s="264"/>
      <c r="AE419" s="11"/>
      <c r="AF419" s="11"/>
      <c r="AG419" s="11"/>
      <c r="AH419" s="11"/>
      <c r="AI419" s="11"/>
      <c r="AJ419" s="11"/>
      <c r="AK419" s="11"/>
    </row>
    <row r="420" ht="13.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89"/>
      <c r="AB420" s="11"/>
      <c r="AC420" s="264"/>
      <c r="AD420" s="264"/>
      <c r="AE420" s="11"/>
      <c r="AF420" s="11"/>
      <c r="AG420" s="11"/>
      <c r="AH420" s="11"/>
      <c r="AI420" s="11"/>
      <c r="AJ420" s="11"/>
      <c r="AK420" s="11"/>
    </row>
    <row r="421" ht="13.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89"/>
      <c r="AB421" s="11"/>
      <c r="AC421" s="264"/>
      <c r="AD421" s="264"/>
      <c r="AE421" s="11"/>
      <c r="AF421" s="11"/>
      <c r="AG421" s="11"/>
      <c r="AH421" s="11"/>
      <c r="AI421" s="11"/>
      <c r="AJ421" s="11"/>
      <c r="AK421" s="11"/>
    </row>
    <row r="422" ht="13.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89"/>
      <c r="AB422" s="11"/>
      <c r="AC422" s="264"/>
      <c r="AD422" s="264"/>
      <c r="AE422" s="11"/>
      <c r="AF422" s="11"/>
      <c r="AG422" s="11"/>
      <c r="AH422" s="11"/>
      <c r="AI422" s="11"/>
      <c r="AJ422" s="11"/>
      <c r="AK422" s="11"/>
    </row>
    <row r="423" ht="13.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89"/>
      <c r="AB423" s="11"/>
      <c r="AC423" s="264"/>
      <c r="AD423" s="264"/>
      <c r="AE423" s="11"/>
      <c r="AF423" s="11"/>
      <c r="AG423" s="11"/>
      <c r="AH423" s="11"/>
      <c r="AI423" s="11"/>
      <c r="AJ423" s="11"/>
      <c r="AK423" s="11"/>
    </row>
    <row r="424" ht="13.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89"/>
      <c r="AB424" s="11"/>
      <c r="AC424" s="264"/>
      <c r="AD424" s="264"/>
      <c r="AE424" s="11"/>
      <c r="AF424" s="11"/>
      <c r="AG424" s="11"/>
      <c r="AH424" s="11"/>
      <c r="AI424" s="11"/>
      <c r="AJ424" s="11"/>
      <c r="AK424" s="11"/>
    </row>
    <row r="425" ht="13.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89"/>
      <c r="AB425" s="11"/>
      <c r="AC425" s="264"/>
      <c r="AD425" s="264"/>
      <c r="AE425" s="11"/>
      <c r="AF425" s="11"/>
      <c r="AG425" s="11"/>
      <c r="AH425" s="11"/>
      <c r="AI425" s="11"/>
      <c r="AJ425" s="11"/>
      <c r="AK425" s="11"/>
    </row>
    <row r="426" ht="13.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89"/>
      <c r="AB426" s="11"/>
      <c r="AC426" s="264"/>
      <c r="AD426" s="264"/>
      <c r="AE426" s="11"/>
      <c r="AF426" s="11"/>
      <c r="AG426" s="11"/>
      <c r="AH426" s="11"/>
      <c r="AI426" s="11"/>
      <c r="AJ426" s="11"/>
      <c r="AK426" s="11"/>
    </row>
    <row r="427" ht="13.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89"/>
      <c r="AB427" s="11"/>
      <c r="AC427" s="264"/>
      <c r="AD427" s="264"/>
      <c r="AE427" s="11"/>
      <c r="AF427" s="11"/>
      <c r="AG427" s="11"/>
      <c r="AH427" s="11"/>
      <c r="AI427" s="11"/>
      <c r="AJ427" s="11"/>
      <c r="AK427" s="11"/>
    </row>
    <row r="428" ht="13.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89"/>
      <c r="AB428" s="11"/>
      <c r="AC428" s="264"/>
      <c r="AD428" s="264"/>
      <c r="AE428" s="11"/>
      <c r="AF428" s="11"/>
      <c r="AG428" s="11"/>
      <c r="AH428" s="11"/>
      <c r="AI428" s="11"/>
      <c r="AJ428" s="11"/>
      <c r="AK428" s="11"/>
    </row>
    <row r="429" ht="13.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89"/>
      <c r="AB429" s="11"/>
      <c r="AC429" s="264"/>
      <c r="AD429" s="264"/>
      <c r="AE429" s="11"/>
      <c r="AF429" s="11"/>
      <c r="AG429" s="11"/>
      <c r="AH429" s="11"/>
      <c r="AI429" s="11"/>
      <c r="AJ429" s="11"/>
      <c r="AK429" s="11"/>
    </row>
    <row r="430" ht="13.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89"/>
      <c r="AB430" s="11"/>
      <c r="AC430" s="264"/>
      <c r="AD430" s="264"/>
      <c r="AE430" s="11"/>
      <c r="AF430" s="11"/>
      <c r="AG430" s="11"/>
      <c r="AH430" s="11"/>
      <c r="AI430" s="11"/>
      <c r="AJ430" s="11"/>
      <c r="AK430" s="11"/>
    </row>
    <row r="431" ht="13.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89"/>
      <c r="AB431" s="11"/>
      <c r="AC431" s="264"/>
      <c r="AD431" s="264"/>
      <c r="AE431" s="11"/>
      <c r="AF431" s="11"/>
      <c r="AG431" s="11"/>
      <c r="AH431" s="11"/>
      <c r="AI431" s="11"/>
      <c r="AJ431" s="11"/>
      <c r="AK431" s="11"/>
    </row>
    <row r="432" ht="13.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89"/>
      <c r="AB432" s="11"/>
      <c r="AC432" s="264"/>
      <c r="AD432" s="264"/>
      <c r="AE432" s="11"/>
      <c r="AF432" s="11"/>
      <c r="AG432" s="11"/>
      <c r="AH432" s="11"/>
      <c r="AI432" s="11"/>
      <c r="AJ432" s="11"/>
      <c r="AK432" s="11"/>
    </row>
    <row r="433" ht="13.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89"/>
      <c r="AB433" s="11"/>
      <c r="AC433" s="264"/>
      <c r="AD433" s="264"/>
      <c r="AE433" s="11"/>
      <c r="AF433" s="11"/>
      <c r="AG433" s="11"/>
      <c r="AH433" s="11"/>
      <c r="AI433" s="11"/>
      <c r="AJ433" s="11"/>
      <c r="AK433" s="11"/>
    </row>
    <row r="434" ht="13.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89"/>
      <c r="AB434" s="11"/>
      <c r="AC434" s="264"/>
      <c r="AD434" s="264"/>
      <c r="AE434" s="11"/>
      <c r="AF434" s="11"/>
      <c r="AG434" s="11"/>
      <c r="AH434" s="11"/>
      <c r="AI434" s="11"/>
      <c r="AJ434" s="11"/>
      <c r="AK434" s="11"/>
    </row>
    <row r="435" ht="13.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89"/>
      <c r="AB435" s="11"/>
      <c r="AC435" s="264"/>
      <c r="AD435" s="264"/>
      <c r="AE435" s="11"/>
      <c r="AF435" s="11"/>
      <c r="AG435" s="11"/>
      <c r="AH435" s="11"/>
      <c r="AI435" s="11"/>
      <c r="AJ435" s="11"/>
      <c r="AK435" s="11"/>
    </row>
    <row r="436" ht="13.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89"/>
      <c r="AB436" s="11"/>
      <c r="AC436" s="264"/>
      <c r="AD436" s="264"/>
      <c r="AE436" s="11"/>
      <c r="AF436" s="11"/>
      <c r="AG436" s="11"/>
      <c r="AH436" s="11"/>
      <c r="AI436" s="11"/>
      <c r="AJ436" s="11"/>
      <c r="AK436" s="11"/>
    </row>
    <row r="437" ht="13.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89"/>
      <c r="AB437" s="11"/>
      <c r="AC437" s="264"/>
      <c r="AD437" s="264"/>
      <c r="AE437" s="11"/>
      <c r="AF437" s="11"/>
      <c r="AG437" s="11"/>
      <c r="AH437" s="11"/>
      <c r="AI437" s="11"/>
      <c r="AJ437" s="11"/>
      <c r="AK437" s="11"/>
    </row>
    <row r="438" ht="13.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89"/>
      <c r="AB438" s="11"/>
      <c r="AC438" s="264"/>
      <c r="AD438" s="264"/>
      <c r="AE438" s="11"/>
      <c r="AF438" s="11"/>
      <c r="AG438" s="11"/>
      <c r="AH438" s="11"/>
      <c r="AI438" s="11"/>
      <c r="AJ438" s="11"/>
      <c r="AK438" s="11"/>
    </row>
    <row r="439" ht="13.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89"/>
      <c r="AB439" s="11"/>
      <c r="AC439" s="264"/>
      <c r="AD439" s="264"/>
      <c r="AE439" s="11"/>
      <c r="AF439" s="11"/>
      <c r="AG439" s="11"/>
      <c r="AH439" s="11"/>
      <c r="AI439" s="11"/>
      <c r="AJ439" s="11"/>
      <c r="AK439" s="11"/>
    </row>
    <row r="440" ht="13.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89"/>
      <c r="AB440" s="11"/>
      <c r="AC440" s="264"/>
      <c r="AD440" s="264"/>
      <c r="AE440" s="11"/>
      <c r="AF440" s="11"/>
      <c r="AG440" s="11"/>
      <c r="AH440" s="11"/>
      <c r="AI440" s="11"/>
      <c r="AJ440" s="11"/>
      <c r="AK440" s="11"/>
    </row>
    <row r="441" ht="13.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89"/>
      <c r="AB441" s="11"/>
      <c r="AC441" s="264"/>
      <c r="AD441" s="264"/>
      <c r="AE441" s="11"/>
      <c r="AF441" s="11"/>
      <c r="AG441" s="11"/>
      <c r="AH441" s="11"/>
      <c r="AI441" s="11"/>
      <c r="AJ441" s="11"/>
      <c r="AK441" s="11"/>
    </row>
    <row r="442" ht="13.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89"/>
      <c r="AB442" s="11"/>
      <c r="AC442" s="264"/>
      <c r="AD442" s="264"/>
      <c r="AE442" s="11"/>
      <c r="AF442" s="11"/>
      <c r="AG442" s="11"/>
      <c r="AH442" s="11"/>
      <c r="AI442" s="11"/>
      <c r="AJ442" s="11"/>
      <c r="AK442" s="11"/>
    </row>
    <row r="443" ht="13.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89"/>
      <c r="AB443" s="11"/>
      <c r="AC443" s="264"/>
      <c r="AD443" s="264"/>
      <c r="AE443" s="11"/>
      <c r="AF443" s="11"/>
      <c r="AG443" s="11"/>
      <c r="AH443" s="11"/>
      <c r="AI443" s="11"/>
      <c r="AJ443" s="11"/>
      <c r="AK443" s="11"/>
    </row>
    <row r="444" ht="13.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89"/>
      <c r="AB444" s="11"/>
      <c r="AC444" s="264"/>
      <c r="AD444" s="264"/>
      <c r="AE444" s="11"/>
      <c r="AF444" s="11"/>
      <c r="AG444" s="11"/>
      <c r="AH444" s="11"/>
      <c r="AI444" s="11"/>
      <c r="AJ444" s="11"/>
      <c r="AK444" s="11"/>
    </row>
    <row r="445" ht="13.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89"/>
      <c r="AB445" s="11"/>
      <c r="AC445" s="264"/>
      <c r="AD445" s="264"/>
      <c r="AE445" s="11"/>
      <c r="AF445" s="11"/>
      <c r="AG445" s="11"/>
      <c r="AH445" s="11"/>
      <c r="AI445" s="11"/>
      <c r="AJ445" s="11"/>
      <c r="AK445" s="11"/>
    </row>
    <row r="446" ht="13.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89"/>
      <c r="AB446" s="11"/>
      <c r="AC446" s="264"/>
      <c r="AD446" s="264"/>
      <c r="AE446" s="11"/>
      <c r="AF446" s="11"/>
      <c r="AG446" s="11"/>
      <c r="AH446" s="11"/>
      <c r="AI446" s="11"/>
      <c r="AJ446" s="11"/>
      <c r="AK446" s="11"/>
    </row>
    <row r="447" ht="13.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89"/>
      <c r="AB447" s="11"/>
      <c r="AC447" s="264"/>
      <c r="AD447" s="264"/>
      <c r="AE447" s="11"/>
      <c r="AF447" s="11"/>
      <c r="AG447" s="11"/>
      <c r="AH447" s="11"/>
      <c r="AI447" s="11"/>
      <c r="AJ447" s="11"/>
      <c r="AK447" s="11"/>
    </row>
    <row r="448" ht="13.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89"/>
      <c r="AB448" s="11"/>
      <c r="AC448" s="264"/>
      <c r="AD448" s="264"/>
      <c r="AE448" s="11"/>
      <c r="AF448" s="11"/>
      <c r="AG448" s="11"/>
      <c r="AH448" s="11"/>
      <c r="AI448" s="11"/>
      <c r="AJ448" s="11"/>
      <c r="AK448" s="11"/>
    </row>
    <row r="449" ht="13.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89"/>
      <c r="AB449" s="11"/>
      <c r="AC449" s="264"/>
      <c r="AD449" s="264"/>
      <c r="AE449" s="11"/>
      <c r="AF449" s="11"/>
      <c r="AG449" s="11"/>
      <c r="AH449" s="11"/>
      <c r="AI449" s="11"/>
      <c r="AJ449" s="11"/>
      <c r="AK449" s="11"/>
    </row>
    <row r="450" ht="13.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89"/>
      <c r="AB450" s="11"/>
      <c r="AC450" s="264"/>
      <c r="AD450" s="264"/>
      <c r="AE450" s="11"/>
      <c r="AF450" s="11"/>
      <c r="AG450" s="11"/>
      <c r="AH450" s="11"/>
      <c r="AI450" s="11"/>
      <c r="AJ450" s="11"/>
      <c r="AK450" s="11"/>
    </row>
    <row r="451" ht="13.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89"/>
      <c r="AB451" s="11"/>
      <c r="AC451" s="264"/>
      <c r="AD451" s="264"/>
      <c r="AE451" s="11"/>
      <c r="AF451" s="11"/>
      <c r="AG451" s="11"/>
      <c r="AH451" s="11"/>
      <c r="AI451" s="11"/>
      <c r="AJ451" s="11"/>
      <c r="AK451" s="11"/>
    </row>
    <row r="452" ht="13.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89"/>
      <c r="AB452" s="11"/>
      <c r="AC452" s="264"/>
      <c r="AD452" s="264"/>
      <c r="AE452" s="11"/>
      <c r="AF452" s="11"/>
      <c r="AG452" s="11"/>
      <c r="AH452" s="11"/>
      <c r="AI452" s="11"/>
      <c r="AJ452" s="11"/>
      <c r="AK452" s="11"/>
    </row>
    <row r="453" ht="13.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89"/>
      <c r="AB453" s="11"/>
      <c r="AC453" s="264"/>
      <c r="AD453" s="264"/>
      <c r="AE453" s="11"/>
      <c r="AF453" s="11"/>
      <c r="AG453" s="11"/>
      <c r="AH453" s="11"/>
      <c r="AI453" s="11"/>
      <c r="AJ453" s="11"/>
      <c r="AK453" s="11"/>
    </row>
    <row r="454" ht="13.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89"/>
      <c r="AB454" s="11"/>
      <c r="AC454" s="264"/>
      <c r="AD454" s="264"/>
      <c r="AE454" s="11"/>
      <c r="AF454" s="11"/>
      <c r="AG454" s="11"/>
      <c r="AH454" s="11"/>
      <c r="AI454" s="11"/>
      <c r="AJ454" s="11"/>
      <c r="AK454" s="11"/>
    </row>
    <row r="455" ht="13.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89"/>
      <c r="AB455" s="11"/>
      <c r="AC455" s="264"/>
      <c r="AD455" s="264"/>
      <c r="AE455" s="11"/>
      <c r="AF455" s="11"/>
      <c r="AG455" s="11"/>
      <c r="AH455" s="11"/>
      <c r="AI455" s="11"/>
      <c r="AJ455" s="11"/>
      <c r="AK455" s="11"/>
    </row>
    <row r="456" ht="13.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89"/>
      <c r="AB456" s="11"/>
      <c r="AC456" s="264"/>
      <c r="AD456" s="264"/>
      <c r="AE456" s="11"/>
      <c r="AF456" s="11"/>
      <c r="AG456" s="11"/>
      <c r="AH456" s="11"/>
      <c r="AI456" s="11"/>
      <c r="AJ456" s="11"/>
      <c r="AK456" s="11"/>
    </row>
    <row r="457" ht="13.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89"/>
      <c r="AB457" s="11"/>
      <c r="AC457" s="264"/>
      <c r="AD457" s="264"/>
      <c r="AE457" s="11"/>
      <c r="AF457" s="11"/>
      <c r="AG457" s="11"/>
      <c r="AH457" s="11"/>
      <c r="AI457" s="11"/>
      <c r="AJ457" s="11"/>
      <c r="AK457" s="11"/>
    </row>
    <row r="458" ht="13.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89"/>
      <c r="AB458" s="11"/>
      <c r="AC458" s="264"/>
      <c r="AD458" s="264"/>
      <c r="AE458" s="11"/>
      <c r="AF458" s="11"/>
      <c r="AG458" s="11"/>
      <c r="AH458" s="11"/>
      <c r="AI458" s="11"/>
      <c r="AJ458" s="11"/>
      <c r="AK458" s="11"/>
    </row>
    <row r="459" ht="13.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89"/>
      <c r="AB459" s="11"/>
      <c r="AC459" s="264"/>
      <c r="AD459" s="264"/>
      <c r="AE459" s="11"/>
      <c r="AF459" s="11"/>
      <c r="AG459" s="11"/>
      <c r="AH459" s="11"/>
      <c r="AI459" s="11"/>
      <c r="AJ459" s="11"/>
      <c r="AK459" s="11"/>
    </row>
    <row r="460" ht="13.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89"/>
      <c r="AB460" s="11"/>
      <c r="AC460" s="264"/>
      <c r="AD460" s="264"/>
      <c r="AE460" s="11"/>
      <c r="AF460" s="11"/>
      <c r="AG460" s="11"/>
      <c r="AH460" s="11"/>
      <c r="AI460" s="11"/>
      <c r="AJ460" s="11"/>
      <c r="AK460" s="11"/>
    </row>
    <row r="461" ht="13.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89"/>
      <c r="AB461" s="11"/>
      <c r="AC461" s="264"/>
      <c r="AD461" s="264"/>
      <c r="AE461" s="11"/>
      <c r="AF461" s="11"/>
      <c r="AG461" s="11"/>
      <c r="AH461" s="11"/>
      <c r="AI461" s="11"/>
      <c r="AJ461" s="11"/>
      <c r="AK461" s="11"/>
    </row>
    <row r="462" ht="13.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89"/>
      <c r="AB462" s="11"/>
      <c r="AC462" s="264"/>
      <c r="AD462" s="264"/>
      <c r="AE462" s="11"/>
      <c r="AF462" s="11"/>
      <c r="AG462" s="11"/>
      <c r="AH462" s="11"/>
      <c r="AI462" s="11"/>
      <c r="AJ462" s="11"/>
      <c r="AK462" s="11"/>
    </row>
    <row r="463" ht="13.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89"/>
      <c r="AB463" s="11"/>
      <c r="AC463" s="264"/>
      <c r="AD463" s="264"/>
      <c r="AE463" s="11"/>
      <c r="AF463" s="11"/>
      <c r="AG463" s="11"/>
      <c r="AH463" s="11"/>
      <c r="AI463" s="11"/>
      <c r="AJ463" s="11"/>
      <c r="AK463" s="11"/>
    </row>
    <row r="464" ht="13.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89"/>
      <c r="AB464" s="11"/>
      <c r="AC464" s="264"/>
      <c r="AD464" s="264"/>
      <c r="AE464" s="11"/>
      <c r="AF464" s="11"/>
      <c r="AG464" s="11"/>
      <c r="AH464" s="11"/>
      <c r="AI464" s="11"/>
      <c r="AJ464" s="11"/>
      <c r="AK464" s="11"/>
    </row>
    <row r="465" ht="13.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89"/>
      <c r="AB465" s="11"/>
      <c r="AC465" s="264"/>
      <c r="AD465" s="264"/>
      <c r="AE465" s="11"/>
      <c r="AF465" s="11"/>
      <c r="AG465" s="11"/>
      <c r="AH465" s="11"/>
      <c r="AI465" s="11"/>
      <c r="AJ465" s="11"/>
      <c r="AK465" s="11"/>
    </row>
    <row r="466" ht="13.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89"/>
      <c r="AB466" s="11"/>
      <c r="AC466" s="264"/>
      <c r="AD466" s="264"/>
      <c r="AE466" s="11"/>
      <c r="AF466" s="11"/>
      <c r="AG466" s="11"/>
      <c r="AH466" s="11"/>
      <c r="AI466" s="11"/>
      <c r="AJ466" s="11"/>
      <c r="AK466" s="11"/>
    </row>
    <row r="467" ht="13.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89"/>
      <c r="AB467" s="11"/>
      <c r="AC467" s="264"/>
      <c r="AD467" s="264"/>
      <c r="AE467" s="11"/>
      <c r="AF467" s="11"/>
      <c r="AG467" s="11"/>
      <c r="AH467" s="11"/>
      <c r="AI467" s="11"/>
      <c r="AJ467" s="11"/>
      <c r="AK467" s="11"/>
    </row>
    <row r="468" ht="13.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89"/>
      <c r="AB468" s="11"/>
      <c r="AC468" s="264"/>
      <c r="AD468" s="264"/>
      <c r="AE468" s="11"/>
      <c r="AF468" s="11"/>
      <c r="AG468" s="11"/>
      <c r="AH468" s="11"/>
      <c r="AI468" s="11"/>
      <c r="AJ468" s="11"/>
      <c r="AK468" s="11"/>
    </row>
    <row r="469" ht="13.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89"/>
      <c r="AB469" s="11"/>
      <c r="AC469" s="264"/>
      <c r="AD469" s="264"/>
      <c r="AE469" s="11"/>
      <c r="AF469" s="11"/>
      <c r="AG469" s="11"/>
      <c r="AH469" s="11"/>
      <c r="AI469" s="11"/>
      <c r="AJ469" s="11"/>
      <c r="AK469" s="11"/>
    </row>
    <row r="470" ht="13.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89"/>
      <c r="AB470" s="11"/>
      <c r="AC470" s="264"/>
      <c r="AD470" s="264"/>
      <c r="AE470" s="11"/>
      <c r="AF470" s="11"/>
      <c r="AG470" s="11"/>
      <c r="AH470" s="11"/>
      <c r="AI470" s="11"/>
      <c r="AJ470" s="11"/>
      <c r="AK470" s="11"/>
    </row>
    <row r="471" ht="13.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89"/>
      <c r="AB471" s="11"/>
      <c r="AC471" s="264"/>
      <c r="AD471" s="264"/>
      <c r="AE471" s="11"/>
      <c r="AF471" s="11"/>
      <c r="AG471" s="11"/>
      <c r="AH471" s="11"/>
      <c r="AI471" s="11"/>
      <c r="AJ471" s="11"/>
      <c r="AK471" s="11"/>
    </row>
    <row r="472" ht="13.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89"/>
      <c r="AB472" s="11"/>
      <c r="AC472" s="264"/>
      <c r="AD472" s="264"/>
      <c r="AE472" s="11"/>
      <c r="AF472" s="11"/>
      <c r="AG472" s="11"/>
      <c r="AH472" s="11"/>
      <c r="AI472" s="11"/>
      <c r="AJ472" s="11"/>
      <c r="AK472" s="11"/>
    </row>
    <row r="473" ht="13.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89"/>
      <c r="AB473" s="11"/>
      <c r="AC473" s="264"/>
      <c r="AD473" s="264"/>
      <c r="AE473" s="11"/>
      <c r="AF473" s="11"/>
      <c r="AG473" s="11"/>
      <c r="AH473" s="11"/>
      <c r="AI473" s="11"/>
      <c r="AJ473" s="11"/>
      <c r="AK473" s="11"/>
    </row>
    <row r="474" ht="13.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89"/>
      <c r="AB474" s="11"/>
      <c r="AC474" s="264"/>
      <c r="AD474" s="264"/>
      <c r="AE474" s="11"/>
      <c r="AF474" s="11"/>
      <c r="AG474" s="11"/>
      <c r="AH474" s="11"/>
      <c r="AI474" s="11"/>
      <c r="AJ474" s="11"/>
      <c r="AK474" s="11"/>
    </row>
    <row r="475" ht="13.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89"/>
      <c r="AB475" s="11"/>
      <c r="AC475" s="264"/>
      <c r="AD475" s="264"/>
      <c r="AE475" s="11"/>
      <c r="AF475" s="11"/>
      <c r="AG475" s="11"/>
      <c r="AH475" s="11"/>
      <c r="AI475" s="11"/>
      <c r="AJ475" s="11"/>
      <c r="AK475" s="11"/>
    </row>
    <row r="476" ht="13.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89"/>
      <c r="AB476" s="11"/>
      <c r="AC476" s="264"/>
      <c r="AD476" s="264"/>
      <c r="AE476" s="11"/>
      <c r="AF476" s="11"/>
      <c r="AG476" s="11"/>
      <c r="AH476" s="11"/>
      <c r="AI476" s="11"/>
      <c r="AJ476" s="11"/>
      <c r="AK476" s="11"/>
    </row>
    <row r="477" ht="13.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89"/>
      <c r="AB477" s="11"/>
      <c r="AC477" s="264"/>
      <c r="AD477" s="264"/>
      <c r="AE477" s="11"/>
      <c r="AF477" s="11"/>
      <c r="AG477" s="11"/>
      <c r="AH477" s="11"/>
      <c r="AI477" s="11"/>
      <c r="AJ477" s="11"/>
      <c r="AK477" s="11"/>
    </row>
    <row r="478" ht="13.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89"/>
      <c r="AB478" s="11"/>
      <c r="AC478" s="264"/>
      <c r="AD478" s="264"/>
      <c r="AE478" s="11"/>
      <c r="AF478" s="11"/>
      <c r="AG478" s="11"/>
      <c r="AH478" s="11"/>
      <c r="AI478" s="11"/>
      <c r="AJ478" s="11"/>
      <c r="AK478" s="11"/>
    </row>
    <row r="479" ht="13.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89"/>
      <c r="AB479" s="11"/>
      <c r="AC479" s="264"/>
      <c r="AD479" s="264"/>
      <c r="AE479" s="11"/>
      <c r="AF479" s="11"/>
      <c r="AG479" s="11"/>
      <c r="AH479" s="11"/>
      <c r="AI479" s="11"/>
      <c r="AJ479" s="11"/>
      <c r="AK479" s="11"/>
    </row>
    <row r="480" ht="13.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89"/>
      <c r="AB480" s="11"/>
      <c r="AC480" s="264"/>
      <c r="AD480" s="264"/>
      <c r="AE480" s="11"/>
      <c r="AF480" s="11"/>
      <c r="AG480" s="11"/>
      <c r="AH480" s="11"/>
      <c r="AI480" s="11"/>
      <c r="AJ480" s="11"/>
      <c r="AK480" s="11"/>
    </row>
    <row r="481" ht="13.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89"/>
      <c r="AB481" s="11"/>
      <c r="AC481" s="264"/>
      <c r="AD481" s="264"/>
      <c r="AE481" s="11"/>
      <c r="AF481" s="11"/>
      <c r="AG481" s="11"/>
      <c r="AH481" s="11"/>
      <c r="AI481" s="11"/>
      <c r="AJ481" s="11"/>
      <c r="AK481" s="11"/>
    </row>
    <row r="482" ht="13.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89"/>
      <c r="AB482" s="11"/>
      <c r="AC482" s="264"/>
      <c r="AD482" s="264"/>
      <c r="AE482" s="11"/>
      <c r="AF482" s="11"/>
      <c r="AG482" s="11"/>
      <c r="AH482" s="11"/>
      <c r="AI482" s="11"/>
      <c r="AJ482" s="11"/>
      <c r="AK482" s="11"/>
    </row>
    <row r="483" ht="13.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89"/>
      <c r="AB483" s="11"/>
      <c r="AC483" s="264"/>
      <c r="AD483" s="264"/>
      <c r="AE483" s="11"/>
      <c r="AF483" s="11"/>
      <c r="AG483" s="11"/>
      <c r="AH483" s="11"/>
      <c r="AI483" s="11"/>
      <c r="AJ483" s="11"/>
      <c r="AK483" s="11"/>
    </row>
    <row r="484" ht="13.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89"/>
      <c r="AB484" s="11"/>
      <c r="AC484" s="264"/>
      <c r="AD484" s="264"/>
      <c r="AE484" s="11"/>
      <c r="AF484" s="11"/>
      <c r="AG484" s="11"/>
      <c r="AH484" s="11"/>
      <c r="AI484" s="11"/>
      <c r="AJ484" s="11"/>
      <c r="AK484" s="11"/>
    </row>
    <row r="485" ht="13.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89"/>
      <c r="AB485" s="11"/>
      <c r="AC485" s="264"/>
      <c r="AD485" s="264"/>
      <c r="AE485" s="11"/>
      <c r="AF485" s="11"/>
      <c r="AG485" s="11"/>
      <c r="AH485" s="11"/>
      <c r="AI485" s="11"/>
      <c r="AJ485" s="11"/>
      <c r="AK485" s="11"/>
    </row>
    <row r="486" ht="13.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89"/>
      <c r="AB486" s="11"/>
      <c r="AC486" s="264"/>
      <c r="AD486" s="264"/>
      <c r="AE486" s="11"/>
      <c r="AF486" s="11"/>
      <c r="AG486" s="11"/>
      <c r="AH486" s="11"/>
      <c r="AI486" s="11"/>
      <c r="AJ486" s="11"/>
      <c r="AK486" s="11"/>
    </row>
    <row r="487" ht="13.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89"/>
      <c r="AB487" s="11"/>
      <c r="AC487" s="264"/>
      <c r="AD487" s="264"/>
      <c r="AE487" s="11"/>
      <c r="AF487" s="11"/>
      <c r="AG487" s="11"/>
      <c r="AH487" s="11"/>
      <c r="AI487" s="11"/>
      <c r="AJ487" s="11"/>
      <c r="AK487" s="11"/>
    </row>
    <row r="488" ht="13.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89"/>
      <c r="AB488" s="11"/>
      <c r="AC488" s="264"/>
      <c r="AD488" s="264"/>
      <c r="AE488" s="11"/>
      <c r="AF488" s="11"/>
      <c r="AG488" s="11"/>
      <c r="AH488" s="11"/>
      <c r="AI488" s="11"/>
      <c r="AJ488" s="11"/>
      <c r="AK488" s="11"/>
    </row>
    <row r="489" ht="13.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89"/>
      <c r="AB489" s="11"/>
      <c r="AC489" s="264"/>
      <c r="AD489" s="264"/>
      <c r="AE489" s="11"/>
      <c r="AF489" s="11"/>
      <c r="AG489" s="11"/>
      <c r="AH489" s="11"/>
      <c r="AI489" s="11"/>
      <c r="AJ489" s="11"/>
      <c r="AK489" s="11"/>
    </row>
    <row r="490" ht="13.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89"/>
      <c r="AB490" s="11"/>
      <c r="AC490" s="264"/>
      <c r="AD490" s="264"/>
      <c r="AE490" s="11"/>
      <c r="AF490" s="11"/>
      <c r="AG490" s="11"/>
      <c r="AH490" s="11"/>
      <c r="AI490" s="11"/>
      <c r="AJ490" s="11"/>
      <c r="AK490" s="11"/>
    </row>
    <row r="491" ht="13.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89"/>
      <c r="AB491" s="11"/>
      <c r="AC491" s="264"/>
      <c r="AD491" s="264"/>
      <c r="AE491" s="11"/>
      <c r="AF491" s="11"/>
      <c r="AG491" s="11"/>
      <c r="AH491" s="11"/>
      <c r="AI491" s="11"/>
      <c r="AJ491" s="11"/>
      <c r="AK491" s="11"/>
    </row>
    <row r="492" ht="13.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89"/>
      <c r="AB492" s="11"/>
      <c r="AC492" s="264"/>
      <c r="AD492" s="264"/>
      <c r="AE492" s="11"/>
      <c r="AF492" s="11"/>
      <c r="AG492" s="11"/>
      <c r="AH492" s="11"/>
      <c r="AI492" s="11"/>
      <c r="AJ492" s="11"/>
      <c r="AK492" s="11"/>
    </row>
    <row r="493" ht="13.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89"/>
      <c r="AB493" s="11"/>
      <c r="AC493" s="264"/>
      <c r="AD493" s="264"/>
      <c r="AE493" s="11"/>
      <c r="AF493" s="11"/>
      <c r="AG493" s="11"/>
      <c r="AH493" s="11"/>
      <c r="AI493" s="11"/>
      <c r="AJ493" s="11"/>
      <c r="AK493" s="11"/>
    </row>
    <row r="494" ht="13.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89"/>
      <c r="AB494" s="11"/>
      <c r="AC494" s="264"/>
      <c r="AD494" s="264"/>
      <c r="AE494" s="11"/>
      <c r="AF494" s="11"/>
      <c r="AG494" s="11"/>
      <c r="AH494" s="11"/>
      <c r="AI494" s="11"/>
      <c r="AJ494" s="11"/>
      <c r="AK494" s="11"/>
    </row>
    <row r="495" ht="13.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89"/>
      <c r="AB495" s="11"/>
      <c r="AC495" s="264"/>
      <c r="AD495" s="264"/>
      <c r="AE495" s="11"/>
      <c r="AF495" s="11"/>
      <c r="AG495" s="11"/>
      <c r="AH495" s="11"/>
      <c r="AI495" s="11"/>
      <c r="AJ495" s="11"/>
      <c r="AK495" s="11"/>
    </row>
    <row r="496" ht="13.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89"/>
      <c r="AB496" s="11"/>
      <c r="AC496" s="264"/>
      <c r="AD496" s="264"/>
      <c r="AE496" s="11"/>
      <c r="AF496" s="11"/>
      <c r="AG496" s="11"/>
      <c r="AH496" s="11"/>
      <c r="AI496" s="11"/>
      <c r="AJ496" s="11"/>
      <c r="AK496" s="11"/>
    </row>
    <row r="497" ht="13.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89"/>
      <c r="AB497" s="11"/>
      <c r="AC497" s="264"/>
      <c r="AD497" s="264"/>
      <c r="AE497" s="11"/>
      <c r="AF497" s="11"/>
      <c r="AG497" s="11"/>
      <c r="AH497" s="11"/>
      <c r="AI497" s="11"/>
      <c r="AJ497" s="11"/>
      <c r="AK497" s="11"/>
    </row>
    <row r="498" ht="13.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89"/>
      <c r="AB498" s="11"/>
      <c r="AC498" s="264"/>
      <c r="AD498" s="264"/>
      <c r="AE498" s="11"/>
      <c r="AF498" s="11"/>
      <c r="AG498" s="11"/>
      <c r="AH498" s="11"/>
      <c r="AI498" s="11"/>
      <c r="AJ498" s="11"/>
      <c r="AK498" s="11"/>
    </row>
    <row r="499" ht="13.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89"/>
      <c r="AB499" s="11"/>
      <c r="AC499" s="264"/>
      <c r="AD499" s="264"/>
      <c r="AE499" s="11"/>
      <c r="AF499" s="11"/>
      <c r="AG499" s="11"/>
      <c r="AH499" s="11"/>
      <c r="AI499" s="11"/>
      <c r="AJ499" s="11"/>
      <c r="AK499" s="11"/>
    </row>
    <row r="500" ht="13.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89"/>
      <c r="AB500" s="11"/>
      <c r="AC500" s="264"/>
      <c r="AD500" s="264"/>
      <c r="AE500" s="11"/>
      <c r="AF500" s="11"/>
      <c r="AG500" s="11"/>
      <c r="AH500" s="11"/>
      <c r="AI500" s="11"/>
      <c r="AJ500" s="11"/>
      <c r="AK500" s="11"/>
    </row>
    <row r="501" ht="13.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89"/>
      <c r="AB501" s="11"/>
      <c r="AC501" s="264"/>
      <c r="AD501" s="264"/>
      <c r="AE501" s="11"/>
      <c r="AF501" s="11"/>
      <c r="AG501" s="11"/>
      <c r="AH501" s="11"/>
      <c r="AI501" s="11"/>
      <c r="AJ501" s="11"/>
      <c r="AK501" s="11"/>
    </row>
    <row r="502" ht="13.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89"/>
      <c r="AB502" s="11"/>
      <c r="AC502" s="264"/>
      <c r="AD502" s="264"/>
      <c r="AE502" s="11"/>
      <c r="AF502" s="11"/>
      <c r="AG502" s="11"/>
      <c r="AH502" s="11"/>
      <c r="AI502" s="11"/>
      <c r="AJ502" s="11"/>
      <c r="AK502" s="11"/>
    </row>
    <row r="503" ht="13.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89"/>
      <c r="AB503" s="11"/>
      <c r="AC503" s="264"/>
      <c r="AD503" s="264"/>
      <c r="AE503" s="11"/>
      <c r="AF503" s="11"/>
      <c r="AG503" s="11"/>
      <c r="AH503" s="11"/>
      <c r="AI503" s="11"/>
      <c r="AJ503" s="11"/>
      <c r="AK503" s="11"/>
    </row>
    <row r="504" ht="13.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89"/>
      <c r="AB504" s="11"/>
      <c r="AC504" s="264"/>
      <c r="AD504" s="264"/>
      <c r="AE504" s="11"/>
      <c r="AF504" s="11"/>
      <c r="AG504" s="11"/>
      <c r="AH504" s="11"/>
      <c r="AI504" s="11"/>
      <c r="AJ504" s="11"/>
      <c r="AK504" s="11"/>
    </row>
    <row r="505" ht="13.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89"/>
      <c r="AB505" s="11"/>
      <c r="AC505" s="264"/>
      <c r="AD505" s="264"/>
      <c r="AE505" s="11"/>
      <c r="AF505" s="11"/>
      <c r="AG505" s="11"/>
      <c r="AH505" s="11"/>
      <c r="AI505" s="11"/>
      <c r="AJ505" s="11"/>
      <c r="AK505" s="11"/>
    </row>
    <row r="506" ht="13.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89"/>
      <c r="AB506" s="11"/>
      <c r="AC506" s="264"/>
      <c r="AD506" s="264"/>
      <c r="AE506" s="11"/>
      <c r="AF506" s="11"/>
      <c r="AG506" s="11"/>
      <c r="AH506" s="11"/>
      <c r="AI506" s="11"/>
      <c r="AJ506" s="11"/>
      <c r="AK506" s="11"/>
    </row>
    <row r="507" ht="13.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89"/>
      <c r="AB507" s="11"/>
      <c r="AC507" s="264"/>
      <c r="AD507" s="264"/>
      <c r="AE507" s="11"/>
      <c r="AF507" s="11"/>
      <c r="AG507" s="11"/>
      <c r="AH507" s="11"/>
      <c r="AI507" s="11"/>
      <c r="AJ507" s="11"/>
      <c r="AK507" s="11"/>
    </row>
    <row r="508" ht="13.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89"/>
      <c r="AB508" s="11"/>
      <c r="AC508" s="264"/>
      <c r="AD508" s="264"/>
      <c r="AE508" s="11"/>
      <c r="AF508" s="11"/>
      <c r="AG508" s="11"/>
      <c r="AH508" s="11"/>
      <c r="AI508" s="11"/>
      <c r="AJ508" s="11"/>
      <c r="AK508" s="11"/>
    </row>
    <row r="509" ht="13.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89"/>
      <c r="AB509" s="11"/>
      <c r="AC509" s="264"/>
      <c r="AD509" s="264"/>
      <c r="AE509" s="11"/>
      <c r="AF509" s="11"/>
      <c r="AG509" s="11"/>
      <c r="AH509" s="11"/>
      <c r="AI509" s="11"/>
      <c r="AJ509" s="11"/>
      <c r="AK509" s="11"/>
    </row>
    <row r="510" ht="13.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89"/>
      <c r="AB510" s="11"/>
      <c r="AC510" s="264"/>
      <c r="AD510" s="264"/>
      <c r="AE510" s="11"/>
      <c r="AF510" s="11"/>
      <c r="AG510" s="11"/>
      <c r="AH510" s="11"/>
      <c r="AI510" s="11"/>
      <c r="AJ510" s="11"/>
      <c r="AK510" s="11"/>
    </row>
    <row r="511" ht="13.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89"/>
      <c r="AB511" s="11"/>
      <c r="AC511" s="264"/>
      <c r="AD511" s="264"/>
      <c r="AE511" s="11"/>
      <c r="AF511" s="11"/>
      <c r="AG511" s="11"/>
      <c r="AH511" s="11"/>
      <c r="AI511" s="11"/>
      <c r="AJ511" s="11"/>
      <c r="AK511" s="11"/>
    </row>
    <row r="512" ht="13.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89"/>
      <c r="AB512" s="11"/>
      <c r="AC512" s="264"/>
      <c r="AD512" s="264"/>
      <c r="AE512" s="11"/>
      <c r="AF512" s="11"/>
      <c r="AG512" s="11"/>
      <c r="AH512" s="11"/>
      <c r="AI512" s="11"/>
      <c r="AJ512" s="11"/>
      <c r="AK512" s="11"/>
    </row>
    <row r="513" ht="13.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89"/>
      <c r="AB513" s="11"/>
      <c r="AC513" s="264"/>
      <c r="AD513" s="264"/>
      <c r="AE513" s="11"/>
      <c r="AF513" s="11"/>
      <c r="AG513" s="11"/>
      <c r="AH513" s="11"/>
      <c r="AI513" s="11"/>
      <c r="AJ513" s="11"/>
      <c r="AK513" s="11"/>
    </row>
    <row r="514" ht="13.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89"/>
      <c r="AB514" s="11"/>
      <c r="AC514" s="264"/>
      <c r="AD514" s="264"/>
      <c r="AE514" s="11"/>
      <c r="AF514" s="11"/>
      <c r="AG514" s="11"/>
      <c r="AH514" s="11"/>
      <c r="AI514" s="11"/>
      <c r="AJ514" s="11"/>
      <c r="AK514" s="11"/>
    </row>
    <row r="515" ht="13.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89"/>
      <c r="AB515" s="11"/>
      <c r="AC515" s="264"/>
      <c r="AD515" s="264"/>
      <c r="AE515" s="11"/>
      <c r="AF515" s="11"/>
      <c r="AG515" s="11"/>
      <c r="AH515" s="11"/>
      <c r="AI515" s="11"/>
      <c r="AJ515" s="11"/>
      <c r="AK515" s="11"/>
    </row>
    <row r="516" ht="13.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89"/>
      <c r="AB516" s="11"/>
      <c r="AC516" s="264"/>
      <c r="AD516" s="264"/>
      <c r="AE516" s="11"/>
      <c r="AF516" s="11"/>
      <c r="AG516" s="11"/>
      <c r="AH516" s="11"/>
      <c r="AI516" s="11"/>
      <c r="AJ516" s="11"/>
      <c r="AK516" s="11"/>
    </row>
    <row r="517" ht="13.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89"/>
      <c r="AB517" s="11"/>
      <c r="AC517" s="264"/>
      <c r="AD517" s="264"/>
      <c r="AE517" s="11"/>
      <c r="AF517" s="11"/>
      <c r="AG517" s="11"/>
      <c r="AH517" s="11"/>
      <c r="AI517" s="11"/>
      <c r="AJ517" s="11"/>
      <c r="AK517" s="11"/>
    </row>
    <row r="518" ht="13.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89"/>
      <c r="AB518" s="11"/>
      <c r="AC518" s="264"/>
      <c r="AD518" s="264"/>
      <c r="AE518" s="11"/>
      <c r="AF518" s="11"/>
      <c r="AG518" s="11"/>
      <c r="AH518" s="11"/>
      <c r="AI518" s="11"/>
      <c r="AJ518" s="11"/>
      <c r="AK518" s="11"/>
    </row>
    <row r="519" ht="13.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89"/>
      <c r="AB519" s="11"/>
      <c r="AC519" s="264"/>
      <c r="AD519" s="264"/>
      <c r="AE519" s="11"/>
      <c r="AF519" s="11"/>
      <c r="AG519" s="11"/>
      <c r="AH519" s="11"/>
      <c r="AI519" s="11"/>
      <c r="AJ519" s="11"/>
      <c r="AK519" s="11"/>
    </row>
    <row r="520" ht="13.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89"/>
      <c r="AB520" s="11"/>
      <c r="AC520" s="264"/>
      <c r="AD520" s="264"/>
      <c r="AE520" s="11"/>
      <c r="AF520" s="11"/>
      <c r="AG520" s="11"/>
      <c r="AH520" s="11"/>
      <c r="AI520" s="11"/>
      <c r="AJ520" s="11"/>
      <c r="AK520" s="11"/>
    </row>
    <row r="521" ht="13.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89"/>
      <c r="AB521" s="11"/>
      <c r="AC521" s="264"/>
      <c r="AD521" s="264"/>
      <c r="AE521" s="11"/>
      <c r="AF521" s="11"/>
      <c r="AG521" s="11"/>
      <c r="AH521" s="11"/>
      <c r="AI521" s="11"/>
      <c r="AJ521" s="11"/>
      <c r="AK521" s="11"/>
    </row>
    <row r="522" ht="13.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89"/>
      <c r="AB522" s="11"/>
      <c r="AC522" s="264"/>
      <c r="AD522" s="264"/>
      <c r="AE522" s="11"/>
      <c r="AF522" s="11"/>
      <c r="AG522" s="11"/>
      <c r="AH522" s="11"/>
      <c r="AI522" s="11"/>
      <c r="AJ522" s="11"/>
      <c r="AK522" s="11"/>
    </row>
    <row r="523" ht="13.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89"/>
      <c r="AB523" s="11"/>
      <c r="AC523" s="264"/>
      <c r="AD523" s="264"/>
      <c r="AE523" s="11"/>
      <c r="AF523" s="11"/>
      <c r="AG523" s="11"/>
      <c r="AH523" s="11"/>
      <c r="AI523" s="11"/>
      <c r="AJ523" s="11"/>
      <c r="AK523" s="11"/>
    </row>
    <row r="524" ht="13.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89"/>
      <c r="AB524" s="11"/>
      <c r="AC524" s="264"/>
      <c r="AD524" s="264"/>
      <c r="AE524" s="11"/>
      <c r="AF524" s="11"/>
      <c r="AG524" s="11"/>
      <c r="AH524" s="11"/>
      <c r="AI524" s="11"/>
      <c r="AJ524" s="11"/>
      <c r="AK524" s="11"/>
    </row>
    <row r="525" ht="13.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89"/>
      <c r="AB525" s="11"/>
      <c r="AC525" s="264"/>
      <c r="AD525" s="264"/>
      <c r="AE525" s="11"/>
      <c r="AF525" s="11"/>
      <c r="AG525" s="11"/>
      <c r="AH525" s="11"/>
      <c r="AI525" s="11"/>
      <c r="AJ525" s="11"/>
      <c r="AK525" s="11"/>
    </row>
    <row r="526" ht="13.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89"/>
      <c r="AB526" s="11"/>
      <c r="AC526" s="264"/>
      <c r="AD526" s="264"/>
      <c r="AE526" s="11"/>
      <c r="AF526" s="11"/>
      <c r="AG526" s="11"/>
      <c r="AH526" s="11"/>
      <c r="AI526" s="11"/>
      <c r="AJ526" s="11"/>
      <c r="AK526" s="11"/>
    </row>
    <row r="527" ht="13.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89"/>
      <c r="AB527" s="11"/>
      <c r="AC527" s="264"/>
      <c r="AD527" s="264"/>
      <c r="AE527" s="11"/>
      <c r="AF527" s="11"/>
      <c r="AG527" s="11"/>
      <c r="AH527" s="11"/>
      <c r="AI527" s="11"/>
      <c r="AJ527" s="11"/>
      <c r="AK527" s="11"/>
    </row>
    <row r="528" ht="13.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89"/>
      <c r="AB528" s="11"/>
      <c r="AC528" s="264"/>
      <c r="AD528" s="264"/>
      <c r="AE528" s="11"/>
      <c r="AF528" s="11"/>
      <c r="AG528" s="11"/>
      <c r="AH528" s="11"/>
      <c r="AI528" s="11"/>
      <c r="AJ528" s="11"/>
      <c r="AK528" s="11"/>
    </row>
    <row r="529" ht="13.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89"/>
      <c r="AB529" s="11"/>
      <c r="AC529" s="264"/>
      <c r="AD529" s="264"/>
      <c r="AE529" s="11"/>
      <c r="AF529" s="11"/>
      <c r="AG529" s="11"/>
      <c r="AH529" s="11"/>
      <c r="AI529" s="11"/>
      <c r="AJ529" s="11"/>
      <c r="AK529" s="11"/>
    </row>
    <row r="530" ht="13.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89"/>
      <c r="AB530" s="11"/>
      <c r="AC530" s="264"/>
      <c r="AD530" s="264"/>
      <c r="AE530" s="11"/>
      <c r="AF530" s="11"/>
      <c r="AG530" s="11"/>
      <c r="AH530" s="11"/>
      <c r="AI530" s="11"/>
      <c r="AJ530" s="11"/>
      <c r="AK530" s="11"/>
    </row>
    <row r="531" ht="13.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89"/>
      <c r="AB531" s="11"/>
      <c r="AC531" s="264"/>
      <c r="AD531" s="264"/>
      <c r="AE531" s="11"/>
      <c r="AF531" s="11"/>
      <c r="AG531" s="11"/>
      <c r="AH531" s="11"/>
      <c r="AI531" s="11"/>
      <c r="AJ531" s="11"/>
      <c r="AK531" s="11"/>
    </row>
    <row r="532" ht="13.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89"/>
      <c r="AB532" s="11"/>
      <c r="AC532" s="264"/>
      <c r="AD532" s="264"/>
      <c r="AE532" s="11"/>
      <c r="AF532" s="11"/>
      <c r="AG532" s="11"/>
      <c r="AH532" s="11"/>
      <c r="AI532" s="11"/>
      <c r="AJ532" s="11"/>
      <c r="AK532" s="11"/>
    </row>
    <row r="533" ht="13.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89"/>
      <c r="AB533" s="11"/>
      <c r="AC533" s="264"/>
      <c r="AD533" s="264"/>
      <c r="AE533" s="11"/>
      <c r="AF533" s="11"/>
      <c r="AG533" s="11"/>
      <c r="AH533" s="11"/>
      <c r="AI533" s="11"/>
      <c r="AJ533" s="11"/>
      <c r="AK533" s="11"/>
    </row>
    <row r="534" ht="13.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89"/>
      <c r="AB534" s="11"/>
      <c r="AC534" s="264"/>
      <c r="AD534" s="264"/>
      <c r="AE534" s="11"/>
      <c r="AF534" s="11"/>
      <c r="AG534" s="11"/>
      <c r="AH534" s="11"/>
      <c r="AI534" s="11"/>
      <c r="AJ534" s="11"/>
      <c r="AK534" s="11"/>
    </row>
    <row r="535" ht="13.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89"/>
      <c r="AB535" s="11"/>
      <c r="AC535" s="264"/>
      <c r="AD535" s="264"/>
      <c r="AE535" s="11"/>
      <c r="AF535" s="11"/>
      <c r="AG535" s="11"/>
      <c r="AH535" s="11"/>
      <c r="AI535" s="11"/>
      <c r="AJ535" s="11"/>
      <c r="AK535" s="11"/>
    </row>
    <row r="536" ht="13.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89"/>
      <c r="AB536" s="11"/>
      <c r="AC536" s="264"/>
      <c r="AD536" s="264"/>
      <c r="AE536" s="11"/>
      <c r="AF536" s="11"/>
      <c r="AG536" s="11"/>
      <c r="AH536" s="11"/>
      <c r="AI536" s="11"/>
      <c r="AJ536" s="11"/>
      <c r="AK536" s="11"/>
    </row>
    <row r="537" ht="13.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89"/>
      <c r="AB537" s="11"/>
      <c r="AC537" s="264"/>
      <c r="AD537" s="264"/>
      <c r="AE537" s="11"/>
      <c r="AF537" s="11"/>
      <c r="AG537" s="11"/>
      <c r="AH537" s="11"/>
      <c r="AI537" s="11"/>
      <c r="AJ537" s="11"/>
      <c r="AK537" s="11"/>
    </row>
    <row r="538" ht="13.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89"/>
      <c r="AB538" s="11"/>
      <c r="AC538" s="264"/>
      <c r="AD538" s="264"/>
      <c r="AE538" s="11"/>
      <c r="AF538" s="11"/>
      <c r="AG538" s="11"/>
      <c r="AH538" s="11"/>
      <c r="AI538" s="11"/>
      <c r="AJ538" s="11"/>
      <c r="AK538" s="11"/>
    </row>
    <row r="539" ht="13.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89"/>
      <c r="AB539" s="11"/>
      <c r="AC539" s="264"/>
      <c r="AD539" s="264"/>
      <c r="AE539" s="11"/>
      <c r="AF539" s="11"/>
      <c r="AG539" s="11"/>
      <c r="AH539" s="11"/>
      <c r="AI539" s="11"/>
      <c r="AJ539" s="11"/>
      <c r="AK539" s="11"/>
    </row>
    <row r="540" ht="13.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89"/>
      <c r="AB540" s="11"/>
      <c r="AC540" s="264"/>
      <c r="AD540" s="264"/>
      <c r="AE540" s="11"/>
      <c r="AF540" s="11"/>
      <c r="AG540" s="11"/>
      <c r="AH540" s="11"/>
      <c r="AI540" s="11"/>
      <c r="AJ540" s="11"/>
      <c r="AK540" s="11"/>
    </row>
    <row r="541" ht="13.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89"/>
      <c r="AB541" s="11"/>
      <c r="AC541" s="264"/>
      <c r="AD541" s="264"/>
      <c r="AE541" s="11"/>
      <c r="AF541" s="11"/>
      <c r="AG541" s="11"/>
      <c r="AH541" s="11"/>
      <c r="AI541" s="11"/>
      <c r="AJ541" s="11"/>
      <c r="AK541" s="11"/>
    </row>
    <row r="542" ht="13.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89"/>
      <c r="AB542" s="11"/>
      <c r="AC542" s="264"/>
      <c r="AD542" s="264"/>
      <c r="AE542" s="11"/>
      <c r="AF542" s="11"/>
      <c r="AG542" s="11"/>
      <c r="AH542" s="11"/>
      <c r="AI542" s="11"/>
      <c r="AJ542" s="11"/>
      <c r="AK542" s="11"/>
    </row>
    <row r="543" ht="13.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89"/>
      <c r="AB543" s="11"/>
      <c r="AC543" s="264"/>
      <c r="AD543" s="264"/>
      <c r="AE543" s="11"/>
      <c r="AF543" s="11"/>
      <c r="AG543" s="11"/>
      <c r="AH543" s="11"/>
      <c r="AI543" s="11"/>
      <c r="AJ543" s="11"/>
      <c r="AK543" s="11"/>
    </row>
    <row r="544" ht="13.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89"/>
      <c r="AB544" s="11"/>
      <c r="AC544" s="264"/>
      <c r="AD544" s="264"/>
      <c r="AE544" s="11"/>
      <c r="AF544" s="11"/>
      <c r="AG544" s="11"/>
      <c r="AH544" s="11"/>
      <c r="AI544" s="11"/>
      <c r="AJ544" s="11"/>
      <c r="AK544" s="11"/>
    </row>
    <row r="545" ht="13.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89"/>
      <c r="AB545" s="11"/>
      <c r="AC545" s="264"/>
      <c r="AD545" s="264"/>
      <c r="AE545" s="11"/>
      <c r="AF545" s="11"/>
      <c r="AG545" s="11"/>
      <c r="AH545" s="11"/>
      <c r="AI545" s="11"/>
      <c r="AJ545" s="11"/>
      <c r="AK545" s="11"/>
    </row>
    <row r="546" ht="13.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89"/>
      <c r="AB546" s="11"/>
      <c r="AC546" s="264"/>
      <c r="AD546" s="264"/>
      <c r="AE546" s="11"/>
      <c r="AF546" s="11"/>
      <c r="AG546" s="11"/>
      <c r="AH546" s="11"/>
      <c r="AI546" s="11"/>
      <c r="AJ546" s="11"/>
      <c r="AK546" s="11"/>
    </row>
    <row r="547" ht="13.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89"/>
      <c r="AB547" s="11"/>
      <c r="AC547" s="264"/>
      <c r="AD547" s="264"/>
      <c r="AE547" s="11"/>
      <c r="AF547" s="11"/>
      <c r="AG547" s="11"/>
      <c r="AH547" s="11"/>
      <c r="AI547" s="11"/>
      <c r="AJ547" s="11"/>
      <c r="AK547" s="11"/>
    </row>
    <row r="548" ht="13.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89"/>
      <c r="AB548" s="11"/>
      <c r="AC548" s="264"/>
      <c r="AD548" s="264"/>
      <c r="AE548" s="11"/>
      <c r="AF548" s="11"/>
      <c r="AG548" s="11"/>
      <c r="AH548" s="11"/>
      <c r="AI548" s="11"/>
      <c r="AJ548" s="11"/>
      <c r="AK548" s="11"/>
    </row>
    <row r="549" ht="13.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89"/>
      <c r="AB549" s="11"/>
      <c r="AC549" s="264"/>
      <c r="AD549" s="264"/>
      <c r="AE549" s="11"/>
      <c r="AF549" s="11"/>
      <c r="AG549" s="11"/>
      <c r="AH549" s="11"/>
      <c r="AI549" s="11"/>
      <c r="AJ549" s="11"/>
      <c r="AK549" s="11"/>
    </row>
    <row r="550" ht="13.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89"/>
      <c r="AB550" s="11"/>
      <c r="AC550" s="264"/>
      <c r="AD550" s="264"/>
      <c r="AE550" s="11"/>
      <c r="AF550" s="11"/>
      <c r="AG550" s="11"/>
      <c r="AH550" s="11"/>
      <c r="AI550" s="11"/>
      <c r="AJ550" s="11"/>
      <c r="AK550" s="11"/>
    </row>
    <row r="551" ht="13.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89"/>
      <c r="AB551" s="11"/>
      <c r="AC551" s="264"/>
      <c r="AD551" s="264"/>
      <c r="AE551" s="11"/>
      <c r="AF551" s="11"/>
      <c r="AG551" s="11"/>
      <c r="AH551" s="11"/>
      <c r="AI551" s="11"/>
      <c r="AJ551" s="11"/>
      <c r="AK551" s="11"/>
    </row>
    <row r="552" ht="13.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89"/>
      <c r="AB552" s="11"/>
      <c r="AC552" s="264"/>
      <c r="AD552" s="264"/>
      <c r="AE552" s="11"/>
      <c r="AF552" s="11"/>
      <c r="AG552" s="11"/>
      <c r="AH552" s="11"/>
      <c r="AI552" s="11"/>
      <c r="AJ552" s="11"/>
      <c r="AK552" s="11"/>
    </row>
    <row r="553" ht="13.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89"/>
      <c r="AB553" s="11"/>
      <c r="AC553" s="264"/>
      <c r="AD553" s="264"/>
      <c r="AE553" s="11"/>
      <c r="AF553" s="11"/>
      <c r="AG553" s="11"/>
      <c r="AH553" s="11"/>
      <c r="AI553" s="11"/>
      <c r="AJ553" s="11"/>
      <c r="AK553" s="11"/>
    </row>
    <row r="554" ht="13.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89"/>
      <c r="AB554" s="11"/>
      <c r="AC554" s="264"/>
      <c r="AD554" s="264"/>
      <c r="AE554" s="11"/>
      <c r="AF554" s="11"/>
      <c r="AG554" s="11"/>
      <c r="AH554" s="11"/>
      <c r="AI554" s="11"/>
      <c r="AJ554" s="11"/>
      <c r="AK554" s="11"/>
    </row>
    <row r="555" ht="13.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89"/>
      <c r="AB555" s="11"/>
      <c r="AC555" s="264"/>
      <c r="AD555" s="264"/>
      <c r="AE555" s="11"/>
      <c r="AF555" s="11"/>
      <c r="AG555" s="11"/>
      <c r="AH555" s="11"/>
      <c r="AI555" s="11"/>
      <c r="AJ555" s="11"/>
      <c r="AK555" s="11"/>
    </row>
    <row r="556" ht="13.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89"/>
      <c r="AB556" s="11"/>
      <c r="AC556" s="264"/>
      <c r="AD556" s="264"/>
      <c r="AE556" s="11"/>
      <c r="AF556" s="11"/>
      <c r="AG556" s="11"/>
      <c r="AH556" s="11"/>
      <c r="AI556" s="11"/>
      <c r="AJ556" s="11"/>
      <c r="AK556" s="11"/>
    </row>
    <row r="557" ht="13.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89"/>
      <c r="AB557" s="11"/>
      <c r="AC557" s="264"/>
      <c r="AD557" s="264"/>
      <c r="AE557" s="11"/>
      <c r="AF557" s="11"/>
      <c r="AG557" s="11"/>
      <c r="AH557" s="11"/>
      <c r="AI557" s="11"/>
      <c r="AJ557" s="11"/>
      <c r="AK557" s="11"/>
    </row>
    <row r="558" ht="13.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89"/>
      <c r="AB558" s="11"/>
      <c r="AC558" s="264"/>
      <c r="AD558" s="264"/>
      <c r="AE558" s="11"/>
      <c r="AF558" s="11"/>
      <c r="AG558" s="11"/>
      <c r="AH558" s="11"/>
      <c r="AI558" s="11"/>
      <c r="AJ558" s="11"/>
      <c r="AK558" s="11"/>
    </row>
    <row r="559" ht="13.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89"/>
      <c r="AB559" s="11"/>
      <c r="AC559" s="264"/>
      <c r="AD559" s="264"/>
      <c r="AE559" s="11"/>
      <c r="AF559" s="11"/>
      <c r="AG559" s="11"/>
      <c r="AH559" s="11"/>
      <c r="AI559" s="11"/>
      <c r="AJ559" s="11"/>
      <c r="AK559" s="11"/>
    </row>
    <row r="560" ht="13.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89"/>
      <c r="AB560" s="11"/>
      <c r="AC560" s="264"/>
      <c r="AD560" s="264"/>
      <c r="AE560" s="11"/>
      <c r="AF560" s="11"/>
      <c r="AG560" s="11"/>
      <c r="AH560" s="11"/>
      <c r="AI560" s="11"/>
      <c r="AJ560" s="11"/>
      <c r="AK560" s="11"/>
    </row>
    <row r="561" ht="13.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89"/>
      <c r="AB561" s="11"/>
      <c r="AC561" s="264"/>
      <c r="AD561" s="264"/>
      <c r="AE561" s="11"/>
      <c r="AF561" s="11"/>
      <c r="AG561" s="11"/>
      <c r="AH561" s="11"/>
      <c r="AI561" s="11"/>
      <c r="AJ561" s="11"/>
      <c r="AK561" s="11"/>
    </row>
    <row r="562" ht="13.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89"/>
      <c r="AB562" s="11"/>
      <c r="AC562" s="264"/>
      <c r="AD562" s="264"/>
      <c r="AE562" s="11"/>
      <c r="AF562" s="11"/>
      <c r="AG562" s="11"/>
      <c r="AH562" s="11"/>
      <c r="AI562" s="11"/>
      <c r="AJ562" s="11"/>
      <c r="AK562" s="11"/>
    </row>
    <row r="563" ht="13.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89"/>
      <c r="AB563" s="11"/>
      <c r="AC563" s="264"/>
      <c r="AD563" s="264"/>
      <c r="AE563" s="11"/>
      <c r="AF563" s="11"/>
      <c r="AG563" s="11"/>
      <c r="AH563" s="11"/>
      <c r="AI563" s="11"/>
      <c r="AJ563" s="11"/>
      <c r="AK563" s="11"/>
    </row>
    <row r="564" ht="13.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89"/>
      <c r="AB564" s="11"/>
      <c r="AC564" s="264"/>
      <c r="AD564" s="264"/>
      <c r="AE564" s="11"/>
      <c r="AF564" s="11"/>
      <c r="AG564" s="11"/>
      <c r="AH564" s="11"/>
      <c r="AI564" s="11"/>
      <c r="AJ564" s="11"/>
      <c r="AK564" s="11"/>
    </row>
    <row r="565" ht="13.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89"/>
      <c r="AB565" s="11"/>
      <c r="AC565" s="264"/>
      <c r="AD565" s="264"/>
      <c r="AE565" s="11"/>
      <c r="AF565" s="11"/>
      <c r="AG565" s="11"/>
      <c r="AH565" s="11"/>
      <c r="AI565" s="11"/>
      <c r="AJ565" s="11"/>
      <c r="AK565" s="11"/>
    </row>
    <row r="566" ht="13.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89"/>
      <c r="AB566" s="11"/>
      <c r="AC566" s="264"/>
      <c r="AD566" s="264"/>
      <c r="AE566" s="11"/>
      <c r="AF566" s="11"/>
      <c r="AG566" s="11"/>
      <c r="AH566" s="11"/>
      <c r="AI566" s="11"/>
      <c r="AJ566" s="11"/>
      <c r="AK566" s="11"/>
    </row>
    <row r="567" ht="13.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89"/>
      <c r="AB567" s="11"/>
      <c r="AC567" s="264"/>
      <c r="AD567" s="264"/>
      <c r="AE567" s="11"/>
      <c r="AF567" s="11"/>
      <c r="AG567" s="11"/>
      <c r="AH567" s="11"/>
      <c r="AI567" s="11"/>
      <c r="AJ567" s="11"/>
      <c r="AK567" s="11"/>
    </row>
    <row r="568" ht="13.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89"/>
      <c r="AB568" s="11"/>
      <c r="AC568" s="264"/>
      <c r="AD568" s="264"/>
      <c r="AE568" s="11"/>
      <c r="AF568" s="11"/>
      <c r="AG568" s="11"/>
      <c r="AH568" s="11"/>
      <c r="AI568" s="11"/>
      <c r="AJ568" s="11"/>
      <c r="AK568" s="11"/>
    </row>
    <row r="569" ht="13.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89"/>
      <c r="AB569" s="11"/>
      <c r="AC569" s="264"/>
      <c r="AD569" s="264"/>
      <c r="AE569" s="11"/>
      <c r="AF569" s="11"/>
      <c r="AG569" s="11"/>
      <c r="AH569" s="11"/>
      <c r="AI569" s="11"/>
      <c r="AJ569" s="11"/>
      <c r="AK569" s="11"/>
    </row>
    <row r="570" ht="13.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89"/>
      <c r="AB570" s="11"/>
      <c r="AC570" s="264"/>
      <c r="AD570" s="264"/>
      <c r="AE570" s="11"/>
      <c r="AF570" s="11"/>
      <c r="AG570" s="11"/>
      <c r="AH570" s="11"/>
      <c r="AI570" s="11"/>
      <c r="AJ570" s="11"/>
      <c r="AK570" s="11"/>
    </row>
    <row r="571" ht="13.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89"/>
      <c r="AB571" s="11"/>
      <c r="AC571" s="264"/>
      <c r="AD571" s="264"/>
      <c r="AE571" s="11"/>
      <c r="AF571" s="11"/>
      <c r="AG571" s="11"/>
      <c r="AH571" s="11"/>
      <c r="AI571" s="11"/>
      <c r="AJ571" s="11"/>
      <c r="AK571" s="11"/>
    </row>
    <row r="572" ht="13.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89"/>
      <c r="AB572" s="11"/>
      <c r="AC572" s="264"/>
      <c r="AD572" s="264"/>
      <c r="AE572" s="11"/>
      <c r="AF572" s="11"/>
      <c r="AG572" s="11"/>
      <c r="AH572" s="11"/>
      <c r="AI572" s="11"/>
      <c r="AJ572" s="11"/>
      <c r="AK572" s="11"/>
    </row>
    <row r="573" ht="13.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89"/>
      <c r="AB573" s="11"/>
      <c r="AC573" s="264"/>
      <c r="AD573" s="264"/>
      <c r="AE573" s="11"/>
      <c r="AF573" s="11"/>
      <c r="AG573" s="11"/>
      <c r="AH573" s="11"/>
      <c r="AI573" s="11"/>
      <c r="AJ573" s="11"/>
      <c r="AK573" s="11"/>
    </row>
    <row r="574" ht="13.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89"/>
      <c r="AB574" s="11"/>
      <c r="AC574" s="264"/>
      <c r="AD574" s="264"/>
      <c r="AE574" s="11"/>
      <c r="AF574" s="11"/>
      <c r="AG574" s="11"/>
      <c r="AH574" s="11"/>
      <c r="AI574" s="11"/>
      <c r="AJ574" s="11"/>
      <c r="AK574" s="11"/>
    </row>
    <row r="575" ht="13.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89"/>
      <c r="AB575" s="11"/>
      <c r="AC575" s="264"/>
      <c r="AD575" s="264"/>
      <c r="AE575" s="11"/>
      <c r="AF575" s="11"/>
      <c r="AG575" s="11"/>
      <c r="AH575" s="11"/>
      <c r="AI575" s="11"/>
      <c r="AJ575" s="11"/>
      <c r="AK575" s="11"/>
    </row>
    <row r="576" ht="13.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89"/>
      <c r="AB576" s="11"/>
      <c r="AC576" s="264"/>
      <c r="AD576" s="264"/>
      <c r="AE576" s="11"/>
      <c r="AF576" s="11"/>
      <c r="AG576" s="11"/>
      <c r="AH576" s="11"/>
      <c r="AI576" s="11"/>
      <c r="AJ576" s="11"/>
      <c r="AK576" s="11"/>
    </row>
    <row r="577" ht="13.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89"/>
      <c r="AB577" s="11"/>
      <c r="AC577" s="264"/>
      <c r="AD577" s="264"/>
      <c r="AE577" s="11"/>
      <c r="AF577" s="11"/>
      <c r="AG577" s="11"/>
      <c r="AH577" s="11"/>
      <c r="AI577" s="11"/>
      <c r="AJ577" s="11"/>
      <c r="AK577" s="11"/>
    </row>
    <row r="578" ht="13.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89"/>
      <c r="AB578" s="11"/>
      <c r="AC578" s="264"/>
      <c r="AD578" s="264"/>
      <c r="AE578" s="11"/>
      <c r="AF578" s="11"/>
      <c r="AG578" s="11"/>
      <c r="AH578" s="11"/>
      <c r="AI578" s="11"/>
      <c r="AJ578" s="11"/>
      <c r="AK578" s="11"/>
    </row>
    <row r="579" ht="13.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89"/>
      <c r="AB579" s="11"/>
      <c r="AC579" s="264"/>
      <c r="AD579" s="264"/>
      <c r="AE579" s="11"/>
      <c r="AF579" s="11"/>
      <c r="AG579" s="11"/>
      <c r="AH579" s="11"/>
      <c r="AI579" s="11"/>
      <c r="AJ579" s="11"/>
      <c r="AK579" s="11"/>
    </row>
    <row r="580" ht="13.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89"/>
      <c r="AB580" s="11"/>
      <c r="AC580" s="264"/>
      <c r="AD580" s="264"/>
      <c r="AE580" s="11"/>
      <c r="AF580" s="11"/>
      <c r="AG580" s="11"/>
      <c r="AH580" s="11"/>
      <c r="AI580" s="11"/>
      <c r="AJ580" s="11"/>
      <c r="AK580" s="11"/>
    </row>
    <row r="581" ht="13.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89"/>
      <c r="AB581" s="11"/>
      <c r="AC581" s="264"/>
      <c r="AD581" s="264"/>
      <c r="AE581" s="11"/>
      <c r="AF581" s="11"/>
      <c r="AG581" s="11"/>
      <c r="AH581" s="11"/>
      <c r="AI581" s="11"/>
      <c r="AJ581" s="11"/>
      <c r="AK581" s="11"/>
    </row>
    <row r="582" ht="13.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89"/>
      <c r="AB582" s="11"/>
      <c r="AC582" s="264"/>
      <c r="AD582" s="264"/>
      <c r="AE582" s="11"/>
      <c r="AF582" s="11"/>
      <c r="AG582" s="11"/>
      <c r="AH582" s="11"/>
      <c r="AI582" s="11"/>
      <c r="AJ582" s="11"/>
      <c r="AK582" s="11"/>
    </row>
    <row r="583" ht="13.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89"/>
      <c r="AB583" s="11"/>
      <c r="AC583" s="264"/>
      <c r="AD583" s="264"/>
      <c r="AE583" s="11"/>
      <c r="AF583" s="11"/>
      <c r="AG583" s="11"/>
      <c r="AH583" s="11"/>
      <c r="AI583" s="11"/>
      <c r="AJ583" s="11"/>
      <c r="AK583" s="11"/>
    </row>
    <row r="584" ht="13.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89"/>
      <c r="AB584" s="11"/>
      <c r="AC584" s="264"/>
      <c r="AD584" s="264"/>
      <c r="AE584" s="11"/>
      <c r="AF584" s="11"/>
      <c r="AG584" s="11"/>
      <c r="AH584" s="11"/>
      <c r="AI584" s="11"/>
      <c r="AJ584" s="11"/>
      <c r="AK584" s="11"/>
    </row>
    <row r="585" ht="13.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89"/>
      <c r="AB585" s="11"/>
      <c r="AC585" s="264"/>
      <c r="AD585" s="264"/>
      <c r="AE585" s="11"/>
      <c r="AF585" s="11"/>
      <c r="AG585" s="11"/>
      <c r="AH585" s="11"/>
      <c r="AI585" s="11"/>
      <c r="AJ585" s="11"/>
      <c r="AK585" s="11"/>
    </row>
    <row r="586" ht="13.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89"/>
      <c r="AB586" s="11"/>
      <c r="AC586" s="264"/>
      <c r="AD586" s="264"/>
      <c r="AE586" s="11"/>
      <c r="AF586" s="11"/>
      <c r="AG586" s="11"/>
      <c r="AH586" s="11"/>
      <c r="AI586" s="11"/>
      <c r="AJ586" s="11"/>
      <c r="AK586" s="11"/>
    </row>
    <row r="587" ht="13.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89"/>
      <c r="AB587" s="11"/>
      <c r="AC587" s="264"/>
      <c r="AD587" s="264"/>
      <c r="AE587" s="11"/>
      <c r="AF587" s="11"/>
      <c r="AG587" s="11"/>
      <c r="AH587" s="11"/>
      <c r="AI587" s="11"/>
      <c r="AJ587" s="11"/>
      <c r="AK587" s="11"/>
    </row>
    <row r="588" ht="13.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89"/>
      <c r="AB588" s="11"/>
      <c r="AC588" s="264"/>
      <c r="AD588" s="264"/>
      <c r="AE588" s="11"/>
      <c r="AF588" s="11"/>
      <c r="AG588" s="11"/>
      <c r="AH588" s="11"/>
      <c r="AI588" s="11"/>
      <c r="AJ588" s="11"/>
      <c r="AK588" s="11"/>
    </row>
    <row r="589" ht="13.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89"/>
      <c r="AB589" s="11"/>
      <c r="AC589" s="264"/>
      <c r="AD589" s="264"/>
      <c r="AE589" s="11"/>
      <c r="AF589" s="11"/>
      <c r="AG589" s="11"/>
      <c r="AH589" s="11"/>
      <c r="AI589" s="11"/>
      <c r="AJ589" s="11"/>
      <c r="AK589" s="11"/>
    </row>
    <row r="590" ht="13.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89"/>
      <c r="AB590" s="11"/>
      <c r="AC590" s="264"/>
      <c r="AD590" s="264"/>
      <c r="AE590" s="11"/>
      <c r="AF590" s="11"/>
      <c r="AG590" s="11"/>
      <c r="AH590" s="11"/>
      <c r="AI590" s="11"/>
      <c r="AJ590" s="11"/>
      <c r="AK590" s="11"/>
    </row>
    <row r="591" ht="13.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89"/>
      <c r="AB591" s="11"/>
      <c r="AC591" s="264"/>
      <c r="AD591" s="264"/>
      <c r="AE591" s="11"/>
      <c r="AF591" s="11"/>
      <c r="AG591" s="11"/>
      <c r="AH591" s="11"/>
      <c r="AI591" s="11"/>
      <c r="AJ591" s="11"/>
      <c r="AK591" s="11"/>
    </row>
    <row r="592" ht="13.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89"/>
      <c r="AB592" s="11"/>
      <c r="AC592" s="264"/>
      <c r="AD592" s="264"/>
      <c r="AE592" s="11"/>
      <c r="AF592" s="11"/>
      <c r="AG592" s="11"/>
      <c r="AH592" s="11"/>
      <c r="AI592" s="11"/>
      <c r="AJ592" s="11"/>
      <c r="AK592" s="11"/>
    </row>
    <row r="593" ht="13.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89"/>
      <c r="AB593" s="11"/>
      <c r="AC593" s="264"/>
      <c r="AD593" s="264"/>
      <c r="AE593" s="11"/>
      <c r="AF593" s="11"/>
      <c r="AG593" s="11"/>
      <c r="AH593" s="11"/>
      <c r="AI593" s="11"/>
      <c r="AJ593" s="11"/>
      <c r="AK593" s="11"/>
    </row>
    <row r="594" ht="13.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89"/>
      <c r="AB594" s="11"/>
      <c r="AC594" s="264"/>
      <c r="AD594" s="264"/>
      <c r="AE594" s="11"/>
      <c r="AF594" s="11"/>
      <c r="AG594" s="11"/>
      <c r="AH594" s="11"/>
      <c r="AI594" s="11"/>
      <c r="AJ594" s="11"/>
      <c r="AK594" s="11"/>
    </row>
    <row r="595" ht="13.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89"/>
      <c r="AB595" s="11"/>
      <c r="AC595" s="264"/>
      <c r="AD595" s="264"/>
      <c r="AE595" s="11"/>
      <c r="AF595" s="11"/>
      <c r="AG595" s="11"/>
      <c r="AH595" s="11"/>
      <c r="AI595" s="11"/>
      <c r="AJ595" s="11"/>
      <c r="AK595" s="11"/>
    </row>
    <row r="596" ht="13.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89"/>
      <c r="AB596" s="11"/>
      <c r="AC596" s="264"/>
      <c r="AD596" s="264"/>
      <c r="AE596" s="11"/>
      <c r="AF596" s="11"/>
      <c r="AG596" s="11"/>
      <c r="AH596" s="11"/>
      <c r="AI596" s="11"/>
      <c r="AJ596" s="11"/>
      <c r="AK596" s="11"/>
    </row>
    <row r="597" ht="13.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89"/>
      <c r="AB597" s="11"/>
      <c r="AC597" s="264"/>
      <c r="AD597" s="264"/>
      <c r="AE597" s="11"/>
      <c r="AF597" s="11"/>
      <c r="AG597" s="11"/>
      <c r="AH597" s="11"/>
      <c r="AI597" s="11"/>
      <c r="AJ597" s="11"/>
      <c r="AK597" s="11"/>
    </row>
    <row r="598" ht="13.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89"/>
      <c r="AB598" s="11"/>
      <c r="AC598" s="264"/>
      <c r="AD598" s="264"/>
      <c r="AE598" s="11"/>
      <c r="AF598" s="11"/>
      <c r="AG598" s="11"/>
      <c r="AH598" s="11"/>
      <c r="AI598" s="11"/>
      <c r="AJ598" s="11"/>
      <c r="AK598" s="11"/>
    </row>
    <row r="599" ht="13.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89"/>
      <c r="AB599" s="11"/>
      <c r="AC599" s="264"/>
      <c r="AD599" s="264"/>
      <c r="AE599" s="11"/>
      <c r="AF599" s="11"/>
      <c r="AG599" s="11"/>
      <c r="AH599" s="11"/>
      <c r="AI599" s="11"/>
      <c r="AJ599" s="11"/>
      <c r="AK599" s="11"/>
    </row>
    <row r="600" ht="13.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89"/>
      <c r="AB600" s="11"/>
      <c r="AC600" s="264"/>
      <c r="AD600" s="264"/>
      <c r="AE600" s="11"/>
      <c r="AF600" s="11"/>
      <c r="AG600" s="11"/>
      <c r="AH600" s="11"/>
      <c r="AI600" s="11"/>
      <c r="AJ600" s="11"/>
      <c r="AK600" s="11"/>
    </row>
    <row r="601" ht="13.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89"/>
      <c r="AB601" s="11"/>
      <c r="AC601" s="264"/>
      <c r="AD601" s="264"/>
      <c r="AE601" s="11"/>
      <c r="AF601" s="11"/>
      <c r="AG601" s="11"/>
      <c r="AH601" s="11"/>
      <c r="AI601" s="11"/>
      <c r="AJ601" s="11"/>
      <c r="AK601" s="11"/>
    </row>
    <row r="602" ht="13.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89"/>
      <c r="AB602" s="11"/>
      <c r="AC602" s="264"/>
      <c r="AD602" s="264"/>
      <c r="AE602" s="11"/>
      <c r="AF602" s="11"/>
      <c r="AG602" s="11"/>
      <c r="AH602" s="11"/>
      <c r="AI602" s="11"/>
      <c r="AJ602" s="11"/>
      <c r="AK602" s="11"/>
    </row>
    <row r="603" ht="13.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89"/>
      <c r="AB603" s="11"/>
      <c r="AC603" s="264"/>
      <c r="AD603" s="264"/>
      <c r="AE603" s="11"/>
      <c r="AF603" s="11"/>
      <c r="AG603" s="11"/>
      <c r="AH603" s="11"/>
      <c r="AI603" s="11"/>
      <c r="AJ603" s="11"/>
      <c r="AK603" s="11"/>
    </row>
    <row r="604" ht="13.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89"/>
      <c r="AB604" s="11"/>
      <c r="AC604" s="264"/>
      <c r="AD604" s="264"/>
      <c r="AE604" s="11"/>
      <c r="AF604" s="11"/>
      <c r="AG604" s="11"/>
      <c r="AH604" s="11"/>
      <c r="AI604" s="11"/>
      <c r="AJ604" s="11"/>
      <c r="AK604" s="11"/>
    </row>
    <row r="605" ht="13.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89"/>
      <c r="AB605" s="11"/>
      <c r="AC605" s="264"/>
      <c r="AD605" s="264"/>
      <c r="AE605" s="11"/>
      <c r="AF605" s="11"/>
      <c r="AG605" s="11"/>
      <c r="AH605" s="11"/>
      <c r="AI605" s="11"/>
      <c r="AJ605" s="11"/>
      <c r="AK605" s="11"/>
    </row>
    <row r="606" ht="13.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89"/>
      <c r="AB606" s="11"/>
      <c r="AC606" s="264"/>
      <c r="AD606" s="264"/>
      <c r="AE606" s="11"/>
      <c r="AF606" s="11"/>
      <c r="AG606" s="11"/>
      <c r="AH606" s="11"/>
      <c r="AI606" s="11"/>
      <c r="AJ606" s="11"/>
      <c r="AK606" s="11"/>
    </row>
    <row r="607" ht="13.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89"/>
      <c r="AB607" s="11"/>
      <c r="AC607" s="264"/>
      <c r="AD607" s="264"/>
      <c r="AE607" s="11"/>
      <c r="AF607" s="11"/>
      <c r="AG607" s="11"/>
      <c r="AH607" s="11"/>
      <c r="AI607" s="11"/>
      <c r="AJ607" s="11"/>
      <c r="AK607" s="11"/>
    </row>
    <row r="608" ht="13.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89"/>
      <c r="AB608" s="11"/>
      <c r="AC608" s="264"/>
      <c r="AD608" s="264"/>
      <c r="AE608" s="11"/>
      <c r="AF608" s="11"/>
      <c r="AG608" s="11"/>
      <c r="AH608" s="11"/>
      <c r="AI608" s="11"/>
      <c r="AJ608" s="11"/>
      <c r="AK608" s="11"/>
    </row>
    <row r="609" ht="13.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89"/>
      <c r="AB609" s="11"/>
      <c r="AC609" s="264"/>
      <c r="AD609" s="264"/>
      <c r="AE609" s="11"/>
      <c r="AF609" s="11"/>
      <c r="AG609" s="11"/>
      <c r="AH609" s="11"/>
      <c r="AI609" s="11"/>
      <c r="AJ609" s="11"/>
      <c r="AK609" s="11"/>
    </row>
    <row r="610" ht="13.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89"/>
      <c r="AB610" s="11"/>
      <c r="AC610" s="264"/>
      <c r="AD610" s="264"/>
      <c r="AE610" s="11"/>
      <c r="AF610" s="11"/>
      <c r="AG610" s="11"/>
      <c r="AH610" s="11"/>
      <c r="AI610" s="11"/>
      <c r="AJ610" s="11"/>
      <c r="AK610" s="11"/>
    </row>
    <row r="611" ht="13.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89"/>
      <c r="AB611" s="11"/>
      <c r="AC611" s="264"/>
      <c r="AD611" s="264"/>
      <c r="AE611" s="11"/>
      <c r="AF611" s="11"/>
      <c r="AG611" s="11"/>
      <c r="AH611" s="11"/>
      <c r="AI611" s="11"/>
      <c r="AJ611" s="11"/>
      <c r="AK611" s="11"/>
    </row>
    <row r="612" ht="13.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89"/>
      <c r="AB612" s="11"/>
      <c r="AC612" s="264"/>
      <c r="AD612" s="264"/>
      <c r="AE612" s="11"/>
      <c r="AF612" s="11"/>
      <c r="AG612" s="11"/>
      <c r="AH612" s="11"/>
      <c r="AI612" s="11"/>
      <c r="AJ612" s="11"/>
      <c r="AK612" s="11"/>
    </row>
    <row r="613" ht="13.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89"/>
      <c r="AB613" s="11"/>
      <c r="AC613" s="264"/>
      <c r="AD613" s="264"/>
      <c r="AE613" s="11"/>
      <c r="AF613" s="11"/>
      <c r="AG613" s="11"/>
      <c r="AH613" s="11"/>
      <c r="AI613" s="11"/>
      <c r="AJ613" s="11"/>
      <c r="AK613" s="11"/>
    </row>
    <row r="614" ht="13.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89"/>
      <c r="AB614" s="11"/>
      <c r="AC614" s="264"/>
      <c r="AD614" s="264"/>
      <c r="AE614" s="11"/>
      <c r="AF614" s="11"/>
      <c r="AG614" s="11"/>
      <c r="AH614" s="11"/>
      <c r="AI614" s="11"/>
      <c r="AJ614" s="11"/>
      <c r="AK614" s="11"/>
    </row>
    <row r="615" ht="13.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89"/>
      <c r="AB615" s="11"/>
      <c r="AC615" s="264"/>
      <c r="AD615" s="264"/>
      <c r="AE615" s="11"/>
      <c r="AF615" s="11"/>
      <c r="AG615" s="11"/>
      <c r="AH615" s="11"/>
      <c r="AI615" s="11"/>
      <c r="AJ615" s="11"/>
      <c r="AK615" s="11"/>
    </row>
    <row r="616" ht="13.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89"/>
      <c r="AB616" s="11"/>
      <c r="AC616" s="264"/>
      <c r="AD616" s="264"/>
      <c r="AE616" s="11"/>
      <c r="AF616" s="11"/>
      <c r="AG616" s="11"/>
      <c r="AH616" s="11"/>
      <c r="AI616" s="11"/>
      <c r="AJ616" s="11"/>
      <c r="AK616" s="11"/>
    </row>
    <row r="617" ht="13.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89"/>
      <c r="AB617" s="11"/>
      <c r="AC617" s="264"/>
      <c r="AD617" s="264"/>
      <c r="AE617" s="11"/>
      <c r="AF617" s="11"/>
      <c r="AG617" s="11"/>
      <c r="AH617" s="11"/>
      <c r="AI617" s="11"/>
      <c r="AJ617" s="11"/>
      <c r="AK617" s="11"/>
    </row>
    <row r="618" ht="13.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89"/>
      <c r="AB618" s="11"/>
      <c r="AC618" s="264"/>
      <c r="AD618" s="264"/>
      <c r="AE618" s="11"/>
      <c r="AF618" s="11"/>
      <c r="AG618" s="11"/>
      <c r="AH618" s="11"/>
      <c r="AI618" s="11"/>
      <c r="AJ618" s="11"/>
      <c r="AK618" s="11"/>
    </row>
    <row r="619" ht="13.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89"/>
      <c r="AB619" s="11"/>
      <c r="AC619" s="264"/>
      <c r="AD619" s="264"/>
      <c r="AE619" s="11"/>
      <c r="AF619" s="11"/>
      <c r="AG619" s="11"/>
      <c r="AH619" s="11"/>
      <c r="AI619" s="11"/>
      <c r="AJ619" s="11"/>
      <c r="AK619" s="11"/>
    </row>
    <row r="620" ht="13.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89"/>
      <c r="AB620" s="11"/>
      <c r="AC620" s="264"/>
      <c r="AD620" s="264"/>
      <c r="AE620" s="11"/>
      <c r="AF620" s="11"/>
      <c r="AG620" s="11"/>
      <c r="AH620" s="11"/>
      <c r="AI620" s="11"/>
      <c r="AJ620" s="11"/>
      <c r="AK620" s="11"/>
    </row>
    <row r="621" ht="13.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89"/>
      <c r="AB621" s="11"/>
      <c r="AC621" s="264"/>
      <c r="AD621" s="264"/>
      <c r="AE621" s="11"/>
      <c r="AF621" s="11"/>
      <c r="AG621" s="11"/>
      <c r="AH621" s="11"/>
      <c r="AI621" s="11"/>
      <c r="AJ621" s="11"/>
      <c r="AK621" s="11"/>
    </row>
    <row r="622" ht="13.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89"/>
      <c r="AB622" s="11"/>
      <c r="AC622" s="264"/>
      <c r="AD622" s="264"/>
      <c r="AE622" s="11"/>
      <c r="AF622" s="11"/>
      <c r="AG622" s="11"/>
      <c r="AH622" s="11"/>
      <c r="AI622" s="11"/>
      <c r="AJ622" s="11"/>
      <c r="AK622" s="11"/>
    </row>
    <row r="623" ht="13.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89"/>
      <c r="AB623" s="11"/>
      <c r="AC623" s="264"/>
      <c r="AD623" s="264"/>
      <c r="AE623" s="11"/>
      <c r="AF623" s="11"/>
      <c r="AG623" s="11"/>
      <c r="AH623" s="11"/>
      <c r="AI623" s="11"/>
      <c r="AJ623" s="11"/>
      <c r="AK623" s="11"/>
    </row>
    <row r="624" ht="13.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89"/>
      <c r="AB624" s="11"/>
      <c r="AC624" s="264"/>
      <c r="AD624" s="264"/>
      <c r="AE624" s="11"/>
      <c r="AF624" s="11"/>
      <c r="AG624" s="11"/>
      <c r="AH624" s="11"/>
      <c r="AI624" s="11"/>
      <c r="AJ624" s="11"/>
      <c r="AK624" s="11"/>
    </row>
    <row r="625" ht="13.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89"/>
      <c r="AB625" s="11"/>
      <c r="AC625" s="264"/>
      <c r="AD625" s="264"/>
      <c r="AE625" s="11"/>
      <c r="AF625" s="11"/>
      <c r="AG625" s="11"/>
      <c r="AH625" s="11"/>
      <c r="AI625" s="11"/>
      <c r="AJ625" s="11"/>
      <c r="AK625" s="11"/>
    </row>
    <row r="626" ht="13.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89"/>
      <c r="AB626" s="11"/>
      <c r="AC626" s="264"/>
      <c r="AD626" s="264"/>
      <c r="AE626" s="11"/>
      <c r="AF626" s="11"/>
      <c r="AG626" s="11"/>
      <c r="AH626" s="11"/>
      <c r="AI626" s="11"/>
      <c r="AJ626" s="11"/>
      <c r="AK626" s="11"/>
    </row>
    <row r="627" ht="13.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89"/>
      <c r="AB627" s="11"/>
      <c r="AC627" s="264"/>
      <c r="AD627" s="264"/>
      <c r="AE627" s="11"/>
      <c r="AF627" s="11"/>
      <c r="AG627" s="11"/>
      <c r="AH627" s="11"/>
      <c r="AI627" s="11"/>
      <c r="AJ627" s="11"/>
      <c r="AK627" s="11"/>
    </row>
    <row r="628" ht="13.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89"/>
      <c r="AB628" s="11"/>
      <c r="AC628" s="264"/>
      <c r="AD628" s="264"/>
      <c r="AE628" s="11"/>
      <c r="AF628" s="11"/>
      <c r="AG628" s="11"/>
      <c r="AH628" s="11"/>
      <c r="AI628" s="11"/>
      <c r="AJ628" s="11"/>
      <c r="AK628" s="11"/>
    </row>
    <row r="629" ht="13.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89"/>
      <c r="AB629" s="11"/>
      <c r="AC629" s="264"/>
      <c r="AD629" s="264"/>
      <c r="AE629" s="11"/>
      <c r="AF629" s="11"/>
      <c r="AG629" s="11"/>
      <c r="AH629" s="11"/>
      <c r="AI629" s="11"/>
      <c r="AJ629" s="11"/>
      <c r="AK629" s="11"/>
    </row>
    <row r="630" ht="13.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89"/>
      <c r="AB630" s="11"/>
      <c r="AC630" s="264"/>
      <c r="AD630" s="264"/>
      <c r="AE630" s="11"/>
      <c r="AF630" s="11"/>
      <c r="AG630" s="11"/>
      <c r="AH630" s="11"/>
      <c r="AI630" s="11"/>
      <c r="AJ630" s="11"/>
      <c r="AK630" s="11"/>
    </row>
    <row r="631" ht="13.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89"/>
      <c r="AB631" s="11"/>
      <c r="AC631" s="264"/>
      <c r="AD631" s="264"/>
      <c r="AE631" s="11"/>
      <c r="AF631" s="11"/>
      <c r="AG631" s="11"/>
      <c r="AH631" s="11"/>
      <c r="AI631" s="11"/>
      <c r="AJ631" s="11"/>
      <c r="AK631" s="11"/>
    </row>
    <row r="632" ht="13.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89"/>
      <c r="AB632" s="11"/>
      <c r="AC632" s="264"/>
      <c r="AD632" s="264"/>
      <c r="AE632" s="11"/>
      <c r="AF632" s="11"/>
      <c r="AG632" s="11"/>
      <c r="AH632" s="11"/>
      <c r="AI632" s="11"/>
      <c r="AJ632" s="11"/>
      <c r="AK632" s="11"/>
    </row>
    <row r="633" ht="13.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89"/>
      <c r="AB633" s="11"/>
      <c r="AC633" s="264"/>
      <c r="AD633" s="264"/>
      <c r="AE633" s="11"/>
      <c r="AF633" s="11"/>
      <c r="AG633" s="11"/>
      <c r="AH633" s="11"/>
      <c r="AI633" s="11"/>
      <c r="AJ633" s="11"/>
      <c r="AK633" s="11"/>
    </row>
    <row r="634" ht="13.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89"/>
      <c r="AB634" s="11"/>
      <c r="AC634" s="264"/>
      <c r="AD634" s="264"/>
      <c r="AE634" s="11"/>
      <c r="AF634" s="11"/>
      <c r="AG634" s="11"/>
      <c r="AH634" s="11"/>
      <c r="AI634" s="11"/>
      <c r="AJ634" s="11"/>
      <c r="AK634" s="11"/>
    </row>
    <row r="635" ht="13.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89"/>
      <c r="AB635" s="11"/>
      <c r="AC635" s="264"/>
      <c r="AD635" s="264"/>
      <c r="AE635" s="11"/>
      <c r="AF635" s="11"/>
      <c r="AG635" s="11"/>
      <c r="AH635" s="11"/>
      <c r="AI635" s="11"/>
      <c r="AJ635" s="11"/>
      <c r="AK635" s="11"/>
    </row>
    <row r="636" ht="13.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89"/>
      <c r="AB636" s="11"/>
      <c r="AC636" s="264"/>
      <c r="AD636" s="264"/>
      <c r="AE636" s="11"/>
      <c r="AF636" s="11"/>
      <c r="AG636" s="11"/>
      <c r="AH636" s="11"/>
      <c r="AI636" s="11"/>
      <c r="AJ636" s="11"/>
      <c r="AK636" s="11"/>
    </row>
    <row r="637" ht="13.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89"/>
      <c r="AB637" s="11"/>
      <c r="AC637" s="264"/>
      <c r="AD637" s="264"/>
      <c r="AE637" s="11"/>
      <c r="AF637" s="11"/>
      <c r="AG637" s="11"/>
      <c r="AH637" s="11"/>
      <c r="AI637" s="11"/>
      <c r="AJ637" s="11"/>
      <c r="AK637" s="11"/>
    </row>
    <row r="638" ht="13.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89"/>
      <c r="AB638" s="11"/>
      <c r="AC638" s="264"/>
      <c r="AD638" s="264"/>
      <c r="AE638" s="11"/>
      <c r="AF638" s="11"/>
      <c r="AG638" s="11"/>
      <c r="AH638" s="11"/>
      <c r="AI638" s="11"/>
      <c r="AJ638" s="11"/>
      <c r="AK638" s="11"/>
    </row>
    <row r="639" ht="13.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89"/>
      <c r="AB639" s="11"/>
      <c r="AC639" s="264"/>
      <c r="AD639" s="264"/>
      <c r="AE639" s="11"/>
      <c r="AF639" s="11"/>
      <c r="AG639" s="11"/>
      <c r="AH639" s="11"/>
      <c r="AI639" s="11"/>
      <c r="AJ639" s="11"/>
      <c r="AK639" s="11"/>
    </row>
    <row r="640" ht="13.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89"/>
      <c r="AB640" s="11"/>
      <c r="AC640" s="264"/>
      <c r="AD640" s="264"/>
      <c r="AE640" s="11"/>
      <c r="AF640" s="11"/>
      <c r="AG640" s="11"/>
      <c r="AH640" s="11"/>
      <c r="AI640" s="11"/>
      <c r="AJ640" s="11"/>
      <c r="AK640" s="11"/>
    </row>
    <row r="641" ht="13.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89"/>
      <c r="AB641" s="11"/>
      <c r="AC641" s="264"/>
      <c r="AD641" s="264"/>
      <c r="AE641" s="11"/>
      <c r="AF641" s="11"/>
      <c r="AG641" s="11"/>
      <c r="AH641" s="11"/>
      <c r="AI641" s="11"/>
      <c r="AJ641" s="11"/>
      <c r="AK641" s="11"/>
    </row>
    <row r="642" ht="13.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89"/>
      <c r="AB642" s="11"/>
      <c r="AC642" s="264"/>
      <c r="AD642" s="264"/>
      <c r="AE642" s="11"/>
      <c r="AF642" s="11"/>
      <c r="AG642" s="11"/>
      <c r="AH642" s="11"/>
      <c r="AI642" s="11"/>
      <c r="AJ642" s="11"/>
      <c r="AK642" s="11"/>
    </row>
    <row r="643" ht="13.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89"/>
      <c r="AB643" s="11"/>
      <c r="AC643" s="264"/>
      <c r="AD643" s="264"/>
      <c r="AE643" s="11"/>
      <c r="AF643" s="11"/>
      <c r="AG643" s="11"/>
      <c r="AH643" s="11"/>
      <c r="AI643" s="11"/>
      <c r="AJ643" s="11"/>
      <c r="AK643" s="11"/>
    </row>
    <row r="644" ht="13.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89"/>
      <c r="AB644" s="11"/>
      <c r="AC644" s="264"/>
      <c r="AD644" s="264"/>
      <c r="AE644" s="11"/>
      <c r="AF644" s="11"/>
      <c r="AG644" s="11"/>
      <c r="AH644" s="11"/>
      <c r="AI644" s="11"/>
      <c r="AJ644" s="11"/>
      <c r="AK644" s="11"/>
    </row>
    <row r="645" ht="13.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89"/>
      <c r="AB645" s="11"/>
      <c r="AC645" s="264"/>
      <c r="AD645" s="264"/>
      <c r="AE645" s="11"/>
      <c r="AF645" s="11"/>
      <c r="AG645" s="11"/>
      <c r="AH645" s="11"/>
      <c r="AI645" s="11"/>
      <c r="AJ645" s="11"/>
      <c r="AK645" s="11"/>
    </row>
    <row r="646" ht="13.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89"/>
      <c r="AB646" s="11"/>
      <c r="AC646" s="264"/>
      <c r="AD646" s="264"/>
      <c r="AE646" s="11"/>
      <c r="AF646" s="11"/>
      <c r="AG646" s="11"/>
      <c r="AH646" s="11"/>
      <c r="AI646" s="11"/>
      <c r="AJ646" s="11"/>
      <c r="AK646" s="11"/>
    </row>
    <row r="647" ht="13.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89"/>
      <c r="AB647" s="11"/>
      <c r="AC647" s="264"/>
      <c r="AD647" s="264"/>
      <c r="AE647" s="11"/>
      <c r="AF647" s="11"/>
      <c r="AG647" s="11"/>
      <c r="AH647" s="11"/>
      <c r="AI647" s="11"/>
      <c r="AJ647" s="11"/>
      <c r="AK647" s="11"/>
    </row>
    <row r="648" ht="13.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89"/>
      <c r="AB648" s="11"/>
      <c r="AC648" s="264"/>
      <c r="AD648" s="264"/>
      <c r="AE648" s="11"/>
      <c r="AF648" s="11"/>
      <c r="AG648" s="11"/>
      <c r="AH648" s="11"/>
      <c r="AI648" s="11"/>
      <c r="AJ648" s="11"/>
      <c r="AK648" s="11"/>
    </row>
    <row r="649" ht="13.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89"/>
      <c r="AB649" s="11"/>
      <c r="AC649" s="264"/>
      <c r="AD649" s="264"/>
      <c r="AE649" s="11"/>
      <c r="AF649" s="11"/>
      <c r="AG649" s="11"/>
      <c r="AH649" s="11"/>
      <c r="AI649" s="11"/>
      <c r="AJ649" s="11"/>
      <c r="AK649" s="11"/>
    </row>
    <row r="650" ht="13.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89"/>
      <c r="AB650" s="11"/>
      <c r="AC650" s="264"/>
      <c r="AD650" s="264"/>
      <c r="AE650" s="11"/>
      <c r="AF650" s="11"/>
      <c r="AG650" s="11"/>
      <c r="AH650" s="11"/>
      <c r="AI650" s="11"/>
      <c r="AJ650" s="11"/>
      <c r="AK650" s="11"/>
    </row>
    <row r="651" ht="13.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89"/>
      <c r="AB651" s="11"/>
      <c r="AC651" s="264"/>
      <c r="AD651" s="264"/>
      <c r="AE651" s="11"/>
      <c r="AF651" s="11"/>
      <c r="AG651" s="11"/>
      <c r="AH651" s="11"/>
      <c r="AI651" s="11"/>
      <c r="AJ651" s="11"/>
      <c r="AK651" s="11"/>
    </row>
    <row r="652" ht="13.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89"/>
      <c r="AB652" s="11"/>
      <c r="AC652" s="264"/>
      <c r="AD652" s="264"/>
      <c r="AE652" s="11"/>
      <c r="AF652" s="11"/>
      <c r="AG652" s="11"/>
      <c r="AH652" s="11"/>
      <c r="AI652" s="11"/>
      <c r="AJ652" s="11"/>
      <c r="AK652" s="11"/>
    </row>
    <row r="653" ht="13.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89"/>
      <c r="AB653" s="11"/>
      <c r="AC653" s="264"/>
      <c r="AD653" s="264"/>
      <c r="AE653" s="11"/>
      <c r="AF653" s="11"/>
      <c r="AG653" s="11"/>
      <c r="AH653" s="11"/>
      <c r="AI653" s="11"/>
      <c r="AJ653" s="11"/>
      <c r="AK653" s="11"/>
    </row>
    <row r="654" ht="13.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89"/>
      <c r="AB654" s="11"/>
      <c r="AC654" s="264"/>
      <c r="AD654" s="264"/>
      <c r="AE654" s="11"/>
      <c r="AF654" s="11"/>
      <c r="AG654" s="11"/>
      <c r="AH654" s="11"/>
      <c r="AI654" s="11"/>
      <c r="AJ654" s="11"/>
      <c r="AK654" s="11"/>
    </row>
    <row r="655" ht="13.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89"/>
      <c r="AB655" s="11"/>
      <c r="AC655" s="264"/>
      <c r="AD655" s="264"/>
      <c r="AE655" s="11"/>
      <c r="AF655" s="11"/>
      <c r="AG655" s="11"/>
      <c r="AH655" s="11"/>
      <c r="AI655" s="11"/>
      <c r="AJ655" s="11"/>
      <c r="AK655" s="11"/>
    </row>
    <row r="656" ht="13.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89"/>
      <c r="AB656" s="11"/>
      <c r="AC656" s="264"/>
      <c r="AD656" s="264"/>
      <c r="AE656" s="11"/>
      <c r="AF656" s="11"/>
      <c r="AG656" s="11"/>
      <c r="AH656" s="11"/>
      <c r="AI656" s="11"/>
      <c r="AJ656" s="11"/>
      <c r="AK656" s="11"/>
    </row>
    <row r="657" ht="13.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89"/>
      <c r="AB657" s="11"/>
      <c r="AC657" s="264"/>
      <c r="AD657" s="264"/>
      <c r="AE657" s="11"/>
      <c r="AF657" s="11"/>
      <c r="AG657" s="11"/>
      <c r="AH657" s="11"/>
      <c r="AI657" s="11"/>
      <c r="AJ657" s="11"/>
      <c r="AK657" s="11"/>
    </row>
    <row r="658" ht="13.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89"/>
      <c r="AB658" s="11"/>
      <c r="AC658" s="264"/>
      <c r="AD658" s="264"/>
      <c r="AE658" s="11"/>
      <c r="AF658" s="11"/>
      <c r="AG658" s="11"/>
      <c r="AH658" s="11"/>
      <c r="AI658" s="11"/>
      <c r="AJ658" s="11"/>
      <c r="AK658" s="11"/>
    </row>
    <row r="659" ht="13.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89"/>
      <c r="AB659" s="11"/>
      <c r="AC659" s="264"/>
      <c r="AD659" s="264"/>
      <c r="AE659" s="11"/>
      <c r="AF659" s="11"/>
      <c r="AG659" s="11"/>
      <c r="AH659" s="11"/>
      <c r="AI659" s="11"/>
      <c r="AJ659" s="11"/>
      <c r="AK659" s="11"/>
    </row>
    <row r="660" ht="13.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89"/>
      <c r="AB660" s="11"/>
      <c r="AC660" s="264"/>
      <c r="AD660" s="264"/>
      <c r="AE660" s="11"/>
      <c r="AF660" s="11"/>
      <c r="AG660" s="11"/>
      <c r="AH660" s="11"/>
      <c r="AI660" s="11"/>
      <c r="AJ660" s="11"/>
      <c r="AK660" s="11"/>
    </row>
    <row r="661" ht="13.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89"/>
      <c r="AB661" s="11"/>
      <c r="AC661" s="264"/>
      <c r="AD661" s="264"/>
      <c r="AE661" s="11"/>
      <c r="AF661" s="11"/>
      <c r="AG661" s="11"/>
      <c r="AH661" s="11"/>
      <c r="AI661" s="11"/>
      <c r="AJ661" s="11"/>
      <c r="AK661" s="11"/>
    </row>
    <row r="662" ht="13.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89"/>
      <c r="AB662" s="11"/>
      <c r="AC662" s="264"/>
      <c r="AD662" s="264"/>
      <c r="AE662" s="11"/>
      <c r="AF662" s="11"/>
      <c r="AG662" s="11"/>
      <c r="AH662" s="11"/>
      <c r="AI662" s="11"/>
      <c r="AJ662" s="11"/>
      <c r="AK662" s="11"/>
    </row>
    <row r="663" ht="13.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89"/>
      <c r="AB663" s="11"/>
      <c r="AC663" s="264"/>
      <c r="AD663" s="264"/>
      <c r="AE663" s="11"/>
      <c r="AF663" s="11"/>
      <c r="AG663" s="11"/>
      <c r="AH663" s="11"/>
      <c r="AI663" s="11"/>
      <c r="AJ663" s="11"/>
      <c r="AK663" s="11"/>
    </row>
    <row r="664" ht="13.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89"/>
      <c r="AB664" s="11"/>
      <c r="AC664" s="264"/>
      <c r="AD664" s="264"/>
      <c r="AE664" s="11"/>
      <c r="AF664" s="11"/>
      <c r="AG664" s="11"/>
      <c r="AH664" s="11"/>
      <c r="AI664" s="11"/>
      <c r="AJ664" s="11"/>
      <c r="AK664" s="11"/>
    </row>
    <row r="665" ht="13.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89"/>
      <c r="AB665" s="11"/>
      <c r="AC665" s="264"/>
      <c r="AD665" s="264"/>
      <c r="AE665" s="11"/>
      <c r="AF665" s="11"/>
      <c r="AG665" s="11"/>
      <c r="AH665" s="11"/>
      <c r="AI665" s="11"/>
      <c r="AJ665" s="11"/>
      <c r="AK665" s="11"/>
    </row>
    <row r="666" ht="13.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89"/>
      <c r="AB666" s="11"/>
      <c r="AC666" s="264"/>
      <c r="AD666" s="264"/>
      <c r="AE666" s="11"/>
      <c r="AF666" s="11"/>
      <c r="AG666" s="11"/>
      <c r="AH666" s="11"/>
      <c r="AI666" s="11"/>
      <c r="AJ666" s="11"/>
      <c r="AK666" s="11"/>
    </row>
    <row r="667" ht="13.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89"/>
      <c r="AB667" s="11"/>
      <c r="AC667" s="264"/>
      <c r="AD667" s="264"/>
      <c r="AE667" s="11"/>
      <c r="AF667" s="11"/>
      <c r="AG667" s="11"/>
      <c r="AH667" s="11"/>
      <c r="AI667" s="11"/>
      <c r="AJ667" s="11"/>
      <c r="AK667" s="11"/>
    </row>
    <row r="668" ht="13.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89"/>
      <c r="AB668" s="11"/>
      <c r="AC668" s="264"/>
      <c r="AD668" s="264"/>
      <c r="AE668" s="11"/>
      <c r="AF668" s="11"/>
      <c r="AG668" s="11"/>
      <c r="AH668" s="11"/>
      <c r="AI668" s="11"/>
      <c r="AJ668" s="11"/>
      <c r="AK668" s="11"/>
    </row>
    <row r="669" ht="13.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89"/>
      <c r="AB669" s="11"/>
      <c r="AC669" s="264"/>
      <c r="AD669" s="264"/>
      <c r="AE669" s="11"/>
      <c r="AF669" s="11"/>
      <c r="AG669" s="11"/>
      <c r="AH669" s="11"/>
      <c r="AI669" s="11"/>
      <c r="AJ669" s="11"/>
      <c r="AK669" s="11"/>
    </row>
    <row r="670" ht="13.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89"/>
      <c r="AB670" s="11"/>
      <c r="AC670" s="264"/>
      <c r="AD670" s="264"/>
      <c r="AE670" s="11"/>
      <c r="AF670" s="11"/>
      <c r="AG670" s="11"/>
      <c r="AH670" s="11"/>
      <c r="AI670" s="11"/>
      <c r="AJ670" s="11"/>
      <c r="AK670" s="11"/>
    </row>
    <row r="671" ht="13.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89"/>
      <c r="AB671" s="11"/>
      <c r="AC671" s="264"/>
      <c r="AD671" s="264"/>
      <c r="AE671" s="11"/>
      <c r="AF671" s="11"/>
      <c r="AG671" s="11"/>
      <c r="AH671" s="11"/>
      <c r="AI671" s="11"/>
      <c r="AJ671" s="11"/>
      <c r="AK671" s="11"/>
    </row>
    <row r="672" ht="13.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89"/>
      <c r="AB672" s="11"/>
      <c r="AC672" s="264"/>
      <c r="AD672" s="264"/>
      <c r="AE672" s="11"/>
      <c r="AF672" s="11"/>
      <c r="AG672" s="11"/>
      <c r="AH672" s="11"/>
      <c r="AI672" s="11"/>
      <c r="AJ672" s="11"/>
      <c r="AK672" s="11"/>
    </row>
    <row r="673" ht="13.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89"/>
      <c r="AB673" s="11"/>
      <c r="AC673" s="264"/>
      <c r="AD673" s="264"/>
      <c r="AE673" s="11"/>
      <c r="AF673" s="11"/>
      <c r="AG673" s="11"/>
      <c r="AH673" s="11"/>
      <c r="AI673" s="11"/>
      <c r="AJ673" s="11"/>
      <c r="AK673" s="11"/>
    </row>
    <row r="674" ht="13.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89"/>
      <c r="AB674" s="11"/>
      <c r="AC674" s="264"/>
      <c r="AD674" s="264"/>
      <c r="AE674" s="11"/>
      <c r="AF674" s="11"/>
      <c r="AG674" s="11"/>
      <c r="AH674" s="11"/>
      <c r="AI674" s="11"/>
      <c r="AJ674" s="11"/>
      <c r="AK674" s="11"/>
    </row>
    <row r="675" ht="13.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89"/>
      <c r="AB675" s="11"/>
      <c r="AC675" s="264"/>
      <c r="AD675" s="264"/>
      <c r="AE675" s="11"/>
      <c r="AF675" s="11"/>
      <c r="AG675" s="11"/>
      <c r="AH675" s="11"/>
      <c r="AI675" s="11"/>
      <c r="AJ675" s="11"/>
      <c r="AK675" s="11"/>
    </row>
    <row r="676" ht="13.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89"/>
      <c r="AB676" s="11"/>
      <c r="AC676" s="264"/>
      <c r="AD676" s="264"/>
      <c r="AE676" s="11"/>
      <c r="AF676" s="11"/>
      <c r="AG676" s="11"/>
      <c r="AH676" s="11"/>
      <c r="AI676" s="11"/>
      <c r="AJ676" s="11"/>
      <c r="AK676" s="11"/>
    </row>
    <row r="677" ht="13.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89"/>
      <c r="AB677" s="11"/>
      <c r="AC677" s="264"/>
      <c r="AD677" s="264"/>
      <c r="AE677" s="11"/>
      <c r="AF677" s="11"/>
      <c r="AG677" s="11"/>
      <c r="AH677" s="11"/>
      <c r="AI677" s="11"/>
      <c r="AJ677" s="11"/>
      <c r="AK677" s="11"/>
    </row>
    <row r="678" ht="13.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89"/>
      <c r="AB678" s="11"/>
      <c r="AC678" s="264"/>
      <c r="AD678" s="264"/>
      <c r="AE678" s="11"/>
      <c r="AF678" s="11"/>
      <c r="AG678" s="11"/>
      <c r="AH678" s="11"/>
      <c r="AI678" s="11"/>
      <c r="AJ678" s="11"/>
      <c r="AK678" s="11"/>
    </row>
    <row r="679" ht="13.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89"/>
      <c r="AB679" s="11"/>
      <c r="AC679" s="264"/>
      <c r="AD679" s="264"/>
      <c r="AE679" s="11"/>
      <c r="AF679" s="11"/>
      <c r="AG679" s="11"/>
      <c r="AH679" s="11"/>
      <c r="AI679" s="11"/>
      <c r="AJ679" s="11"/>
      <c r="AK679" s="11"/>
    </row>
    <row r="680" ht="13.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89"/>
      <c r="AB680" s="11"/>
      <c r="AC680" s="264"/>
      <c r="AD680" s="264"/>
      <c r="AE680" s="11"/>
      <c r="AF680" s="11"/>
      <c r="AG680" s="11"/>
      <c r="AH680" s="11"/>
      <c r="AI680" s="11"/>
      <c r="AJ680" s="11"/>
      <c r="AK680" s="11"/>
    </row>
    <row r="681" ht="13.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89"/>
      <c r="AB681" s="11"/>
      <c r="AC681" s="264"/>
      <c r="AD681" s="264"/>
      <c r="AE681" s="11"/>
      <c r="AF681" s="11"/>
      <c r="AG681" s="11"/>
      <c r="AH681" s="11"/>
      <c r="AI681" s="11"/>
      <c r="AJ681" s="11"/>
      <c r="AK681" s="11"/>
    </row>
    <row r="682" ht="13.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89"/>
      <c r="AB682" s="11"/>
      <c r="AC682" s="264"/>
      <c r="AD682" s="264"/>
      <c r="AE682" s="11"/>
      <c r="AF682" s="11"/>
      <c r="AG682" s="11"/>
      <c r="AH682" s="11"/>
      <c r="AI682" s="11"/>
      <c r="AJ682" s="11"/>
      <c r="AK682" s="11"/>
    </row>
    <row r="683" ht="13.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89"/>
      <c r="AB683" s="11"/>
      <c r="AC683" s="264"/>
      <c r="AD683" s="264"/>
      <c r="AE683" s="11"/>
      <c r="AF683" s="11"/>
      <c r="AG683" s="11"/>
      <c r="AH683" s="11"/>
      <c r="AI683" s="11"/>
      <c r="AJ683" s="11"/>
      <c r="AK683" s="11"/>
    </row>
    <row r="684" ht="13.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89"/>
      <c r="AB684" s="11"/>
      <c r="AC684" s="264"/>
      <c r="AD684" s="264"/>
      <c r="AE684" s="11"/>
      <c r="AF684" s="11"/>
      <c r="AG684" s="11"/>
      <c r="AH684" s="11"/>
      <c r="AI684" s="11"/>
      <c r="AJ684" s="11"/>
      <c r="AK684" s="11"/>
    </row>
    <row r="685" ht="13.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89"/>
      <c r="AB685" s="11"/>
      <c r="AC685" s="264"/>
      <c r="AD685" s="264"/>
      <c r="AE685" s="11"/>
      <c r="AF685" s="11"/>
      <c r="AG685" s="11"/>
      <c r="AH685" s="11"/>
      <c r="AI685" s="11"/>
      <c r="AJ685" s="11"/>
      <c r="AK685" s="11"/>
    </row>
    <row r="686" ht="13.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89"/>
      <c r="AB686" s="11"/>
      <c r="AC686" s="264"/>
      <c r="AD686" s="264"/>
      <c r="AE686" s="11"/>
      <c r="AF686" s="11"/>
      <c r="AG686" s="11"/>
      <c r="AH686" s="11"/>
      <c r="AI686" s="11"/>
      <c r="AJ686" s="11"/>
      <c r="AK686" s="11"/>
    </row>
    <row r="687" ht="13.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89"/>
      <c r="AB687" s="11"/>
      <c r="AC687" s="264"/>
      <c r="AD687" s="264"/>
      <c r="AE687" s="11"/>
      <c r="AF687" s="11"/>
      <c r="AG687" s="11"/>
      <c r="AH687" s="11"/>
      <c r="AI687" s="11"/>
      <c r="AJ687" s="11"/>
      <c r="AK687" s="11"/>
    </row>
    <row r="688" ht="13.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89"/>
      <c r="AB688" s="11"/>
      <c r="AC688" s="264"/>
      <c r="AD688" s="264"/>
      <c r="AE688" s="11"/>
      <c r="AF688" s="11"/>
      <c r="AG688" s="11"/>
      <c r="AH688" s="11"/>
      <c r="AI688" s="11"/>
      <c r="AJ688" s="11"/>
      <c r="AK688" s="11"/>
    </row>
    <row r="689" ht="13.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89"/>
      <c r="AB689" s="11"/>
      <c r="AC689" s="264"/>
      <c r="AD689" s="264"/>
      <c r="AE689" s="11"/>
      <c r="AF689" s="11"/>
      <c r="AG689" s="11"/>
      <c r="AH689" s="11"/>
      <c r="AI689" s="11"/>
      <c r="AJ689" s="11"/>
      <c r="AK689" s="11"/>
    </row>
    <row r="690" ht="13.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89"/>
      <c r="AB690" s="11"/>
      <c r="AC690" s="264"/>
      <c r="AD690" s="264"/>
      <c r="AE690" s="11"/>
      <c r="AF690" s="11"/>
      <c r="AG690" s="11"/>
      <c r="AH690" s="11"/>
      <c r="AI690" s="11"/>
      <c r="AJ690" s="11"/>
      <c r="AK690" s="11"/>
    </row>
    <row r="691" ht="13.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89"/>
      <c r="AB691" s="11"/>
      <c r="AC691" s="264"/>
      <c r="AD691" s="264"/>
      <c r="AE691" s="11"/>
      <c r="AF691" s="11"/>
      <c r="AG691" s="11"/>
      <c r="AH691" s="11"/>
      <c r="AI691" s="11"/>
      <c r="AJ691" s="11"/>
      <c r="AK691" s="11"/>
    </row>
    <row r="692" ht="13.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89"/>
      <c r="AB692" s="11"/>
      <c r="AC692" s="264"/>
      <c r="AD692" s="264"/>
      <c r="AE692" s="11"/>
      <c r="AF692" s="11"/>
      <c r="AG692" s="11"/>
      <c r="AH692" s="11"/>
      <c r="AI692" s="11"/>
      <c r="AJ692" s="11"/>
      <c r="AK692" s="11"/>
    </row>
    <row r="693" ht="13.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89"/>
      <c r="AB693" s="11"/>
      <c r="AC693" s="264"/>
      <c r="AD693" s="264"/>
      <c r="AE693" s="11"/>
      <c r="AF693" s="11"/>
      <c r="AG693" s="11"/>
      <c r="AH693" s="11"/>
      <c r="AI693" s="11"/>
      <c r="AJ693" s="11"/>
      <c r="AK693" s="11"/>
    </row>
    <row r="694" ht="13.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89"/>
      <c r="AB694" s="11"/>
      <c r="AC694" s="264"/>
      <c r="AD694" s="264"/>
      <c r="AE694" s="11"/>
      <c r="AF694" s="11"/>
      <c r="AG694" s="11"/>
      <c r="AH694" s="11"/>
      <c r="AI694" s="11"/>
      <c r="AJ694" s="11"/>
      <c r="AK694" s="11"/>
    </row>
    <row r="695" ht="13.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89"/>
      <c r="AB695" s="11"/>
      <c r="AC695" s="264"/>
      <c r="AD695" s="264"/>
      <c r="AE695" s="11"/>
      <c r="AF695" s="11"/>
      <c r="AG695" s="11"/>
      <c r="AH695" s="11"/>
      <c r="AI695" s="11"/>
      <c r="AJ695" s="11"/>
      <c r="AK695" s="11"/>
    </row>
    <row r="696" ht="13.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89"/>
      <c r="AB696" s="11"/>
      <c r="AC696" s="264"/>
      <c r="AD696" s="264"/>
      <c r="AE696" s="11"/>
      <c r="AF696" s="11"/>
      <c r="AG696" s="11"/>
      <c r="AH696" s="11"/>
      <c r="AI696" s="11"/>
      <c r="AJ696" s="11"/>
      <c r="AK696" s="11"/>
    </row>
    <row r="697" ht="13.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89"/>
      <c r="AB697" s="11"/>
      <c r="AC697" s="264"/>
      <c r="AD697" s="264"/>
      <c r="AE697" s="11"/>
      <c r="AF697" s="11"/>
      <c r="AG697" s="11"/>
      <c r="AH697" s="11"/>
      <c r="AI697" s="11"/>
      <c r="AJ697" s="11"/>
      <c r="AK697" s="11"/>
    </row>
    <row r="698" ht="13.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89"/>
      <c r="AB698" s="11"/>
      <c r="AC698" s="264"/>
      <c r="AD698" s="264"/>
      <c r="AE698" s="11"/>
      <c r="AF698" s="11"/>
      <c r="AG698" s="11"/>
      <c r="AH698" s="11"/>
      <c r="AI698" s="11"/>
      <c r="AJ698" s="11"/>
      <c r="AK698" s="11"/>
    </row>
    <row r="699" ht="13.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89"/>
      <c r="AB699" s="11"/>
      <c r="AC699" s="264"/>
      <c r="AD699" s="264"/>
      <c r="AE699" s="11"/>
      <c r="AF699" s="11"/>
      <c r="AG699" s="11"/>
      <c r="AH699" s="11"/>
      <c r="AI699" s="11"/>
      <c r="AJ699" s="11"/>
      <c r="AK699" s="11"/>
    </row>
    <row r="700" ht="13.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89"/>
      <c r="AB700" s="11"/>
      <c r="AC700" s="264"/>
      <c r="AD700" s="264"/>
      <c r="AE700" s="11"/>
      <c r="AF700" s="11"/>
      <c r="AG700" s="11"/>
      <c r="AH700" s="11"/>
      <c r="AI700" s="11"/>
      <c r="AJ700" s="11"/>
      <c r="AK700" s="11"/>
    </row>
    <row r="701" ht="13.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89"/>
      <c r="AB701" s="11"/>
      <c r="AC701" s="264"/>
      <c r="AD701" s="264"/>
      <c r="AE701" s="11"/>
      <c r="AF701" s="11"/>
      <c r="AG701" s="11"/>
      <c r="AH701" s="11"/>
      <c r="AI701" s="11"/>
      <c r="AJ701" s="11"/>
      <c r="AK701" s="11"/>
    </row>
    <row r="702" ht="13.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89"/>
      <c r="AB702" s="11"/>
      <c r="AC702" s="264"/>
      <c r="AD702" s="264"/>
      <c r="AE702" s="11"/>
      <c r="AF702" s="11"/>
      <c r="AG702" s="11"/>
      <c r="AH702" s="11"/>
      <c r="AI702" s="11"/>
      <c r="AJ702" s="11"/>
      <c r="AK702" s="11"/>
    </row>
    <row r="703" ht="13.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89"/>
      <c r="AB703" s="11"/>
      <c r="AC703" s="264"/>
      <c r="AD703" s="264"/>
      <c r="AE703" s="11"/>
      <c r="AF703" s="11"/>
      <c r="AG703" s="11"/>
      <c r="AH703" s="11"/>
      <c r="AI703" s="11"/>
      <c r="AJ703" s="11"/>
      <c r="AK703" s="11"/>
    </row>
    <row r="704" ht="13.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89"/>
      <c r="AB704" s="11"/>
      <c r="AC704" s="264"/>
      <c r="AD704" s="264"/>
      <c r="AE704" s="11"/>
      <c r="AF704" s="11"/>
      <c r="AG704" s="11"/>
      <c r="AH704" s="11"/>
      <c r="AI704" s="11"/>
      <c r="AJ704" s="11"/>
      <c r="AK704" s="11"/>
    </row>
    <row r="705" ht="13.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89"/>
      <c r="AB705" s="11"/>
      <c r="AC705" s="264"/>
      <c r="AD705" s="264"/>
      <c r="AE705" s="11"/>
      <c r="AF705" s="11"/>
      <c r="AG705" s="11"/>
      <c r="AH705" s="11"/>
      <c r="AI705" s="11"/>
      <c r="AJ705" s="11"/>
      <c r="AK705" s="11"/>
    </row>
    <row r="706" ht="13.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89"/>
      <c r="AB706" s="11"/>
      <c r="AC706" s="264"/>
      <c r="AD706" s="264"/>
      <c r="AE706" s="11"/>
      <c r="AF706" s="11"/>
      <c r="AG706" s="11"/>
      <c r="AH706" s="11"/>
      <c r="AI706" s="11"/>
      <c r="AJ706" s="11"/>
      <c r="AK706" s="11"/>
    </row>
    <row r="707" ht="13.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89"/>
      <c r="AB707" s="11"/>
      <c r="AC707" s="264"/>
      <c r="AD707" s="264"/>
      <c r="AE707" s="11"/>
      <c r="AF707" s="11"/>
      <c r="AG707" s="11"/>
      <c r="AH707" s="11"/>
      <c r="AI707" s="11"/>
      <c r="AJ707" s="11"/>
      <c r="AK707" s="11"/>
    </row>
    <row r="708" ht="13.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89"/>
      <c r="AB708" s="11"/>
      <c r="AC708" s="264"/>
      <c r="AD708" s="264"/>
      <c r="AE708" s="11"/>
      <c r="AF708" s="11"/>
      <c r="AG708" s="11"/>
      <c r="AH708" s="11"/>
      <c r="AI708" s="11"/>
      <c r="AJ708" s="11"/>
      <c r="AK708" s="11"/>
    </row>
    <row r="709" ht="13.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89"/>
      <c r="AB709" s="11"/>
      <c r="AC709" s="264"/>
      <c r="AD709" s="264"/>
      <c r="AE709" s="11"/>
      <c r="AF709" s="11"/>
      <c r="AG709" s="11"/>
      <c r="AH709" s="11"/>
      <c r="AI709" s="11"/>
      <c r="AJ709" s="11"/>
      <c r="AK709" s="11"/>
    </row>
    <row r="710" ht="13.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89"/>
      <c r="AB710" s="11"/>
      <c r="AC710" s="264"/>
      <c r="AD710" s="264"/>
      <c r="AE710" s="11"/>
      <c r="AF710" s="11"/>
      <c r="AG710" s="11"/>
      <c r="AH710" s="11"/>
      <c r="AI710" s="11"/>
      <c r="AJ710" s="11"/>
      <c r="AK710" s="11"/>
    </row>
    <row r="711" ht="13.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89"/>
      <c r="AB711" s="11"/>
      <c r="AC711" s="264"/>
      <c r="AD711" s="264"/>
      <c r="AE711" s="11"/>
      <c r="AF711" s="11"/>
      <c r="AG711" s="11"/>
      <c r="AH711" s="11"/>
      <c r="AI711" s="11"/>
      <c r="AJ711" s="11"/>
      <c r="AK711" s="11"/>
    </row>
    <row r="712" ht="13.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89"/>
      <c r="AB712" s="11"/>
      <c r="AC712" s="264"/>
      <c r="AD712" s="264"/>
      <c r="AE712" s="11"/>
      <c r="AF712" s="11"/>
      <c r="AG712" s="11"/>
      <c r="AH712" s="11"/>
      <c r="AI712" s="11"/>
      <c r="AJ712" s="11"/>
      <c r="AK712" s="11"/>
    </row>
    <row r="713" ht="13.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89"/>
      <c r="AB713" s="11"/>
      <c r="AC713" s="264"/>
      <c r="AD713" s="264"/>
      <c r="AE713" s="11"/>
      <c r="AF713" s="11"/>
      <c r="AG713" s="11"/>
      <c r="AH713" s="11"/>
      <c r="AI713" s="11"/>
      <c r="AJ713" s="11"/>
      <c r="AK713" s="11"/>
    </row>
    <row r="714" ht="13.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89"/>
      <c r="AB714" s="11"/>
      <c r="AC714" s="264"/>
      <c r="AD714" s="264"/>
      <c r="AE714" s="11"/>
      <c r="AF714" s="11"/>
      <c r="AG714" s="11"/>
      <c r="AH714" s="11"/>
      <c r="AI714" s="11"/>
      <c r="AJ714" s="11"/>
      <c r="AK714" s="11"/>
    </row>
    <row r="715" ht="13.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89"/>
      <c r="AB715" s="11"/>
      <c r="AC715" s="264"/>
      <c r="AD715" s="264"/>
      <c r="AE715" s="11"/>
      <c r="AF715" s="11"/>
      <c r="AG715" s="11"/>
      <c r="AH715" s="11"/>
      <c r="AI715" s="11"/>
      <c r="AJ715" s="11"/>
      <c r="AK715" s="11"/>
    </row>
    <row r="716" ht="13.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89"/>
      <c r="AB716" s="11"/>
      <c r="AC716" s="264"/>
      <c r="AD716" s="264"/>
      <c r="AE716" s="11"/>
      <c r="AF716" s="11"/>
      <c r="AG716" s="11"/>
      <c r="AH716" s="11"/>
      <c r="AI716" s="11"/>
      <c r="AJ716" s="11"/>
      <c r="AK716" s="11"/>
    </row>
    <row r="717" ht="13.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89"/>
      <c r="AB717" s="11"/>
      <c r="AC717" s="264"/>
      <c r="AD717" s="264"/>
      <c r="AE717" s="11"/>
      <c r="AF717" s="11"/>
      <c r="AG717" s="11"/>
      <c r="AH717" s="11"/>
      <c r="AI717" s="11"/>
      <c r="AJ717" s="11"/>
      <c r="AK717" s="11"/>
    </row>
    <row r="718" ht="13.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89"/>
      <c r="AB718" s="11"/>
      <c r="AC718" s="264"/>
      <c r="AD718" s="264"/>
      <c r="AE718" s="11"/>
      <c r="AF718" s="11"/>
      <c r="AG718" s="11"/>
      <c r="AH718" s="11"/>
      <c r="AI718" s="11"/>
      <c r="AJ718" s="11"/>
      <c r="AK718" s="11"/>
    </row>
    <row r="719" ht="13.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89"/>
      <c r="AB719" s="11"/>
      <c r="AC719" s="264"/>
      <c r="AD719" s="264"/>
      <c r="AE719" s="11"/>
      <c r="AF719" s="11"/>
      <c r="AG719" s="11"/>
      <c r="AH719" s="11"/>
      <c r="AI719" s="11"/>
      <c r="AJ719" s="11"/>
      <c r="AK719" s="11"/>
    </row>
    <row r="720" ht="13.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89"/>
      <c r="AB720" s="11"/>
      <c r="AC720" s="264"/>
      <c r="AD720" s="264"/>
      <c r="AE720" s="11"/>
      <c r="AF720" s="11"/>
      <c r="AG720" s="11"/>
      <c r="AH720" s="11"/>
      <c r="AI720" s="11"/>
      <c r="AJ720" s="11"/>
      <c r="AK720" s="11"/>
    </row>
    <row r="721" ht="13.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89"/>
      <c r="AB721" s="11"/>
      <c r="AC721" s="264"/>
      <c r="AD721" s="264"/>
      <c r="AE721" s="11"/>
      <c r="AF721" s="11"/>
      <c r="AG721" s="11"/>
      <c r="AH721" s="11"/>
      <c r="AI721" s="11"/>
      <c r="AJ721" s="11"/>
      <c r="AK721" s="11"/>
    </row>
    <row r="722" ht="13.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89"/>
      <c r="AB722" s="11"/>
      <c r="AC722" s="264"/>
      <c r="AD722" s="264"/>
      <c r="AE722" s="11"/>
      <c r="AF722" s="11"/>
      <c r="AG722" s="11"/>
      <c r="AH722" s="11"/>
      <c r="AI722" s="11"/>
      <c r="AJ722" s="11"/>
      <c r="AK722" s="11"/>
    </row>
    <row r="723" ht="13.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89"/>
      <c r="AB723" s="11"/>
      <c r="AC723" s="264"/>
      <c r="AD723" s="264"/>
      <c r="AE723" s="11"/>
      <c r="AF723" s="11"/>
      <c r="AG723" s="11"/>
      <c r="AH723" s="11"/>
      <c r="AI723" s="11"/>
      <c r="AJ723" s="11"/>
      <c r="AK723" s="11"/>
    </row>
    <row r="724" ht="13.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89"/>
      <c r="AB724" s="11"/>
      <c r="AC724" s="264"/>
      <c r="AD724" s="264"/>
      <c r="AE724" s="11"/>
      <c r="AF724" s="11"/>
      <c r="AG724" s="11"/>
      <c r="AH724" s="11"/>
      <c r="AI724" s="11"/>
      <c r="AJ724" s="11"/>
      <c r="AK724" s="11"/>
    </row>
    <row r="725" ht="13.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89"/>
      <c r="AB725" s="11"/>
      <c r="AC725" s="264"/>
      <c r="AD725" s="264"/>
      <c r="AE725" s="11"/>
      <c r="AF725" s="11"/>
      <c r="AG725" s="11"/>
      <c r="AH725" s="11"/>
      <c r="AI725" s="11"/>
      <c r="AJ725" s="11"/>
      <c r="AK725" s="11"/>
    </row>
    <row r="726" ht="13.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89"/>
      <c r="AB726" s="11"/>
      <c r="AC726" s="264"/>
      <c r="AD726" s="264"/>
      <c r="AE726" s="11"/>
      <c r="AF726" s="11"/>
      <c r="AG726" s="11"/>
      <c r="AH726" s="11"/>
      <c r="AI726" s="11"/>
      <c r="AJ726" s="11"/>
      <c r="AK726" s="11"/>
    </row>
    <row r="727" ht="13.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89"/>
      <c r="AB727" s="11"/>
      <c r="AC727" s="264"/>
      <c r="AD727" s="264"/>
      <c r="AE727" s="11"/>
      <c r="AF727" s="11"/>
      <c r="AG727" s="11"/>
      <c r="AH727" s="11"/>
      <c r="AI727" s="11"/>
      <c r="AJ727" s="11"/>
      <c r="AK727" s="11"/>
    </row>
    <row r="728" ht="13.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89"/>
      <c r="AB728" s="11"/>
      <c r="AC728" s="264"/>
      <c r="AD728" s="264"/>
      <c r="AE728" s="11"/>
      <c r="AF728" s="11"/>
      <c r="AG728" s="11"/>
      <c r="AH728" s="11"/>
      <c r="AI728" s="11"/>
      <c r="AJ728" s="11"/>
      <c r="AK728" s="11"/>
    </row>
    <row r="729" ht="13.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89"/>
      <c r="AB729" s="11"/>
      <c r="AC729" s="264"/>
      <c r="AD729" s="264"/>
      <c r="AE729" s="11"/>
      <c r="AF729" s="11"/>
      <c r="AG729" s="11"/>
      <c r="AH729" s="11"/>
      <c r="AI729" s="11"/>
      <c r="AJ729" s="11"/>
      <c r="AK729" s="11"/>
    </row>
    <row r="730" ht="13.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89"/>
      <c r="AB730" s="11"/>
      <c r="AC730" s="264"/>
      <c r="AD730" s="264"/>
      <c r="AE730" s="11"/>
      <c r="AF730" s="11"/>
      <c r="AG730" s="11"/>
      <c r="AH730" s="11"/>
      <c r="AI730" s="11"/>
      <c r="AJ730" s="11"/>
      <c r="AK730" s="11"/>
    </row>
    <row r="731" ht="13.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89"/>
      <c r="AB731" s="11"/>
      <c r="AC731" s="264"/>
      <c r="AD731" s="264"/>
      <c r="AE731" s="11"/>
      <c r="AF731" s="11"/>
      <c r="AG731" s="11"/>
      <c r="AH731" s="11"/>
      <c r="AI731" s="11"/>
      <c r="AJ731" s="11"/>
      <c r="AK731" s="11"/>
    </row>
    <row r="732" ht="13.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89"/>
      <c r="AB732" s="11"/>
      <c r="AC732" s="264"/>
      <c r="AD732" s="264"/>
      <c r="AE732" s="11"/>
      <c r="AF732" s="11"/>
      <c r="AG732" s="11"/>
      <c r="AH732" s="11"/>
      <c r="AI732" s="11"/>
      <c r="AJ732" s="11"/>
      <c r="AK732" s="11"/>
    </row>
    <row r="733" ht="13.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89"/>
      <c r="AB733" s="11"/>
      <c r="AC733" s="264"/>
      <c r="AD733" s="264"/>
      <c r="AE733" s="11"/>
      <c r="AF733" s="11"/>
      <c r="AG733" s="11"/>
      <c r="AH733" s="11"/>
      <c r="AI733" s="11"/>
      <c r="AJ733" s="11"/>
      <c r="AK733" s="11"/>
    </row>
    <row r="734" ht="13.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89"/>
      <c r="AB734" s="11"/>
      <c r="AC734" s="264"/>
      <c r="AD734" s="264"/>
      <c r="AE734" s="11"/>
      <c r="AF734" s="11"/>
      <c r="AG734" s="11"/>
      <c r="AH734" s="11"/>
      <c r="AI734" s="11"/>
      <c r="AJ734" s="11"/>
      <c r="AK734" s="11"/>
    </row>
    <row r="735" ht="13.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89"/>
      <c r="AB735" s="11"/>
      <c r="AC735" s="264"/>
      <c r="AD735" s="264"/>
      <c r="AE735" s="11"/>
      <c r="AF735" s="11"/>
      <c r="AG735" s="11"/>
      <c r="AH735" s="11"/>
      <c r="AI735" s="11"/>
      <c r="AJ735" s="11"/>
      <c r="AK735" s="11"/>
    </row>
    <row r="736" ht="13.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89"/>
      <c r="AB736" s="11"/>
      <c r="AC736" s="264"/>
      <c r="AD736" s="264"/>
      <c r="AE736" s="11"/>
      <c r="AF736" s="11"/>
      <c r="AG736" s="11"/>
      <c r="AH736" s="11"/>
      <c r="AI736" s="11"/>
      <c r="AJ736" s="11"/>
      <c r="AK736" s="11"/>
    </row>
    <row r="737" ht="13.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89"/>
      <c r="AB737" s="11"/>
      <c r="AC737" s="264"/>
      <c r="AD737" s="264"/>
      <c r="AE737" s="11"/>
      <c r="AF737" s="11"/>
      <c r="AG737" s="11"/>
      <c r="AH737" s="11"/>
      <c r="AI737" s="11"/>
      <c r="AJ737" s="11"/>
      <c r="AK737" s="11"/>
    </row>
    <row r="738" ht="13.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89"/>
      <c r="AB738" s="11"/>
      <c r="AC738" s="264"/>
      <c r="AD738" s="264"/>
      <c r="AE738" s="11"/>
      <c r="AF738" s="11"/>
      <c r="AG738" s="11"/>
      <c r="AH738" s="11"/>
      <c r="AI738" s="11"/>
      <c r="AJ738" s="11"/>
      <c r="AK738" s="11"/>
    </row>
    <row r="739" ht="13.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89"/>
      <c r="AB739" s="11"/>
      <c r="AC739" s="264"/>
      <c r="AD739" s="264"/>
      <c r="AE739" s="11"/>
      <c r="AF739" s="11"/>
      <c r="AG739" s="11"/>
      <c r="AH739" s="11"/>
      <c r="AI739" s="11"/>
      <c r="AJ739" s="11"/>
      <c r="AK739" s="11"/>
    </row>
    <row r="740" ht="13.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89"/>
      <c r="AB740" s="11"/>
      <c r="AC740" s="264"/>
      <c r="AD740" s="264"/>
      <c r="AE740" s="11"/>
      <c r="AF740" s="11"/>
      <c r="AG740" s="11"/>
      <c r="AH740" s="11"/>
      <c r="AI740" s="11"/>
      <c r="AJ740" s="11"/>
      <c r="AK740" s="11"/>
    </row>
    <row r="741" ht="13.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89"/>
      <c r="AB741" s="11"/>
      <c r="AC741" s="264"/>
      <c r="AD741" s="264"/>
      <c r="AE741" s="11"/>
      <c r="AF741" s="11"/>
      <c r="AG741" s="11"/>
      <c r="AH741" s="11"/>
      <c r="AI741" s="11"/>
      <c r="AJ741" s="11"/>
      <c r="AK741" s="11"/>
    </row>
    <row r="742" ht="13.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89"/>
      <c r="AB742" s="11"/>
      <c r="AC742" s="264"/>
      <c r="AD742" s="264"/>
      <c r="AE742" s="11"/>
      <c r="AF742" s="11"/>
      <c r="AG742" s="11"/>
      <c r="AH742" s="11"/>
      <c r="AI742" s="11"/>
      <c r="AJ742" s="11"/>
      <c r="AK742" s="11"/>
    </row>
    <row r="743" ht="13.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89"/>
      <c r="AB743" s="11"/>
      <c r="AC743" s="264"/>
      <c r="AD743" s="264"/>
      <c r="AE743" s="11"/>
      <c r="AF743" s="11"/>
      <c r="AG743" s="11"/>
      <c r="AH743" s="11"/>
      <c r="AI743" s="11"/>
      <c r="AJ743" s="11"/>
      <c r="AK743" s="11"/>
    </row>
    <row r="744" ht="13.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89"/>
      <c r="AB744" s="11"/>
      <c r="AC744" s="264"/>
      <c r="AD744" s="264"/>
      <c r="AE744" s="11"/>
      <c r="AF744" s="11"/>
      <c r="AG744" s="11"/>
      <c r="AH744" s="11"/>
      <c r="AI744" s="11"/>
      <c r="AJ744" s="11"/>
      <c r="AK744" s="11"/>
    </row>
    <row r="745" ht="13.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89"/>
      <c r="AB745" s="11"/>
      <c r="AC745" s="264"/>
      <c r="AD745" s="264"/>
      <c r="AE745" s="11"/>
      <c r="AF745" s="11"/>
      <c r="AG745" s="11"/>
      <c r="AH745" s="11"/>
      <c r="AI745" s="11"/>
      <c r="AJ745" s="11"/>
      <c r="AK745" s="11"/>
    </row>
    <row r="746" ht="13.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89"/>
      <c r="AB746" s="11"/>
      <c r="AC746" s="264"/>
      <c r="AD746" s="264"/>
      <c r="AE746" s="11"/>
      <c r="AF746" s="11"/>
      <c r="AG746" s="11"/>
      <c r="AH746" s="11"/>
      <c r="AI746" s="11"/>
      <c r="AJ746" s="11"/>
      <c r="AK746" s="11"/>
    </row>
    <row r="747" ht="13.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89"/>
      <c r="AB747" s="11"/>
      <c r="AC747" s="264"/>
      <c r="AD747" s="264"/>
      <c r="AE747" s="11"/>
      <c r="AF747" s="11"/>
      <c r="AG747" s="11"/>
      <c r="AH747" s="11"/>
      <c r="AI747" s="11"/>
      <c r="AJ747" s="11"/>
      <c r="AK747" s="11"/>
    </row>
    <row r="748" ht="13.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89"/>
      <c r="AB748" s="11"/>
      <c r="AC748" s="264"/>
      <c r="AD748" s="264"/>
      <c r="AE748" s="11"/>
      <c r="AF748" s="11"/>
      <c r="AG748" s="11"/>
      <c r="AH748" s="11"/>
      <c r="AI748" s="11"/>
      <c r="AJ748" s="11"/>
      <c r="AK748" s="11"/>
    </row>
    <row r="749" ht="13.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89"/>
      <c r="AB749" s="11"/>
      <c r="AC749" s="264"/>
      <c r="AD749" s="264"/>
      <c r="AE749" s="11"/>
      <c r="AF749" s="11"/>
      <c r="AG749" s="11"/>
      <c r="AH749" s="11"/>
      <c r="AI749" s="11"/>
      <c r="AJ749" s="11"/>
      <c r="AK749" s="11"/>
    </row>
    <row r="750" ht="13.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89"/>
      <c r="AB750" s="11"/>
      <c r="AC750" s="264"/>
      <c r="AD750" s="264"/>
      <c r="AE750" s="11"/>
      <c r="AF750" s="11"/>
      <c r="AG750" s="11"/>
      <c r="AH750" s="11"/>
      <c r="AI750" s="11"/>
      <c r="AJ750" s="11"/>
      <c r="AK750" s="11"/>
    </row>
    <row r="751" ht="13.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89"/>
      <c r="AB751" s="11"/>
      <c r="AC751" s="264"/>
      <c r="AD751" s="264"/>
      <c r="AE751" s="11"/>
      <c r="AF751" s="11"/>
      <c r="AG751" s="11"/>
      <c r="AH751" s="11"/>
      <c r="AI751" s="11"/>
      <c r="AJ751" s="11"/>
      <c r="AK751" s="11"/>
    </row>
    <row r="752" ht="13.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89"/>
      <c r="AB752" s="11"/>
      <c r="AC752" s="264"/>
      <c r="AD752" s="264"/>
      <c r="AE752" s="11"/>
      <c r="AF752" s="11"/>
      <c r="AG752" s="11"/>
      <c r="AH752" s="11"/>
      <c r="AI752" s="11"/>
      <c r="AJ752" s="11"/>
      <c r="AK752" s="11"/>
    </row>
    <row r="753" ht="13.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89"/>
      <c r="AB753" s="11"/>
      <c r="AC753" s="264"/>
      <c r="AD753" s="264"/>
      <c r="AE753" s="11"/>
      <c r="AF753" s="11"/>
      <c r="AG753" s="11"/>
      <c r="AH753" s="11"/>
      <c r="AI753" s="11"/>
      <c r="AJ753" s="11"/>
      <c r="AK753" s="11"/>
    </row>
    <row r="754" ht="13.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89"/>
      <c r="AB754" s="11"/>
      <c r="AC754" s="264"/>
      <c r="AD754" s="264"/>
      <c r="AE754" s="11"/>
      <c r="AF754" s="11"/>
      <c r="AG754" s="11"/>
      <c r="AH754" s="11"/>
      <c r="AI754" s="11"/>
      <c r="AJ754" s="11"/>
      <c r="AK754" s="11"/>
    </row>
    <row r="755" ht="13.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89"/>
      <c r="AB755" s="11"/>
      <c r="AC755" s="264"/>
      <c r="AD755" s="264"/>
      <c r="AE755" s="11"/>
      <c r="AF755" s="11"/>
      <c r="AG755" s="11"/>
      <c r="AH755" s="11"/>
      <c r="AI755" s="11"/>
      <c r="AJ755" s="11"/>
      <c r="AK755" s="11"/>
    </row>
    <row r="756" ht="13.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89"/>
      <c r="AB756" s="11"/>
      <c r="AC756" s="264"/>
      <c r="AD756" s="264"/>
      <c r="AE756" s="11"/>
      <c r="AF756" s="11"/>
      <c r="AG756" s="11"/>
      <c r="AH756" s="11"/>
      <c r="AI756" s="11"/>
      <c r="AJ756" s="11"/>
      <c r="AK756" s="11"/>
    </row>
    <row r="757" ht="13.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89"/>
      <c r="AB757" s="11"/>
      <c r="AC757" s="264"/>
      <c r="AD757" s="264"/>
      <c r="AE757" s="11"/>
      <c r="AF757" s="11"/>
      <c r="AG757" s="11"/>
      <c r="AH757" s="11"/>
      <c r="AI757" s="11"/>
      <c r="AJ757" s="11"/>
      <c r="AK757" s="11"/>
    </row>
    <row r="758" ht="13.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89"/>
      <c r="AB758" s="11"/>
      <c r="AC758" s="264"/>
      <c r="AD758" s="264"/>
      <c r="AE758" s="11"/>
      <c r="AF758" s="11"/>
      <c r="AG758" s="11"/>
      <c r="AH758" s="11"/>
      <c r="AI758" s="11"/>
      <c r="AJ758" s="11"/>
      <c r="AK758" s="11"/>
    </row>
    <row r="759" ht="13.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89"/>
      <c r="AB759" s="11"/>
      <c r="AC759" s="264"/>
      <c r="AD759" s="264"/>
      <c r="AE759" s="11"/>
      <c r="AF759" s="11"/>
      <c r="AG759" s="11"/>
      <c r="AH759" s="11"/>
      <c r="AI759" s="11"/>
      <c r="AJ759" s="11"/>
      <c r="AK759" s="11"/>
    </row>
    <row r="760" ht="13.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89"/>
      <c r="AB760" s="11"/>
      <c r="AC760" s="264"/>
      <c r="AD760" s="264"/>
      <c r="AE760" s="11"/>
      <c r="AF760" s="11"/>
      <c r="AG760" s="11"/>
      <c r="AH760" s="11"/>
      <c r="AI760" s="11"/>
      <c r="AJ760" s="11"/>
      <c r="AK760" s="11"/>
    </row>
    <row r="761" ht="13.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89"/>
      <c r="AB761" s="11"/>
      <c r="AC761" s="264"/>
      <c r="AD761" s="264"/>
      <c r="AE761" s="11"/>
      <c r="AF761" s="11"/>
      <c r="AG761" s="11"/>
      <c r="AH761" s="11"/>
      <c r="AI761" s="11"/>
      <c r="AJ761" s="11"/>
      <c r="AK761" s="11"/>
    </row>
    <row r="762" ht="13.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89"/>
      <c r="AB762" s="11"/>
      <c r="AC762" s="264"/>
      <c r="AD762" s="264"/>
      <c r="AE762" s="11"/>
      <c r="AF762" s="11"/>
      <c r="AG762" s="11"/>
      <c r="AH762" s="11"/>
      <c r="AI762" s="11"/>
      <c r="AJ762" s="11"/>
      <c r="AK762" s="11"/>
    </row>
    <row r="763" ht="13.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89"/>
      <c r="AB763" s="11"/>
      <c r="AC763" s="264"/>
      <c r="AD763" s="264"/>
      <c r="AE763" s="11"/>
      <c r="AF763" s="11"/>
      <c r="AG763" s="11"/>
      <c r="AH763" s="11"/>
      <c r="AI763" s="11"/>
      <c r="AJ763" s="11"/>
      <c r="AK763" s="11"/>
    </row>
    <row r="764" ht="13.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89"/>
      <c r="AB764" s="11"/>
      <c r="AC764" s="264"/>
      <c r="AD764" s="264"/>
      <c r="AE764" s="11"/>
      <c r="AF764" s="11"/>
      <c r="AG764" s="11"/>
      <c r="AH764" s="11"/>
      <c r="AI764" s="11"/>
      <c r="AJ764" s="11"/>
      <c r="AK764" s="11"/>
    </row>
    <row r="765" ht="13.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89"/>
      <c r="AB765" s="11"/>
      <c r="AC765" s="264"/>
      <c r="AD765" s="264"/>
      <c r="AE765" s="11"/>
      <c r="AF765" s="11"/>
      <c r="AG765" s="11"/>
      <c r="AH765" s="11"/>
      <c r="AI765" s="11"/>
      <c r="AJ765" s="11"/>
      <c r="AK765" s="11"/>
    </row>
    <row r="766" ht="13.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89"/>
      <c r="AB766" s="11"/>
      <c r="AC766" s="264"/>
      <c r="AD766" s="264"/>
      <c r="AE766" s="11"/>
      <c r="AF766" s="11"/>
      <c r="AG766" s="11"/>
      <c r="AH766" s="11"/>
      <c r="AI766" s="11"/>
      <c r="AJ766" s="11"/>
      <c r="AK766" s="11"/>
    </row>
    <row r="767" ht="13.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89"/>
      <c r="AB767" s="11"/>
      <c r="AC767" s="264"/>
      <c r="AD767" s="264"/>
      <c r="AE767" s="11"/>
      <c r="AF767" s="11"/>
      <c r="AG767" s="11"/>
      <c r="AH767" s="11"/>
      <c r="AI767" s="11"/>
      <c r="AJ767" s="11"/>
      <c r="AK767" s="11"/>
    </row>
    <row r="768" ht="13.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89"/>
      <c r="AB768" s="11"/>
      <c r="AC768" s="264"/>
      <c r="AD768" s="264"/>
      <c r="AE768" s="11"/>
      <c r="AF768" s="11"/>
      <c r="AG768" s="11"/>
      <c r="AH768" s="11"/>
      <c r="AI768" s="11"/>
      <c r="AJ768" s="11"/>
      <c r="AK768" s="11"/>
    </row>
    <row r="769" ht="13.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89"/>
      <c r="AB769" s="11"/>
      <c r="AC769" s="264"/>
      <c r="AD769" s="264"/>
      <c r="AE769" s="11"/>
      <c r="AF769" s="11"/>
      <c r="AG769" s="11"/>
      <c r="AH769" s="11"/>
      <c r="AI769" s="11"/>
      <c r="AJ769" s="11"/>
      <c r="AK769" s="11"/>
    </row>
    <row r="770" ht="13.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89"/>
      <c r="AB770" s="11"/>
      <c r="AC770" s="264"/>
      <c r="AD770" s="264"/>
      <c r="AE770" s="11"/>
      <c r="AF770" s="11"/>
      <c r="AG770" s="11"/>
      <c r="AH770" s="11"/>
      <c r="AI770" s="11"/>
      <c r="AJ770" s="11"/>
      <c r="AK770" s="11"/>
    </row>
    <row r="771" ht="13.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89"/>
      <c r="AB771" s="11"/>
      <c r="AC771" s="264"/>
      <c r="AD771" s="264"/>
      <c r="AE771" s="11"/>
      <c r="AF771" s="11"/>
      <c r="AG771" s="11"/>
      <c r="AH771" s="11"/>
      <c r="AI771" s="11"/>
      <c r="AJ771" s="11"/>
      <c r="AK771" s="11"/>
    </row>
    <row r="772" ht="13.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89"/>
      <c r="AB772" s="11"/>
      <c r="AC772" s="264"/>
      <c r="AD772" s="264"/>
      <c r="AE772" s="11"/>
      <c r="AF772" s="11"/>
      <c r="AG772" s="11"/>
      <c r="AH772" s="11"/>
      <c r="AI772" s="11"/>
      <c r="AJ772" s="11"/>
      <c r="AK772" s="11"/>
    </row>
    <row r="773" ht="13.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89"/>
      <c r="AB773" s="11"/>
      <c r="AC773" s="264"/>
      <c r="AD773" s="264"/>
      <c r="AE773" s="11"/>
      <c r="AF773" s="11"/>
      <c r="AG773" s="11"/>
      <c r="AH773" s="11"/>
      <c r="AI773" s="11"/>
      <c r="AJ773" s="11"/>
      <c r="AK773" s="11"/>
    </row>
    <row r="774" ht="13.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89"/>
      <c r="AB774" s="11"/>
      <c r="AC774" s="264"/>
      <c r="AD774" s="264"/>
      <c r="AE774" s="11"/>
      <c r="AF774" s="11"/>
      <c r="AG774" s="11"/>
      <c r="AH774" s="11"/>
      <c r="AI774" s="11"/>
      <c r="AJ774" s="11"/>
      <c r="AK774" s="11"/>
    </row>
    <row r="775" ht="13.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89"/>
      <c r="AB775" s="11"/>
      <c r="AC775" s="264"/>
      <c r="AD775" s="264"/>
      <c r="AE775" s="11"/>
      <c r="AF775" s="11"/>
      <c r="AG775" s="11"/>
      <c r="AH775" s="11"/>
      <c r="AI775" s="11"/>
      <c r="AJ775" s="11"/>
      <c r="AK775" s="11"/>
    </row>
    <row r="776" ht="13.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89"/>
      <c r="AB776" s="11"/>
      <c r="AC776" s="264"/>
      <c r="AD776" s="264"/>
      <c r="AE776" s="11"/>
      <c r="AF776" s="11"/>
      <c r="AG776" s="11"/>
      <c r="AH776" s="11"/>
      <c r="AI776" s="11"/>
      <c r="AJ776" s="11"/>
      <c r="AK776" s="11"/>
    </row>
    <row r="777" ht="13.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89"/>
      <c r="AB777" s="11"/>
      <c r="AC777" s="264"/>
      <c r="AD777" s="264"/>
      <c r="AE777" s="11"/>
      <c r="AF777" s="11"/>
      <c r="AG777" s="11"/>
      <c r="AH777" s="11"/>
      <c r="AI777" s="11"/>
      <c r="AJ777" s="11"/>
      <c r="AK777" s="11"/>
    </row>
    <row r="778" ht="13.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89"/>
      <c r="AB778" s="11"/>
      <c r="AC778" s="264"/>
      <c r="AD778" s="264"/>
      <c r="AE778" s="11"/>
      <c r="AF778" s="11"/>
      <c r="AG778" s="11"/>
      <c r="AH778" s="11"/>
      <c r="AI778" s="11"/>
      <c r="AJ778" s="11"/>
      <c r="AK778" s="11"/>
    </row>
    <row r="779" ht="13.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89"/>
      <c r="AB779" s="11"/>
      <c r="AC779" s="264"/>
      <c r="AD779" s="264"/>
      <c r="AE779" s="11"/>
      <c r="AF779" s="11"/>
      <c r="AG779" s="11"/>
      <c r="AH779" s="11"/>
      <c r="AI779" s="11"/>
      <c r="AJ779" s="11"/>
      <c r="AK779" s="11"/>
    </row>
    <row r="780" ht="13.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89"/>
      <c r="AB780" s="11"/>
      <c r="AC780" s="264"/>
      <c r="AD780" s="264"/>
      <c r="AE780" s="11"/>
      <c r="AF780" s="11"/>
      <c r="AG780" s="11"/>
      <c r="AH780" s="11"/>
      <c r="AI780" s="11"/>
      <c r="AJ780" s="11"/>
      <c r="AK780" s="11"/>
    </row>
    <row r="781" ht="13.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89"/>
      <c r="AB781" s="11"/>
      <c r="AC781" s="264"/>
      <c r="AD781" s="264"/>
      <c r="AE781" s="11"/>
      <c r="AF781" s="11"/>
      <c r="AG781" s="11"/>
      <c r="AH781" s="11"/>
      <c r="AI781" s="11"/>
      <c r="AJ781" s="11"/>
      <c r="AK781" s="11"/>
    </row>
    <row r="782" ht="13.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89"/>
      <c r="AB782" s="11"/>
      <c r="AC782" s="264"/>
      <c r="AD782" s="264"/>
      <c r="AE782" s="11"/>
      <c r="AF782" s="11"/>
      <c r="AG782" s="11"/>
      <c r="AH782" s="11"/>
      <c r="AI782" s="11"/>
      <c r="AJ782" s="11"/>
      <c r="AK782" s="11"/>
    </row>
    <row r="783" ht="13.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89"/>
      <c r="AB783" s="11"/>
      <c r="AC783" s="264"/>
      <c r="AD783" s="264"/>
      <c r="AE783" s="11"/>
      <c r="AF783" s="11"/>
      <c r="AG783" s="11"/>
      <c r="AH783" s="11"/>
      <c r="AI783" s="11"/>
      <c r="AJ783" s="11"/>
      <c r="AK783" s="11"/>
    </row>
    <row r="784" ht="13.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89"/>
      <c r="AB784" s="11"/>
      <c r="AC784" s="264"/>
      <c r="AD784" s="264"/>
      <c r="AE784" s="11"/>
      <c r="AF784" s="11"/>
      <c r="AG784" s="11"/>
      <c r="AH784" s="11"/>
      <c r="AI784" s="11"/>
      <c r="AJ784" s="11"/>
      <c r="AK784" s="11"/>
    </row>
    <row r="785" ht="13.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89"/>
      <c r="AB785" s="11"/>
      <c r="AC785" s="264"/>
      <c r="AD785" s="264"/>
      <c r="AE785" s="11"/>
      <c r="AF785" s="11"/>
      <c r="AG785" s="11"/>
      <c r="AH785" s="11"/>
      <c r="AI785" s="11"/>
      <c r="AJ785" s="11"/>
      <c r="AK785" s="11"/>
    </row>
    <row r="786" ht="13.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89"/>
      <c r="AB786" s="11"/>
      <c r="AC786" s="264"/>
      <c r="AD786" s="264"/>
      <c r="AE786" s="11"/>
      <c r="AF786" s="11"/>
      <c r="AG786" s="11"/>
      <c r="AH786" s="11"/>
      <c r="AI786" s="11"/>
      <c r="AJ786" s="11"/>
      <c r="AK786" s="11"/>
    </row>
    <row r="787" ht="13.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89"/>
      <c r="AB787" s="11"/>
      <c r="AC787" s="264"/>
      <c r="AD787" s="264"/>
      <c r="AE787" s="11"/>
      <c r="AF787" s="11"/>
      <c r="AG787" s="11"/>
      <c r="AH787" s="11"/>
      <c r="AI787" s="11"/>
      <c r="AJ787" s="11"/>
      <c r="AK787" s="11"/>
    </row>
    <row r="788" ht="13.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89"/>
      <c r="AB788" s="11"/>
      <c r="AC788" s="264"/>
      <c r="AD788" s="264"/>
      <c r="AE788" s="11"/>
      <c r="AF788" s="11"/>
      <c r="AG788" s="11"/>
      <c r="AH788" s="11"/>
      <c r="AI788" s="11"/>
      <c r="AJ788" s="11"/>
      <c r="AK788" s="11"/>
    </row>
    <row r="789" ht="13.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89"/>
      <c r="AB789" s="11"/>
      <c r="AC789" s="264"/>
      <c r="AD789" s="264"/>
      <c r="AE789" s="11"/>
      <c r="AF789" s="11"/>
      <c r="AG789" s="11"/>
      <c r="AH789" s="11"/>
      <c r="AI789" s="11"/>
      <c r="AJ789" s="11"/>
      <c r="AK789" s="11"/>
    </row>
    <row r="790" ht="13.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89"/>
      <c r="AB790" s="11"/>
      <c r="AC790" s="264"/>
      <c r="AD790" s="264"/>
      <c r="AE790" s="11"/>
      <c r="AF790" s="11"/>
      <c r="AG790" s="11"/>
      <c r="AH790" s="11"/>
      <c r="AI790" s="11"/>
      <c r="AJ790" s="11"/>
      <c r="AK790" s="11"/>
    </row>
    <row r="791" ht="13.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89"/>
      <c r="AB791" s="11"/>
      <c r="AC791" s="264"/>
      <c r="AD791" s="264"/>
      <c r="AE791" s="11"/>
      <c r="AF791" s="11"/>
      <c r="AG791" s="11"/>
      <c r="AH791" s="11"/>
      <c r="AI791" s="11"/>
      <c r="AJ791" s="11"/>
      <c r="AK791" s="11"/>
    </row>
    <row r="792" ht="13.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89"/>
      <c r="AB792" s="11"/>
      <c r="AC792" s="264"/>
      <c r="AD792" s="264"/>
      <c r="AE792" s="11"/>
      <c r="AF792" s="11"/>
      <c r="AG792" s="11"/>
      <c r="AH792" s="11"/>
      <c r="AI792" s="11"/>
      <c r="AJ792" s="11"/>
      <c r="AK792" s="11"/>
    </row>
    <row r="793" ht="13.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89"/>
      <c r="AB793" s="11"/>
      <c r="AC793" s="264"/>
      <c r="AD793" s="264"/>
      <c r="AE793" s="11"/>
      <c r="AF793" s="11"/>
      <c r="AG793" s="11"/>
      <c r="AH793" s="11"/>
      <c r="AI793" s="11"/>
      <c r="AJ793" s="11"/>
      <c r="AK793" s="11"/>
    </row>
    <row r="794" ht="13.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89"/>
      <c r="AB794" s="11"/>
      <c r="AC794" s="264"/>
      <c r="AD794" s="264"/>
      <c r="AE794" s="11"/>
      <c r="AF794" s="11"/>
      <c r="AG794" s="11"/>
      <c r="AH794" s="11"/>
      <c r="AI794" s="11"/>
      <c r="AJ794" s="11"/>
      <c r="AK794" s="11"/>
    </row>
    <row r="795" ht="13.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89"/>
      <c r="AB795" s="11"/>
      <c r="AC795" s="264"/>
      <c r="AD795" s="264"/>
      <c r="AE795" s="11"/>
      <c r="AF795" s="11"/>
      <c r="AG795" s="11"/>
      <c r="AH795" s="11"/>
      <c r="AI795" s="11"/>
      <c r="AJ795" s="11"/>
      <c r="AK795" s="11"/>
    </row>
    <row r="796" ht="13.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89"/>
      <c r="AB796" s="11"/>
      <c r="AC796" s="264"/>
      <c r="AD796" s="264"/>
      <c r="AE796" s="11"/>
      <c r="AF796" s="11"/>
      <c r="AG796" s="11"/>
      <c r="AH796" s="11"/>
      <c r="AI796" s="11"/>
      <c r="AJ796" s="11"/>
      <c r="AK796" s="11"/>
    </row>
    <row r="797" ht="13.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89"/>
      <c r="AB797" s="11"/>
      <c r="AC797" s="264"/>
      <c r="AD797" s="264"/>
      <c r="AE797" s="11"/>
      <c r="AF797" s="11"/>
      <c r="AG797" s="11"/>
      <c r="AH797" s="11"/>
      <c r="AI797" s="11"/>
      <c r="AJ797" s="11"/>
      <c r="AK797" s="11"/>
    </row>
    <row r="798" ht="13.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89"/>
      <c r="AB798" s="11"/>
      <c r="AC798" s="264"/>
      <c r="AD798" s="264"/>
      <c r="AE798" s="11"/>
      <c r="AF798" s="11"/>
      <c r="AG798" s="11"/>
      <c r="AH798" s="11"/>
      <c r="AI798" s="11"/>
      <c r="AJ798" s="11"/>
      <c r="AK798" s="11"/>
    </row>
    <row r="799" ht="13.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89"/>
      <c r="AB799" s="11"/>
      <c r="AC799" s="264"/>
      <c r="AD799" s="264"/>
      <c r="AE799" s="11"/>
      <c r="AF799" s="11"/>
      <c r="AG799" s="11"/>
      <c r="AH799" s="11"/>
      <c r="AI799" s="11"/>
      <c r="AJ799" s="11"/>
      <c r="AK799" s="11"/>
    </row>
    <row r="800" ht="13.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89"/>
      <c r="AB800" s="11"/>
      <c r="AC800" s="264"/>
      <c r="AD800" s="264"/>
      <c r="AE800" s="11"/>
      <c r="AF800" s="11"/>
      <c r="AG800" s="11"/>
      <c r="AH800" s="11"/>
      <c r="AI800" s="11"/>
      <c r="AJ800" s="11"/>
      <c r="AK800" s="11"/>
    </row>
    <row r="801" ht="13.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89"/>
      <c r="AB801" s="11"/>
      <c r="AC801" s="264"/>
      <c r="AD801" s="264"/>
      <c r="AE801" s="11"/>
      <c r="AF801" s="11"/>
      <c r="AG801" s="11"/>
      <c r="AH801" s="11"/>
      <c r="AI801" s="11"/>
      <c r="AJ801" s="11"/>
      <c r="AK801" s="11"/>
    </row>
    <row r="802" ht="13.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89"/>
      <c r="AB802" s="11"/>
      <c r="AC802" s="264"/>
      <c r="AD802" s="264"/>
      <c r="AE802" s="11"/>
      <c r="AF802" s="11"/>
      <c r="AG802" s="11"/>
      <c r="AH802" s="11"/>
      <c r="AI802" s="11"/>
      <c r="AJ802" s="11"/>
      <c r="AK802" s="11"/>
    </row>
    <row r="803" ht="13.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89"/>
      <c r="AB803" s="11"/>
      <c r="AC803" s="264"/>
      <c r="AD803" s="264"/>
      <c r="AE803" s="11"/>
      <c r="AF803" s="11"/>
      <c r="AG803" s="11"/>
      <c r="AH803" s="11"/>
      <c r="AI803" s="11"/>
      <c r="AJ803" s="11"/>
      <c r="AK803" s="11"/>
    </row>
    <row r="804" ht="13.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89"/>
      <c r="AB804" s="11"/>
      <c r="AC804" s="264"/>
      <c r="AD804" s="264"/>
      <c r="AE804" s="11"/>
      <c r="AF804" s="11"/>
      <c r="AG804" s="11"/>
      <c r="AH804" s="11"/>
      <c r="AI804" s="11"/>
      <c r="AJ804" s="11"/>
      <c r="AK804" s="11"/>
    </row>
    <row r="805" ht="13.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89"/>
      <c r="AB805" s="11"/>
      <c r="AC805" s="264"/>
      <c r="AD805" s="264"/>
      <c r="AE805" s="11"/>
      <c r="AF805" s="11"/>
      <c r="AG805" s="11"/>
      <c r="AH805" s="11"/>
      <c r="AI805" s="11"/>
      <c r="AJ805" s="11"/>
      <c r="AK805" s="11"/>
    </row>
    <row r="806" ht="13.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89"/>
      <c r="AB806" s="11"/>
      <c r="AC806" s="264"/>
      <c r="AD806" s="264"/>
      <c r="AE806" s="11"/>
      <c r="AF806" s="11"/>
      <c r="AG806" s="11"/>
      <c r="AH806" s="11"/>
      <c r="AI806" s="11"/>
      <c r="AJ806" s="11"/>
      <c r="AK806" s="11"/>
    </row>
    <row r="807" ht="13.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89"/>
      <c r="AB807" s="11"/>
      <c r="AC807" s="264"/>
      <c r="AD807" s="264"/>
      <c r="AE807" s="11"/>
      <c r="AF807" s="11"/>
      <c r="AG807" s="11"/>
      <c r="AH807" s="11"/>
      <c r="AI807" s="11"/>
      <c r="AJ807" s="11"/>
      <c r="AK807" s="11"/>
    </row>
    <row r="808" ht="13.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89"/>
      <c r="AB808" s="11"/>
      <c r="AC808" s="264"/>
      <c r="AD808" s="264"/>
      <c r="AE808" s="11"/>
      <c r="AF808" s="11"/>
      <c r="AG808" s="11"/>
      <c r="AH808" s="11"/>
      <c r="AI808" s="11"/>
      <c r="AJ808" s="11"/>
      <c r="AK808" s="11"/>
    </row>
    <row r="809" ht="13.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89"/>
      <c r="AB809" s="11"/>
      <c r="AC809" s="264"/>
      <c r="AD809" s="264"/>
      <c r="AE809" s="11"/>
      <c r="AF809" s="11"/>
      <c r="AG809" s="11"/>
      <c r="AH809" s="11"/>
      <c r="AI809" s="11"/>
      <c r="AJ809" s="11"/>
      <c r="AK809" s="11"/>
    </row>
    <row r="810" ht="13.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89"/>
      <c r="AB810" s="11"/>
      <c r="AC810" s="264"/>
      <c r="AD810" s="264"/>
      <c r="AE810" s="11"/>
      <c r="AF810" s="11"/>
      <c r="AG810" s="11"/>
      <c r="AH810" s="11"/>
      <c r="AI810" s="11"/>
      <c r="AJ810" s="11"/>
      <c r="AK810" s="11"/>
    </row>
    <row r="811" ht="13.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89"/>
      <c r="AB811" s="11"/>
      <c r="AC811" s="264"/>
      <c r="AD811" s="264"/>
      <c r="AE811" s="11"/>
      <c r="AF811" s="11"/>
      <c r="AG811" s="11"/>
      <c r="AH811" s="11"/>
      <c r="AI811" s="11"/>
      <c r="AJ811" s="11"/>
      <c r="AK811" s="11"/>
    </row>
    <row r="812" ht="13.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89"/>
      <c r="AB812" s="11"/>
      <c r="AC812" s="264"/>
      <c r="AD812" s="264"/>
      <c r="AE812" s="11"/>
      <c r="AF812" s="11"/>
      <c r="AG812" s="11"/>
      <c r="AH812" s="11"/>
      <c r="AI812" s="11"/>
      <c r="AJ812" s="11"/>
      <c r="AK812" s="11"/>
    </row>
    <row r="813" ht="13.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89"/>
      <c r="AB813" s="11"/>
      <c r="AC813" s="264"/>
      <c r="AD813" s="264"/>
      <c r="AE813" s="11"/>
      <c r="AF813" s="11"/>
      <c r="AG813" s="11"/>
      <c r="AH813" s="11"/>
      <c r="AI813" s="11"/>
      <c r="AJ813" s="11"/>
      <c r="AK813" s="11"/>
    </row>
    <row r="814" ht="13.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89"/>
      <c r="AB814" s="11"/>
      <c r="AC814" s="264"/>
      <c r="AD814" s="264"/>
      <c r="AE814" s="11"/>
      <c r="AF814" s="11"/>
      <c r="AG814" s="11"/>
      <c r="AH814" s="11"/>
      <c r="AI814" s="11"/>
      <c r="AJ814" s="11"/>
      <c r="AK814" s="11"/>
    </row>
    <row r="815" ht="13.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89"/>
      <c r="AB815" s="11"/>
      <c r="AC815" s="264"/>
      <c r="AD815" s="264"/>
      <c r="AE815" s="11"/>
      <c r="AF815" s="11"/>
      <c r="AG815" s="11"/>
      <c r="AH815" s="11"/>
      <c r="AI815" s="11"/>
      <c r="AJ815" s="11"/>
      <c r="AK815" s="11"/>
    </row>
    <row r="816" ht="13.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89"/>
      <c r="AB816" s="11"/>
      <c r="AC816" s="264"/>
      <c r="AD816" s="264"/>
      <c r="AE816" s="11"/>
      <c r="AF816" s="11"/>
      <c r="AG816" s="11"/>
      <c r="AH816" s="11"/>
      <c r="AI816" s="11"/>
      <c r="AJ816" s="11"/>
      <c r="AK816" s="11"/>
    </row>
    <row r="817" ht="13.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89"/>
      <c r="AB817" s="11"/>
      <c r="AC817" s="264"/>
      <c r="AD817" s="264"/>
      <c r="AE817" s="11"/>
      <c r="AF817" s="11"/>
      <c r="AG817" s="11"/>
      <c r="AH817" s="11"/>
      <c r="AI817" s="11"/>
      <c r="AJ817" s="11"/>
      <c r="AK817" s="11"/>
    </row>
    <row r="818" ht="13.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89"/>
      <c r="AB818" s="11"/>
      <c r="AC818" s="264"/>
      <c r="AD818" s="264"/>
      <c r="AE818" s="11"/>
      <c r="AF818" s="11"/>
      <c r="AG818" s="11"/>
      <c r="AH818" s="11"/>
      <c r="AI818" s="11"/>
      <c r="AJ818" s="11"/>
      <c r="AK818" s="11"/>
    </row>
    <row r="819" ht="13.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89"/>
      <c r="AB819" s="11"/>
      <c r="AC819" s="264"/>
      <c r="AD819" s="264"/>
      <c r="AE819" s="11"/>
      <c r="AF819" s="11"/>
      <c r="AG819" s="11"/>
      <c r="AH819" s="11"/>
      <c r="AI819" s="11"/>
      <c r="AJ819" s="11"/>
      <c r="AK819" s="11"/>
    </row>
    <row r="820" ht="13.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89"/>
      <c r="AB820" s="11"/>
      <c r="AC820" s="264"/>
      <c r="AD820" s="264"/>
      <c r="AE820" s="11"/>
      <c r="AF820" s="11"/>
      <c r="AG820" s="11"/>
      <c r="AH820" s="11"/>
      <c r="AI820" s="11"/>
      <c r="AJ820" s="11"/>
      <c r="AK820" s="11"/>
    </row>
    <row r="821" ht="13.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89"/>
      <c r="AB821" s="11"/>
      <c r="AC821" s="264"/>
      <c r="AD821" s="264"/>
      <c r="AE821" s="11"/>
      <c r="AF821" s="11"/>
      <c r="AG821" s="11"/>
      <c r="AH821" s="11"/>
      <c r="AI821" s="11"/>
      <c r="AJ821" s="11"/>
      <c r="AK821" s="11"/>
    </row>
    <row r="822" ht="13.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89"/>
      <c r="AB822" s="11"/>
      <c r="AC822" s="264"/>
      <c r="AD822" s="264"/>
      <c r="AE822" s="11"/>
      <c r="AF822" s="11"/>
      <c r="AG822" s="11"/>
      <c r="AH822" s="11"/>
      <c r="AI822" s="11"/>
      <c r="AJ822" s="11"/>
      <c r="AK822" s="11"/>
    </row>
    <row r="823" ht="13.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89"/>
      <c r="AB823" s="11"/>
      <c r="AC823" s="264"/>
      <c r="AD823" s="264"/>
      <c r="AE823" s="11"/>
      <c r="AF823" s="11"/>
      <c r="AG823" s="11"/>
      <c r="AH823" s="11"/>
      <c r="AI823" s="11"/>
      <c r="AJ823" s="11"/>
      <c r="AK823" s="11"/>
    </row>
    <row r="824" ht="13.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89"/>
      <c r="AB824" s="11"/>
      <c r="AC824" s="264"/>
      <c r="AD824" s="264"/>
      <c r="AE824" s="11"/>
      <c r="AF824" s="11"/>
      <c r="AG824" s="11"/>
      <c r="AH824" s="11"/>
      <c r="AI824" s="11"/>
      <c r="AJ824" s="11"/>
      <c r="AK824" s="11"/>
    </row>
    <row r="825" ht="13.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89"/>
      <c r="AB825" s="11"/>
      <c r="AC825" s="264"/>
      <c r="AD825" s="264"/>
      <c r="AE825" s="11"/>
      <c r="AF825" s="11"/>
      <c r="AG825" s="11"/>
      <c r="AH825" s="11"/>
      <c r="AI825" s="11"/>
      <c r="AJ825" s="11"/>
      <c r="AK825" s="11"/>
    </row>
    <row r="826" ht="13.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89"/>
      <c r="AB826" s="11"/>
      <c r="AC826" s="264"/>
      <c r="AD826" s="264"/>
      <c r="AE826" s="11"/>
      <c r="AF826" s="11"/>
      <c r="AG826" s="11"/>
      <c r="AH826" s="11"/>
      <c r="AI826" s="11"/>
      <c r="AJ826" s="11"/>
      <c r="AK826" s="11"/>
    </row>
    <row r="827" ht="13.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89"/>
      <c r="AB827" s="11"/>
      <c r="AC827" s="264"/>
      <c r="AD827" s="264"/>
      <c r="AE827" s="11"/>
      <c r="AF827" s="11"/>
      <c r="AG827" s="11"/>
      <c r="AH827" s="11"/>
      <c r="AI827" s="11"/>
      <c r="AJ827" s="11"/>
      <c r="AK827" s="11"/>
    </row>
    <row r="828" ht="13.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89"/>
      <c r="AB828" s="11"/>
      <c r="AC828" s="264"/>
      <c r="AD828" s="264"/>
      <c r="AE828" s="11"/>
      <c r="AF828" s="11"/>
      <c r="AG828" s="11"/>
      <c r="AH828" s="11"/>
      <c r="AI828" s="11"/>
      <c r="AJ828" s="11"/>
      <c r="AK828" s="11"/>
    </row>
    <row r="829" ht="13.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89"/>
      <c r="AB829" s="11"/>
      <c r="AC829" s="264"/>
      <c r="AD829" s="264"/>
      <c r="AE829" s="11"/>
      <c r="AF829" s="11"/>
      <c r="AG829" s="11"/>
      <c r="AH829" s="11"/>
      <c r="AI829" s="11"/>
      <c r="AJ829" s="11"/>
      <c r="AK829" s="11"/>
    </row>
    <row r="830" ht="13.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89"/>
      <c r="AB830" s="11"/>
      <c r="AC830" s="264"/>
      <c r="AD830" s="264"/>
      <c r="AE830" s="11"/>
      <c r="AF830" s="11"/>
      <c r="AG830" s="11"/>
      <c r="AH830" s="11"/>
      <c r="AI830" s="11"/>
      <c r="AJ830" s="11"/>
      <c r="AK830" s="11"/>
    </row>
    <row r="831" ht="13.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89"/>
      <c r="AB831" s="11"/>
      <c r="AC831" s="264"/>
      <c r="AD831" s="264"/>
      <c r="AE831" s="11"/>
      <c r="AF831" s="11"/>
      <c r="AG831" s="11"/>
      <c r="AH831" s="11"/>
      <c r="AI831" s="11"/>
      <c r="AJ831" s="11"/>
      <c r="AK831" s="11"/>
    </row>
    <row r="832" ht="13.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89"/>
      <c r="AB832" s="11"/>
      <c r="AC832" s="264"/>
      <c r="AD832" s="264"/>
      <c r="AE832" s="11"/>
      <c r="AF832" s="11"/>
      <c r="AG832" s="11"/>
      <c r="AH832" s="11"/>
      <c r="AI832" s="11"/>
      <c r="AJ832" s="11"/>
      <c r="AK832" s="11"/>
    </row>
    <row r="833" ht="13.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89"/>
      <c r="AB833" s="11"/>
      <c r="AC833" s="264"/>
      <c r="AD833" s="264"/>
      <c r="AE833" s="11"/>
      <c r="AF833" s="11"/>
      <c r="AG833" s="11"/>
      <c r="AH833" s="11"/>
      <c r="AI833" s="11"/>
      <c r="AJ833" s="11"/>
      <c r="AK833" s="11"/>
    </row>
    <row r="834" ht="13.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89"/>
      <c r="AB834" s="11"/>
      <c r="AC834" s="264"/>
      <c r="AD834" s="264"/>
      <c r="AE834" s="11"/>
      <c r="AF834" s="11"/>
      <c r="AG834" s="11"/>
      <c r="AH834" s="11"/>
      <c r="AI834" s="11"/>
      <c r="AJ834" s="11"/>
      <c r="AK834" s="11"/>
    </row>
    <row r="835" ht="13.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89"/>
      <c r="AB835" s="11"/>
      <c r="AC835" s="264"/>
      <c r="AD835" s="264"/>
      <c r="AE835" s="11"/>
      <c r="AF835" s="11"/>
      <c r="AG835" s="11"/>
      <c r="AH835" s="11"/>
      <c r="AI835" s="11"/>
      <c r="AJ835" s="11"/>
      <c r="AK835" s="11"/>
    </row>
    <row r="836" ht="13.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89"/>
      <c r="AB836" s="11"/>
      <c r="AC836" s="264"/>
      <c r="AD836" s="264"/>
      <c r="AE836" s="11"/>
      <c r="AF836" s="11"/>
      <c r="AG836" s="11"/>
      <c r="AH836" s="11"/>
      <c r="AI836" s="11"/>
      <c r="AJ836" s="11"/>
      <c r="AK836" s="11"/>
    </row>
    <row r="837" ht="13.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89"/>
      <c r="AB837" s="11"/>
      <c r="AC837" s="264"/>
      <c r="AD837" s="264"/>
      <c r="AE837" s="11"/>
      <c r="AF837" s="11"/>
      <c r="AG837" s="11"/>
      <c r="AH837" s="11"/>
      <c r="AI837" s="11"/>
      <c r="AJ837" s="11"/>
      <c r="AK837" s="11"/>
    </row>
    <row r="838" ht="13.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89"/>
      <c r="AB838" s="11"/>
      <c r="AC838" s="264"/>
      <c r="AD838" s="264"/>
      <c r="AE838" s="11"/>
      <c r="AF838" s="11"/>
      <c r="AG838" s="11"/>
      <c r="AH838" s="11"/>
      <c r="AI838" s="11"/>
      <c r="AJ838" s="11"/>
      <c r="AK838" s="11"/>
    </row>
    <row r="839" ht="13.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89"/>
      <c r="AB839" s="11"/>
      <c r="AC839" s="264"/>
      <c r="AD839" s="264"/>
      <c r="AE839" s="11"/>
      <c r="AF839" s="11"/>
      <c r="AG839" s="11"/>
      <c r="AH839" s="11"/>
      <c r="AI839" s="11"/>
      <c r="AJ839" s="11"/>
      <c r="AK839" s="11"/>
    </row>
    <row r="840" ht="13.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89"/>
      <c r="AB840" s="11"/>
      <c r="AC840" s="264"/>
      <c r="AD840" s="264"/>
      <c r="AE840" s="11"/>
      <c r="AF840" s="11"/>
      <c r="AG840" s="11"/>
      <c r="AH840" s="11"/>
      <c r="AI840" s="11"/>
      <c r="AJ840" s="11"/>
      <c r="AK840" s="11"/>
    </row>
    <row r="841" ht="13.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89"/>
      <c r="AB841" s="11"/>
      <c r="AC841" s="264"/>
      <c r="AD841" s="264"/>
      <c r="AE841" s="11"/>
      <c r="AF841" s="11"/>
      <c r="AG841" s="11"/>
      <c r="AH841" s="11"/>
      <c r="AI841" s="11"/>
      <c r="AJ841" s="11"/>
      <c r="AK841" s="11"/>
    </row>
    <row r="842" ht="13.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89"/>
      <c r="AB842" s="11"/>
      <c r="AC842" s="264"/>
      <c r="AD842" s="264"/>
      <c r="AE842" s="11"/>
      <c r="AF842" s="11"/>
      <c r="AG842" s="11"/>
      <c r="AH842" s="11"/>
      <c r="AI842" s="11"/>
      <c r="AJ842" s="11"/>
      <c r="AK842" s="11"/>
    </row>
    <row r="843" ht="13.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89"/>
      <c r="AB843" s="11"/>
      <c r="AC843" s="264"/>
      <c r="AD843" s="264"/>
      <c r="AE843" s="11"/>
      <c r="AF843" s="11"/>
      <c r="AG843" s="11"/>
      <c r="AH843" s="11"/>
      <c r="AI843" s="11"/>
      <c r="AJ843" s="11"/>
      <c r="AK843" s="11"/>
    </row>
    <row r="844" ht="13.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89"/>
      <c r="AB844" s="11"/>
      <c r="AC844" s="264"/>
      <c r="AD844" s="264"/>
      <c r="AE844" s="11"/>
      <c r="AF844" s="11"/>
      <c r="AG844" s="11"/>
      <c r="AH844" s="11"/>
      <c r="AI844" s="11"/>
      <c r="AJ844" s="11"/>
      <c r="AK844" s="11"/>
    </row>
    <row r="845" ht="13.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89"/>
      <c r="AB845" s="11"/>
      <c r="AC845" s="264"/>
      <c r="AD845" s="264"/>
      <c r="AE845" s="11"/>
      <c r="AF845" s="11"/>
      <c r="AG845" s="11"/>
      <c r="AH845" s="11"/>
      <c r="AI845" s="11"/>
      <c r="AJ845" s="11"/>
      <c r="AK845" s="11"/>
    </row>
    <row r="846" ht="13.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89"/>
      <c r="AB846" s="11"/>
      <c r="AC846" s="264"/>
      <c r="AD846" s="264"/>
      <c r="AE846" s="11"/>
      <c r="AF846" s="11"/>
      <c r="AG846" s="11"/>
      <c r="AH846" s="11"/>
      <c r="AI846" s="11"/>
      <c r="AJ846" s="11"/>
      <c r="AK846" s="11"/>
    </row>
    <row r="847" ht="13.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89"/>
      <c r="AB847" s="11"/>
      <c r="AC847" s="264"/>
      <c r="AD847" s="264"/>
      <c r="AE847" s="11"/>
      <c r="AF847" s="11"/>
      <c r="AG847" s="11"/>
      <c r="AH847" s="11"/>
      <c r="AI847" s="11"/>
      <c r="AJ847" s="11"/>
      <c r="AK847" s="11"/>
    </row>
    <row r="848" ht="13.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89"/>
      <c r="AB848" s="11"/>
      <c r="AC848" s="264"/>
      <c r="AD848" s="264"/>
      <c r="AE848" s="11"/>
      <c r="AF848" s="11"/>
      <c r="AG848" s="11"/>
      <c r="AH848" s="11"/>
      <c r="AI848" s="11"/>
      <c r="AJ848" s="11"/>
      <c r="AK848" s="11"/>
    </row>
    <row r="849" ht="13.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89"/>
      <c r="AB849" s="11"/>
      <c r="AC849" s="264"/>
      <c r="AD849" s="264"/>
      <c r="AE849" s="11"/>
      <c r="AF849" s="11"/>
      <c r="AG849" s="11"/>
      <c r="AH849" s="11"/>
      <c r="AI849" s="11"/>
      <c r="AJ849" s="11"/>
      <c r="AK849" s="11"/>
    </row>
    <row r="850" ht="13.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89"/>
      <c r="AB850" s="11"/>
      <c r="AC850" s="264"/>
      <c r="AD850" s="264"/>
      <c r="AE850" s="11"/>
      <c r="AF850" s="11"/>
      <c r="AG850" s="11"/>
      <c r="AH850" s="11"/>
      <c r="AI850" s="11"/>
      <c r="AJ850" s="11"/>
      <c r="AK850" s="11"/>
    </row>
    <row r="851" ht="13.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89"/>
      <c r="AB851" s="11"/>
      <c r="AC851" s="264"/>
      <c r="AD851" s="264"/>
      <c r="AE851" s="11"/>
      <c r="AF851" s="11"/>
      <c r="AG851" s="11"/>
      <c r="AH851" s="11"/>
      <c r="AI851" s="11"/>
      <c r="AJ851" s="11"/>
      <c r="AK851" s="11"/>
    </row>
    <row r="852" ht="13.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89"/>
      <c r="AB852" s="11"/>
      <c r="AC852" s="264"/>
      <c r="AD852" s="264"/>
      <c r="AE852" s="11"/>
      <c r="AF852" s="11"/>
      <c r="AG852" s="11"/>
      <c r="AH852" s="11"/>
      <c r="AI852" s="11"/>
      <c r="AJ852" s="11"/>
      <c r="AK852" s="11"/>
    </row>
    <row r="853" ht="13.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89"/>
      <c r="AB853" s="11"/>
      <c r="AC853" s="264"/>
      <c r="AD853" s="264"/>
      <c r="AE853" s="11"/>
      <c r="AF853" s="11"/>
      <c r="AG853" s="11"/>
      <c r="AH853" s="11"/>
      <c r="AI853" s="11"/>
      <c r="AJ853" s="11"/>
      <c r="AK853" s="11"/>
    </row>
    <row r="854" ht="13.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89"/>
      <c r="AB854" s="11"/>
      <c r="AC854" s="264"/>
      <c r="AD854" s="264"/>
      <c r="AE854" s="11"/>
      <c r="AF854" s="11"/>
      <c r="AG854" s="11"/>
      <c r="AH854" s="11"/>
      <c r="AI854" s="11"/>
      <c r="AJ854" s="11"/>
      <c r="AK854" s="11"/>
    </row>
    <row r="855" ht="13.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89"/>
      <c r="AB855" s="11"/>
      <c r="AC855" s="264"/>
      <c r="AD855" s="264"/>
      <c r="AE855" s="11"/>
      <c r="AF855" s="11"/>
      <c r="AG855" s="11"/>
      <c r="AH855" s="11"/>
      <c r="AI855" s="11"/>
      <c r="AJ855" s="11"/>
      <c r="AK855" s="11"/>
    </row>
    <row r="856" ht="13.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89"/>
      <c r="AB856" s="11"/>
      <c r="AC856" s="264"/>
      <c r="AD856" s="264"/>
      <c r="AE856" s="11"/>
      <c r="AF856" s="11"/>
      <c r="AG856" s="11"/>
      <c r="AH856" s="11"/>
      <c r="AI856" s="11"/>
      <c r="AJ856" s="11"/>
      <c r="AK856" s="11"/>
    </row>
    <row r="857" ht="13.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89"/>
      <c r="AB857" s="11"/>
      <c r="AC857" s="264"/>
      <c r="AD857" s="264"/>
      <c r="AE857" s="11"/>
      <c r="AF857" s="11"/>
      <c r="AG857" s="11"/>
      <c r="AH857" s="11"/>
      <c r="AI857" s="11"/>
      <c r="AJ857" s="11"/>
      <c r="AK857" s="11"/>
    </row>
    <row r="858" ht="13.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89"/>
      <c r="AB858" s="11"/>
      <c r="AC858" s="264"/>
      <c r="AD858" s="264"/>
      <c r="AE858" s="11"/>
      <c r="AF858" s="11"/>
      <c r="AG858" s="11"/>
      <c r="AH858" s="11"/>
      <c r="AI858" s="11"/>
      <c r="AJ858" s="11"/>
      <c r="AK858" s="11"/>
    </row>
    <row r="859" ht="13.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89"/>
      <c r="AB859" s="11"/>
      <c r="AC859" s="264"/>
      <c r="AD859" s="264"/>
      <c r="AE859" s="11"/>
      <c r="AF859" s="11"/>
      <c r="AG859" s="11"/>
      <c r="AH859" s="11"/>
      <c r="AI859" s="11"/>
      <c r="AJ859" s="11"/>
      <c r="AK859" s="11"/>
    </row>
    <row r="860" ht="13.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89"/>
      <c r="AB860" s="11"/>
      <c r="AC860" s="264"/>
      <c r="AD860" s="264"/>
      <c r="AE860" s="11"/>
      <c r="AF860" s="11"/>
      <c r="AG860" s="11"/>
      <c r="AH860" s="11"/>
      <c r="AI860" s="11"/>
      <c r="AJ860" s="11"/>
      <c r="AK860" s="11"/>
    </row>
    <row r="861" ht="13.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89"/>
      <c r="AB861" s="11"/>
      <c r="AC861" s="264"/>
      <c r="AD861" s="264"/>
      <c r="AE861" s="11"/>
      <c r="AF861" s="11"/>
      <c r="AG861" s="11"/>
      <c r="AH861" s="11"/>
      <c r="AI861" s="11"/>
      <c r="AJ861" s="11"/>
      <c r="AK861" s="11"/>
    </row>
    <row r="862" ht="13.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89"/>
      <c r="AB862" s="11"/>
      <c r="AC862" s="264"/>
      <c r="AD862" s="264"/>
      <c r="AE862" s="11"/>
      <c r="AF862" s="11"/>
      <c r="AG862" s="11"/>
      <c r="AH862" s="11"/>
      <c r="AI862" s="11"/>
      <c r="AJ862" s="11"/>
      <c r="AK862" s="11"/>
    </row>
    <row r="863" ht="13.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89"/>
      <c r="AB863" s="11"/>
      <c r="AC863" s="264"/>
      <c r="AD863" s="264"/>
      <c r="AE863" s="11"/>
      <c r="AF863" s="11"/>
      <c r="AG863" s="11"/>
      <c r="AH863" s="11"/>
      <c r="AI863" s="11"/>
      <c r="AJ863" s="11"/>
      <c r="AK863" s="11"/>
    </row>
    <row r="864" ht="13.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89"/>
      <c r="AB864" s="11"/>
      <c r="AC864" s="264"/>
      <c r="AD864" s="264"/>
      <c r="AE864" s="11"/>
      <c r="AF864" s="11"/>
      <c r="AG864" s="11"/>
      <c r="AH864" s="11"/>
      <c r="AI864" s="11"/>
      <c r="AJ864" s="11"/>
      <c r="AK864" s="11"/>
    </row>
    <row r="865" ht="13.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89"/>
      <c r="AB865" s="11"/>
      <c r="AC865" s="264"/>
      <c r="AD865" s="264"/>
      <c r="AE865" s="11"/>
      <c r="AF865" s="11"/>
      <c r="AG865" s="11"/>
      <c r="AH865" s="11"/>
      <c r="AI865" s="11"/>
      <c r="AJ865" s="11"/>
      <c r="AK865" s="11"/>
    </row>
    <row r="866" ht="13.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89"/>
      <c r="AB866" s="11"/>
      <c r="AC866" s="264"/>
      <c r="AD866" s="264"/>
      <c r="AE866" s="11"/>
      <c r="AF866" s="11"/>
      <c r="AG866" s="11"/>
      <c r="AH866" s="11"/>
      <c r="AI866" s="11"/>
      <c r="AJ866" s="11"/>
      <c r="AK866" s="11"/>
    </row>
    <row r="867" ht="13.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89"/>
      <c r="AB867" s="11"/>
      <c r="AC867" s="264"/>
      <c r="AD867" s="264"/>
      <c r="AE867" s="11"/>
      <c r="AF867" s="11"/>
      <c r="AG867" s="11"/>
      <c r="AH867" s="11"/>
      <c r="AI867" s="11"/>
      <c r="AJ867" s="11"/>
      <c r="AK867" s="11"/>
    </row>
    <row r="868" ht="13.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89"/>
      <c r="AB868" s="11"/>
      <c r="AC868" s="264"/>
      <c r="AD868" s="264"/>
      <c r="AE868" s="11"/>
      <c r="AF868" s="11"/>
      <c r="AG868" s="11"/>
      <c r="AH868" s="11"/>
      <c r="AI868" s="11"/>
      <c r="AJ868" s="11"/>
      <c r="AK868" s="11"/>
    </row>
    <row r="869" ht="13.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89"/>
      <c r="AB869" s="11"/>
      <c r="AC869" s="264"/>
      <c r="AD869" s="264"/>
      <c r="AE869" s="11"/>
      <c r="AF869" s="11"/>
      <c r="AG869" s="11"/>
      <c r="AH869" s="11"/>
      <c r="AI869" s="11"/>
      <c r="AJ869" s="11"/>
      <c r="AK869" s="11"/>
    </row>
    <row r="870" ht="13.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89"/>
      <c r="AB870" s="11"/>
      <c r="AC870" s="264"/>
      <c r="AD870" s="264"/>
      <c r="AE870" s="11"/>
      <c r="AF870" s="11"/>
      <c r="AG870" s="11"/>
      <c r="AH870" s="11"/>
      <c r="AI870" s="11"/>
      <c r="AJ870" s="11"/>
      <c r="AK870" s="11"/>
    </row>
    <row r="871" ht="13.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89"/>
      <c r="AB871" s="11"/>
      <c r="AC871" s="264"/>
      <c r="AD871" s="264"/>
      <c r="AE871" s="11"/>
      <c r="AF871" s="11"/>
      <c r="AG871" s="11"/>
      <c r="AH871" s="11"/>
      <c r="AI871" s="11"/>
      <c r="AJ871" s="11"/>
      <c r="AK871" s="11"/>
    </row>
    <row r="872" ht="13.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89"/>
      <c r="AB872" s="11"/>
      <c r="AC872" s="264"/>
      <c r="AD872" s="264"/>
      <c r="AE872" s="11"/>
      <c r="AF872" s="11"/>
      <c r="AG872" s="11"/>
      <c r="AH872" s="11"/>
      <c r="AI872" s="11"/>
      <c r="AJ872" s="11"/>
      <c r="AK872" s="11"/>
    </row>
    <row r="873" ht="13.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89"/>
      <c r="AB873" s="11"/>
      <c r="AC873" s="264"/>
      <c r="AD873" s="264"/>
      <c r="AE873" s="11"/>
      <c r="AF873" s="11"/>
      <c r="AG873" s="11"/>
      <c r="AH873" s="11"/>
      <c r="AI873" s="11"/>
      <c r="AJ873" s="11"/>
      <c r="AK873" s="11"/>
    </row>
    <row r="874" ht="13.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89"/>
      <c r="AB874" s="11"/>
      <c r="AC874" s="264"/>
      <c r="AD874" s="264"/>
      <c r="AE874" s="11"/>
      <c r="AF874" s="11"/>
      <c r="AG874" s="11"/>
      <c r="AH874" s="11"/>
      <c r="AI874" s="11"/>
      <c r="AJ874" s="11"/>
      <c r="AK874" s="11"/>
    </row>
    <row r="875" ht="13.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89"/>
      <c r="AB875" s="11"/>
      <c r="AC875" s="264"/>
      <c r="AD875" s="264"/>
      <c r="AE875" s="11"/>
      <c r="AF875" s="11"/>
      <c r="AG875" s="11"/>
      <c r="AH875" s="11"/>
      <c r="AI875" s="11"/>
      <c r="AJ875" s="11"/>
      <c r="AK875" s="11"/>
    </row>
    <row r="876" ht="13.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89"/>
      <c r="AB876" s="11"/>
      <c r="AC876" s="264"/>
      <c r="AD876" s="264"/>
      <c r="AE876" s="11"/>
      <c r="AF876" s="11"/>
      <c r="AG876" s="11"/>
      <c r="AH876" s="11"/>
      <c r="AI876" s="11"/>
      <c r="AJ876" s="11"/>
      <c r="AK876" s="11"/>
    </row>
    <row r="877" ht="13.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89"/>
      <c r="AB877" s="11"/>
      <c r="AC877" s="264"/>
      <c r="AD877" s="264"/>
      <c r="AE877" s="11"/>
      <c r="AF877" s="11"/>
      <c r="AG877" s="11"/>
      <c r="AH877" s="11"/>
      <c r="AI877" s="11"/>
      <c r="AJ877" s="11"/>
      <c r="AK877" s="11"/>
    </row>
    <row r="878" ht="13.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89"/>
      <c r="AB878" s="11"/>
      <c r="AC878" s="264"/>
      <c r="AD878" s="264"/>
      <c r="AE878" s="11"/>
      <c r="AF878" s="11"/>
      <c r="AG878" s="11"/>
      <c r="AH878" s="11"/>
      <c r="AI878" s="11"/>
      <c r="AJ878" s="11"/>
      <c r="AK878" s="11"/>
    </row>
    <row r="879" ht="13.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89"/>
      <c r="AB879" s="11"/>
      <c r="AC879" s="264"/>
      <c r="AD879" s="264"/>
      <c r="AE879" s="11"/>
      <c r="AF879" s="11"/>
      <c r="AG879" s="11"/>
      <c r="AH879" s="11"/>
      <c r="AI879" s="11"/>
      <c r="AJ879" s="11"/>
      <c r="AK879" s="11"/>
    </row>
    <row r="880" ht="13.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89"/>
      <c r="AB880" s="11"/>
      <c r="AC880" s="264"/>
      <c r="AD880" s="264"/>
      <c r="AE880" s="11"/>
      <c r="AF880" s="11"/>
      <c r="AG880" s="11"/>
      <c r="AH880" s="11"/>
      <c r="AI880" s="11"/>
      <c r="AJ880" s="11"/>
      <c r="AK880" s="11"/>
    </row>
    <row r="881" ht="13.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89"/>
      <c r="AB881" s="11"/>
      <c r="AC881" s="264"/>
      <c r="AD881" s="264"/>
      <c r="AE881" s="11"/>
      <c r="AF881" s="11"/>
      <c r="AG881" s="11"/>
      <c r="AH881" s="11"/>
      <c r="AI881" s="11"/>
      <c r="AJ881" s="11"/>
      <c r="AK881" s="11"/>
    </row>
    <row r="882" ht="13.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89"/>
      <c r="AB882" s="11"/>
      <c r="AC882" s="264"/>
      <c r="AD882" s="264"/>
      <c r="AE882" s="11"/>
      <c r="AF882" s="11"/>
      <c r="AG882" s="11"/>
      <c r="AH882" s="11"/>
      <c r="AI882" s="11"/>
      <c r="AJ882" s="11"/>
      <c r="AK882" s="11"/>
    </row>
    <row r="883" ht="13.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89"/>
      <c r="AB883" s="11"/>
      <c r="AC883" s="264"/>
      <c r="AD883" s="264"/>
      <c r="AE883" s="11"/>
      <c r="AF883" s="11"/>
      <c r="AG883" s="11"/>
      <c r="AH883" s="11"/>
      <c r="AI883" s="11"/>
      <c r="AJ883" s="11"/>
      <c r="AK883" s="11"/>
    </row>
    <row r="884" ht="13.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89"/>
      <c r="AB884" s="11"/>
      <c r="AC884" s="264"/>
      <c r="AD884" s="264"/>
      <c r="AE884" s="11"/>
      <c r="AF884" s="11"/>
      <c r="AG884" s="11"/>
      <c r="AH884" s="11"/>
      <c r="AI884" s="11"/>
      <c r="AJ884" s="11"/>
      <c r="AK884" s="11"/>
    </row>
    <row r="885" ht="13.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89"/>
      <c r="AB885" s="11"/>
      <c r="AC885" s="264"/>
      <c r="AD885" s="264"/>
      <c r="AE885" s="11"/>
      <c r="AF885" s="11"/>
      <c r="AG885" s="11"/>
      <c r="AH885" s="11"/>
      <c r="AI885" s="11"/>
      <c r="AJ885" s="11"/>
      <c r="AK885" s="11"/>
    </row>
    <row r="886" ht="13.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89"/>
      <c r="AB886" s="11"/>
      <c r="AC886" s="264"/>
      <c r="AD886" s="264"/>
      <c r="AE886" s="11"/>
      <c r="AF886" s="11"/>
      <c r="AG886" s="11"/>
      <c r="AH886" s="11"/>
      <c r="AI886" s="11"/>
      <c r="AJ886" s="11"/>
      <c r="AK886" s="11"/>
    </row>
    <row r="887" ht="13.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89"/>
      <c r="AB887" s="11"/>
      <c r="AC887" s="264"/>
      <c r="AD887" s="264"/>
      <c r="AE887" s="11"/>
      <c r="AF887" s="11"/>
      <c r="AG887" s="11"/>
      <c r="AH887" s="11"/>
      <c r="AI887" s="11"/>
      <c r="AJ887" s="11"/>
      <c r="AK887" s="11"/>
    </row>
    <row r="888" ht="13.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89"/>
      <c r="AB888" s="11"/>
      <c r="AC888" s="264"/>
      <c r="AD888" s="264"/>
      <c r="AE888" s="11"/>
      <c r="AF888" s="11"/>
      <c r="AG888" s="11"/>
      <c r="AH888" s="11"/>
      <c r="AI888" s="11"/>
      <c r="AJ888" s="11"/>
      <c r="AK888" s="11"/>
    </row>
    <row r="889" ht="13.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89"/>
      <c r="AB889" s="11"/>
      <c r="AC889" s="264"/>
      <c r="AD889" s="264"/>
      <c r="AE889" s="11"/>
      <c r="AF889" s="11"/>
      <c r="AG889" s="11"/>
      <c r="AH889" s="11"/>
      <c r="AI889" s="11"/>
      <c r="AJ889" s="11"/>
      <c r="AK889" s="11"/>
    </row>
    <row r="890" ht="13.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89"/>
      <c r="AB890" s="11"/>
      <c r="AC890" s="264"/>
      <c r="AD890" s="264"/>
      <c r="AE890" s="11"/>
      <c r="AF890" s="11"/>
      <c r="AG890" s="11"/>
      <c r="AH890" s="11"/>
      <c r="AI890" s="11"/>
      <c r="AJ890" s="11"/>
      <c r="AK890" s="11"/>
    </row>
    <row r="891" ht="13.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89"/>
      <c r="AB891" s="11"/>
      <c r="AC891" s="264"/>
      <c r="AD891" s="264"/>
      <c r="AE891" s="11"/>
      <c r="AF891" s="11"/>
      <c r="AG891" s="11"/>
      <c r="AH891" s="11"/>
      <c r="AI891" s="11"/>
      <c r="AJ891" s="11"/>
      <c r="AK891" s="11"/>
    </row>
    <row r="892" ht="13.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89"/>
      <c r="AB892" s="11"/>
      <c r="AC892" s="264"/>
      <c r="AD892" s="264"/>
      <c r="AE892" s="11"/>
      <c r="AF892" s="11"/>
      <c r="AG892" s="11"/>
      <c r="AH892" s="11"/>
      <c r="AI892" s="11"/>
      <c r="AJ892" s="11"/>
      <c r="AK892" s="11"/>
    </row>
    <row r="893" ht="13.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89"/>
      <c r="AB893" s="11"/>
      <c r="AC893" s="264"/>
      <c r="AD893" s="264"/>
      <c r="AE893" s="11"/>
      <c r="AF893" s="11"/>
      <c r="AG893" s="11"/>
      <c r="AH893" s="11"/>
      <c r="AI893" s="11"/>
      <c r="AJ893" s="11"/>
      <c r="AK893" s="11"/>
    </row>
    <row r="894" ht="13.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89"/>
      <c r="AB894" s="11"/>
      <c r="AC894" s="264"/>
      <c r="AD894" s="264"/>
      <c r="AE894" s="11"/>
      <c r="AF894" s="11"/>
      <c r="AG894" s="11"/>
      <c r="AH894" s="11"/>
      <c r="AI894" s="11"/>
      <c r="AJ894" s="11"/>
      <c r="AK894" s="11"/>
    </row>
    <row r="895" ht="13.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89"/>
      <c r="AB895" s="11"/>
      <c r="AC895" s="264"/>
      <c r="AD895" s="264"/>
      <c r="AE895" s="11"/>
      <c r="AF895" s="11"/>
      <c r="AG895" s="11"/>
      <c r="AH895" s="11"/>
      <c r="AI895" s="11"/>
      <c r="AJ895" s="11"/>
      <c r="AK895" s="11"/>
    </row>
    <row r="896" ht="13.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89"/>
      <c r="AB896" s="11"/>
      <c r="AC896" s="264"/>
      <c r="AD896" s="264"/>
      <c r="AE896" s="11"/>
      <c r="AF896" s="11"/>
      <c r="AG896" s="11"/>
      <c r="AH896" s="11"/>
      <c r="AI896" s="11"/>
      <c r="AJ896" s="11"/>
      <c r="AK896" s="11"/>
    </row>
    <row r="897" ht="13.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89"/>
      <c r="AB897" s="11"/>
      <c r="AC897" s="264"/>
      <c r="AD897" s="264"/>
      <c r="AE897" s="11"/>
      <c r="AF897" s="11"/>
      <c r="AG897" s="11"/>
      <c r="AH897" s="11"/>
      <c r="AI897" s="11"/>
      <c r="AJ897" s="11"/>
      <c r="AK897" s="11"/>
    </row>
    <row r="898" ht="13.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89"/>
      <c r="AB898" s="11"/>
      <c r="AC898" s="264"/>
      <c r="AD898" s="264"/>
      <c r="AE898" s="11"/>
      <c r="AF898" s="11"/>
      <c r="AG898" s="11"/>
      <c r="AH898" s="11"/>
      <c r="AI898" s="11"/>
      <c r="AJ898" s="11"/>
      <c r="AK898" s="11"/>
    </row>
    <row r="899" ht="13.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89"/>
      <c r="AB899" s="11"/>
      <c r="AC899" s="264"/>
      <c r="AD899" s="264"/>
      <c r="AE899" s="11"/>
      <c r="AF899" s="11"/>
      <c r="AG899" s="11"/>
      <c r="AH899" s="11"/>
      <c r="AI899" s="11"/>
      <c r="AJ899" s="11"/>
      <c r="AK899" s="11"/>
    </row>
    <row r="900" ht="13.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89"/>
      <c r="AB900" s="11"/>
      <c r="AC900" s="264"/>
      <c r="AD900" s="264"/>
      <c r="AE900" s="11"/>
      <c r="AF900" s="11"/>
      <c r="AG900" s="11"/>
      <c r="AH900" s="11"/>
      <c r="AI900" s="11"/>
      <c r="AJ900" s="11"/>
      <c r="AK900" s="11"/>
    </row>
    <row r="901" ht="13.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89"/>
      <c r="AB901" s="11"/>
      <c r="AC901" s="264"/>
      <c r="AD901" s="264"/>
      <c r="AE901" s="11"/>
      <c r="AF901" s="11"/>
      <c r="AG901" s="11"/>
      <c r="AH901" s="11"/>
      <c r="AI901" s="11"/>
      <c r="AJ901" s="11"/>
      <c r="AK901" s="11"/>
    </row>
    <row r="902" ht="13.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89"/>
      <c r="AB902" s="11"/>
      <c r="AC902" s="264"/>
      <c r="AD902" s="264"/>
      <c r="AE902" s="11"/>
      <c r="AF902" s="11"/>
      <c r="AG902" s="11"/>
      <c r="AH902" s="11"/>
      <c r="AI902" s="11"/>
      <c r="AJ902" s="11"/>
      <c r="AK902" s="11"/>
    </row>
    <row r="903" ht="13.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89"/>
      <c r="AB903" s="11"/>
      <c r="AC903" s="264"/>
      <c r="AD903" s="264"/>
      <c r="AE903" s="11"/>
      <c r="AF903" s="11"/>
      <c r="AG903" s="11"/>
      <c r="AH903" s="11"/>
      <c r="AI903" s="11"/>
      <c r="AJ903" s="11"/>
      <c r="AK903" s="11"/>
    </row>
    <row r="904" ht="13.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89"/>
      <c r="AB904" s="11"/>
      <c r="AC904" s="264"/>
      <c r="AD904" s="264"/>
      <c r="AE904" s="11"/>
      <c r="AF904" s="11"/>
      <c r="AG904" s="11"/>
      <c r="AH904" s="11"/>
      <c r="AI904" s="11"/>
      <c r="AJ904" s="11"/>
      <c r="AK904" s="11"/>
    </row>
    <row r="905" ht="13.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89"/>
      <c r="AB905" s="11"/>
      <c r="AC905" s="264"/>
      <c r="AD905" s="264"/>
      <c r="AE905" s="11"/>
      <c r="AF905" s="11"/>
      <c r="AG905" s="11"/>
      <c r="AH905" s="11"/>
      <c r="AI905" s="11"/>
      <c r="AJ905" s="11"/>
      <c r="AK905" s="11"/>
    </row>
    <row r="906" ht="13.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89"/>
      <c r="AB906" s="11"/>
      <c r="AC906" s="264"/>
      <c r="AD906" s="264"/>
      <c r="AE906" s="11"/>
      <c r="AF906" s="11"/>
      <c r="AG906" s="11"/>
      <c r="AH906" s="11"/>
      <c r="AI906" s="11"/>
      <c r="AJ906" s="11"/>
      <c r="AK906" s="11"/>
    </row>
    <row r="907" ht="13.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89"/>
      <c r="AB907" s="11"/>
      <c r="AC907" s="264"/>
      <c r="AD907" s="264"/>
      <c r="AE907" s="11"/>
      <c r="AF907" s="11"/>
      <c r="AG907" s="11"/>
      <c r="AH907" s="11"/>
      <c r="AI907" s="11"/>
      <c r="AJ907" s="11"/>
      <c r="AK907" s="11"/>
    </row>
    <row r="908" ht="13.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89"/>
      <c r="AB908" s="11"/>
      <c r="AC908" s="264"/>
      <c r="AD908" s="264"/>
      <c r="AE908" s="11"/>
      <c r="AF908" s="11"/>
      <c r="AG908" s="11"/>
      <c r="AH908" s="11"/>
      <c r="AI908" s="11"/>
      <c r="AJ908" s="11"/>
      <c r="AK908" s="11"/>
    </row>
    <row r="909" ht="13.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89"/>
      <c r="AB909" s="11"/>
      <c r="AC909" s="264"/>
      <c r="AD909" s="264"/>
      <c r="AE909" s="11"/>
      <c r="AF909" s="11"/>
      <c r="AG909" s="11"/>
      <c r="AH909" s="11"/>
      <c r="AI909" s="11"/>
      <c r="AJ909" s="11"/>
      <c r="AK909" s="11"/>
    </row>
    <row r="910" ht="13.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89"/>
      <c r="AB910" s="11"/>
      <c r="AC910" s="264"/>
      <c r="AD910" s="264"/>
      <c r="AE910" s="11"/>
      <c r="AF910" s="11"/>
      <c r="AG910" s="11"/>
      <c r="AH910" s="11"/>
      <c r="AI910" s="11"/>
      <c r="AJ910" s="11"/>
      <c r="AK910" s="11"/>
    </row>
    <row r="911" ht="13.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89"/>
      <c r="AB911" s="11"/>
      <c r="AC911" s="264"/>
      <c r="AD911" s="264"/>
      <c r="AE911" s="11"/>
      <c r="AF911" s="11"/>
      <c r="AG911" s="11"/>
      <c r="AH911" s="11"/>
      <c r="AI911" s="11"/>
      <c r="AJ911" s="11"/>
      <c r="AK911" s="11"/>
    </row>
    <row r="912" ht="13.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89"/>
      <c r="AB912" s="11"/>
      <c r="AC912" s="264"/>
      <c r="AD912" s="264"/>
      <c r="AE912" s="11"/>
      <c r="AF912" s="11"/>
      <c r="AG912" s="11"/>
      <c r="AH912" s="11"/>
      <c r="AI912" s="11"/>
      <c r="AJ912" s="11"/>
      <c r="AK912" s="11"/>
    </row>
    <row r="913" ht="13.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89"/>
      <c r="AB913" s="11"/>
      <c r="AC913" s="264"/>
      <c r="AD913" s="264"/>
      <c r="AE913" s="11"/>
      <c r="AF913" s="11"/>
      <c r="AG913" s="11"/>
      <c r="AH913" s="11"/>
      <c r="AI913" s="11"/>
      <c r="AJ913" s="11"/>
      <c r="AK913" s="11"/>
    </row>
    <row r="914" ht="13.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89"/>
      <c r="AB914" s="11"/>
      <c r="AC914" s="264"/>
      <c r="AD914" s="264"/>
      <c r="AE914" s="11"/>
      <c r="AF914" s="11"/>
      <c r="AG914" s="11"/>
      <c r="AH914" s="11"/>
      <c r="AI914" s="11"/>
      <c r="AJ914" s="11"/>
      <c r="AK914" s="11"/>
    </row>
    <row r="915" ht="13.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89"/>
      <c r="AB915" s="11"/>
      <c r="AC915" s="264"/>
      <c r="AD915" s="264"/>
      <c r="AE915" s="11"/>
      <c r="AF915" s="11"/>
      <c r="AG915" s="11"/>
      <c r="AH915" s="11"/>
      <c r="AI915" s="11"/>
      <c r="AJ915" s="11"/>
      <c r="AK915" s="11"/>
    </row>
    <row r="916" ht="13.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89"/>
      <c r="AB916" s="11"/>
      <c r="AC916" s="264"/>
      <c r="AD916" s="264"/>
      <c r="AE916" s="11"/>
      <c r="AF916" s="11"/>
      <c r="AG916" s="11"/>
      <c r="AH916" s="11"/>
      <c r="AI916" s="11"/>
      <c r="AJ916" s="11"/>
      <c r="AK916" s="11"/>
    </row>
    <row r="917" ht="13.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89"/>
      <c r="AB917" s="11"/>
      <c r="AC917" s="264"/>
      <c r="AD917" s="264"/>
      <c r="AE917" s="11"/>
      <c r="AF917" s="11"/>
      <c r="AG917" s="11"/>
      <c r="AH917" s="11"/>
      <c r="AI917" s="11"/>
      <c r="AJ917" s="11"/>
      <c r="AK917" s="11"/>
    </row>
    <row r="918" ht="13.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89"/>
      <c r="AB918" s="11"/>
      <c r="AC918" s="264"/>
      <c r="AD918" s="264"/>
      <c r="AE918" s="11"/>
      <c r="AF918" s="11"/>
      <c r="AG918" s="11"/>
      <c r="AH918" s="11"/>
      <c r="AI918" s="11"/>
      <c r="AJ918" s="11"/>
      <c r="AK918" s="11"/>
    </row>
    <row r="919" ht="13.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89"/>
      <c r="AB919" s="11"/>
      <c r="AC919" s="264"/>
      <c r="AD919" s="264"/>
      <c r="AE919" s="11"/>
      <c r="AF919" s="11"/>
      <c r="AG919" s="11"/>
      <c r="AH919" s="11"/>
      <c r="AI919" s="11"/>
      <c r="AJ919" s="11"/>
      <c r="AK919" s="11"/>
    </row>
    <row r="920" ht="13.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89"/>
      <c r="AB920" s="11"/>
      <c r="AC920" s="264"/>
      <c r="AD920" s="264"/>
      <c r="AE920" s="11"/>
      <c r="AF920" s="11"/>
      <c r="AG920" s="11"/>
      <c r="AH920" s="11"/>
      <c r="AI920" s="11"/>
      <c r="AJ920" s="11"/>
      <c r="AK920" s="11"/>
    </row>
    <row r="921" ht="13.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89"/>
      <c r="AB921" s="11"/>
      <c r="AC921" s="264"/>
      <c r="AD921" s="264"/>
      <c r="AE921" s="11"/>
      <c r="AF921" s="11"/>
      <c r="AG921" s="11"/>
      <c r="AH921" s="11"/>
      <c r="AI921" s="11"/>
      <c r="AJ921" s="11"/>
      <c r="AK921" s="11"/>
    </row>
    <row r="922" ht="13.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89"/>
      <c r="AB922" s="11"/>
      <c r="AC922" s="264"/>
      <c r="AD922" s="264"/>
      <c r="AE922" s="11"/>
      <c r="AF922" s="11"/>
      <c r="AG922" s="11"/>
      <c r="AH922" s="11"/>
      <c r="AI922" s="11"/>
      <c r="AJ922" s="11"/>
      <c r="AK922" s="11"/>
    </row>
    <row r="923" ht="13.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89"/>
      <c r="AB923" s="11"/>
      <c r="AC923" s="264"/>
      <c r="AD923" s="264"/>
      <c r="AE923" s="11"/>
      <c r="AF923" s="11"/>
      <c r="AG923" s="11"/>
      <c r="AH923" s="11"/>
      <c r="AI923" s="11"/>
      <c r="AJ923" s="11"/>
      <c r="AK923" s="11"/>
    </row>
    <row r="924" ht="13.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89"/>
      <c r="AB924" s="11"/>
      <c r="AC924" s="264"/>
      <c r="AD924" s="264"/>
      <c r="AE924" s="11"/>
      <c r="AF924" s="11"/>
      <c r="AG924" s="11"/>
      <c r="AH924" s="11"/>
      <c r="AI924" s="11"/>
      <c r="AJ924" s="11"/>
      <c r="AK924" s="11"/>
    </row>
    <row r="925" ht="13.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89"/>
      <c r="AB925" s="11"/>
      <c r="AC925" s="264"/>
      <c r="AD925" s="264"/>
      <c r="AE925" s="11"/>
      <c r="AF925" s="11"/>
      <c r="AG925" s="11"/>
      <c r="AH925" s="11"/>
      <c r="AI925" s="11"/>
      <c r="AJ925" s="11"/>
      <c r="AK925" s="11"/>
    </row>
    <row r="926" ht="13.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89"/>
      <c r="AB926" s="11"/>
      <c r="AC926" s="264"/>
      <c r="AD926" s="264"/>
      <c r="AE926" s="11"/>
      <c r="AF926" s="11"/>
      <c r="AG926" s="11"/>
      <c r="AH926" s="11"/>
      <c r="AI926" s="11"/>
      <c r="AJ926" s="11"/>
      <c r="AK926" s="11"/>
    </row>
    <row r="927" ht="13.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89"/>
      <c r="AB927" s="11"/>
      <c r="AC927" s="264"/>
      <c r="AD927" s="264"/>
      <c r="AE927" s="11"/>
      <c r="AF927" s="11"/>
      <c r="AG927" s="11"/>
      <c r="AH927" s="11"/>
      <c r="AI927" s="11"/>
      <c r="AJ927" s="11"/>
      <c r="AK927" s="11"/>
    </row>
    <row r="928" ht="13.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89"/>
      <c r="AB928" s="11"/>
      <c r="AC928" s="264"/>
      <c r="AD928" s="264"/>
      <c r="AE928" s="11"/>
      <c r="AF928" s="11"/>
      <c r="AG928" s="11"/>
      <c r="AH928" s="11"/>
      <c r="AI928" s="11"/>
      <c r="AJ928" s="11"/>
      <c r="AK928" s="11"/>
    </row>
    <row r="929" ht="13.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89"/>
      <c r="AB929" s="11"/>
      <c r="AC929" s="264"/>
      <c r="AD929" s="264"/>
      <c r="AE929" s="11"/>
      <c r="AF929" s="11"/>
      <c r="AG929" s="11"/>
      <c r="AH929" s="11"/>
      <c r="AI929" s="11"/>
      <c r="AJ929" s="11"/>
      <c r="AK929" s="11"/>
    </row>
    <row r="930" ht="13.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89"/>
      <c r="AB930" s="11"/>
      <c r="AC930" s="264"/>
      <c r="AD930" s="264"/>
      <c r="AE930" s="11"/>
      <c r="AF930" s="11"/>
      <c r="AG930" s="11"/>
      <c r="AH930" s="11"/>
      <c r="AI930" s="11"/>
      <c r="AJ930" s="11"/>
      <c r="AK930" s="11"/>
    </row>
    <row r="931" ht="13.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89"/>
      <c r="AB931" s="11"/>
      <c r="AC931" s="264"/>
      <c r="AD931" s="264"/>
      <c r="AE931" s="11"/>
      <c r="AF931" s="11"/>
      <c r="AG931" s="11"/>
      <c r="AH931" s="11"/>
      <c r="AI931" s="11"/>
      <c r="AJ931" s="11"/>
      <c r="AK931" s="11"/>
    </row>
    <row r="932" ht="13.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89"/>
      <c r="AB932" s="11"/>
      <c r="AC932" s="264"/>
      <c r="AD932" s="264"/>
      <c r="AE932" s="11"/>
      <c r="AF932" s="11"/>
      <c r="AG932" s="11"/>
      <c r="AH932" s="11"/>
      <c r="AI932" s="11"/>
      <c r="AJ932" s="11"/>
      <c r="AK932" s="11"/>
    </row>
    <row r="933" ht="13.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89"/>
      <c r="AB933" s="11"/>
      <c r="AC933" s="264"/>
      <c r="AD933" s="264"/>
      <c r="AE933" s="11"/>
      <c r="AF933" s="11"/>
      <c r="AG933" s="11"/>
      <c r="AH933" s="11"/>
      <c r="AI933" s="11"/>
      <c r="AJ933" s="11"/>
      <c r="AK933" s="11"/>
    </row>
    <row r="934" ht="13.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89"/>
      <c r="AB934" s="11"/>
      <c r="AC934" s="264"/>
      <c r="AD934" s="264"/>
      <c r="AE934" s="11"/>
      <c r="AF934" s="11"/>
      <c r="AG934" s="11"/>
      <c r="AH934" s="11"/>
      <c r="AI934" s="11"/>
      <c r="AJ934" s="11"/>
      <c r="AK934" s="11"/>
    </row>
    <row r="935" ht="13.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89"/>
      <c r="AB935" s="11"/>
      <c r="AC935" s="264"/>
      <c r="AD935" s="264"/>
      <c r="AE935" s="11"/>
      <c r="AF935" s="11"/>
      <c r="AG935" s="11"/>
      <c r="AH935" s="11"/>
      <c r="AI935" s="11"/>
      <c r="AJ935" s="11"/>
      <c r="AK935" s="11"/>
    </row>
    <row r="936" ht="13.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89"/>
      <c r="AB936" s="11"/>
      <c r="AC936" s="264"/>
      <c r="AD936" s="264"/>
      <c r="AE936" s="11"/>
      <c r="AF936" s="11"/>
      <c r="AG936" s="11"/>
      <c r="AH936" s="11"/>
      <c r="AI936" s="11"/>
      <c r="AJ936" s="11"/>
      <c r="AK936" s="11"/>
    </row>
    <row r="937" ht="13.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89"/>
      <c r="AB937" s="11"/>
      <c r="AC937" s="264"/>
      <c r="AD937" s="264"/>
      <c r="AE937" s="11"/>
      <c r="AF937" s="11"/>
      <c r="AG937" s="11"/>
      <c r="AH937" s="11"/>
      <c r="AI937" s="11"/>
      <c r="AJ937" s="11"/>
      <c r="AK937" s="11"/>
    </row>
    <row r="938" ht="13.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89"/>
      <c r="AB938" s="11"/>
      <c r="AC938" s="264"/>
      <c r="AD938" s="264"/>
      <c r="AE938" s="11"/>
      <c r="AF938" s="11"/>
      <c r="AG938" s="11"/>
      <c r="AH938" s="11"/>
      <c r="AI938" s="11"/>
      <c r="AJ938" s="11"/>
      <c r="AK938" s="11"/>
    </row>
    <row r="939" ht="13.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89"/>
      <c r="AB939" s="11"/>
      <c r="AC939" s="264"/>
      <c r="AD939" s="264"/>
      <c r="AE939" s="11"/>
      <c r="AF939" s="11"/>
      <c r="AG939" s="11"/>
      <c r="AH939" s="11"/>
      <c r="AI939" s="11"/>
      <c r="AJ939" s="11"/>
      <c r="AK939" s="11"/>
    </row>
    <row r="940" ht="13.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89"/>
      <c r="AB940" s="11"/>
      <c r="AC940" s="264"/>
      <c r="AD940" s="264"/>
      <c r="AE940" s="11"/>
      <c r="AF940" s="11"/>
      <c r="AG940" s="11"/>
      <c r="AH940" s="11"/>
      <c r="AI940" s="11"/>
      <c r="AJ940" s="11"/>
      <c r="AK940" s="11"/>
    </row>
    <row r="941" ht="13.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89"/>
      <c r="AB941" s="11"/>
      <c r="AC941" s="264"/>
      <c r="AD941" s="264"/>
      <c r="AE941" s="11"/>
      <c r="AF941" s="11"/>
      <c r="AG941" s="11"/>
      <c r="AH941" s="11"/>
      <c r="AI941" s="11"/>
      <c r="AJ941" s="11"/>
      <c r="AK941" s="11"/>
    </row>
    <row r="942" ht="13.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89"/>
      <c r="AB942" s="11"/>
      <c r="AC942" s="264"/>
      <c r="AD942" s="264"/>
      <c r="AE942" s="11"/>
      <c r="AF942" s="11"/>
      <c r="AG942" s="11"/>
      <c r="AH942" s="11"/>
      <c r="AI942" s="11"/>
      <c r="AJ942" s="11"/>
      <c r="AK942" s="11"/>
    </row>
    <row r="943" ht="13.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89"/>
      <c r="AB943" s="11"/>
      <c r="AC943" s="264"/>
      <c r="AD943" s="264"/>
      <c r="AE943" s="11"/>
      <c r="AF943" s="11"/>
      <c r="AG943" s="11"/>
      <c r="AH943" s="11"/>
      <c r="AI943" s="11"/>
      <c r="AJ943" s="11"/>
      <c r="AK943" s="11"/>
    </row>
    <row r="944" ht="13.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89"/>
      <c r="AB944" s="11"/>
      <c r="AC944" s="264"/>
      <c r="AD944" s="264"/>
      <c r="AE944" s="11"/>
      <c r="AF944" s="11"/>
      <c r="AG944" s="11"/>
      <c r="AH944" s="11"/>
      <c r="AI944" s="11"/>
      <c r="AJ944" s="11"/>
      <c r="AK944" s="11"/>
    </row>
    <row r="945" ht="13.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89"/>
      <c r="AB945" s="11"/>
      <c r="AC945" s="264"/>
      <c r="AD945" s="264"/>
      <c r="AE945" s="11"/>
      <c r="AF945" s="11"/>
      <c r="AG945" s="11"/>
      <c r="AH945" s="11"/>
      <c r="AI945" s="11"/>
      <c r="AJ945" s="11"/>
      <c r="AK945" s="11"/>
    </row>
    <row r="946" ht="13.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89"/>
      <c r="AB946" s="11"/>
      <c r="AC946" s="264"/>
      <c r="AD946" s="264"/>
      <c r="AE946" s="11"/>
      <c r="AF946" s="11"/>
      <c r="AG946" s="11"/>
      <c r="AH946" s="11"/>
      <c r="AI946" s="11"/>
      <c r="AJ946" s="11"/>
      <c r="AK946" s="11"/>
    </row>
    <row r="947" ht="13.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89"/>
      <c r="AB947" s="11"/>
      <c r="AC947" s="264"/>
      <c r="AD947" s="264"/>
      <c r="AE947" s="11"/>
      <c r="AF947" s="11"/>
      <c r="AG947" s="11"/>
      <c r="AH947" s="11"/>
      <c r="AI947" s="11"/>
      <c r="AJ947" s="11"/>
      <c r="AK947" s="11"/>
    </row>
    <row r="948" ht="13.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89"/>
      <c r="AB948" s="11"/>
      <c r="AC948" s="264"/>
      <c r="AD948" s="264"/>
      <c r="AE948" s="11"/>
      <c r="AF948" s="11"/>
      <c r="AG948" s="11"/>
      <c r="AH948" s="11"/>
      <c r="AI948" s="11"/>
      <c r="AJ948" s="11"/>
      <c r="AK948" s="11"/>
    </row>
    <row r="949" ht="13.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89"/>
      <c r="AB949" s="11"/>
      <c r="AC949" s="264"/>
      <c r="AD949" s="264"/>
      <c r="AE949" s="11"/>
      <c r="AF949" s="11"/>
      <c r="AG949" s="11"/>
      <c r="AH949" s="11"/>
      <c r="AI949" s="11"/>
      <c r="AJ949" s="11"/>
      <c r="AK949" s="11"/>
    </row>
    <row r="950" ht="13.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89"/>
      <c r="AB950" s="11"/>
      <c r="AC950" s="264"/>
      <c r="AD950" s="264"/>
      <c r="AE950" s="11"/>
      <c r="AF950" s="11"/>
      <c r="AG950" s="11"/>
      <c r="AH950" s="11"/>
      <c r="AI950" s="11"/>
      <c r="AJ950" s="11"/>
      <c r="AK950" s="11"/>
    </row>
    <row r="951" ht="13.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89"/>
      <c r="AB951" s="11"/>
      <c r="AC951" s="264"/>
      <c r="AD951" s="264"/>
      <c r="AE951" s="11"/>
      <c r="AF951" s="11"/>
      <c r="AG951" s="11"/>
      <c r="AH951" s="11"/>
      <c r="AI951" s="11"/>
      <c r="AJ951" s="11"/>
      <c r="AK951" s="11"/>
    </row>
    <row r="952" ht="13.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89"/>
      <c r="AB952" s="11"/>
      <c r="AC952" s="264"/>
      <c r="AD952" s="264"/>
      <c r="AE952" s="11"/>
      <c r="AF952" s="11"/>
      <c r="AG952" s="11"/>
      <c r="AH952" s="11"/>
      <c r="AI952" s="11"/>
      <c r="AJ952" s="11"/>
      <c r="AK952" s="11"/>
    </row>
    <row r="953" ht="13.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89"/>
      <c r="AB953" s="11"/>
      <c r="AC953" s="264"/>
      <c r="AD953" s="264"/>
      <c r="AE953" s="11"/>
      <c r="AF953" s="11"/>
      <c r="AG953" s="11"/>
      <c r="AH953" s="11"/>
      <c r="AI953" s="11"/>
      <c r="AJ953" s="11"/>
      <c r="AK953" s="11"/>
    </row>
    <row r="954" ht="13.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89"/>
      <c r="AB954" s="11"/>
      <c r="AC954" s="264"/>
      <c r="AD954" s="264"/>
      <c r="AE954" s="11"/>
      <c r="AF954" s="11"/>
      <c r="AG954" s="11"/>
      <c r="AH954" s="11"/>
      <c r="AI954" s="11"/>
      <c r="AJ954" s="11"/>
      <c r="AK954" s="11"/>
    </row>
    <row r="955" ht="13.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89"/>
      <c r="AB955" s="11"/>
      <c r="AC955" s="264"/>
      <c r="AD955" s="264"/>
      <c r="AE955" s="11"/>
      <c r="AF955" s="11"/>
      <c r="AG955" s="11"/>
      <c r="AH955" s="11"/>
      <c r="AI955" s="11"/>
      <c r="AJ955" s="11"/>
      <c r="AK955" s="11"/>
    </row>
    <row r="956" ht="13.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89"/>
      <c r="AB956" s="11"/>
      <c r="AC956" s="264"/>
      <c r="AD956" s="264"/>
      <c r="AE956" s="11"/>
      <c r="AF956" s="11"/>
      <c r="AG956" s="11"/>
      <c r="AH956" s="11"/>
      <c r="AI956" s="11"/>
      <c r="AJ956" s="11"/>
      <c r="AK956" s="11"/>
    </row>
    <row r="957" ht="13.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89"/>
      <c r="AB957" s="11"/>
      <c r="AC957" s="264"/>
      <c r="AD957" s="264"/>
      <c r="AE957" s="11"/>
      <c r="AF957" s="11"/>
      <c r="AG957" s="11"/>
      <c r="AH957" s="11"/>
      <c r="AI957" s="11"/>
      <c r="AJ957" s="11"/>
      <c r="AK957" s="11"/>
    </row>
    <row r="958" ht="13.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89"/>
      <c r="AB958" s="11"/>
      <c r="AC958" s="264"/>
      <c r="AD958" s="264"/>
      <c r="AE958" s="11"/>
      <c r="AF958" s="11"/>
      <c r="AG958" s="11"/>
      <c r="AH958" s="11"/>
      <c r="AI958" s="11"/>
      <c r="AJ958" s="11"/>
      <c r="AK958" s="11"/>
    </row>
    <row r="959" ht="13.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89"/>
      <c r="AB959" s="11"/>
      <c r="AC959" s="264"/>
      <c r="AD959" s="264"/>
      <c r="AE959" s="11"/>
      <c r="AF959" s="11"/>
      <c r="AG959" s="11"/>
      <c r="AH959" s="11"/>
      <c r="AI959" s="11"/>
      <c r="AJ959" s="11"/>
      <c r="AK959" s="11"/>
    </row>
    <row r="960" ht="13.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89"/>
      <c r="AB960" s="11"/>
      <c r="AC960" s="264"/>
      <c r="AD960" s="264"/>
      <c r="AE960" s="11"/>
      <c r="AF960" s="11"/>
      <c r="AG960" s="11"/>
      <c r="AH960" s="11"/>
      <c r="AI960" s="11"/>
      <c r="AJ960" s="11"/>
      <c r="AK960" s="11"/>
    </row>
    <row r="961" ht="13.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89"/>
      <c r="AB961" s="11"/>
      <c r="AC961" s="264"/>
      <c r="AD961" s="264"/>
      <c r="AE961" s="11"/>
      <c r="AF961" s="11"/>
      <c r="AG961" s="11"/>
      <c r="AH961" s="11"/>
      <c r="AI961" s="11"/>
      <c r="AJ961" s="11"/>
      <c r="AK961" s="11"/>
    </row>
    <row r="962" ht="13.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89"/>
      <c r="AB962" s="11"/>
      <c r="AC962" s="264"/>
      <c r="AD962" s="264"/>
      <c r="AE962" s="11"/>
      <c r="AF962" s="11"/>
      <c r="AG962" s="11"/>
      <c r="AH962" s="11"/>
      <c r="AI962" s="11"/>
      <c r="AJ962" s="11"/>
      <c r="AK962" s="11"/>
    </row>
    <row r="963" ht="13.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89"/>
      <c r="AB963" s="11"/>
      <c r="AC963" s="264"/>
      <c r="AD963" s="264"/>
      <c r="AE963" s="11"/>
      <c r="AF963" s="11"/>
      <c r="AG963" s="11"/>
      <c r="AH963" s="11"/>
      <c r="AI963" s="11"/>
      <c r="AJ963" s="11"/>
      <c r="AK963" s="11"/>
    </row>
    <row r="964" ht="13.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89"/>
      <c r="AB964" s="11"/>
      <c r="AC964" s="264"/>
      <c r="AD964" s="264"/>
      <c r="AE964" s="11"/>
      <c r="AF964" s="11"/>
      <c r="AG964" s="11"/>
      <c r="AH964" s="11"/>
      <c r="AI964" s="11"/>
      <c r="AJ964" s="11"/>
      <c r="AK964" s="11"/>
    </row>
    <row r="965" ht="13.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89"/>
      <c r="AB965" s="11"/>
      <c r="AC965" s="264"/>
      <c r="AD965" s="264"/>
      <c r="AE965" s="11"/>
      <c r="AF965" s="11"/>
      <c r="AG965" s="11"/>
      <c r="AH965" s="11"/>
      <c r="AI965" s="11"/>
      <c r="AJ965" s="11"/>
      <c r="AK965" s="11"/>
    </row>
    <row r="966" ht="13.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89"/>
      <c r="AB966" s="11"/>
      <c r="AC966" s="264"/>
      <c r="AD966" s="264"/>
      <c r="AE966" s="11"/>
      <c r="AF966" s="11"/>
      <c r="AG966" s="11"/>
      <c r="AH966" s="11"/>
      <c r="AI966" s="11"/>
      <c r="AJ966" s="11"/>
      <c r="AK966" s="11"/>
    </row>
    <row r="967" ht="13.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89"/>
      <c r="AB967" s="11"/>
      <c r="AC967" s="264"/>
      <c r="AD967" s="264"/>
      <c r="AE967" s="11"/>
      <c r="AF967" s="11"/>
      <c r="AG967" s="11"/>
      <c r="AH967" s="11"/>
      <c r="AI967" s="11"/>
      <c r="AJ967" s="11"/>
      <c r="AK967" s="11"/>
    </row>
    <row r="968" ht="13.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89"/>
      <c r="AB968" s="11"/>
      <c r="AC968" s="264"/>
      <c r="AD968" s="264"/>
      <c r="AE968" s="11"/>
      <c r="AF968" s="11"/>
      <c r="AG968" s="11"/>
      <c r="AH968" s="11"/>
      <c r="AI968" s="11"/>
      <c r="AJ968" s="11"/>
      <c r="AK968" s="11"/>
    </row>
    <row r="969" ht="13.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89"/>
      <c r="AB969" s="11"/>
      <c r="AC969" s="264"/>
      <c r="AD969" s="264"/>
      <c r="AE969" s="11"/>
      <c r="AF969" s="11"/>
      <c r="AG969" s="11"/>
      <c r="AH969" s="11"/>
      <c r="AI969" s="11"/>
      <c r="AJ969" s="11"/>
      <c r="AK969" s="11"/>
    </row>
    <row r="970" ht="13.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89"/>
      <c r="AB970" s="11"/>
      <c r="AC970" s="264"/>
      <c r="AD970" s="264"/>
      <c r="AE970" s="11"/>
      <c r="AF970" s="11"/>
      <c r="AG970" s="11"/>
      <c r="AH970" s="11"/>
      <c r="AI970" s="11"/>
      <c r="AJ970" s="11"/>
      <c r="AK970" s="11"/>
    </row>
    <row r="971" ht="13.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89"/>
      <c r="AB971" s="11"/>
      <c r="AC971" s="264"/>
      <c r="AD971" s="264"/>
      <c r="AE971" s="11"/>
      <c r="AF971" s="11"/>
      <c r="AG971" s="11"/>
      <c r="AH971" s="11"/>
      <c r="AI971" s="11"/>
      <c r="AJ971" s="11"/>
      <c r="AK971" s="11"/>
    </row>
    <row r="972" ht="13.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89"/>
      <c r="AB972" s="11"/>
      <c r="AC972" s="264"/>
      <c r="AD972" s="264"/>
      <c r="AE972" s="11"/>
      <c r="AF972" s="11"/>
      <c r="AG972" s="11"/>
      <c r="AH972" s="11"/>
      <c r="AI972" s="11"/>
      <c r="AJ972" s="11"/>
      <c r="AK972" s="11"/>
    </row>
    <row r="973" ht="13.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89"/>
      <c r="AB973" s="11"/>
      <c r="AC973" s="264"/>
      <c r="AD973" s="264"/>
      <c r="AE973" s="11"/>
      <c r="AF973" s="11"/>
      <c r="AG973" s="11"/>
      <c r="AH973" s="11"/>
      <c r="AI973" s="11"/>
      <c r="AJ973" s="11"/>
      <c r="AK973" s="11"/>
    </row>
    <row r="974" ht="13.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89"/>
      <c r="AB974" s="11"/>
      <c r="AC974" s="264"/>
      <c r="AD974" s="264"/>
      <c r="AE974" s="11"/>
      <c r="AF974" s="11"/>
      <c r="AG974" s="11"/>
      <c r="AH974" s="11"/>
      <c r="AI974" s="11"/>
      <c r="AJ974" s="11"/>
      <c r="AK974" s="11"/>
    </row>
    <row r="975" ht="13.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89"/>
      <c r="AB975" s="11"/>
      <c r="AC975" s="264"/>
      <c r="AD975" s="264"/>
      <c r="AE975" s="11"/>
      <c r="AF975" s="11"/>
      <c r="AG975" s="11"/>
      <c r="AH975" s="11"/>
      <c r="AI975" s="11"/>
      <c r="AJ975" s="11"/>
      <c r="AK975" s="11"/>
    </row>
    <row r="976" ht="13.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89"/>
      <c r="AB976" s="11"/>
      <c r="AC976" s="264"/>
      <c r="AD976" s="264"/>
      <c r="AE976" s="11"/>
      <c r="AF976" s="11"/>
      <c r="AG976" s="11"/>
      <c r="AH976" s="11"/>
      <c r="AI976" s="11"/>
      <c r="AJ976" s="11"/>
      <c r="AK976" s="11"/>
    </row>
    <row r="977" ht="13.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89"/>
      <c r="AB977" s="11"/>
      <c r="AC977" s="264"/>
      <c r="AD977" s="264"/>
      <c r="AE977" s="11"/>
      <c r="AF977" s="11"/>
      <c r="AG977" s="11"/>
      <c r="AH977" s="11"/>
      <c r="AI977" s="11"/>
      <c r="AJ977" s="11"/>
      <c r="AK977" s="11"/>
    </row>
    <row r="978" ht="13.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89"/>
      <c r="AB978" s="11"/>
      <c r="AC978" s="264"/>
      <c r="AD978" s="264"/>
      <c r="AE978" s="11"/>
      <c r="AF978" s="11"/>
      <c r="AG978" s="11"/>
      <c r="AH978" s="11"/>
      <c r="AI978" s="11"/>
      <c r="AJ978" s="11"/>
      <c r="AK978" s="11"/>
    </row>
    <row r="979" ht="13.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89"/>
      <c r="AB979" s="11"/>
      <c r="AC979" s="264"/>
      <c r="AD979" s="264"/>
      <c r="AE979" s="11"/>
      <c r="AF979" s="11"/>
      <c r="AG979" s="11"/>
      <c r="AH979" s="11"/>
      <c r="AI979" s="11"/>
      <c r="AJ979" s="11"/>
      <c r="AK979" s="11"/>
    </row>
    <row r="980" ht="13.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89"/>
      <c r="AB980" s="11"/>
      <c r="AC980" s="264"/>
      <c r="AD980" s="264"/>
      <c r="AE980" s="11"/>
      <c r="AF980" s="11"/>
      <c r="AG980" s="11"/>
      <c r="AH980" s="11"/>
      <c r="AI980" s="11"/>
      <c r="AJ980" s="11"/>
      <c r="AK980" s="11"/>
    </row>
    <row r="981" ht="13.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89"/>
      <c r="AB981" s="11"/>
      <c r="AC981" s="264"/>
      <c r="AD981" s="264"/>
      <c r="AE981" s="11"/>
      <c r="AF981" s="11"/>
      <c r="AG981" s="11"/>
      <c r="AH981" s="11"/>
      <c r="AI981" s="11"/>
      <c r="AJ981" s="11"/>
      <c r="AK981" s="11"/>
    </row>
    <row r="982" ht="13.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89"/>
      <c r="AB982" s="11"/>
      <c r="AC982" s="264"/>
      <c r="AD982" s="264"/>
      <c r="AE982" s="11"/>
      <c r="AF982" s="11"/>
      <c r="AG982" s="11"/>
      <c r="AH982" s="11"/>
      <c r="AI982" s="11"/>
      <c r="AJ982" s="11"/>
      <c r="AK982" s="11"/>
    </row>
    <row r="983" ht="13.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89"/>
      <c r="AB983" s="11"/>
      <c r="AC983" s="264"/>
      <c r="AD983" s="264"/>
      <c r="AE983" s="11"/>
      <c r="AF983" s="11"/>
      <c r="AG983" s="11"/>
      <c r="AH983" s="11"/>
      <c r="AI983" s="11"/>
      <c r="AJ983" s="11"/>
      <c r="AK983" s="11"/>
    </row>
    <row r="984" ht="13.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89"/>
      <c r="AB984" s="11"/>
      <c r="AC984" s="264"/>
      <c r="AD984" s="264"/>
      <c r="AE984" s="11"/>
      <c r="AF984" s="11"/>
      <c r="AG984" s="11"/>
      <c r="AH984" s="11"/>
      <c r="AI984" s="11"/>
      <c r="AJ984" s="11"/>
      <c r="AK984" s="11"/>
    </row>
    <row r="985" ht="13.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89"/>
      <c r="AB985" s="11"/>
      <c r="AC985" s="264"/>
      <c r="AD985" s="264"/>
      <c r="AE985" s="11"/>
      <c r="AF985" s="11"/>
      <c r="AG985" s="11"/>
      <c r="AH985" s="11"/>
      <c r="AI985" s="11"/>
      <c r="AJ985" s="11"/>
      <c r="AK985" s="11"/>
    </row>
    <row r="986" ht="13.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89"/>
      <c r="AB986" s="11"/>
      <c r="AC986" s="264"/>
      <c r="AD986" s="264"/>
      <c r="AE986" s="11"/>
      <c r="AF986" s="11"/>
      <c r="AG986" s="11"/>
      <c r="AH986" s="11"/>
      <c r="AI986" s="11"/>
      <c r="AJ986" s="11"/>
      <c r="AK986" s="11"/>
    </row>
    <row r="987" ht="13.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89"/>
      <c r="AB987" s="11"/>
      <c r="AC987" s="264"/>
      <c r="AD987" s="264"/>
      <c r="AE987" s="11"/>
      <c r="AF987" s="11"/>
      <c r="AG987" s="11"/>
      <c r="AH987" s="11"/>
      <c r="AI987" s="11"/>
      <c r="AJ987" s="11"/>
      <c r="AK987" s="11"/>
    </row>
    <row r="988" ht="13.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89"/>
      <c r="AB988" s="11"/>
      <c r="AC988" s="264"/>
      <c r="AD988" s="264"/>
      <c r="AE988" s="11"/>
      <c r="AF988" s="11"/>
      <c r="AG988" s="11"/>
      <c r="AH988" s="11"/>
      <c r="AI988" s="11"/>
      <c r="AJ988" s="11"/>
      <c r="AK988" s="11"/>
    </row>
    <row r="989" ht="13.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89"/>
      <c r="AB989" s="11"/>
      <c r="AC989" s="264"/>
      <c r="AD989" s="264"/>
      <c r="AE989" s="11"/>
      <c r="AF989" s="11"/>
      <c r="AG989" s="11"/>
      <c r="AH989" s="11"/>
      <c r="AI989" s="11"/>
      <c r="AJ989" s="11"/>
      <c r="AK989" s="11"/>
    </row>
    <row r="990" ht="13.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89"/>
      <c r="AB990" s="11"/>
      <c r="AC990" s="264"/>
      <c r="AD990" s="264"/>
      <c r="AE990" s="11"/>
      <c r="AF990" s="11"/>
      <c r="AG990" s="11"/>
      <c r="AH990" s="11"/>
      <c r="AI990" s="11"/>
      <c r="AJ990" s="11"/>
      <c r="AK990" s="11"/>
    </row>
    <row r="991" ht="13.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89"/>
      <c r="AB991" s="11"/>
      <c r="AC991" s="264"/>
      <c r="AD991" s="264"/>
      <c r="AE991" s="11"/>
      <c r="AF991" s="11"/>
      <c r="AG991" s="11"/>
      <c r="AH991" s="11"/>
      <c r="AI991" s="11"/>
      <c r="AJ991" s="11"/>
      <c r="AK991" s="11"/>
    </row>
    <row r="992" ht="13.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89"/>
      <c r="AB992" s="11"/>
      <c r="AC992" s="264"/>
      <c r="AD992" s="264"/>
      <c r="AE992" s="11"/>
      <c r="AF992" s="11"/>
      <c r="AG992" s="11"/>
      <c r="AH992" s="11"/>
      <c r="AI992" s="11"/>
      <c r="AJ992" s="11"/>
      <c r="AK992" s="11"/>
    </row>
    <row r="993" ht="13.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89"/>
      <c r="AB993" s="11"/>
      <c r="AC993" s="264"/>
      <c r="AD993" s="264"/>
      <c r="AE993" s="11"/>
      <c r="AF993" s="11"/>
      <c r="AG993" s="11"/>
      <c r="AH993" s="11"/>
      <c r="AI993" s="11"/>
      <c r="AJ993" s="11"/>
      <c r="AK993" s="11"/>
    </row>
    <row r="994" ht="13.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89"/>
      <c r="AB994" s="11"/>
      <c r="AC994" s="264"/>
      <c r="AD994" s="264"/>
      <c r="AE994" s="11"/>
      <c r="AF994" s="11"/>
      <c r="AG994" s="11"/>
      <c r="AH994" s="11"/>
      <c r="AI994" s="11"/>
      <c r="AJ994" s="11"/>
      <c r="AK994" s="11"/>
    </row>
    <row r="995" ht="13.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89"/>
      <c r="AB995" s="11"/>
      <c r="AC995" s="264"/>
      <c r="AD995" s="264"/>
      <c r="AE995" s="11"/>
      <c r="AF995" s="11"/>
      <c r="AG995" s="11"/>
      <c r="AH995" s="11"/>
      <c r="AI995" s="11"/>
      <c r="AJ995" s="11"/>
      <c r="AK995" s="11"/>
    </row>
    <row r="996" ht="13.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89"/>
      <c r="AB996" s="11"/>
      <c r="AC996" s="264"/>
      <c r="AD996" s="264"/>
      <c r="AE996" s="11"/>
      <c r="AF996" s="11"/>
      <c r="AG996" s="11"/>
      <c r="AH996" s="11"/>
      <c r="AI996" s="11"/>
      <c r="AJ996" s="11"/>
      <c r="AK996" s="11"/>
    </row>
    <row r="997" ht="13.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89"/>
      <c r="AB997" s="11"/>
      <c r="AC997" s="264"/>
      <c r="AD997" s="264"/>
      <c r="AE997" s="11"/>
      <c r="AF997" s="11"/>
      <c r="AG997" s="11"/>
      <c r="AH997" s="11"/>
      <c r="AI997" s="11"/>
      <c r="AJ997" s="11"/>
      <c r="AK997" s="11"/>
    </row>
    <row r="998" ht="13.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89"/>
      <c r="AB998" s="11"/>
      <c r="AC998" s="264"/>
      <c r="AD998" s="264"/>
      <c r="AE998" s="11"/>
      <c r="AF998" s="11"/>
      <c r="AG998" s="11"/>
      <c r="AH998" s="11"/>
      <c r="AI998" s="11"/>
      <c r="AJ998" s="11"/>
      <c r="AK998" s="11"/>
    </row>
    <row r="999" ht="13.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89"/>
      <c r="AB999" s="11"/>
      <c r="AC999" s="264"/>
      <c r="AD999" s="264"/>
      <c r="AE999" s="11"/>
      <c r="AF999" s="11"/>
      <c r="AG999" s="11"/>
      <c r="AH999" s="11"/>
      <c r="AI999" s="11"/>
      <c r="AJ999" s="11"/>
      <c r="AK999" s="11"/>
    </row>
    <row r="1000" ht="13.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89"/>
      <c r="AB1000" s="11"/>
      <c r="AC1000" s="264"/>
      <c r="AD1000" s="264"/>
      <c r="AE1000" s="11"/>
      <c r="AF1000" s="11"/>
      <c r="AG1000" s="11"/>
      <c r="AH1000" s="11"/>
      <c r="AI1000" s="11"/>
      <c r="AJ1000" s="11"/>
      <c r="AK1000" s="11"/>
    </row>
  </sheetData>
  <mergeCells count="310">
    <mergeCell ref="J71:R71"/>
    <mergeCell ref="J73:R73"/>
    <mergeCell ref="S73:T73"/>
    <mergeCell ref="U73:V73"/>
    <mergeCell ref="W73:X73"/>
    <mergeCell ref="H68:Y68"/>
    <mergeCell ref="A69:Y69"/>
    <mergeCell ref="H70:Y70"/>
    <mergeCell ref="S71:T71"/>
    <mergeCell ref="U71:V71"/>
    <mergeCell ref="W71:X71"/>
    <mergeCell ref="B72:Y72"/>
    <mergeCell ref="A38:G38"/>
    <mergeCell ref="H38:I38"/>
    <mergeCell ref="J38:U38"/>
    <mergeCell ref="V38:Y38"/>
    <mergeCell ref="H39:H40"/>
    <mergeCell ref="I39:I40"/>
    <mergeCell ref="Y39:Y40"/>
    <mergeCell ref="W40:X40"/>
    <mergeCell ref="B40:G40"/>
    <mergeCell ref="J40:V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6:G66"/>
    <mergeCell ref="A68:G68"/>
    <mergeCell ref="A70:G70"/>
    <mergeCell ref="B71:G71"/>
    <mergeCell ref="B73:G73"/>
    <mergeCell ref="B75:G75"/>
    <mergeCell ref="B77:G77"/>
    <mergeCell ref="B60:G60"/>
    <mergeCell ref="B61:G61"/>
    <mergeCell ref="B62:G62"/>
    <mergeCell ref="B63:G63"/>
    <mergeCell ref="B64:G64"/>
    <mergeCell ref="B65:G65"/>
    <mergeCell ref="A67:Y67"/>
    <mergeCell ref="S77:T77"/>
    <mergeCell ref="U77:V77"/>
    <mergeCell ref="B86:Y86"/>
    <mergeCell ref="J87:R87"/>
    <mergeCell ref="S87:T87"/>
    <mergeCell ref="U87:V87"/>
    <mergeCell ref="W87:X87"/>
    <mergeCell ref="B88:Y88"/>
    <mergeCell ref="W89:X89"/>
    <mergeCell ref="B91:G91"/>
    <mergeCell ref="B93:G93"/>
    <mergeCell ref="B95:G95"/>
    <mergeCell ref="B97:G97"/>
    <mergeCell ref="B99:G99"/>
    <mergeCell ref="B101:G101"/>
    <mergeCell ref="J89:R89"/>
    <mergeCell ref="B90:Y90"/>
    <mergeCell ref="J91:R91"/>
    <mergeCell ref="S91:T91"/>
    <mergeCell ref="U91:V91"/>
    <mergeCell ref="W91:X91"/>
    <mergeCell ref="B92:Y92"/>
    <mergeCell ref="U95:V95"/>
    <mergeCell ref="W95:X95"/>
    <mergeCell ref="J95:R95"/>
    <mergeCell ref="J97:R97"/>
    <mergeCell ref="S97:T97"/>
    <mergeCell ref="U97:V97"/>
    <mergeCell ref="W97:X97"/>
    <mergeCell ref="J93:R93"/>
    <mergeCell ref="S93:T93"/>
    <mergeCell ref="U93:V93"/>
    <mergeCell ref="W93:X93"/>
    <mergeCell ref="B94:Y94"/>
    <mergeCell ref="S95:T95"/>
    <mergeCell ref="B96:Y96"/>
    <mergeCell ref="S101:T101"/>
    <mergeCell ref="U101:V101"/>
    <mergeCell ref="B110:Y110"/>
    <mergeCell ref="J111:R111"/>
    <mergeCell ref="S111:T111"/>
    <mergeCell ref="U111:V111"/>
    <mergeCell ref="W111:X111"/>
    <mergeCell ref="B112:Y112"/>
    <mergeCell ref="W113:X113"/>
    <mergeCell ref="B115:G115"/>
    <mergeCell ref="B117:G117"/>
    <mergeCell ref="B119:G119"/>
    <mergeCell ref="J113:R113"/>
    <mergeCell ref="B114:Y114"/>
    <mergeCell ref="J115:R115"/>
    <mergeCell ref="S115:T115"/>
    <mergeCell ref="U115:V115"/>
    <mergeCell ref="W115:X115"/>
    <mergeCell ref="B116:Y116"/>
    <mergeCell ref="U119:V119"/>
    <mergeCell ref="W119:X119"/>
    <mergeCell ref="J117:R117"/>
    <mergeCell ref="S117:T117"/>
    <mergeCell ref="U117:V117"/>
    <mergeCell ref="W117:X117"/>
    <mergeCell ref="B118:Y118"/>
    <mergeCell ref="J119:R119"/>
    <mergeCell ref="S119:T119"/>
    <mergeCell ref="B120:Y120"/>
    <mergeCell ref="B98:Y98"/>
    <mergeCell ref="J99:R99"/>
    <mergeCell ref="S99:T99"/>
    <mergeCell ref="U99:V99"/>
    <mergeCell ref="W99:X99"/>
    <mergeCell ref="B100:Y100"/>
    <mergeCell ref="W101:X101"/>
    <mergeCell ref="B103:G103"/>
    <mergeCell ref="B105:G105"/>
    <mergeCell ref="B107:G107"/>
    <mergeCell ref="B109:G109"/>
    <mergeCell ref="B111:G111"/>
    <mergeCell ref="B113:G113"/>
    <mergeCell ref="J101:R101"/>
    <mergeCell ref="B102:Y102"/>
    <mergeCell ref="J103:R103"/>
    <mergeCell ref="S103:T103"/>
    <mergeCell ref="U103:V103"/>
    <mergeCell ref="W103:X103"/>
    <mergeCell ref="B104:Y104"/>
    <mergeCell ref="U107:V107"/>
    <mergeCell ref="W107:X107"/>
    <mergeCell ref="J107:R107"/>
    <mergeCell ref="J109:R109"/>
    <mergeCell ref="S109:T109"/>
    <mergeCell ref="U109:V109"/>
    <mergeCell ref="W109:X109"/>
    <mergeCell ref="J105:R105"/>
    <mergeCell ref="S105:T105"/>
    <mergeCell ref="U105:V105"/>
    <mergeCell ref="W105:X105"/>
    <mergeCell ref="B106:Y106"/>
    <mergeCell ref="S107:T107"/>
    <mergeCell ref="B108:Y108"/>
    <mergeCell ref="S113:T113"/>
    <mergeCell ref="U113:V113"/>
    <mergeCell ref="S7:T7"/>
    <mergeCell ref="U7:W7"/>
    <mergeCell ref="AA8:AC8"/>
    <mergeCell ref="A1:W1"/>
    <mergeCell ref="A4:Y4"/>
    <mergeCell ref="A5:Y5"/>
    <mergeCell ref="B7:F7"/>
    <mergeCell ref="G7:H7"/>
    <mergeCell ref="I7:K7"/>
    <mergeCell ref="L7:R7"/>
    <mergeCell ref="A9:Y9"/>
    <mergeCell ref="A10:Y10"/>
    <mergeCell ref="D11:E11"/>
    <mergeCell ref="G11:H11"/>
    <mergeCell ref="K11:Q11"/>
    <mergeCell ref="R11:S11"/>
    <mergeCell ref="T11:V11"/>
    <mergeCell ref="Q15:R15"/>
    <mergeCell ref="S15:X15"/>
    <mergeCell ref="I11:J11"/>
    <mergeCell ref="A13:M13"/>
    <mergeCell ref="N13:O13"/>
    <mergeCell ref="P13:X13"/>
    <mergeCell ref="A14:Y14"/>
    <mergeCell ref="A15:H15"/>
    <mergeCell ref="J15:P15"/>
    <mergeCell ref="I17:J17"/>
    <mergeCell ref="I18:J18"/>
    <mergeCell ref="K18:L18"/>
    <mergeCell ref="M18:N18"/>
    <mergeCell ref="R24:W24"/>
    <mergeCell ref="R25:W25"/>
    <mergeCell ref="R18:W18"/>
    <mergeCell ref="X18:Y18"/>
    <mergeCell ref="R19:W19"/>
    <mergeCell ref="R20:W20"/>
    <mergeCell ref="R21:W21"/>
    <mergeCell ref="R22:W22"/>
    <mergeCell ref="R23:W23"/>
    <mergeCell ref="I26:J26"/>
    <mergeCell ref="I27:J27"/>
    <mergeCell ref="K27:L27"/>
    <mergeCell ref="M27:N27"/>
    <mergeCell ref="I28:J28"/>
    <mergeCell ref="K28:L28"/>
    <mergeCell ref="I22:J22"/>
    <mergeCell ref="I23:J23"/>
    <mergeCell ref="K23:L23"/>
    <mergeCell ref="M23:N23"/>
    <mergeCell ref="O25:Q28"/>
    <mergeCell ref="K26:L26"/>
    <mergeCell ref="M26:N26"/>
    <mergeCell ref="M28:N28"/>
    <mergeCell ref="R28:W28"/>
    <mergeCell ref="A29:Q29"/>
    <mergeCell ref="A26:E26"/>
    <mergeCell ref="A27:E27"/>
    <mergeCell ref="F27:G27"/>
    <mergeCell ref="A28:E28"/>
    <mergeCell ref="F28:G28"/>
    <mergeCell ref="A31:H31"/>
    <mergeCell ref="I31:M31"/>
    <mergeCell ref="I33:O33"/>
    <mergeCell ref="P33:Q33"/>
    <mergeCell ref="N31:Q31"/>
    <mergeCell ref="R31:W31"/>
    <mergeCell ref="A32:G32"/>
    <mergeCell ref="I32:O32"/>
    <mergeCell ref="P32:Q32"/>
    <mergeCell ref="R32:W32"/>
    <mergeCell ref="A33:G33"/>
    <mergeCell ref="A17:E17"/>
    <mergeCell ref="F17:G17"/>
    <mergeCell ref="K17:L17"/>
    <mergeCell ref="M17:N17"/>
    <mergeCell ref="R17:W17"/>
    <mergeCell ref="A18:E18"/>
    <mergeCell ref="F18:G18"/>
    <mergeCell ref="A19:E19"/>
    <mergeCell ref="F19:G19"/>
    <mergeCell ref="I19:J19"/>
    <mergeCell ref="K19:L19"/>
    <mergeCell ref="M19:N19"/>
    <mergeCell ref="F20:G20"/>
    <mergeCell ref="M20:N20"/>
    <mergeCell ref="I20:J20"/>
    <mergeCell ref="K20:L20"/>
    <mergeCell ref="I21:J21"/>
    <mergeCell ref="K21:L21"/>
    <mergeCell ref="M21:N21"/>
    <mergeCell ref="K22:L22"/>
    <mergeCell ref="M22:N22"/>
    <mergeCell ref="A24:E24"/>
    <mergeCell ref="F24:G24"/>
    <mergeCell ref="I24:J24"/>
    <mergeCell ref="K24:L24"/>
    <mergeCell ref="M24:N24"/>
    <mergeCell ref="A20:E20"/>
    <mergeCell ref="A21:E21"/>
    <mergeCell ref="F21:G21"/>
    <mergeCell ref="A22:E22"/>
    <mergeCell ref="F22:G22"/>
    <mergeCell ref="A23:E23"/>
    <mergeCell ref="F23:G23"/>
    <mergeCell ref="A25:E25"/>
    <mergeCell ref="F25:G25"/>
    <mergeCell ref="I25:J25"/>
    <mergeCell ref="K25:L25"/>
    <mergeCell ref="M25:N25"/>
    <mergeCell ref="F26:G26"/>
    <mergeCell ref="R26:W26"/>
    <mergeCell ref="A34:G34"/>
    <mergeCell ref="I34:O34"/>
    <mergeCell ref="P34:Q34"/>
    <mergeCell ref="A35:G35"/>
    <mergeCell ref="I35:O35"/>
    <mergeCell ref="P35:Q35"/>
    <mergeCell ref="A37:Y37"/>
    <mergeCell ref="B74:Y74"/>
    <mergeCell ref="J75:R75"/>
    <mergeCell ref="S75:T75"/>
    <mergeCell ref="U75:V75"/>
    <mergeCell ref="W75:X75"/>
    <mergeCell ref="B76:Y76"/>
    <mergeCell ref="W77:X77"/>
    <mergeCell ref="B79:G79"/>
    <mergeCell ref="B81:G81"/>
    <mergeCell ref="B83:G83"/>
    <mergeCell ref="B85:G85"/>
    <mergeCell ref="B87:G87"/>
    <mergeCell ref="B89:G89"/>
    <mergeCell ref="J77:R77"/>
    <mergeCell ref="B78:Y78"/>
    <mergeCell ref="J79:R79"/>
    <mergeCell ref="S79:T79"/>
    <mergeCell ref="U79:V79"/>
    <mergeCell ref="W79:X79"/>
    <mergeCell ref="B80:Y80"/>
    <mergeCell ref="U83:V83"/>
    <mergeCell ref="W83:X83"/>
    <mergeCell ref="J83:R83"/>
    <mergeCell ref="J85:R85"/>
    <mergeCell ref="S85:T85"/>
    <mergeCell ref="U85:V85"/>
    <mergeCell ref="W85:X85"/>
    <mergeCell ref="J81:R81"/>
    <mergeCell ref="S81:T81"/>
    <mergeCell ref="U81:V81"/>
    <mergeCell ref="W81:X81"/>
    <mergeCell ref="B82:Y82"/>
    <mergeCell ref="S83:T83"/>
    <mergeCell ref="B84:Y84"/>
    <mergeCell ref="S89:T89"/>
    <mergeCell ref="U89:V89"/>
  </mergeCells>
  <dataValidations>
    <dataValidation type="list" allowBlank="1" showErrorMessage="1" sqref="AD8 L16:M16 Y15:Y16 X19:X22 F20:F23 H20:I23 K20:K23 M20:M23 F28 H28:I28 K28 M28 X24:Y28 P32:P34 H33:H35 W33:W35 Y31:Y35">
      <formula1>$AB$34:$AB$35</formula1>
    </dataValidation>
    <dataValidation type="list" allowBlank="1" showErrorMessage="1" sqref="F18 H18:I18 K18 M18 F25:F27 H25:I27 K25:K27 M25:M27">
      <formula1>$AA$18:$AA$60</formula1>
    </dataValidation>
    <dataValidation type="list" allowBlank="1" showInputMessage="1" showErrorMessage="1" prompt="Select one" sqref="X18">
      <formula1>$AB$40:$AB$57</formula1>
    </dataValidation>
    <dataValidation type="list" allowBlank="1" showErrorMessage="1" sqref="F24 H24:I24 K24 M24">
      <formula1>$AB$22:$AB$29</formula1>
    </dataValidation>
  </dataValidations>
  <printOptions/>
  <pageMargins bottom="0.5" footer="0.0" header="0.0" left="0.5" right="0.5" top="0.5"/>
  <pageSetup fitToHeight="0"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5.29"/>
    <col customWidth="1" min="3" max="5" width="3.57"/>
    <col customWidth="1" min="6" max="6" width="2.86"/>
    <col customWidth="1" min="7" max="7" width="3.43"/>
    <col customWidth="1" min="8" max="8" width="6.43"/>
    <col customWidth="1" min="9" max="9" width="4.29"/>
    <col customWidth="1" min="10" max="22" width="3.0"/>
    <col customWidth="1" min="23" max="25" width="7.57"/>
    <col customWidth="1" hidden="1" min="26" max="28" width="9.14"/>
    <col customWidth="1" min="29" max="29" width="77.29"/>
    <col customWidth="1" min="30" max="37" width="9.14"/>
  </cols>
  <sheetData>
    <row r="1" ht="29.25" customHeight="1">
      <c r="A1" s="6" t="s">
        <v>599</v>
      </c>
      <c r="X1" s="11"/>
      <c r="Y1" s="11"/>
      <c r="Z1" s="11"/>
      <c r="AA1" s="189"/>
      <c r="AB1" s="11"/>
      <c r="AC1" s="263" t="s">
        <v>686</v>
      </c>
      <c r="AD1" s="264"/>
      <c r="AE1" s="11"/>
      <c r="AF1" s="11"/>
      <c r="AG1" s="11"/>
      <c r="AH1" s="11"/>
      <c r="AI1" s="11"/>
      <c r="AJ1" s="11"/>
      <c r="AK1" s="11"/>
    </row>
    <row r="2" ht="13.5"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89"/>
      <c r="AB2" s="11"/>
      <c r="AC2" s="264" t="s">
        <v>687</v>
      </c>
      <c r="AD2" s="264"/>
      <c r="AE2" s="11"/>
      <c r="AF2" s="11"/>
      <c r="AG2" s="11"/>
      <c r="AH2" s="11"/>
      <c r="AI2" s="11"/>
      <c r="AJ2" s="11"/>
      <c r="AK2" s="11"/>
    </row>
    <row r="3" ht="13.5" customHeight="1">
      <c r="A3" s="11"/>
      <c r="B3" s="11"/>
      <c r="C3" s="11"/>
      <c r="D3" s="11"/>
      <c r="E3" s="11"/>
      <c r="F3" s="11"/>
      <c r="G3" s="11"/>
      <c r="H3" s="11"/>
      <c r="I3" s="11"/>
      <c r="J3" s="11"/>
      <c r="K3" s="11"/>
      <c r="L3" s="11"/>
      <c r="M3" s="11"/>
      <c r="N3" s="11"/>
      <c r="O3" s="11"/>
      <c r="P3" s="11"/>
      <c r="Q3" s="11"/>
      <c r="R3" s="11"/>
      <c r="S3" s="11"/>
      <c r="T3" s="11"/>
      <c r="U3" s="11"/>
      <c r="V3" s="11"/>
      <c r="W3" s="11"/>
      <c r="X3" s="11"/>
      <c r="Y3" s="11"/>
      <c r="Z3" s="11"/>
      <c r="AA3" s="189"/>
      <c r="AB3" s="11"/>
      <c r="AC3" s="11" t="s">
        <v>688</v>
      </c>
      <c r="AD3" s="264"/>
      <c r="AE3" s="11"/>
      <c r="AF3" s="11"/>
      <c r="AG3" s="11"/>
      <c r="AH3" s="11"/>
      <c r="AI3" s="11"/>
      <c r="AJ3" s="11"/>
      <c r="AK3" s="11"/>
    </row>
    <row r="4" ht="13.5" customHeight="1">
      <c r="A4" s="265" t="s">
        <v>1121</v>
      </c>
      <c r="Z4" s="11"/>
      <c r="AA4" s="189"/>
      <c r="AB4" s="11"/>
      <c r="AC4" s="11" t="s">
        <v>690</v>
      </c>
      <c r="AD4" s="264"/>
      <c r="AE4" s="11"/>
      <c r="AF4" s="11"/>
      <c r="AG4" s="11"/>
      <c r="AH4" s="11"/>
      <c r="AI4" s="11"/>
      <c r="AJ4" s="11"/>
      <c r="AK4" s="11"/>
    </row>
    <row r="5" ht="13.5" customHeight="1">
      <c r="A5" s="267" t="str">
        <f>IF('Task 1'!C7="","",'Task 1'!C7)</f>
        <v>SECA</v>
      </c>
      <c r="Z5" s="11"/>
      <c r="AA5" s="189"/>
      <c r="AB5" s="11"/>
      <c r="AC5" s="11" t="s">
        <v>692</v>
      </c>
      <c r="AD5" s="264"/>
      <c r="AE5" s="11"/>
      <c r="AF5" s="11"/>
      <c r="AG5" s="11"/>
      <c r="AH5" s="11"/>
      <c r="AI5" s="11"/>
      <c r="AJ5" s="11"/>
      <c r="AK5" s="11"/>
    </row>
    <row r="6" ht="3.0" customHeight="1">
      <c r="A6" s="267"/>
      <c r="B6" s="267"/>
      <c r="C6" s="267"/>
      <c r="D6" s="5"/>
      <c r="E6" s="5"/>
      <c r="F6" s="5"/>
      <c r="G6" s="5"/>
      <c r="H6" s="5"/>
      <c r="I6" s="5"/>
      <c r="J6" s="5"/>
      <c r="K6" s="5"/>
      <c r="L6" s="5"/>
      <c r="M6" s="5"/>
      <c r="N6" s="5"/>
      <c r="O6" s="5"/>
      <c r="P6" s="5"/>
      <c r="Q6" s="5"/>
      <c r="R6" s="5"/>
      <c r="S6" s="5"/>
      <c r="T6" s="5"/>
      <c r="U6" s="5"/>
      <c r="V6" s="5"/>
      <c r="W6" s="5"/>
      <c r="X6" s="5"/>
      <c r="Y6" s="5"/>
      <c r="Z6" s="11"/>
      <c r="AA6" s="189"/>
      <c r="AB6" s="11"/>
      <c r="AC6" s="11"/>
      <c r="AD6" s="264"/>
      <c r="AE6" s="11"/>
      <c r="AF6" s="11"/>
      <c r="AG6" s="11"/>
      <c r="AH6" s="11"/>
      <c r="AI6" s="11"/>
      <c r="AJ6" s="11"/>
      <c r="AK6" s="11"/>
    </row>
    <row r="7" ht="18.0" customHeight="1">
      <c r="A7" s="268" t="s">
        <v>608</v>
      </c>
      <c r="B7" s="269" t="s">
        <v>318</v>
      </c>
      <c r="G7" s="270" t="str">
        <f>IF('Task 1'!B7="","",'Task 1'!B7)</f>
        <v>2019-2020</v>
      </c>
      <c r="I7" s="271" t="s">
        <v>36</v>
      </c>
      <c r="L7" s="269" t="str">
        <f>IF('Task 1'!F7="","",'Task 1'!F7)</f>
        <v>H92588</v>
      </c>
      <c r="S7" s="271" t="s">
        <v>39</v>
      </c>
      <c r="U7" s="269" t="str">
        <f>IF('Task 1'!J7="","",'Task 1'!J7)</f>
        <v>27 North</v>
      </c>
      <c r="X7" s="271" t="s">
        <v>38</v>
      </c>
      <c r="Y7" s="270">
        <f>IF('Task 1'!I7="","",'Task 1'!I7)</f>
        <v>16</v>
      </c>
      <c r="Z7" s="195"/>
      <c r="AA7" s="193"/>
      <c r="AB7" s="195"/>
      <c r="AC7" s="195"/>
      <c r="AD7" s="266"/>
      <c r="AE7" s="195"/>
      <c r="AF7" s="195"/>
      <c r="AG7" s="195"/>
      <c r="AH7" s="195"/>
      <c r="AI7" s="195"/>
      <c r="AJ7" s="195"/>
      <c r="AK7" s="195"/>
    </row>
    <row r="8" ht="3.0" customHeight="1">
      <c r="A8" s="236"/>
      <c r="B8" s="11"/>
      <c r="C8" s="11"/>
      <c r="D8" s="11"/>
      <c r="E8" s="11"/>
      <c r="F8" s="11"/>
      <c r="G8" s="11"/>
      <c r="H8" s="11"/>
      <c r="I8" s="11"/>
      <c r="J8" s="11"/>
      <c r="K8" s="11"/>
      <c r="L8" s="11"/>
      <c r="M8" s="11"/>
      <c r="N8" s="11"/>
      <c r="O8" s="11"/>
      <c r="P8" s="11"/>
      <c r="Q8" s="11"/>
      <c r="R8" s="11"/>
      <c r="S8" s="11"/>
      <c r="T8" s="11"/>
      <c r="U8" s="11"/>
      <c r="V8" s="11"/>
      <c r="W8" s="11"/>
      <c r="X8" s="11"/>
      <c r="Y8" s="11"/>
      <c r="Z8" s="11"/>
      <c r="AA8" s="189" t="s">
        <v>693</v>
      </c>
      <c r="AD8" s="222"/>
      <c r="AE8" s="11"/>
      <c r="AF8" s="11"/>
      <c r="AG8" s="11"/>
      <c r="AH8" s="11"/>
      <c r="AI8" s="11"/>
      <c r="AJ8" s="11"/>
      <c r="AK8" s="11"/>
    </row>
    <row r="9" ht="13.5" customHeight="1">
      <c r="A9" s="272" t="s">
        <v>694</v>
      </c>
      <c r="B9" s="273"/>
      <c r="C9" s="273"/>
      <c r="D9" s="273"/>
      <c r="E9" s="273"/>
      <c r="F9" s="273"/>
      <c r="G9" s="273"/>
      <c r="H9" s="273"/>
      <c r="I9" s="273"/>
      <c r="J9" s="273"/>
      <c r="K9" s="273"/>
      <c r="L9" s="273"/>
      <c r="M9" s="273"/>
      <c r="N9" s="273"/>
      <c r="O9" s="273"/>
      <c r="P9" s="273"/>
      <c r="Q9" s="273"/>
      <c r="R9" s="273"/>
      <c r="S9" s="273"/>
      <c r="T9" s="273"/>
      <c r="U9" s="273"/>
      <c r="V9" s="273"/>
      <c r="W9" s="273"/>
      <c r="X9" s="273"/>
      <c r="Y9" s="274"/>
      <c r="Z9" s="11"/>
      <c r="AA9" s="189"/>
      <c r="AB9" s="11"/>
      <c r="AC9" s="264" t="s">
        <v>695</v>
      </c>
      <c r="AD9" s="264"/>
      <c r="AE9" s="11"/>
      <c r="AF9" s="11"/>
      <c r="AG9" s="11"/>
      <c r="AH9" s="11"/>
      <c r="AI9" s="11"/>
      <c r="AJ9" s="11"/>
      <c r="AK9" s="11"/>
    </row>
    <row r="10" ht="13.5" customHeight="1">
      <c r="A10" s="275" t="s">
        <v>696</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7"/>
      <c r="Z10" s="11"/>
      <c r="AA10" s="189"/>
      <c r="AB10" s="11"/>
      <c r="AC10" s="264" t="s">
        <v>1041</v>
      </c>
      <c r="AD10" s="264"/>
      <c r="AE10" s="11"/>
      <c r="AF10" s="11"/>
      <c r="AG10" s="11"/>
      <c r="AH10" s="11"/>
      <c r="AI10" s="11"/>
      <c r="AJ10" s="11"/>
      <c r="AK10" s="11"/>
    </row>
    <row r="11" ht="13.5" customHeight="1">
      <c r="A11" s="11"/>
      <c r="B11" s="11"/>
      <c r="C11" s="278" t="s">
        <v>1122</v>
      </c>
      <c r="D11" s="279">
        <f>May!D11+May!R11</f>
        <v>149</v>
      </c>
      <c r="E11" s="25"/>
      <c r="F11" s="11"/>
      <c r="G11" s="278" t="s">
        <v>1123</v>
      </c>
      <c r="I11" s="279">
        <f>D11+R11</f>
        <v>149</v>
      </c>
      <c r="J11" s="25"/>
      <c r="K11" s="280" t="s">
        <v>1124</v>
      </c>
      <c r="R11" s="279"/>
      <c r="S11" s="25"/>
      <c r="T11" s="281" t="s">
        <v>700</v>
      </c>
      <c r="W11" s="282"/>
      <c r="X11" s="278" t="s">
        <v>701</v>
      </c>
      <c r="Y11" s="283"/>
      <c r="Z11" s="11"/>
      <c r="AA11" s="189"/>
      <c r="AB11" s="11"/>
      <c r="AC11" s="284" t="s">
        <v>1125</v>
      </c>
      <c r="AD11" s="264"/>
      <c r="AE11" s="11"/>
      <c r="AF11" s="11"/>
      <c r="AG11" s="11"/>
      <c r="AH11" s="11"/>
      <c r="AI11" s="11"/>
      <c r="AJ11" s="11"/>
      <c r="AK11" s="11"/>
    </row>
    <row r="12" ht="8.25" customHeight="1">
      <c r="A12" s="284"/>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t="s">
        <v>1126</v>
      </c>
      <c r="AD12" s="284"/>
      <c r="AE12" s="284"/>
      <c r="AF12" s="284"/>
      <c r="AG12" s="284"/>
      <c r="AH12" s="284"/>
      <c r="AI12" s="284"/>
      <c r="AJ12" s="284"/>
      <c r="AK12" s="284"/>
    </row>
    <row r="13" ht="12.0" customHeight="1">
      <c r="A13" s="278" t="s">
        <v>953</v>
      </c>
      <c r="N13" s="279" t="str">
        <f>'Task 1'!I36</f>
        <v>No</v>
      </c>
      <c r="O13" s="25"/>
      <c r="P13" s="278" t="s">
        <v>954</v>
      </c>
      <c r="Y13" s="279" t="str">
        <f>'Task 1'!I37</f>
        <v>No</v>
      </c>
      <c r="Z13" s="285"/>
      <c r="AA13" s="285"/>
      <c r="AB13" s="285"/>
      <c r="AC13" s="286" t="s">
        <v>1127</v>
      </c>
      <c r="AD13" s="284"/>
      <c r="AE13" s="284"/>
      <c r="AF13" s="284"/>
      <c r="AG13" s="284"/>
      <c r="AH13" s="284"/>
      <c r="AI13" s="284"/>
      <c r="AJ13" s="284"/>
      <c r="AK13" s="284"/>
    </row>
    <row r="14" ht="12.0" customHeight="1">
      <c r="A14" s="257" t="s">
        <v>707</v>
      </c>
      <c r="B14" s="8"/>
      <c r="C14" s="8"/>
      <c r="D14" s="8"/>
      <c r="E14" s="8"/>
      <c r="F14" s="8"/>
      <c r="G14" s="8"/>
      <c r="H14" s="8"/>
      <c r="I14" s="8"/>
      <c r="J14" s="8"/>
      <c r="K14" s="8"/>
      <c r="L14" s="8"/>
      <c r="M14" s="8"/>
      <c r="N14" s="8"/>
      <c r="O14" s="8"/>
      <c r="P14" s="8"/>
      <c r="Q14" s="8"/>
      <c r="R14" s="8"/>
      <c r="S14" s="8"/>
      <c r="T14" s="8"/>
      <c r="U14" s="8"/>
      <c r="V14" s="8"/>
      <c r="W14" s="8"/>
      <c r="X14" s="8"/>
      <c r="Y14" s="10"/>
      <c r="Z14" s="11"/>
      <c r="AA14" s="11"/>
      <c r="AB14" s="11"/>
      <c r="AC14" s="189" t="s">
        <v>957</v>
      </c>
      <c r="AD14" s="11"/>
      <c r="AE14" s="11"/>
      <c r="AF14" s="11"/>
      <c r="AG14" s="11"/>
      <c r="AH14" s="11"/>
      <c r="AI14" s="11"/>
      <c r="AJ14" s="11"/>
      <c r="AK14" s="11"/>
    </row>
    <row r="15" ht="12.0" customHeight="1">
      <c r="A15" s="224" t="s">
        <v>708</v>
      </c>
      <c r="I15" s="287" t="str">
        <f>'Task 1'!I38</f>
        <v>Yes</v>
      </c>
      <c r="J15" s="258" t="s">
        <v>709</v>
      </c>
      <c r="Q15" s="287" t="str">
        <f>'Task 1'!I39</f>
        <v>No</v>
      </c>
      <c r="R15" s="25"/>
      <c r="S15" s="258" t="s">
        <v>710</v>
      </c>
      <c r="Y15" s="287" t="s">
        <v>72</v>
      </c>
      <c r="Z15" s="189"/>
      <c r="AA15" s="189"/>
      <c r="AB15" s="189"/>
      <c r="AC15" s="189"/>
      <c r="AD15" s="189"/>
      <c r="AE15" s="189"/>
      <c r="AF15" s="189"/>
      <c r="AG15" s="189"/>
      <c r="AH15" s="189"/>
      <c r="AI15" s="189"/>
      <c r="AJ15" s="189"/>
      <c r="AK15" s="189"/>
    </row>
    <row r="16" ht="3.0" customHeight="1">
      <c r="A16" s="285"/>
      <c r="B16" s="285"/>
      <c r="C16" s="285"/>
      <c r="D16" s="285"/>
      <c r="E16" s="285"/>
      <c r="F16" s="285"/>
      <c r="G16" s="285"/>
      <c r="H16" s="285"/>
      <c r="I16" s="285"/>
      <c r="J16" s="285"/>
      <c r="K16" s="285"/>
      <c r="L16" s="285"/>
      <c r="M16" s="11"/>
      <c r="N16" s="278"/>
      <c r="O16" s="278"/>
      <c r="P16" s="278"/>
      <c r="Q16" s="278"/>
      <c r="R16" s="278"/>
      <c r="S16" s="278"/>
      <c r="T16" s="278"/>
      <c r="U16" s="278"/>
      <c r="V16" s="278"/>
      <c r="W16" s="278"/>
      <c r="X16" s="278"/>
      <c r="Y16" s="285"/>
      <c r="Z16" s="189"/>
      <c r="AA16" s="189"/>
      <c r="AB16" s="189"/>
      <c r="AC16" s="288"/>
      <c r="AD16" s="288"/>
      <c r="AE16" s="189"/>
      <c r="AF16" s="189"/>
      <c r="AG16" s="189"/>
      <c r="AH16" s="189"/>
      <c r="AI16" s="189"/>
      <c r="AJ16" s="189"/>
      <c r="AK16" s="189"/>
    </row>
    <row r="17" ht="12.0" customHeight="1">
      <c r="A17" s="257" t="s">
        <v>711</v>
      </c>
      <c r="B17" s="8"/>
      <c r="C17" s="8"/>
      <c r="D17" s="8"/>
      <c r="E17" s="10"/>
      <c r="F17" s="289" t="s">
        <v>713</v>
      </c>
      <c r="G17" s="10"/>
      <c r="H17" s="291" t="s">
        <v>715</v>
      </c>
      <c r="I17" s="289" t="s">
        <v>716</v>
      </c>
      <c r="J17" s="10"/>
      <c r="K17" s="289" t="s">
        <v>717</v>
      </c>
      <c r="L17" s="10"/>
      <c r="M17" s="289" t="s">
        <v>718</v>
      </c>
      <c r="N17" s="10"/>
      <c r="O17" s="183"/>
      <c r="P17" s="291"/>
      <c r="Q17" s="291"/>
      <c r="R17" s="257" t="s">
        <v>719</v>
      </c>
      <c r="S17" s="8"/>
      <c r="T17" s="8"/>
      <c r="U17" s="8"/>
      <c r="V17" s="8"/>
      <c r="W17" s="10"/>
      <c r="X17" s="291" t="s">
        <v>720</v>
      </c>
      <c r="Y17" s="292" t="s">
        <v>721</v>
      </c>
      <c r="Z17" s="189"/>
      <c r="AA17" s="189"/>
      <c r="AB17" s="189"/>
      <c r="AC17" s="288"/>
      <c r="AD17" s="288"/>
      <c r="AE17" s="189"/>
      <c r="AF17" s="189"/>
      <c r="AG17" s="189"/>
      <c r="AH17" s="189"/>
      <c r="AI17" s="189"/>
      <c r="AJ17" s="189"/>
      <c r="AK17" s="189"/>
    </row>
    <row r="18" ht="10.5" customHeight="1">
      <c r="A18" s="190" t="s">
        <v>1128</v>
      </c>
      <c r="F18" s="287"/>
      <c r="G18" s="293"/>
      <c r="H18" s="294"/>
      <c r="I18" s="296"/>
      <c r="J18" s="293"/>
      <c r="K18" s="296"/>
      <c r="L18" s="293"/>
      <c r="M18" s="296"/>
      <c r="N18" s="25"/>
      <c r="O18" s="11"/>
      <c r="P18" s="205"/>
      <c r="Q18" s="205"/>
      <c r="R18" s="189" t="s">
        <v>725</v>
      </c>
      <c r="X18" s="418" t="s">
        <v>854</v>
      </c>
      <c r="Y18" s="25"/>
      <c r="Z18" s="189"/>
      <c r="AA18" s="11" t="s">
        <v>665</v>
      </c>
      <c r="AB18" s="189"/>
      <c r="AC18" s="288"/>
      <c r="AD18" s="288"/>
      <c r="AE18" s="189"/>
      <c r="AF18" s="189"/>
      <c r="AG18" s="189"/>
      <c r="AH18" s="189"/>
      <c r="AI18" s="189"/>
      <c r="AJ18" s="189"/>
      <c r="AK18" s="189"/>
    </row>
    <row r="19" ht="10.5" customHeight="1">
      <c r="A19" s="224" t="s">
        <v>727</v>
      </c>
      <c r="F19" s="299">
        <v>0.0</v>
      </c>
      <c r="G19" s="129"/>
      <c r="H19" s="300">
        <v>0.0</v>
      </c>
      <c r="I19" s="302">
        <v>0.0</v>
      </c>
      <c r="J19" s="129"/>
      <c r="K19" s="302">
        <v>0.0</v>
      </c>
      <c r="L19" s="129"/>
      <c r="M19" s="302">
        <v>0.0</v>
      </c>
      <c r="N19" s="128"/>
      <c r="O19" s="189"/>
      <c r="P19" s="189"/>
      <c r="Q19" s="189"/>
      <c r="R19" s="189" t="s">
        <v>728</v>
      </c>
      <c r="X19" s="303" t="s">
        <v>74</v>
      </c>
      <c r="Y19" s="295">
        <v>6.0</v>
      </c>
      <c r="Z19" s="189"/>
      <c r="AA19" s="189" t="s">
        <v>668</v>
      </c>
      <c r="AB19" s="189"/>
      <c r="AC19" s="288"/>
      <c r="AD19" s="288"/>
      <c r="AE19" s="189"/>
      <c r="AF19" s="189"/>
      <c r="AG19" s="189"/>
      <c r="AH19" s="189"/>
      <c r="AI19" s="189"/>
      <c r="AJ19" s="189"/>
      <c r="AK19" s="189"/>
    </row>
    <row r="20" ht="10.5" customHeight="1">
      <c r="A20" s="224" t="s">
        <v>1129</v>
      </c>
      <c r="F20" s="299" t="s">
        <v>72</v>
      </c>
      <c r="G20" s="129"/>
      <c r="H20" s="300" t="s">
        <v>72</v>
      </c>
      <c r="I20" s="302" t="s">
        <v>72</v>
      </c>
      <c r="J20" s="128"/>
      <c r="K20" s="302" t="s">
        <v>72</v>
      </c>
      <c r="L20" s="128"/>
      <c r="M20" s="302" t="s">
        <v>72</v>
      </c>
      <c r="N20" s="128"/>
      <c r="O20" s="189"/>
      <c r="P20" s="189"/>
      <c r="Q20" s="189"/>
      <c r="R20" s="189" t="s">
        <v>731</v>
      </c>
      <c r="X20" s="305" t="s">
        <v>72</v>
      </c>
      <c r="Y20" s="302">
        <v>0.0</v>
      </c>
      <c r="Z20" s="189"/>
      <c r="AA20" s="189" t="s">
        <v>732</v>
      </c>
      <c r="AB20" s="189"/>
      <c r="AC20" s="189"/>
      <c r="AD20" s="189"/>
      <c r="AE20" s="189"/>
      <c r="AF20" s="189"/>
      <c r="AG20" s="189"/>
      <c r="AH20" s="189"/>
      <c r="AI20" s="189"/>
      <c r="AJ20" s="189"/>
      <c r="AK20" s="189"/>
    </row>
    <row r="21" ht="10.5" customHeight="1">
      <c r="A21" s="224" t="s">
        <v>1130</v>
      </c>
      <c r="F21" s="299" t="s">
        <v>72</v>
      </c>
      <c r="G21" s="129"/>
      <c r="H21" s="300" t="s">
        <v>72</v>
      </c>
      <c r="I21" s="302" t="s">
        <v>72</v>
      </c>
      <c r="J21" s="128"/>
      <c r="K21" s="302" t="s">
        <v>72</v>
      </c>
      <c r="L21" s="128"/>
      <c r="M21" s="302" t="s">
        <v>72</v>
      </c>
      <c r="N21" s="128"/>
      <c r="O21" s="189"/>
      <c r="P21" s="189"/>
      <c r="Q21" s="189"/>
      <c r="R21" s="189" t="s">
        <v>736</v>
      </c>
      <c r="X21" s="467" t="s">
        <v>74</v>
      </c>
      <c r="Y21" s="301">
        <v>6.0</v>
      </c>
      <c r="Z21" s="189"/>
      <c r="AA21" s="189" t="s">
        <v>737</v>
      </c>
      <c r="AB21" s="189"/>
      <c r="AC21" s="288"/>
      <c r="AD21" s="288"/>
      <c r="AE21" s="189"/>
      <c r="AF21" s="189"/>
      <c r="AG21" s="189"/>
      <c r="AH21" s="189"/>
      <c r="AI21" s="189"/>
      <c r="AJ21" s="189"/>
      <c r="AK21" s="189"/>
    </row>
    <row r="22" ht="10.5" customHeight="1">
      <c r="A22" s="224" t="s">
        <v>1131</v>
      </c>
      <c r="F22" s="299" t="s">
        <v>72</v>
      </c>
      <c r="G22" s="129"/>
      <c r="H22" s="300" t="s">
        <v>72</v>
      </c>
      <c r="I22" s="302" t="s">
        <v>72</v>
      </c>
      <c r="J22" s="128"/>
      <c r="K22" s="302" t="s">
        <v>72</v>
      </c>
      <c r="L22" s="128"/>
      <c r="M22" s="302" t="s">
        <v>72</v>
      </c>
      <c r="N22" s="128"/>
      <c r="O22" s="189"/>
      <c r="P22" s="189"/>
      <c r="Q22" s="189"/>
      <c r="R22" s="189" t="s">
        <v>1132</v>
      </c>
      <c r="X22" s="306" t="s">
        <v>72</v>
      </c>
      <c r="Y22" s="287">
        <v>0.0</v>
      </c>
      <c r="Z22" s="189"/>
      <c r="AA22" s="189" t="s">
        <v>670</v>
      </c>
      <c r="AB22" s="204" t="s">
        <v>72</v>
      </c>
      <c r="AC22" s="288"/>
      <c r="AD22" s="288"/>
      <c r="AE22" s="189"/>
      <c r="AF22" s="189"/>
      <c r="AG22" s="189"/>
      <c r="AH22" s="189"/>
      <c r="AI22" s="189"/>
      <c r="AJ22" s="189"/>
      <c r="AK22" s="189"/>
    </row>
    <row r="23" ht="10.5" customHeight="1">
      <c r="A23" s="224" t="s">
        <v>1133</v>
      </c>
      <c r="F23" s="299" t="s">
        <v>72</v>
      </c>
      <c r="G23" s="129"/>
      <c r="H23" s="300" t="s">
        <v>72</v>
      </c>
      <c r="I23" s="302" t="s">
        <v>72</v>
      </c>
      <c r="J23" s="128"/>
      <c r="K23" s="302" t="s">
        <v>72</v>
      </c>
      <c r="L23" s="128"/>
      <c r="M23" s="302" t="s">
        <v>72</v>
      </c>
      <c r="N23" s="128"/>
      <c r="O23" s="189"/>
      <c r="P23" s="189"/>
      <c r="Q23" s="189"/>
      <c r="R23" s="307" t="s">
        <v>742</v>
      </c>
      <c r="S23" s="8"/>
      <c r="T23" s="8"/>
      <c r="U23" s="8"/>
      <c r="V23" s="8"/>
      <c r="W23" s="10"/>
      <c r="X23" s="309" t="s">
        <v>743</v>
      </c>
      <c r="Y23" s="311" t="s">
        <v>746</v>
      </c>
      <c r="Z23" s="189"/>
      <c r="AA23" s="11" t="s">
        <v>673</v>
      </c>
      <c r="AB23" s="204" t="s">
        <v>747</v>
      </c>
      <c r="AC23" s="288"/>
      <c r="AD23" s="288"/>
      <c r="AE23" s="189"/>
      <c r="AF23" s="189"/>
      <c r="AG23" s="189"/>
      <c r="AH23" s="189"/>
      <c r="AI23" s="189"/>
      <c r="AJ23" s="189"/>
      <c r="AK23" s="189"/>
    </row>
    <row r="24" ht="10.5" customHeight="1">
      <c r="A24" s="224" t="s">
        <v>1134</v>
      </c>
      <c r="F24" s="312" t="s">
        <v>72</v>
      </c>
      <c r="G24" s="129"/>
      <c r="H24" s="313" t="s">
        <v>72</v>
      </c>
      <c r="I24" s="314" t="s">
        <v>72</v>
      </c>
      <c r="J24" s="129"/>
      <c r="K24" s="314" t="s">
        <v>72</v>
      </c>
      <c r="L24" s="129"/>
      <c r="M24" s="314" t="s">
        <v>72</v>
      </c>
      <c r="N24" s="128"/>
      <c r="O24" s="189"/>
      <c r="P24" s="189"/>
      <c r="Q24" s="189"/>
      <c r="R24" s="189" t="s">
        <v>750</v>
      </c>
      <c r="X24" s="305" t="s">
        <v>72</v>
      </c>
      <c r="Y24" s="305" t="s">
        <v>72</v>
      </c>
      <c r="Z24" s="189"/>
      <c r="AA24" s="11" t="s">
        <v>675</v>
      </c>
      <c r="AB24" s="204" t="s">
        <v>751</v>
      </c>
      <c r="AC24" s="288"/>
      <c r="AD24" s="288"/>
      <c r="AE24" s="189"/>
      <c r="AF24" s="189"/>
      <c r="AG24" s="189"/>
      <c r="AH24" s="189"/>
      <c r="AI24" s="189"/>
      <c r="AJ24" s="189"/>
      <c r="AK24" s="189"/>
    </row>
    <row r="25" ht="10.5" customHeight="1">
      <c r="A25" s="190" t="s">
        <v>1135</v>
      </c>
      <c r="F25" s="299"/>
      <c r="G25" s="129"/>
      <c r="H25" s="300"/>
      <c r="I25" s="302"/>
      <c r="J25" s="129"/>
      <c r="K25" s="302"/>
      <c r="L25" s="129"/>
      <c r="M25" s="301" t="s">
        <v>842</v>
      </c>
      <c r="N25" s="128"/>
      <c r="O25" s="315"/>
      <c r="R25" s="189" t="s">
        <v>753</v>
      </c>
      <c r="X25" s="305" t="s">
        <v>72</v>
      </c>
      <c r="Y25" s="305" t="s">
        <v>72</v>
      </c>
      <c r="Z25" s="189"/>
      <c r="AA25" s="11" t="s">
        <v>754</v>
      </c>
      <c r="AB25" s="204" t="s">
        <v>755</v>
      </c>
      <c r="AC25" s="288"/>
      <c r="AD25" s="288"/>
      <c r="AE25" s="189"/>
      <c r="AF25" s="189"/>
      <c r="AG25" s="189"/>
      <c r="AH25" s="189"/>
      <c r="AI25" s="189"/>
      <c r="AJ25" s="189"/>
      <c r="AK25" s="189"/>
    </row>
    <row r="26" ht="10.5" customHeight="1">
      <c r="A26" s="190" t="s">
        <v>1136</v>
      </c>
      <c r="F26" s="299"/>
      <c r="G26" s="129"/>
      <c r="H26" s="300"/>
      <c r="I26" s="302"/>
      <c r="J26" s="129"/>
      <c r="K26" s="302"/>
      <c r="L26" s="129"/>
      <c r="M26" s="302"/>
      <c r="N26" s="128"/>
      <c r="R26" s="189" t="s">
        <v>758</v>
      </c>
      <c r="X26" s="305" t="s">
        <v>72</v>
      </c>
      <c r="Y26" s="305" t="s">
        <v>72</v>
      </c>
      <c r="Z26" s="11"/>
      <c r="AA26" s="11" t="s">
        <v>759</v>
      </c>
      <c r="AB26" s="204" t="s">
        <v>760</v>
      </c>
      <c r="AC26" s="264"/>
      <c r="AD26" s="264"/>
      <c r="AE26" s="11"/>
      <c r="AF26" s="11"/>
      <c r="AG26" s="11"/>
      <c r="AH26" s="11"/>
      <c r="AI26" s="11"/>
      <c r="AJ26" s="11"/>
      <c r="AK26" s="11"/>
    </row>
    <row r="27" ht="10.5" customHeight="1">
      <c r="A27" s="190" t="s">
        <v>1137</v>
      </c>
      <c r="F27" s="299"/>
      <c r="G27" s="129"/>
      <c r="H27" s="300"/>
      <c r="I27" s="302"/>
      <c r="J27" s="129"/>
      <c r="K27" s="302"/>
      <c r="L27" s="129"/>
      <c r="M27" s="302"/>
      <c r="N27" s="128"/>
      <c r="R27" s="187" t="s">
        <v>625</v>
      </c>
      <c r="S27" s="187"/>
      <c r="T27" s="187"/>
      <c r="U27" s="187"/>
      <c r="V27" s="187"/>
      <c r="W27" s="187"/>
      <c r="X27" s="305" t="s">
        <v>72</v>
      </c>
      <c r="Y27" s="305" t="s">
        <v>72</v>
      </c>
      <c r="Z27" s="11"/>
      <c r="AA27" s="11" t="s">
        <v>765</v>
      </c>
      <c r="AB27" s="204" t="s">
        <v>766</v>
      </c>
      <c r="AC27" s="264"/>
      <c r="AD27" s="264"/>
      <c r="AE27" s="11"/>
      <c r="AF27" s="11"/>
      <c r="AG27" s="11"/>
      <c r="AH27" s="11"/>
      <c r="AI27" s="11"/>
      <c r="AJ27" s="11"/>
      <c r="AK27" s="11"/>
    </row>
    <row r="28" ht="10.5" customHeight="1">
      <c r="A28" s="224" t="s">
        <v>1138</v>
      </c>
      <c r="F28" s="299" t="s">
        <v>72</v>
      </c>
      <c r="G28" s="129"/>
      <c r="H28" s="300" t="s">
        <v>72</v>
      </c>
      <c r="I28" s="302" t="s">
        <v>72</v>
      </c>
      <c r="J28" s="128"/>
      <c r="K28" s="302" t="s">
        <v>72</v>
      </c>
      <c r="L28" s="128"/>
      <c r="M28" s="302" t="s">
        <v>72</v>
      </c>
      <c r="N28" s="128"/>
      <c r="R28" s="189" t="s">
        <v>771</v>
      </c>
      <c r="X28" s="305" t="s">
        <v>72</v>
      </c>
      <c r="Y28" s="305" t="s">
        <v>72</v>
      </c>
      <c r="Z28" s="189"/>
      <c r="AA28" s="11" t="s">
        <v>772</v>
      </c>
      <c r="AB28" s="204" t="s">
        <v>773</v>
      </c>
      <c r="AC28" s="288"/>
      <c r="AD28" s="288"/>
      <c r="AE28" s="189"/>
      <c r="AF28" s="189"/>
      <c r="AG28" s="189"/>
      <c r="AH28" s="189"/>
      <c r="AI28" s="189"/>
      <c r="AJ28" s="189"/>
      <c r="AK28" s="189"/>
    </row>
    <row r="29" ht="11.25" customHeight="1">
      <c r="A29" s="193" t="s">
        <v>774</v>
      </c>
      <c r="R29" s="183" t="s">
        <v>775</v>
      </c>
      <c r="S29" s="183"/>
      <c r="T29" s="183"/>
      <c r="U29" s="183"/>
      <c r="V29" s="183"/>
      <c r="W29" s="317" t="s">
        <v>628</v>
      </c>
      <c r="X29" s="318" t="s">
        <v>721</v>
      </c>
      <c r="Y29" s="292" t="s">
        <v>52</v>
      </c>
      <c r="Z29" s="189"/>
      <c r="AA29" s="11" t="s">
        <v>776</v>
      </c>
      <c r="AB29" s="204" t="s">
        <v>777</v>
      </c>
      <c r="AC29" s="288"/>
      <c r="AD29" s="288"/>
      <c r="AE29" s="189"/>
      <c r="AF29" s="189"/>
      <c r="AG29" s="189"/>
      <c r="AH29" s="189"/>
      <c r="AI29" s="189"/>
      <c r="AJ29" s="189"/>
      <c r="AK29" s="189"/>
    </row>
    <row r="30" ht="3.0" hidden="1" customHeight="1">
      <c r="A30" s="11"/>
      <c r="B30" s="11"/>
      <c r="C30" s="11"/>
      <c r="D30" s="11"/>
      <c r="E30" s="11"/>
      <c r="F30" s="11"/>
      <c r="G30" s="11"/>
      <c r="H30" s="11"/>
      <c r="I30" s="11"/>
      <c r="J30" s="11"/>
      <c r="K30" s="11"/>
      <c r="L30" s="11"/>
      <c r="M30" s="11"/>
      <c r="N30" s="11"/>
      <c r="O30" s="11"/>
      <c r="P30" s="11"/>
      <c r="Q30" s="11"/>
      <c r="R30" s="11"/>
      <c r="S30" s="11"/>
      <c r="T30" s="11"/>
      <c r="U30" s="11"/>
      <c r="V30" s="11"/>
      <c r="W30" s="11"/>
      <c r="X30" s="319"/>
      <c r="Y30" s="11"/>
      <c r="Z30" s="189"/>
      <c r="AA30" s="189" t="s">
        <v>723</v>
      </c>
      <c r="AB30" s="189"/>
      <c r="AC30" s="288"/>
      <c r="AD30" s="288"/>
      <c r="AE30" s="189"/>
      <c r="AF30" s="189"/>
      <c r="AG30" s="189"/>
      <c r="AH30" s="189"/>
      <c r="AI30" s="189"/>
      <c r="AJ30" s="189"/>
      <c r="AK30" s="189"/>
    </row>
    <row r="31" ht="11.25" customHeight="1">
      <c r="A31" s="257" t="s">
        <v>780</v>
      </c>
      <c r="B31" s="8"/>
      <c r="C31" s="8"/>
      <c r="D31" s="8"/>
      <c r="E31" s="8"/>
      <c r="F31" s="8"/>
      <c r="G31" s="8"/>
      <c r="H31" s="10"/>
      <c r="I31" s="186" t="s">
        <v>784</v>
      </c>
      <c r="J31" s="8"/>
      <c r="K31" s="8"/>
      <c r="L31" s="8"/>
      <c r="M31" s="10"/>
      <c r="N31" s="289"/>
      <c r="O31" s="8"/>
      <c r="P31" s="8"/>
      <c r="Q31" s="10"/>
      <c r="R31" s="189" t="s">
        <v>790</v>
      </c>
      <c r="X31" s="321">
        <v>0.0</v>
      </c>
      <c r="Y31" s="296" t="s">
        <v>72</v>
      </c>
      <c r="Z31" s="189"/>
      <c r="AA31" s="11" t="s">
        <v>791</v>
      </c>
      <c r="AB31" s="189"/>
      <c r="AC31" s="288"/>
      <c r="AD31" s="288"/>
      <c r="AE31" s="189"/>
      <c r="AF31" s="189"/>
      <c r="AG31" s="189"/>
      <c r="AH31" s="189"/>
      <c r="AI31" s="189"/>
      <c r="AJ31" s="189"/>
      <c r="AK31" s="189"/>
    </row>
    <row r="32" ht="10.5" customHeight="1">
      <c r="A32" s="189" t="s">
        <v>792</v>
      </c>
      <c r="H32" s="287">
        <v>0.0</v>
      </c>
      <c r="I32" s="189" t="s">
        <v>793</v>
      </c>
      <c r="P32" s="287" t="s">
        <v>72</v>
      </c>
      <c r="Q32" s="25"/>
      <c r="R32" s="187" t="s">
        <v>794</v>
      </c>
      <c r="X32" s="321">
        <v>0.0</v>
      </c>
      <c r="Y32" s="296" t="s">
        <v>72</v>
      </c>
      <c r="Z32" s="11"/>
      <c r="AA32" s="11" t="s">
        <v>795</v>
      </c>
      <c r="AB32" s="11"/>
      <c r="AC32" s="264"/>
      <c r="AD32" s="264"/>
      <c r="AE32" s="11"/>
      <c r="AF32" s="11"/>
      <c r="AG32" s="11"/>
      <c r="AH32" s="11"/>
      <c r="AI32" s="11"/>
      <c r="AJ32" s="11"/>
      <c r="AK32" s="11"/>
    </row>
    <row r="33" ht="10.5" customHeight="1">
      <c r="A33" s="189" t="s">
        <v>796</v>
      </c>
      <c r="H33" s="287" t="s">
        <v>72</v>
      </c>
      <c r="I33" s="189" t="s">
        <v>797</v>
      </c>
      <c r="P33" s="287" t="s">
        <v>72</v>
      </c>
      <c r="Q33" s="25"/>
      <c r="R33" s="189" t="s">
        <v>798</v>
      </c>
      <c r="S33" s="189"/>
      <c r="T33" s="189"/>
      <c r="U33" s="189"/>
      <c r="V33" s="189"/>
      <c r="W33" s="305" t="s">
        <v>72</v>
      </c>
      <c r="X33" s="321">
        <v>0.0</v>
      </c>
      <c r="Y33" s="296" t="s">
        <v>72</v>
      </c>
      <c r="Z33" s="11"/>
      <c r="AA33" s="189" t="s">
        <v>799</v>
      </c>
      <c r="AB33" s="189"/>
      <c r="AC33" s="264"/>
      <c r="AD33" s="264"/>
      <c r="AE33" s="11"/>
      <c r="AF33" s="11"/>
      <c r="AG33" s="11"/>
      <c r="AH33" s="11"/>
      <c r="AI33" s="11"/>
      <c r="AJ33" s="11"/>
      <c r="AK33" s="11"/>
    </row>
    <row r="34" ht="10.5" customHeight="1">
      <c r="A34" s="189" t="s">
        <v>801</v>
      </c>
      <c r="H34" s="299" t="s">
        <v>72</v>
      </c>
      <c r="I34" s="193" t="s">
        <v>802</v>
      </c>
      <c r="P34" s="322" t="s">
        <v>74</v>
      </c>
      <c r="Q34" s="25"/>
      <c r="R34" s="189" t="s">
        <v>803</v>
      </c>
      <c r="S34" s="189"/>
      <c r="T34" s="189"/>
      <c r="U34" s="189"/>
      <c r="V34" s="189"/>
      <c r="W34" s="306" t="s">
        <v>72</v>
      </c>
      <c r="X34" s="323">
        <v>0.0</v>
      </c>
      <c r="Y34" s="302" t="s">
        <v>72</v>
      </c>
      <c r="Z34" s="11"/>
      <c r="AA34" s="189" t="s">
        <v>804</v>
      </c>
      <c r="AB34" s="189" t="s">
        <v>72</v>
      </c>
      <c r="AC34" s="324"/>
      <c r="AD34" s="324"/>
      <c r="AE34" s="205"/>
      <c r="AF34" s="205"/>
      <c r="AG34" s="205"/>
      <c r="AH34" s="205"/>
      <c r="AI34" s="205"/>
      <c r="AJ34" s="205"/>
      <c r="AK34" s="205"/>
    </row>
    <row r="35" ht="10.5" customHeight="1">
      <c r="A35" s="189" t="s">
        <v>805</v>
      </c>
      <c r="H35" s="299" t="s">
        <v>72</v>
      </c>
      <c r="I35" s="189"/>
      <c r="P35" s="325"/>
      <c r="Q35" s="32"/>
      <c r="R35" s="189" t="s">
        <v>806</v>
      </c>
      <c r="S35" s="187"/>
      <c r="T35" s="187"/>
      <c r="U35" s="187"/>
      <c r="V35" s="187"/>
      <c r="W35" s="306" t="s">
        <v>72</v>
      </c>
      <c r="X35" s="326">
        <v>0.0</v>
      </c>
      <c r="Y35" s="296" t="s">
        <v>72</v>
      </c>
      <c r="Z35" s="11"/>
      <c r="AA35" s="189" t="s">
        <v>807</v>
      </c>
      <c r="AB35" s="189" t="s">
        <v>74</v>
      </c>
      <c r="AC35" s="288"/>
      <c r="AD35" s="288"/>
      <c r="AE35" s="189"/>
      <c r="AF35" s="189"/>
      <c r="AG35" s="189"/>
      <c r="AH35" s="189"/>
      <c r="AI35" s="189"/>
      <c r="AJ35" s="189"/>
      <c r="AK35" s="189"/>
    </row>
    <row r="36" ht="3.0"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89" t="s">
        <v>808</v>
      </c>
      <c r="AB36" s="189"/>
      <c r="AC36" s="288"/>
      <c r="AD36" s="288"/>
      <c r="AE36" s="189"/>
      <c r="AF36" s="189"/>
      <c r="AG36" s="189"/>
      <c r="AH36" s="189"/>
      <c r="AI36" s="189"/>
      <c r="AJ36" s="189"/>
      <c r="AK36" s="189"/>
    </row>
    <row r="37" ht="13.5" customHeight="1">
      <c r="A37" s="327" t="s">
        <v>809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4"/>
      <c r="Z37" s="205"/>
      <c r="AA37" s="189" t="s">
        <v>810</v>
      </c>
      <c r="AB37" s="189"/>
      <c r="AC37" s="205"/>
      <c r="AD37" s="205"/>
      <c r="AE37" s="205"/>
      <c r="AF37" s="205"/>
      <c r="AG37" s="205"/>
      <c r="AH37" s="205"/>
      <c r="AI37" s="205"/>
      <c r="AJ37" s="205"/>
      <c r="AK37" s="205"/>
    </row>
    <row r="38" ht="13.5" customHeight="1">
      <c r="A38" s="328"/>
      <c r="B38" s="32"/>
      <c r="C38" s="32"/>
      <c r="D38" s="32"/>
      <c r="E38" s="32"/>
      <c r="F38" s="32"/>
      <c r="G38" s="329"/>
      <c r="H38" s="330" t="s">
        <v>176</v>
      </c>
      <c r="I38" s="331"/>
      <c r="J38" s="332" t="s">
        <v>592</v>
      </c>
      <c r="K38" s="128"/>
      <c r="L38" s="128"/>
      <c r="M38" s="128"/>
      <c r="N38" s="128"/>
      <c r="O38" s="128"/>
      <c r="P38" s="128"/>
      <c r="Q38" s="128"/>
      <c r="R38" s="128"/>
      <c r="S38" s="128"/>
      <c r="T38" s="128"/>
      <c r="U38" s="331"/>
      <c r="V38" s="333" t="s">
        <v>657</v>
      </c>
      <c r="W38" s="25"/>
      <c r="X38" s="25"/>
      <c r="Y38" s="293"/>
      <c r="Z38" s="11"/>
      <c r="AA38" s="189" t="s">
        <v>811</v>
      </c>
      <c r="AB38" s="189"/>
      <c r="AC38" s="264"/>
      <c r="AD38" s="264"/>
      <c r="AE38" s="11"/>
      <c r="AF38" s="11"/>
      <c r="AG38" s="11"/>
      <c r="AH38" s="11"/>
      <c r="AI38" s="11"/>
      <c r="AJ38" s="11"/>
      <c r="AK38" s="11"/>
    </row>
    <row r="39" ht="54.0" customHeight="1">
      <c r="A39" s="189"/>
      <c r="B39" s="189"/>
      <c r="C39" s="189"/>
      <c r="D39" s="189"/>
      <c r="E39" s="189"/>
      <c r="F39" s="189"/>
      <c r="G39" s="189"/>
      <c r="H39" s="334" t="s">
        <v>812</v>
      </c>
      <c r="I39" s="335" t="s">
        <v>813</v>
      </c>
      <c r="J39" s="336" t="s">
        <v>814</v>
      </c>
      <c r="K39" s="337" t="s">
        <v>815</v>
      </c>
      <c r="L39" s="338" t="s">
        <v>816</v>
      </c>
      <c r="M39" s="339" t="s">
        <v>817</v>
      </c>
      <c r="N39" s="340" t="s">
        <v>818</v>
      </c>
      <c r="O39" s="341" t="s">
        <v>819</v>
      </c>
      <c r="P39" s="341" t="s">
        <v>820</v>
      </c>
      <c r="Q39" s="337" t="s">
        <v>821</v>
      </c>
      <c r="R39" s="342" t="s">
        <v>822</v>
      </c>
      <c r="S39" s="342" t="s">
        <v>823</v>
      </c>
      <c r="T39" s="342" t="s">
        <v>824</v>
      </c>
      <c r="U39" s="343" t="s">
        <v>825</v>
      </c>
      <c r="V39" s="344" t="s">
        <v>826</v>
      </c>
      <c r="W39" s="345" t="s">
        <v>827</v>
      </c>
      <c r="X39" s="343" t="s">
        <v>828</v>
      </c>
      <c r="Y39" s="346" t="s">
        <v>829</v>
      </c>
      <c r="Z39" s="11"/>
      <c r="AA39" s="189" t="s">
        <v>830</v>
      </c>
      <c r="AB39" s="189"/>
      <c r="AC39" s="264"/>
      <c r="AD39" s="264"/>
      <c r="AE39" s="11"/>
      <c r="AF39" s="11"/>
      <c r="AG39" s="11"/>
      <c r="AH39" s="11"/>
      <c r="AI39" s="11"/>
      <c r="AJ39" s="11"/>
      <c r="AK39" s="11"/>
    </row>
    <row r="40" ht="13.5" customHeight="1">
      <c r="A40" s="287"/>
      <c r="B40" s="347" t="s">
        <v>831</v>
      </c>
      <c r="C40" s="25"/>
      <c r="D40" s="25"/>
      <c r="E40" s="25"/>
      <c r="F40" s="25"/>
      <c r="G40" s="293"/>
      <c r="H40" s="348"/>
      <c r="I40" s="349"/>
      <c r="J40" s="350" t="s">
        <v>1139</v>
      </c>
      <c r="K40" s="128"/>
      <c r="L40" s="128"/>
      <c r="M40" s="128"/>
      <c r="N40" s="128"/>
      <c r="O40" s="128"/>
      <c r="P40" s="128"/>
      <c r="Q40" s="128"/>
      <c r="R40" s="128"/>
      <c r="S40" s="128"/>
      <c r="T40" s="128"/>
      <c r="U40" s="128"/>
      <c r="V40" s="331"/>
      <c r="W40" s="350" t="s">
        <v>835</v>
      </c>
      <c r="X40" s="331"/>
      <c r="Y40" s="293"/>
      <c r="Z40" s="11"/>
      <c r="AA40" s="189" t="s">
        <v>836</v>
      </c>
      <c r="AB40" s="285" t="s">
        <v>726</v>
      </c>
      <c r="AC40" s="264"/>
      <c r="AD40" s="264"/>
      <c r="AE40" s="11"/>
      <c r="AF40" s="11"/>
      <c r="AG40" s="11"/>
      <c r="AH40" s="11"/>
      <c r="AI40" s="11"/>
      <c r="AJ40" s="11"/>
      <c r="AK40" s="11"/>
    </row>
    <row r="41" ht="13.5" customHeight="1">
      <c r="A41" s="352">
        <v>1.0</v>
      </c>
      <c r="B41" s="353" t="s">
        <v>219</v>
      </c>
      <c r="C41" s="128"/>
      <c r="D41" s="128"/>
      <c r="E41" s="128"/>
      <c r="F41" s="128"/>
      <c r="G41" s="129"/>
      <c r="H41" s="354">
        <v>10.5</v>
      </c>
      <c r="I41" s="355">
        <v>1.0</v>
      </c>
      <c r="J41" s="356" t="s">
        <v>838</v>
      </c>
      <c r="K41" s="357"/>
      <c r="L41" s="357"/>
      <c r="M41" s="357"/>
      <c r="N41" s="358"/>
      <c r="O41" s="357"/>
      <c r="P41" s="357"/>
      <c r="Q41" s="358"/>
      <c r="R41" s="358"/>
      <c r="S41" s="358"/>
      <c r="T41" s="358"/>
      <c r="U41" s="359"/>
      <c r="V41" s="360"/>
      <c r="W41" s="361">
        <v>0.0</v>
      </c>
      <c r="X41" s="362">
        <v>0.0</v>
      </c>
      <c r="Y41" s="363">
        <v>0.0</v>
      </c>
      <c r="Z41" s="285"/>
      <c r="AA41" s="189" t="s">
        <v>724</v>
      </c>
      <c r="AB41" s="285" t="s">
        <v>71</v>
      </c>
      <c r="AC41" s="364"/>
      <c r="AD41" s="364"/>
      <c r="AE41" s="285"/>
      <c r="AF41" s="285"/>
      <c r="AG41" s="285"/>
      <c r="AH41" s="285"/>
      <c r="AI41" s="285"/>
      <c r="AJ41" s="285"/>
      <c r="AK41" s="285"/>
    </row>
    <row r="42" ht="13.5" customHeight="1">
      <c r="A42" s="352">
        <f t="shared" ref="A42:A65" si="1">1+A41</f>
        <v>2</v>
      </c>
      <c r="B42" s="353" t="s">
        <v>1140</v>
      </c>
      <c r="C42" s="128"/>
      <c r="D42" s="128"/>
      <c r="E42" s="128"/>
      <c r="F42" s="128"/>
      <c r="G42" s="129"/>
      <c r="H42" s="354">
        <v>25.5</v>
      </c>
      <c r="I42" s="355">
        <v>2.0</v>
      </c>
      <c r="J42" s="356" t="s">
        <v>838</v>
      </c>
      <c r="K42" s="357"/>
      <c r="L42" s="357"/>
      <c r="M42" s="357"/>
      <c r="N42" s="358"/>
      <c r="O42" s="357"/>
      <c r="P42" s="357"/>
      <c r="Q42" s="358"/>
      <c r="R42" s="358"/>
      <c r="S42" s="358"/>
      <c r="T42" s="358"/>
      <c r="U42" s="359"/>
      <c r="V42" s="360"/>
      <c r="W42" s="361">
        <v>0.0</v>
      </c>
      <c r="X42" s="362">
        <v>0.0</v>
      </c>
      <c r="Y42" s="363">
        <v>0.0</v>
      </c>
      <c r="Z42" s="285"/>
      <c r="AA42" s="189"/>
      <c r="AB42" s="285"/>
      <c r="AC42" s="364"/>
      <c r="AD42" s="364"/>
      <c r="AE42" s="285"/>
      <c r="AF42" s="285"/>
      <c r="AG42" s="285"/>
      <c r="AH42" s="285"/>
      <c r="AI42" s="285"/>
      <c r="AJ42" s="285"/>
      <c r="AK42" s="285"/>
    </row>
    <row r="43" ht="13.5" customHeight="1">
      <c r="A43" s="352">
        <f t="shared" si="1"/>
        <v>3</v>
      </c>
      <c r="B43" s="353" t="s">
        <v>223</v>
      </c>
      <c r="C43" s="128"/>
      <c r="D43" s="128"/>
      <c r="E43" s="128"/>
      <c r="F43" s="128"/>
      <c r="G43" s="129"/>
      <c r="H43" s="354">
        <v>26.5</v>
      </c>
      <c r="I43" s="355">
        <v>4.0</v>
      </c>
      <c r="J43" s="356" t="s">
        <v>838</v>
      </c>
      <c r="K43" s="357"/>
      <c r="L43" s="357"/>
      <c r="M43" s="357"/>
      <c r="N43" s="358"/>
      <c r="O43" s="357"/>
      <c r="P43" s="357"/>
      <c r="Q43" s="358"/>
      <c r="R43" s="358"/>
      <c r="S43" s="358"/>
      <c r="T43" s="358"/>
      <c r="U43" s="359"/>
      <c r="V43" s="360"/>
      <c r="W43" s="361">
        <v>0.0</v>
      </c>
      <c r="X43" s="362">
        <v>0.0</v>
      </c>
      <c r="Y43" s="363">
        <v>0.0</v>
      </c>
      <c r="Z43" s="285"/>
      <c r="AA43" s="189"/>
      <c r="AB43" s="285"/>
      <c r="AC43" s="364"/>
      <c r="AD43" s="364"/>
      <c r="AE43" s="285"/>
      <c r="AF43" s="285"/>
      <c r="AG43" s="285"/>
      <c r="AH43" s="285"/>
      <c r="AI43" s="285"/>
      <c r="AJ43" s="285"/>
      <c r="AK43" s="285"/>
    </row>
    <row r="44" ht="13.5" customHeight="1">
      <c r="A44" s="352">
        <f t="shared" si="1"/>
        <v>4</v>
      </c>
      <c r="B44" s="353" t="s">
        <v>227</v>
      </c>
      <c r="C44" s="128"/>
      <c r="D44" s="128"/>
      <c r="E44" s="128"/>
      <c r="F44" s="128"/>
      <c r="G44" s="129"/>
      <c r="H44" s="354">
        <v>2.0</v>
      </c>
      <c r="I44" s="355">
        <v>1.0</v>
      </c>
      <c r="J44" s="356" t="s">
        <v>838</v>
      </c>
      <c r="K44" s="357"/>
      <c r="L44" s="421" t="s">
        <v>838</v>
      </c>
      <c r="M44" s="357"/>
      <c r="N44" s="358"/>
      <c r="O44" s="357"/>
      <c r="P44" s="357"/>
      <c r="Q44" s="358"/>
      <c r="R44" s="358"/>
      <c r="S44" s="358"/>
      <c r="T44" s="358"/>
      <c r="U44" s="359"/>
      <c r="V44" s="360"/>
      <c r="W44" s="361">
        <v>0.0</v>
      </c>
      <c r="X44" s="362">
        <v>0.0</v>
      </c>
      <c r="Y44" s="363">
        <v>0.0</v>
      </c>
      <c r="Z44" s="285"/>
      <c r="AA44" s="189"/>
      <c r="AB44" s="285"/>
      <c r="AC44" s="364"/>
      <c r="AD44" s="364"/>
      <c r="AE44" s="285"/>
      <c r="AF44" s="285"/>
      <c r="AG44" s="285"/>
      <c r="AH44" s="285"/>
      <c r="AI44" s="285"/>
      <c r="AJ44" s="285"/>
      <c r="AK44" s="285"/>
    </row>
    <row r="45" ht="13.5" customHeight="1">
      <c r="A45" s="352">
        <f t="shared" si="1"/>
        <v>5</v>
      </c>
      <c r="B45" s="353"/>
      <c r="C45" s="128"/>
      <c r="D45" s="128"/>
      <c r="E45" s="128"/>
      <c r="F45" s="128"/>
      <c r="G45" s="129"/>
      <c r="H45" s="358">
        <v>0.0</v>
      </c>
      <c r="I45" s="359">
        <v>0.0</v>
      </c>
      <c r="J45" s="366"/>
      <c r="K45" s="357"/>
      <c r="L45" s="357"/>
      <c r="M45" s="357"/>
      <c r="N45" s="358"/>
      <c r="O45" s="357"/>
      <c r="P45" s="357"/>
      <c r="Q45" s="358"/>
      <c r="R45" s="358"/>
      <c r="S45" s="358"/>
      <c r="T45" s="358"/>
      <c r="U45" s="359"/>
      <c r="V45" s="360"/>
      <c r="W45" s="361">
        <v>0.0</v>
      </c>
      <c r="X45" s="362">
        <v>0.0</v>
      </c>
      <c r="Y45" s="363">
        <v>0.0</v>
      </c>
      <c r="Z45" s="285"/>
      <c r="AA45" s="189"/>
      <c r="AB45" s="285"/>
      <c r="AC45" s="364"/>
      <c r="AD45" s="364"/>
      <c r="AE45" s="285"/>
      <c r="AF45" s="285"/>
      <c r="AG45" s="285"/>
      <c r="AH45" s="285"/>
      <c r="AI45" s="285"/>
      <c r="AJ45" s="285"/>
      <c r="AK45" s="285"/>
    </row>
    <row r="46" ht="13.5" customHeight="1">
      <c r="A46" s="352">
        <f t="shared" si="1"/>
        <v>6</v>
      </c>
      <c r="B46" s="365"/>
      <c r="C46" s="128"/>
      <c r="D46" s="128"/>
      <c r="E46" s="128"/>
      <c r="F46" s="128"/>
      <c r="G46" s="129"/>
      <c r="H46" s="358">
        <v>0.0</v>
      </c>
      <c r="I46" s="359">
        <v>0.0</v>
      </c>
      <c r="J46" s="366"/>
      <c r="K46" s="357"/>
      <c r="L46" s="357"/>
      <c r="M46" s="357"/>
      <c r="N46" s="358"/>
      <c r="O46" s="357"/>
      <c r="P46" s="357"/>
      <c r="Q46" s="358"/>
      <c r="R46" s="358"/>
      <c r="S46" s="358"/>
      <c r="T46" s="358"/>
      <c r="U46" s="359"/>
      <c r="V46" s="360"/>
      <c r="W46" s="361">
        <v>0.0</v>
      </c>
      <c r="X46" s="362">
        <v>0.0</v>
      </c>
      <c r="Y46" s="363">
        <v>0.0</v>
      </c>
      <c r="Z46" s="285"/>
      <c r="AA46" s="189"/>
      <c r="AB46" s="285"/>
      <c r="AC46" s="364"/>
      <c r="AD46" s="364"/>
      <c r="AE46" s="285"/>
      <c r="AF46" s="285"/>
      <c r="AG46" s="285"/>
      <c r="AH46" s="285"/>
      <c r="AI46" s="285"/>
      <c r="AJ46" s="285"/>
      <c r="AK46" s="285"/>
    </row>
    <row r="47" ht="13.5" customHeight="1">
      <c r="A47" s="352">
        <f t="shared" si="1"/>
        <v>7</v>
      </c>
      <c r="B47" s="365"/>
      <c r="C47" s="128"/>
      <c r="D47" s="128"/>
      <c r="E47" s="128"/>
      <c r="F47" s="128"/>
      <c r="G47" s="129"/>
      <c r="H47" s="358">
        <v>0.0</v>
      </c>
      <c r="I47" s="359">
        <v>0.0</v>
      </c>
      <c r="J47" s="366"/>
      <c r="K47" s="357"/>
      <c r="L47" s="357"/>
      <c r="M47" s="357"/>
      <c r="N47" s="358"/>
      <c r="O47" s="357"/>
      <c r="P47" s="357"/>
      <c r="Q47" s="358"/>
      <c r="R47" s="358"/>
      <c r="S47" s="358"/>
      <c r="T47" s="358"/>
      <c r="U47" s="359"/>
      <c r="V47" s="360"/>
      <c r="W47" s="361">
        <v>0.0</v>
      </c>
      <c r="X47" s="362">
        <v>0.0</v>
      </c>
      <c r="Y47" s="363">
        <v>0.0</v>
      </c>
      <c r="Z47" s="285"/>
      <c r="AA47" s="189"/>
      <c r="AB47" s="285"/>
      <c r="AC47" s="364"/>
      <c r="AD47" s="364"/>
      <c r="AE47" s="285"/>
      <c r="AF47" s="285"/>
      <c r="AG47" s="285"/>
      <c r="AH47" s="285"/>
      <c r="AI47" s="285"/>
      <c r="AJ47" s="285"/>
      <c r="AK47" s="285"/>
    </row>
    <row r="48" ht="13.5" customHeight="1">
      <c r="A48" s="352">
        <f t="shared" si="1"/>
        <v>8</v>
      </c>
      <c r="B48" s="365"/>
      <c r="C48" s="128"/>
      <c r="D48" s="128"/>
      <c r="E48" s="128"/>
      <c r="F48" s="128"/>
      <c r="G48" s="129"/>
      <c r="H48" s="358">
        <v>0.0</v>
      </c>
      <c r="I48" s="359">
        <v>0.0</v>
      </c>
      <c r="J48" s="366"/>
      <c r="K48" s="357"/>
      <c r="L48" s="357"/>
      <c r="M48" s="357"/>
      <c r="N48" s="358"/>
      <c r="O48" s="357"/>
      <c r="P48" s="357"/>
      <c r="Q48" s="358"/>
      <c r="R48" s="358"/>
      <c r="S48" s="358"/>
      <c r="T48" s="358"/>
      <c r="U48" s="359"/>
      <c r="V48" s="360"/>
      <c r="W48" s="361">
        <v>0.0</v>
      </c>
      <c r="X48" s="362">
        <v>0.0</v>
      </c>
      <c r="Y48" s="363">
        <v>0.0</v>
      </c>
      <c r="Z48" s="285"/>
      <c r="AA48" s="189"/>
      <c r="AB48" s="285"/>
      <c r="AC48" s="364"/>
      <c r="AD48" s="364"/>
      <c r="AE48" s="285"/>
      <c r="AF48" s="285"/>
      <c r="AG48" s="285"/>
      <c r="AH48" s="285"/>
      <c r="AI48" s="285"/>
      <c r="AJ48" s="285"/>
      <c r="AK48" s="285"/>
    </row>
    <row r="49" ht="13.5" customHeight="1">
      <c r="A49" s="352">
        <f t="shared" si="1"/>
        <v>9</v>
      </c>
      <c r="B49" s="365"/>
      <c r="C49" s="128"/>
      <c r="D49" s="128"/>
      <c r="E49" s="128"/>
      <c r="F49" s="128"/>
      <c r="G49" s="129"/>
      <c r="H49" s="358">
        <v>0.0</v>
      </c>
      <c r="I49" s="359">
        <v>0.0</v>
      </c>
      <c r="J49" s="366"/>
      <c r="K49" s="357"/>
      <c r="L49" s="357"/>
      <c r="M49" s="357"/>
      <c r="N49" s="358"/>
      <c r="O49" s="357"/>
      <c r="P49" s="357"/>
      <c r="Q49" s="358"/>
      <c r="R49" s="358"/>
      <c r="S49" s="358"/>
      <c r="T49" s="358"/>
      <c r="U49" s="359"/>
      <c r="V49" s="360"/>
      <c r="W49" s="361">
        <v>0.0</v>
      </c>
      <c r="X49" s="362">
        <v>0.0</v>
      </c>
      <c r="Y49" s="363">
        <v>0.0</v>
      </c>
      <c r="Z49" s="285"/>
      <c r="AA49" s="189"/>
      <c r="AB49" s="285"/>
      <c r="AC49" s="364"/>
      <c r="AD49" s="364"/>
      <c r="AE49" s="285"/>
      <c r="AF49" s="285"/>
      <c r="AG49" s="285"/>
      <c r="AH49" s="285"/>
      <c r="AI49" s="285"/>
      <c r="AJ49" s="285"/>
      <c r="AK49" s="285"/>
    </row>
    <row r="50" ht="13.5" customHeight="1">
      <c r="A50" s="352">
        <f t="shared" si="1"/>
        <v>10</v>
      </c>
      <c r="B50" s="365"/>
      <c r="C50" s="128"/>
      <c r="D50" s="128"/>
      <c r="E50" s="128"/>
      <c r="F50" s="128"/>
      <c r="G50" s="129"/>
      <c r="H50" s="358">
        <v>0.0</v>
      </c>
      <c r="I50" s="359">
        <v>0.0</v>
      </c>
      <c r="J50" s="366"/>
      <c r="K50" s="357"/>
      <c r="L50" s="357"/>
      <c r="M50" s="357"/>
      <c r="N50" s="358"/>
      <c r="O50" s="357"/>
      <c r="P50" s="357"/>
      <c r="Q50" s="358"/>
      <c r="R50" s="358"/>
      <c r="S50" s="358"/>
      <c r="T50" s="358"/>
      <c r="U50" s="359"/>
      <c r="V50" s="360"/>
      <c r="W50" s="361">
        <v>0.0</v>
      </c>
      <c r="X50" s="362">
        <v>0.0</v>
      </c>
      <c r="Y50" s="363">
        <v>0.0</v>
      </c>
      <c r="Z50" s="285"/>
      <c r="AA50" s="189"/>
      <c r="AB50" s="285"/>
      <c r="AC50" s="364"/>
      <c r="AD50" s="364"/>
      <c r="AE50" s="285"/>
      <c r="AF50" s="285"/>
      <c r="AG50" s="285"/>
      <c r="AH50" s="285"/>
      <c r="AI50" s="285"/>
      <c r="AJ50" s="285"/>
      <c r="AK50" s="285"/>
    </row>
    <row r="51" ht="13.5" customHeight="1">
      <c r="A51" s="352">
        <f t="shared" si="1"/>
        <v>11</v>
      </c>
      <c r="B51" s="365"/>
      <c r="C51" s="128"/>
      <c r="D51" s="128"/>
      <c r="E51" s="128"/>
      <c r="F51" s="128"/>
      <c r="G51" s="129"/>
      <c r="H51" s="358">
        <v>0.0</v>
      </c>
      <c r="I51" s="359">
        <v>0.0</v>
      </c>
      <c r="J51" s="366"/>
      <c r="K51" s="357"/>
      <c r="L51" s="357"/>
      <c r="M51" s="357"/>
      <c r="N51" s="358"/>
      <c r="O51" s="357"/>
      <c r="P51" s="357"/>
      <c r="Q51" s="358"/>
      <c r="R51" s="358"/>
      <c r="S51" s="358"/>
      <c r="T51" s="358"/>
      <c r="U51" s="359"/>
      <c r="V51" s="360"/>
      <c r="W51" s="361">
        <v>0.0</v>
      </c>
      <c r="X51" s="362">
        <v>0.0</v>
      </c>
      <c r="Y51" s="363">
        <v>0.0</v>
      </c>
      <c r="Z51" s="285"/>
      <c r="AA51" s="189"/>
      <c r="AB51" s="285"/>
      <c r="AC51" s="364"/>
      <c r="AD51" s="364"/>
      <c r="AE51" s="285"/>
      <c r="AF51" s="285"/>
      <c r="AG51" s="285"/>
      <c r="AH51" s="285"/>
      <c r="AI51" s="285"/>
      <c r="AJ51" s="285"/>
      <c r="AK51" s="285"/>
    </row>
    <row r="52" ht="13.5" customHeight="1">
      <c r="A52" s="352">
        <f t="shared" si="1"/>
        <v>12</v>
      </c>
      <c r="B52" s="365"/>
      <c r="C52" s="128"/>
      <c r="D52" s="128"/>
      <c r="E52" s="128"/>
      <c r="F52" s="128"/>
      <c r="G52" s="129"/>
      <c r="H52" s="358">
        <v>0.0</v>
      </c>
      <c r="I52" s="359">
        <v>0.0</v>
      </c>
      <c r="J52" s="366"/>
      <c r="K52" s="357"/>
      <c r="L52" s="357"/>
      <c r="M52" s="357"/>
      <c r="N52" s="358"/>
      <c r="O52" s="357"/>
      <c r="P52" s="357"/>
      <c r="Q52" s="358"/>
      <c r="R52" s="358"/>
      <c r="S52" s="358"/>
      <c r="T52" s="358"/>
      <c r="U52" s="359"/>
      <c r="V52" s="360"/>
      <c r="W52" s="361">
        <v>0.0</v>
      </c>
      <c r="X52" s="362">
        <v>0.0</v>
      </c>
      <c r="Y52" s="363">
        <v>0.0</v>
      </c>
      <c r="Z52" s="285"/>
      <c r="AA52" s="367" t="s">
        <v>839</v>
      </c>
      <c r="AB52" s="285" t="s">
        <v>852</v>
      </c>
      <c r="AC52" s="364"/>
      <c r="AD52" s="364"/>
      <c r="AE52" s="285"/>
      <c r="AF52" s="285"/>
      <c r="AG52" s="285"/>
      <c r="AH52" s="285"/>
      <c r="AI52" s="285"/>
      <c r="AJ52" s="285"/>
      <c r="AK52" s="285"/>
    </row>
    <row r="53" ht="13.5" customHeight="1">
      <c r="A53" s="352">
        <f t="shared" si="1"/>
        <v>13</v>
      </c>
      <c r="B53" s="365"/>
      <c r="C53" s="128"/>
      <c r="D53" s="128"/>
      <c r="E53" s="128"/>
      <c r="F53" s="128"/>
      <c r="G53" s="129"/>
      <c r="H53" s="358">
        <v>0.0</v>
      </c>
      <c r="I53" s="359">
        <v>0.0</v>
      </c>
      <c r="J53" s="366"/>
      <c r="K53" s="357"/>
      <c r="L53" s="357"/>
      <c r="M53" s="357"/>
      <c r="N53" s="358"/>
      <c r="O53" s="357"/>
      <c r="P53" s="357"/>
      <c r="Q53" s="358"/>
      <c r="R53" s="358"/>
      <c r="S53" s="358"/>
      <c r="T53" s="358"/>
      <c r="U53" s="359"/>
      <c r="V53" s="360"/>
      <c r="W53" s="361">
        <v>0.0</v>
      </c>
      <c r="X53" s="362">
        <v>0.0</v>
      </c>
      <c r="Y53" s="363">
        <v>0.0</v>
      </c>
      <c r="Z53" s="285"/>
      <c r="AA53" s="285" t="s">
        <v>841</v>
      </c>
      <c r="AB53" s="285" t="s">
        <v>853</v>
      </c>
      <c r="AC53" s="364"/>
      <c r="AD53" s="364"/>
      <c r="AE53" s="285"/>
      <c r="AF53" s="285"/>
      <c r="AG53" s="285"/>
      <c r="AH53" s="285"/>
      <c r="AI53" s="285"/>
      <c r="AJ53" s="285"/>
      <c r="AK53" s="285"/>
    </row>
    <row r="54" ht="13.5" customHeight="1">
      <c r="A54" s="352">
        <f t="shared" si="1"/>
        <v>14</v>
      </c>
      <c r="B54" s="365"/>
      <c r="C54" s="128"/>
      <c r="D54" s="128"/>
      <c r="E54" s="128"/>
      <c r="F54" s="128"/>
      <c r="G54" s="129"/>
      <c r="H54" s="358">
        <v>0.0</v>
      </c>
      <c r="I54" s="359">
        <v>0.0</v>
      </c>
      <c r="J54" s="366"/>
      <c r="K54" s="357"/>
      <c r="L54" s="357"/>
      <c r="M54" s="357"/>
      <c r="N54" s="358"/>
      <c r="O54" s="357"/>
      <c r="P54" s="357"/>
      <c r="Q54" s="358"/>
      <c r="R54" s="358"/>
      <c r="S54" s="358"/>
      <c r="T54" s="358"/>
      <c r="U54" s="359"/>
      <c r="V54" s="360"/>
      <c r="W54" s="361">
        <v>0.0</v>
      </c>
      <c r="X54" s="362">
        <v>0.0</v>
      </c>
      <c r="Y54" s="363">
        <v>0.0</v>
      </c>
      <c r="Z54" s="285"/>
      <c r="AA54" s="285" t="s">
        <v>842</v>
      </c>
      <c r="AB54" s="285" t="s">
        <v>854</v>
      </c>
      <c r="AC54" s="364"/>
      <c r="AD54" s="364"/>
      <c r="AE54" s="285"/>
      <c r="AF54" s="285"/>
      <c r="AG54" s="285"/>
      <c r="AH54" s="285"/>
      <c r="AI54" s="285"/>
      <c r="AJ54" s="285"/>
      <c r="AK54" s="285"/>
    </row>
    <row r="55" ht="13.5" customHeight="1">
      <c r="A55" s="352">
        <f t="shared" si="1"/>
        <v>15</v>
      </c>
      <c r="B55" s="365"/>
      <c r="C55" s="128"/>
      <c r="D55" s="128"/>
      <c r="E55" s="128"/>
      <c r="F55" s="128"/>
      <c r="G55" s="129"/>
      <c r="H55" s="358">
        <v>0.0</v>
      </c>
      <c r="I55" s="359">
        <v>0.0</v>
      </c>
      <c r="J55" s="366"/>
      <c r="K55" s="357"/>
      <c r="L55" s="357"/>
      <c r="M55" s="357"/>
      <c r="N55" s="358"/>
      <c r="O55" s="357"/>
      <c r="P55" s="357"/>
      <c r="Q55" s="358"/>
      <c r="R55" s="358"/>
      <c r="S55" s="358"/>
      <c r="T55" s="358"/>
      <c r="U55" s="359"/>
      <c r="V55" s="360"/>
      <c r="W55" s="361">
        <v>0.0</v>
      </c>
      <c r="X55" s="362">
        <v>0.0</v>
      </c>
      <c r="Y55" s="363">
        <v>0.0</v>
      </c>
      <c r="Z55" s="285"/>
      <c r="AA55" s="285" t="s">
        <v>844</v>
      </c>
      <c r="AB55" s="285" t="s">
        <v>855</v>
      </c>
      <c r="AC55" s="364"/>
      <c r="AD55" s="364"/>
      <c r="AE55" s="285"/>
      <c r="AF55" s="285"/>
      <c r="AG55" s="285"/>
      <c r="AH55" s="285"/>
      <c r="AI55" s="285"/>
      <c r="AJ55" s="285"/>
      <c r="AK55" s="285"/>
    </row>
    <row r="56" ht="13.5" customHeight="1">
      <c r="A56" s="352">
        <f t="shared" si="1"/>
        <v>16</v>
      </c>
      <c r="B56" s="365"/>
      <c r="C56" s="128"/>
      <c r="D56" s="128"/>
      <c r="E56" s="128"/>
      <c r="F56" s="128"/>
      <c r="G56" s="129"/>
      <c r="H56" s="358">
        <v>0.0</v>
      </c>
      <c r="I56" s="359">
        <v>0.0</v>
      </c>
      <c r="J56" s="366"/>
      <c r="K56" s="357"/>
      <c r="L56" s="357"/>
      <c r="M56" s="357"/>
      <c r="N56" s="358"/>
      <c r="O56" s="357"/>
      <c r="P56" s="357"/>
      <c r="Q56" s="358"/>
      <c r="R56" s="358"/>
      <c r="S56" s="358"/>
      <c r="T56" s="358"/>
      <c r="U56" s="359"/>
      <c r="V56" s="360"/>
      <c r="W56" s="361">
        <v>0.0</v>
      </c>
      <c r="X56" s="362">
        <v>0.0</v>
      </c>
      <c r="Y56" s="363">
        <v>0.0</v>
      </c>
      <c r="Z56" s="285"/>
      <c r="AA56" s="285" t="s">
        <v>845</v>
      </c>
      <c r="AB56" s="285" t="s">
        <v>856</v>
      </c>
      <c r="AC56" s="364"/>
      <c r="AD56" s="364"/>
      <c r="AE56" s="285"/>
      <c r="AF56" s="285"/>
      <c r="AG56" s="285"/>
      <c r="AH56" s="285"/>
      <c r="AI56" s="285"/>
      <c r="AJ56" s="285"/>
      <c r="AK56" s="285"/>
    </row>
    <row r="57" ht="13.5" customHeight="1">
      <c r="A57" s="352">
        <f t="shared" si="1"/>
        <v>17</v>
      </c>
      <c r="B57" s="365"/>
      <c r="C57" s="128"/>
      <c r="D57" s="128"/>
      <c r="E57" s="128"/>
      <c r="F57" s="128"/>
      <c r="G57" s="129"/>
      <c r="H57" s="358">
        <v>0.0</v>
      </c>
      <c r="I57" s="359">
        <v>0.0</v>
      </c>
      <c r="J57" s="366"/>
      <c r="K57" s="357"/>
      <c r="L57" s="357"/>
      <c r="M57" s="357"/>
      <c r="N57" s="358"/>
      <c r="O57" s="357"/>
      <c r="P57" s="357"/>
      <c r="Q57" s="358"/>
      <c r="R57" s="358"/>
      <c r="S57" s="358"/>
      <c r="T57" s="358"/>
      <c r="U57" s="359"/>
      <c r="V57" s="360"/>
      <c r="W57" s="361">
        <v>0.0</v>
      </c>
      <c r="X57" s="362">
        <v>0.0</v>
      </c>
      <c r="Y57" s="363">
        <v>0.0</v>
      </c>
      <c r="Z57" s="285"/>
      <c r="AA57" s="285" t="s">
        <v>846</v>
      </c>
      <c r="AB57" s="285" t="s">
        <v>857</v>
      </c>
      <c r="AC57" s="364"/>
      <c r="AD57" s="364"/>
      <c r="AE57" s="285"/>
      <c r="AF57" s="285"/>
      <c r="AG57" s="285"/>
      <c r="AH57" s="285"/>
      <c r="AI57" s="285"/>
      <c r="AJ57" s="285"/>
      <c r="AK57" s="285"/>
    </row>
    <row r="58" ht="13.5" customHeight="1">
      <c r="A58" s="352">
        <f t="shared" si="1"/>
        <v>18</v>
      </c>
      <c r="B58" s="365"/>
      <c r="C58" s="128"/>
      <c r="D58" s="128"/>
      <c r="E58" s="128"/>
      <c r="F58" s="128"/>
      <c r="G58" s="129"/>
      <c r="H58" s="358">
        <v>0.0</v>
      </c>
      <c r="I58" s="359">
        <v>0.0</v>
      </c>
      <c r="J58" s="366"/>
      <c r="K58" s="357"/>
      <c r="L58" s="357"/>
      <c r="M58" s="357"/>
      <c r="N58" s="358"/>
      <c r="O58" s="357"/>
      <c r="P58" s="357"/>
      <c r="Q58" s="358"/>
      <c r="R58" s="358"/>
      <c r="S58" s="358"/>
      <c r="T58" s="358"/>
      <c r="U58" s="359"/>
      <c r="V58" s="360"/>
      <c r="W58" s="361">
        <v>0.0</v>
      </c>
      <c r="X58" s="362">
        <v>0.0</v>
      </c>
      <c r="Y58" s="363">
        <v>0.0</v>
      </c>
      <c r="Z58" s="285"/>
      <c r="AA58" s="285" t="s">
        <v>848</v>
      </c>
      <c r="AB58" s="285"/>
      <c r="AC58" s="364"/>
      <c r="AD58" s="364"/>
      <c r="AE58" s="285"/>
      <c r="AF58" s="285"/>
      <c r="AG58" s="285"/>
      <c r="AH58" s="285"/>
      <c r="AI58" s="285"/>
      <c r="AJ58" s="285"/>
      <c r="AK58" s="285"/>
    </row>
    <row r="59" ht="13.5" customHeight="1">
      <c r="A59" s="352">
        <f t="shared" si="1"/>
        <v>19</v>
      </c>
      <c r="B59" s="365"/>
      <c r="C59" s="128"/>
      <c r="D59" s="128"/>
      <c r="E59" s="128"/>
      <c r="F59" s="128"/>
      <c r="G59" s="129"/>
      <c r="H59" s="358">
        <v>0.0</v>
      </c>
      <c r="I59" s="359">
        <v>0.0</v>
      </c>
      <c r="J59" s="366"/>
      <c r="K59" s="357"/>
      <c r="L59" s="357"/>
      <c r="M59" s="357"/>
      <c r="N59" s="358"/>
      <c r="O59" s="357"/>
      <c r="P59" s="357"/>
      <c r="Q59" s="358"/>
      <c r="R59" s="358"/>
      <c r="S59" s="358"/>
      <c r="T59" s="358"/>
      <c r="U59" s="359"/>
      <c r="V59" s="360"/>
      <c r="W59" s="361">
        <v>0.0</v>
      </c>
      <c r="X59" s="362">
        <v>0.0</v>
      </c>
      <c r="Y59" s="363">
        <v>0.0</v>
      </c>
      <c r="Z59" s="285"/>
      <c r="AA59" s="285"/>
      <c r="AB59" s="285"/>
      <c r="AC59" s="364"/>
      <c r="AD59" s="364"/>
      <c r="AE59" s="285"/>
      <c r="AF59" s="285"/>
      <c r="AG59" s="285"/>
      <c r="AH59" s="285"/>
      <c r="AI59" s="285"/>
      <c r="AJ59" s="285"/>
      <c r="AK59" s="285"/>
    </row>
    <row r="60" ht="13.5" customHeight="1">
      <c r="A60" s="352">
        <f t="shared" si="1"/>
        <v>20</v>
      </c>
      <c r="B60" s="365"/>
      <c r="C60" s="128"/>
      <c r="D60" s="128"/>
      <c r="E60" s="128"/>
      <c r="F60" s="128"/>
      <c r="G60" s="129"/>
      <c r="H60" s="358">
        <v>0.0</v>
      </c>
      <c r="I60" s="359">
        <v>0.0</v>
      </c>
      <c r="J60" s="366"/>
      <c r="K60" s="357"/>
      <c r="L60" s="357"/>
      <c r="M60" s="357"/>
      <c r="N60" s="358"/>
      <c r="O60" s="357"/>
      <c r="P60" s="357"/>
      <c r="Q60" s="358"/>
      <c r="R60" s="358"/>
      <c r="S60" s="358"/>
      <c r="T60" s="358"/>
      <c r="U60" s="359"/>
      <c r="V60" s="360"/>
      <c r="W60" s="361">
        <v>0.0</v>
      </c>
      <c r="X60" s="362">
        <v>0.0</v>
      </c>
      <c r="Y60" s="363">
        <v>0.0</v>
      </c>
      <c r="Z60" s="285"/>
      <c r="AA60" s="285"/>
      <c r="AB60" s="285"/>
      <c r="AC60" s="364"/>
      <c r="AD60" s="364"/>
      <c r="AE60" s="285"/>
      <c r="AF60" s="285"/>
      <c r="AG60" s="285"/>
      <c r="AH60" s="285"/>
      <c r="AI60" s="285"/>
      <c r="AJ60" s="285"/>
      <c r="AK60" s="285"/>
    </row>
    <row r="61" ht="13.5" customHeight="1">
      <c r="A61" s="352">
        <f t="shared" si="1"/>
        <v>21</v>
      </c>
      <c r="B61" s="365"/>
      <c r="C61" s="128"/>
      <c r="D61" s="128"/>
      <c r="E61" s="128"/>
      <c r="F61" s="128"/>
      <c r="G61" s="129"/>
      <c r="H61" s="358">
        <v>0.0</v>
      </c>
      <c r="I61" s="359">
        <v>0.0</v>
      </c>
      <c r="J61" s="366"/>
      <c r="K61" s="357"/>
      <c r="L61" s="357"/>
      <c r="M61" s="357"/>
      <c r="N61" s="358"/>
      <c r="O61" s="357"/>
      <c r="P61" s="357"/>
      <c r="Q61" s="358"/>
      <c r="R61" s="358"/>
      <c r="S61" s="358"/>
      <c r="T61" s="358"/>
      <c r="U61" s="359"/>
      <c r="V61" s="360"/>
      <c r="W61" s="361">
        <v>0.0</v>
      </c>
      <c r="X61" s="362">
        <v>0.0</v>
      </c>
      <c r="Y61" s="363">
        <v>0.0</v>
      </c>
      <c r="Z61" s="285"/>
      <c r="AA61" s="285"/>
      <c r="AB61" s="285"/>
      <c r="AC61" s="364"/>
      <c r="AD61" s="364"/>
      <c r="AE61" s="285"/>
      <c r="AF61" s="285"/>
      <c r="AG61" s="285"/>
      <c r="AH61" s="285"/>
      <c r="AI61" s="285"/>
      <c r="AJ61" s="285"/>
      <c r="AK61" s="285"/>
    </row>
    <row r="62" ht="13.5" customHeight="1">
      <c r="A62" s="352">
        <f t="shared" si="1"/>
        <v>22</v>
      </c>
      <c r="B62" s="365"/>
      <c r="C62" s="128"/>
      <c r="D62" s="128"/>
      <c r="E62" s="128"/>
      <c r="F62" s="128"/>
      <c r="G62" s="129"/>
      <c r="H62" s="358">
        <v>0.0</v>
      </c>
      <c r="I62" s="359">
        <v>0.0</v>
      </c>
      <c r="J62" s="366"/>
      <c r="K62" s="357"/>
      <c r="L62" s="357"/>
      <c r="M62" s="357"/>
      <c r="N62" s="358"/>
      <c r="O62" s="357"/>
      <c r="P62" s="357"/>
      <c r="Q62" s="358"/>
      <c r="R62" s="358"/>
      <c r="S62" s="358"/>
      <c r="T62" s="358"/>
      <c r="U62" s="359"/>
      <c r="V62" s="360"/>
      <c r="W62" s="361">
        <v>0.0</v>
      </c>
      <c r="X62" s="362">
        <v>0.0</v>
      </c>
      <c r="Y62" s="363">
        <v>0.0</v>
      </c>
      <c r="Z62" s="285"/>
      <c r="AA62" s="285"/>
      <c r="AB62" s="285"/>
      <c r="AC62" s="364"/>
      <c r="AD62" s="364"/>
      <c r="AE62" s="285"/>
      <c r="AF62" s="285"/>
      <c r="AG62" s="285"/>
      <c r="AH62" s="285"/>
      <c r="AI62" s="285"/>
      <c r="AJ62" s="285"/>
      <c r="AK62" s="285"/>
    </row>
    <row r="63" ht="13.5" customHeight="1">
      <c r="A63" s="352">
        <f t="shared" si="1"/>
        <v>23</v>
      </c>
      <c r="B63" s="365"/>
      <c r="C63" s="128"/>
      <c r="D63" s="128"/>
      <c r="E63" s="128"/>
      <c r="F63" s="128"/>
      <c r="G63" s="129"/>
      <c r="H63" s="358">
        <v>0.0</v>
      </c>
      <c r="I63" s="359">
        <v>0.0</v>
      </c>
      <c r="J63" s="366"/>
      <c r="K63" s="357"/>
      <c r="L63" s="357"/>
      <c r="M63" s="357"/>
      <c r="N63" s="358"/>
      <c r="O63" s="357"/>
      <c r="P63" s="357"/>
      <c r="Q63" s="358"/>
      <c r="R63" s="358"/>
      <c r="S63" s="358"/>
      <c r="T63" s="358"/>
      <c r="U63" s="359"/>
      <c r="V63" s="360"/>
      <c r="W63" s="361">
        <v>0.0</v>
      </c>
      <c r="X63" s="362">
        <v>0.0</v>
      </c>
      <c r="Y63" s="363">
        <v>0.0</v>
      </c>
      <c r="Z63" s="285"/>
      <c r="AA63" s="285"/>
      <c r="AB63" s="285"/>
      <c r="AC63" s="364"/>
      <c r="AD63" s="364"/>
      <c r="AE63" s="285"/>
      <c r="AF63" s="285"/>
      <c r="AG63" s="285"/>
      <c r="AH63" s="285"/>
      <c r="AI63" s="285"/>
      <c r="AJ63" s="285"/>
      <c r="AK63" s="285"/>
    </row>
    <row r="64" ht="13.5" customHeight="1">
      <c r="A64" s="352">
        <f t="shared" si="1"/>
        <v>24</v>
      </c>
      <c r="B64" s="365"/>
      <c r="C64" s="128"/>
      <c r="D64" s="128"/>
      <c r="E64" s="128"/>
      <c r="F64" s="128"/>
      <c r="G64" s="129"/>
      <c r="H64" s="358">
        <v>0.0</v>
      </c>
      <c r="I64" s="359">
        <v>0.0</v>
      </c>
      <c r="J64" s="366"/>
      <c r="K64" s="357"/>
      <c r="L64" s="357"/>
      <c r="M64" s="357"/>
      <c r="N64" s="358"/>
      <c r="O64" s="357"/>
      <c r="P64" s="357"/>
      <c r="Q64" s="358"/>
      <c r="R64" s="358"/>
      <c r="S64" s="358"/>
      <c r="T64" s="358"/>
      <c r="U64" s="359"/>
      <c r="V64" s="360"/>
      <c r="W64" s="361">
        <v>0.0</v>
      </c>
      <c r="X64" s="362">
        <v>0.0</v>
      </c>
      <c r="Y64" s="363">
        <v>0.0</v>
      </c>
      <c r="Z64" s="285"/>
      <c r="AA64" s="285"/>
      <c r="AB64" s="285"/>
      <c r="AC64" s="364"/>
      <c r="AD64" s="364"/>
      <c r="AE64" s="285"/>
      <c r="AF64" s="285"/>
      <c r="AG64" s="285"/>
      <c r="AH64" s="285"/>
      <c r="AI64" s="285"/>
      <c r="AJ64" s="285"/>
      <c r="AK64" s="285"/>
    </row>
    <row r="65" ht="13.5" customHeight="1">
      <c r="A65" s="352">
        <f t="shared" si="1"/>
        <v>25</v>
      </c>
      <c r="B65" s="365"/>
      <c r="C65" s="128"/>
      <c r="D65" s="128"/>
      <c r="E65" s="128"/>
      <c r="F65" s="128"/>
      <c r="G65" s="129"/>
      <c r="H65" s="358">
        <v>0.0</v>
      </c>
      <c r="I65" s="359">
        <v>0.0</v>
      </c>
      <c r="J65" s="366"/>
      <c r="K65" s="357"/>
      <c r="L65" s="357"/>
      <c r="M65" s="357"/>
      <c r="N65" s="358"/>
      <c r="O65" s="357"/>
      <c r="P65" s="357"/>
      <c r="Q65" s="358"/>
      <c r="R65" s="358"/>
      <c r="S65" s="358"/>
      <c r="T65" s="358"/>
      <c r="U65" s="359"/>
      <c r="V65" s="360"/>
      <c r="W65" s="361">
        <v>0.0</v>
      </c>
      <c r="X65" s="362">
        <v>0.0</v>
      </c>
      <c r="Y65" s="363">
        <v>0.0</v>
      </c>
      <c r="Z65" s="285"/>
      <c r="AA65" s="285"/>
      <c r="AB65" s="285"/>
      <c r="AC65" s="364"/>
      <c r="AD65" s="364"/>
      <c r="AE65" s="285"/>
      <c r="AF65" s="285"/>
      <c r="AG65" s="285"/>
      <c r="AH65" s="285"/>
      <c r="AI65" s="285"/>
      <c r="AJ65" s="285"/>
      <c r="AK65" s="285"/>
    </row>
    <row r="66" ht="13.5" customHeight="1">
      <c r="A66" s="11"/>
      <c r="B66" s="368" t="s">
        <v>858</v>
      </c>
      <c r="C66" s="32"/>
      <c r="D66" s="32"/>
      <c r="E66" s="32"/>
      <c r="F66" s="32"/>
      <c r="G66" s="32"/>
      <c r="H66" s="223">
        <f t="shared" ref="H66:I66" si="2">SUM(H41:H65)</f>
        <v>64.5</v>
      </c>
      <c r="I66" s="223">
        <f t="shared" si="2"/>
        <v>8</v>
      </c>
      <c r="J66" s="223">
        <f t="shared" ref="J66:V66" si="3">COUNTIF(J41:J65,"x")</f>
        <v>4</v>
      </c>
      <c r="K66" s="223">
        <f t="shared" si="3"/>
        <v>0</v>
      </c>
      <c r="L66" s="223">
        <f t="shared" si="3"/>
        <v>1</v>
      </c>
      <c r="M66" s="223">
        <f t="shared" si="3"/>
        <v>0</v>
      </c>
      <c r="N66" s="369">
        <f t="shared" si="3"/>
        <v>0</v>
      </c>
      <c r="O66" s="369">
        <f t="shared" si="3"/>
        <v>0</v>
      </c>
      <c r="P66" s="369">
        <f t="shared" si="3"/>
        <v>0</v>
      </c>
      <c r="Q66" s="223">
        <f t="shared" si="3"/>
        <v>0</v>
      </c>
      <c r="R66" s="223">
        <f t="shared" si="3"/>
        <v>0</v>
      </c>
      <c r="S66" s="223">
        <f t="shared" si="3"/>
        <v>0</v>
      </c>
      <c r="T66" s="223">
        <f t="shared" si="3"/>
        <v>0</v>
      </c>
      <c r="U66" s="223">
        <f t="shared" si="3"/>
        <v>0</v>
      </c>
      <c r="V66" s="223">
        <f t="shared" si="3"/>
        <v>0</v>
      </c>
      <c r="W66" s="370">
        <f t="shared" ref="W66:Y66" si="4">SUM(W41:W65)</f>
        <v>0</v>
      </c>
      <c r="X66" s="370">
        <f t="shared" si="4"/>
        <v>0</v>
      </c>
      <c r="Y66" s="370">
        <f t="shared" si="4"/>
        <v>0</v>
      </c>
      <c r="Z66" s="11"/>
      <c r="AA66" s="189"/>
      <c r="AB66" s="11"/>
      <c r="AC66" s="11"/>
      <c r="AD66" s="11"/>
      <c r="AE66" s="11"/>
      <c r="AF66" s="11"/>
      <c r="AG66" s="11"/>
      <c r="AH66" s="11"/>
      <c r="AI66" s="11"/>
      <c r="AJ66" s="11"/>
      <c r="AK66" s="11"/>
    </row>
    <row r="67" ht="12.75" customHeight="1">
      <c r="A67" s="327" t="s">
        <v>862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4"/>
      <c r="Z67" s="11"/>
      <c r="AA67" s="189"/>
      <c r="AB67" s="11"/>
      <c r="AC67" s="264" t="s">
        <v>863</v>
      </c>
      <c r="AD67" s="264"/>
      <c r="AE67" s="11"/>
      <c r="AF67" s="11"/>
      <c r="AG67" s="11"/>
      <c r="AH67" s="11"/>
      <c r="AI67" s="11"/>
      <c r="AJ67" s="11"/>
      <c r="AK67" s="11"/>
    </row>
    <row r="68" ht="13.5" customHeight="1">
      <c r="A68" s="371" t="s">
        <v>864</v>
      </c>
      <c r="B68" s="276"/>
      <c r="C68" s="276"/>
      <c r="D68" s="276"/>
      <c r="E68" s="276"/>
      <c r="F68" s="276"/>
      <c r="G68" s="277"/>
      <c r="H68" s="372" t="s">
        <v>865</v>
      </c>
      <c r="I68" s="276"/>
      <c r="J68" s="276"/>
      <c r="K68" s="276"/>
      <c r="L68" s="276"/>
      <c r="M68" s="276"/>
      <c r="N68" s="276"/>
      <c r="O68" s="276"/>
      <c r="P68" s="276"/>
      <c r="Q68" s="276"/>
      <c r="R68" s="276"/>
      <c r="S68" s="276"/>
      <c r="T68" s="276"/>
      <c r="U68" s="276"/>
      <c r="V68" s="276"/>
      <c r="W68" s="276"/>
      <c r="X68" s="276"/>
      <c r="Y68" s="277"/>
      <c r="Z68" s="11"/>
      <c r="AA68" s="189"/>
      <c r="AB68" s="11"/>
      <c r="AC68" s="264" t="s">
        <v>866</v>
      </c>
      <c r="AD68" s="264"/>
      <c r="AE68" s="11"/>
      <c r="AF68" s="11"/>
      <c r="AG68" s="11"/>
      <c r="AH68" s="11"/>
      <c r="AI68" s="11"/>
      <c r="AJ68" s="11"/>
      <c r="AK68" s="11"/>
    </row>
    <row r="69" ht="147.0" customHeight="1">
      <c r="A69" s="373" t="s">
        <v>1141</v>
      </c>
      <c r="Z69" s="11"/>
      <c r="AA69" s="189"/>
      <c r="AB69" s="11"/>
      <c r="AC69" s="264"/>
      <c r="AD69" s="264"/>
      <c r="AE69" s="11"/>
      <c r="AF69" s="11"/>
      <c r="AG69" s="11"/>
      <c r="AH69" s="11"/>
      <c r="AI69" s="11"/>
      <c r="AJ69" s="11"/>
      <c r="AK69" s="11"/>
    </row>
    <row r="70" ht="13.5" customHeight="1">
      <c r="A70" s="374" t="s">
        <v>868</v>
      </c>
      <c r="B70" s="8"/>
      <c r="C70" s="8"/>
      <c r="D70" s="8"/>
      <c r="E70" s="8"/>
      <c r="F70" s="8"/>
      <c r="G70" s="10"/>
      <c r="H70" s="375"/>
      <c r="I70" s="8"/>
      <c r="J70" s="8"/>
      <c r="K70" s="8"/>
      <c r="L70" s="8"/>
      <c r="M70" s="8"/>
      <c r="N70" s="8"/>
      <c r="O70" s="8"/>
      <c r="P70" s="8"/>
      <c r="Q70" s="8"/>
      <c r="R70" s="8"/>
      <c r="S70" s="8"/>
      <c r="T70" s="8"/>
      <c r="U70" s="8"/>
      <c r="V70" s="8"/>
      <c r="W70" s="8"/>
      <c r="X70" s="8"/>
      <c r="Y70" s="10"/>
      <c r="Z70" s="11"/>
      <c r="AA70" s="189"/>
      <c r="AB70" s="11"/>
      <c r="AC70" s="264" t="s">
        <v>869</v>
      </c>
      <c r="AD70" s="264"/>
      <c r="AE70" s="11"/>
      <c r="AF70" s="11"/>
      <c r="AG70" s="11"/>
      <c r="AH70" s="11"/>
      <c r="AI70" s="11"/>
      <c r="AJ70" s="11"/>
      <c r="AK70" s="11"/>
    </row>
    <row r="71" ht="13.5" customHeight="1">
      <c r="A71" s="376">
        <f>A41</f>
        <v>1</v>
      </c>
      <c r="B71" s="377" t="str">
        <f>IF(B41="","",B41)</f>
        <v>Temple Israel</v>
      </c>
      <c r="H71" s="378" t="s">
        <v>870</v>
      </c>
      <c r="I71" s="378"/>
      <c r="J71" s="379" t="s">
        <v>1142</v>
      </c>
      <c r="K71" s="25"/>
      <c r="L71" s="25"/>
      <c r="M71" s="25"/>
      <c r="N71" s="25"/>
      <c r="O71" s="25"/>
      <c r="P71" s="25"/>
      <c r="Q71" s="25"/>
      <c r="R71" s="25"/>
      <c r="S71" s="378" t="s">
        <v>872</v>
      </c>
      <c r="U71" s="380">
        <f>IF(H41="","",H41)</f>
        <v>10.5</v>
      </c>
      <c r="V71" s="25"/>
      <c r="W71" s="378" t="s">
        <v>873</v>
      </c>
      <c r="Y71" s="381">
        <f>IF((W41="")*(X41=""),"",SUM(W41:X41))</f>
        <v>0</v>
      </c>
      <c r="Z71" s="11"/>
      <c r="AA71" s="189"/>
      <c r="AB71" s="11"/>
      <c r="AC71" s="264" t="s">
        <v>874</v>
      </c>
      <c r="AD71" s="264"/>
      <c r="AE71" s="11"/>
      <c r="AF71" s="11"/>
      <c r="AG71" s="11"/>
      <c r="AH71" s="11"/>
      <c r="AI71" s="11"/>
      <c r="AJ71" s="11"/>
      <c r="AK71" s="11"/>
    </row>
    <row r="72" ht="13.5" customHeight="1">
      <c r="A72" s="382"/>
      <c r="B72" s="383" t="s">
        <v>1143</v>
      </c>
      <c r="C72" s="25"/>
      <c r="D72" s="25"/>
      <c r="E72" s="25"/>
      <c r="F72" s="25"/>
      <c r="G72" s="25"/>
      <c r="H72" s="25"/>
      <c r="I72" s="25"/>
      <c r="J72" s="25"/>
      <c r="K72" s="25"/>
      <c r="L72" s="25"/>
      <c r="M72" s="25"/>
      <c r="N72" s="25"/>
      <c r="O72" s="25"/>
      <c r="P72" s="25"/>
      <c r="Q72" s="25"/>
      <c r="R72" s="25"/>
      <c r="S72" s="25"/>
      <c r="T72" s="25"/>
      <c r="U72" s="25"/>
      <c r="V72" s="25"/>
      <c r="W72" s="25"/>
      <c r="X72" s="25"/>
      <c r="Y72" s="25"/>
      <c r="Z72" s="11"/>
      <c r="AA72" s="189"/>
      <c r="AB72" s="11"/>
      <c r="AC72" s="264"/>
      <c r="AD72" s="264"/>
      <c r="AE72" s="11"/>
      <c r="AF72" s="11"/>
      <c r="AG72" s="11"/>
      <c r="AH72" s="11"/>
      <c r="AI72" s="11"/>
      <c r="AJ72" s="11"/>
      <c r="AK72" s="11"/>
    </row>
    <row r="73" ht="13.5" customHeight="1">
      <c r="A73" s="376">
        <f>A42</f>
        <v>2</v>
      </c>
      <c r="B73" s="377" t="str">
        <f>IF(B42="","",B42)</f>
        <v>San Joaquin County Fair</v>
      </c>
      <c r="H73" s="378" t="s">
        <v>870</v>
      </c>
      <c r="I73" s="378"/>
      <c r="J73" s="379" t="s">
        <v>1144</v>
      </c>
      <c r="K73" s="25"/>
      <c r="L73" s="25"/>
      <c r="M73" s="25"/>
      <c r="N73" s="25"/>
      <c r="O73" s="25"/>
      <c r="P73" s="25"/>
      <c r="Q73" s="25"/>
      <c r="R73" s="25"/>
      <c r="S73" s="378" t="s">
        <v>872</v>
      </c>
      <c r="U73" s="380">
        <f>IF(H42="","",H42)</f>
        <v>25.5</v>
      </c>
      <c r="V73" s="25"/>
      <c r="W73" s="378" t="s">
        <v>873</v>
      </c>
      <c r="Y73" s="381">
        <f>IF((W42="")*(X42=""),"",SUM(W42:X42))</f>
        <v>0</v>
      </c>
      <c r="Z73" s="11"/>
      <c r="AA73" s="189"/>
      <c r="AB73" s="11"/>
      <c r="AC73" s="264"/>
      <c r="AD73" s="264"/>
      <c r="AE73" s="11"/>
      <c r="AF73" s="11"/>
      <c r="AG73" s="11"/>
      <c r="AH73" s="11"/>
      <c r="AI73" s="11"/>
      <c r="AJ73" s="11"/>
      <c r="AK73" s="11"/>
    </row>
    <row r="74" ht="13.5" customHeight="1">
      <c r="A74" s="382"/>
      <c r="B74" s="383" t="s">
        <v>1145</v>
      </c>
      <c r="C74" s="25"/>
      <c r="D74" s="25"/>
      <c r="E74" s="25"/>
      <c r="F74" s="25"/>
      <c r="G74" s="25"/>
      <c r="H74" s="25"/>
      <c r="I74" s="25"/>
      <c r="J74" s="25"/>
      <c r="K74" s="25"/>
      <c r="L74" s="25"/>
      <c r="M74" s="25"/>
      <c r="N74" s="25"/>
      <c r="O74" s="25"/>
      <c r="P74" s="25"/>
      <c r="Q74" s="25"/>
      <c r="R74" s="25"/>
      <c r="S74" s="25"/>
      <c r="T74" s="25"/>
      <c r="U74" s="25"/>
      <c r="V74" s="25"/>
      <c r="W74" s="25"/>
      <c r="X74" s="25"/>
      <c r="Y74" s="25"/>
      <c r="Z74" s="11"/>
      <c r="AA74" s="189"/>
      <c r="AB74" s="11"/>
      <c r="AC74" s="264"/>
      <c r="AD74" s="264"/>
      <c r="AE74" s="11"/>
      <c r="AF74" s="11"/>
      <c r="AG74" s="11"/>
      <c r="AH74" s="11"/>
      <c r="AI74" s="11"/>
      <c r="AJ74" s="11"/>
      <c r="AK74" s="11"/>
    </row>
    <row r="75" ht="13.5" customHeight="1">
      <c r="A75" s="376">
        <f>A43</f>
        <v>3</v>
      </c>
      <c r="B75" s="377" t="str">
        <f>IF(B43="","",B43)</f>
        <v>Philippine Independence Day Celebration</v>
      </c>
      <c r="H75" s="378" t="s">
        <v>870</v>
      </c>
      <c r="I75" s="378"/>
      <c r="J75" s="379" t="s">
        <v>154</v>
      </c>
      <c r="K75" s="25"/>
      <c r="L75" s="25"/>
      <c r="M75" s="25"/>
      <c r="N75" s="25"/>
      <c r="O75" s="25"/>
      <c r="P75" s="25"/>
      <c r="Q75" s="25"/>
      <c r="R75" s="25"/>
      <c r="S75" s="378" t="s">
        <v>872</v>
      </c>
      <c r="U75" s="380">
        <f>IF(H43="","",H43)</f>
        <v>26.5</v>
      </c>
      <c r="V75" s="25"/>
      <c r="W75" s="378" t="s">
        <v>873</v>
      </c>
      <c r="Y75" s="381">
        <f>IF((W43="")*(X43=""),"",SUM(W43:X43))</f>
        <v>0</v>
      </c>
      <c r="Z75" s="11"/>
      <c r="AA75" s="189"/>
      <c r="AB75" s="11"/>
      <c r="AC75" s="264"/>
      <c r="AD75" s="264"/>
      <c r="AE75" s="11"/>
      <c r="AF75" s="11"/>
      <c r="AG75" s="11"/>
      <c r="AH75" s="11"/>
      <c r="AI75" s="11"/>
      <c r="AJ75" s="11"/>
      <c r="AK75" s="11"/>
    </row>
    <row r="76" ht="13.5" customHeight="1">
      <c r="A76" s="382"/>
      <c r="B76" s="383" t="s">
        <v>1146</v>
      </c>
      <c r="C76" s="25"/>
      <c r="D76" s="25"/>
      <c r="E76" s="25"/>
      <c r="F76" s="25"/>
      <c r="G76" s="25"/>
      <c r="H76" s="25"/>
      <c r="I76" s="25"/>
      <c r="J76" s="25"/>
      <c r="K76" s="25"/>
      <c r="L76" s="25"/>
      <c r="M76" s="25"/>
      <c r="N76" s="25"/>
      <c r="O76" s="25"/>
      <c r="P76" s="25"/>
      <c r="Q76" s="25"/>
      <c r="R76" s="25"/>
      <c r="S76" s="25"/>
      <c r="T76" s="25"/>
      <c r="U76" s="25"/>
      <c r="V76" s="25"/>
      <c r="W76" s="25"/>
      <c r="X76" s="25"/>
      <c r="Y76" s="25"/>
      <c r="Z76" s="11"/>
      <c r="AA76" s="189"/>
      <c r="AB76" s="11"/>
      <c r="AC76" s="264"/>
      <c r="AD76" s="264"/>
      <c r="AE76" s="11"/>
      <c r="AF76" s="11"/>
      <c r="AG76" s="11"/>
      <c r="AH76" s="11"/>
      <c r="AI76" s="11"/>
      <c r="AJ76" s="11"/>
      <c r="AK76" s="11"/>
    </row>
    <row r="77" ht="13.5" customHeight="1">
      <c r="A77" s="376">
        <f>A44</f>
        <v>4</v>
      </c>
      <c r="B77" s="377" t="str">
        <f>IF(B44="","",B44)</f>
        <v>June Animal Shelter Service</v>
      </c>
      <c r="H77" s="378" t="s">
        <v>870</v>
      </c>
      <c r="I77" s="378"/>
      <c r="J77" s="379" t="s">
        <v>1147</v>
      </c>
      <c r="K77" s="25"/>
      <c r="L77" s="25"/>
      <c r="M77" s="25"/>
      <c r="N77" s="25"/>
      <c r="O77" s="25"/>
      <c r="P77" s="25"/>
      <c r="Q77" s="25"/>
      <c r="R77" s="25"/>
      <c r="S77" s="378" t="s">
        <v>872</v>
      </c>
      <c r="U77" s="380">
        <f>IF(H44="","",H44)</f>
        <v>2</v>
      </c>
      <c r="V77" s="25"/>
      <c r="W77" s="378" t="s">
        <v>873</v>
      </c>
      <c r="Y77" s="381">
        <f>IF((W44="")*(X44=""),"",SUM(W44:X44))</f>
        <v>0</v>
      </c>
      <c r="Z77" s="11"/>
      <c r="AA77" s="189"/>
      <c r="AB77" s="11"/>
      <c r="AC77" s="264"/>
      <c r="AD77" s="264"/>
      <c r="AE77" s="11"/>
      <c r="AF77" s="11"/>
      <c r="AG77" s="11"/>
      <c r="AH77" s="11"/>
      <c r="AI77" s="11"/>
      <c r="AJ77" s="11"/>
      <c r="AK77" s="11"/>
    </row>
    <row r="78" ht="13.5" customHeight="1">
      <c r="A78" s="382"/>
      <c r="B78" s="383" t="s">
        <v>1093</v>
      </c>
      <c r="C78" s="25"/>
      <c r="D78" s="25"/>
      <c r="E78" s="25"/>
      <c r="F78" s="25"/>
      <c r="G78" s="25"/>
      <c r="H78" s="25"/>
      <c r="I78" s="25"/>
      <c r="J78" s="25"/>
      <c r="K78" s="25"/>
      <c r="L78" s="25"/>
      <c r="M78" s="25"/>
      <c r="N78" s="25"/>
      <c r="O78" s="25"/>
      <c r="P78" s="25"/>
      <c r="Q78" s="25"/>
      <c r="R78" s="25"/>
      <c r="S78" s="25"/>
      <c r="T78" s="25"/>
      <c r="U78" s="25"/>
      <c r="V78" s="25"/>
      <c r="W78" s="25"/>
      <c r="X78" s="25"/>
      <c r="Y78" s="25"/>
      <c r="Z78" s="11"/>
      <c r="AA78" s="189"/>
      <c r="AB78" s="11"/>
      <c r="AC78" s="264"/>
      <c r="AD78" s="264"/>
      <c r="AE78" s="11"/>
      <c r="AF78" s="11"/>
      <c r="AG78" s="11"/>
      <c r="AH78" s="11"/>
      <c r="AI78" s="11"/>
      <c r="AJ78" s="11"/>
      <c r="AK78" s="11"/>
    </row>
    <row r="79" ht="13.5" customHeight="1">
      <c r="A79" s="376">
        <f>A45</f>
        <v>5</v>
      </c>
      <c r="B79" s="377" t="str">
        <f>IF(B45="","",B45)</f>
        <v/>
      </c>
      <c r="H79" s="378" t="s">
        <v>870</v>
      </c>
      <c r="I79" s="378"/>
      <c r="J79" s="387"/>
      <c r="K79" s="25"/>
      <c r="L79" s="25"/>
      <c r="M79" s="25"/>
      <c r="N79" s="25"/>
      <c r="O79" s="25"/>
      <c r="P79" s="25"/>
      <c r="Q79" s="25"/>
      <c r="R79" s="25"/>
      <c r="S79" s="378" t="s">
        <v>872</v>
      </c>
      <c r="U79" s="380">
        <f>IF(H45="","",H45)</f>
        <v>0</v>
      </c>
      <c r="V79" s="25"/>
      <c r="W79" s="378" t="s">
        <v>873</v>
      </c>
      <c r="Y79" s="381">
        <f>IF((W45="")*(X45=""),"",SUM(W45:X45))</f>
        <v>0</v>
      </c>
      <c r="Z79" s="11"/>
      <c r="AA79" s="189"/>
      <c r="AB79" s="11"/>
      <c r="AC79" s="264"/>
      <c r="AD79" s="264"/>
      <c r="AE79" s="11"/>
      <c r="AF79" s="11"/>
      <c r="AG79" s="11"/>
      <c r="AH79" s="11"/>
      <c r="AI79" s="11"/>
      <c r="AJ79" s="11"/>
      <c r="AK79" s="11"/>
    </row>
    <row r="80" ht="13.5" customHeight="1">
      <c r="A80" s="382"/>
      <c r="B80" s="388" t="s">
        <v>887</v>
      </c>
      <c r="C80" s="25"/>
      <c r="D80" s="25"/>
      <c r="E80" s="25"/>
      <c r="F80" s="25"/>
      <c r="G80" s="25"/>
      <c r="H80" s="25"/>
      <c r="I80" s="25"/>
      <c r="J80" s="25"/>
      <c r="K80" s="25"/>
      <c r="L80" s="25"/>
      <c r="M80" s="25"/>
      <c r="N80" s="25"/>
      <c r="O80" s="25"/>
      <c r="P80" s="25"/>
      <c r="Q80" s="25"/>
      <c r="R80" s="25"/>
      <c r="S80" s="25"/>
      <c r="T80" s="25"/>
      <c r="U80" s="25"/>
      <c r="V80" s="25"/>
      <c r="W80" s="25"/>
      <c r="X80" s="25"/>
      <c r="Y80" s="25"/>
      <c r="Z80" s="11"/>
      <c r="AA80" s="189"/>
      <c r="AB80" s="11"/>
      <c r="AC80" s="264"/>
      <c r="AD80" s="264"/>
      <c r="AE80" s="11"/>
      <c r="AF80" s="11"/>
      <c r="AG80" s="11"/>
      <c r="AH80" s="11"/>
      <c r="AI80" s="11"/>
      <c r="AJ80" s="11"/>
      <c r="AK80" s="11"/>
    </row>
    <row r="81" ht="13.5" customHeight="1">
      <c r="A81" s="376">
        <f>A46</f>
        <v>6</v>
      </c>
      <c r="B81" s="377" t="str">
        <f>IF(B46="","",B46)</f>
        <v/>
      </c>
      <c r="H81" s="378" t="s">
        <v>870</v>
      </c>
      <c r="I81" s="378"/>
      <c r="J81" s="387"/>
      <c r="K81" s="25"/>
      <c r="L81" s="25"/>
      <c r="M81" s="25"/>
      <c r="N81" s="25"/>
      <c r="O81" s="25"/>
      <c r="P81" s="25"/>
      <c r="Q81" s="25"/>
      <c r="R81" s="25"/>
      <c r="S81" s="378" t="s">
        <v>872</v>
      </c>
      <c r="U81" s="380">
        <f>IF(H46="","",H46)</f>
        <v>0</v>
      </c>
      <c r="V81" s="25"/>
      <c r="W81" s="378" t="s">
        <v>873</v>
      </c>
      <c r="Y81" s="381">
        <f>IF((W46="")*(X46=""),"",SUM(W46:X46))</f>
        <v>0</v>
      </c>
      <c r="Z81" s="11"/>
      <c r="AA81" s="189"/>
      <c r="AB81" s="11"/>
      <c r="AC81" s="264"/>
      <c r="AD81" s="264"/>
      <c r="AE81" s="11"/>
      <c r="AF81" s="11"/>
      <c r="AG81" s="11"/>
      <c r="AH81" s="11"/>
      <c r="AI81" s="11"/>
      <c r="AJ81" s="11"/>
      <c r="AK81" s="11"/>
    </row>
    <row r="82" ht="13.5" customHeight="1">
      <c r="A82" s="382"/>
      <c r="B82" s="388" t="s">
        <v>887</v>
      </c>
      <c r="C82" s="25"/>
      <c r="D82" s="25"/>
      <c r="E82" s="25"/>
      <c r="F82" s="25"/>
      <c r="G82" s="25"/>
      <c r="H82" s="25"/>
      <c r="I82" s="25"/>
      <c r="J82" s="25"/>
      <c r="K82" s="25"/>
      <c r="L82" s="25"/>
      <c r="M82" s="25"/>
      <c r="N82" s="25"/>
      <c r="O82" s="25"/>
      <c r="P82" s="25"/>
      <c r="Q82" s="25"/>
      <c r="R82" s="25"/>
      <c r="S82" s="25"/>
      <c r="T82" s="25"/>
      <c r="U82" s="25"/>
      <c r="V82" s="25"/>
      <c r="W82" s="25"/>
      <c r="X82" s="25"/>
      <c r="Y82" s="25"/>
      <c r="Z82" s="11"/>
      <c r="AA82" s="189"/>
      <c r="AB82" s="11"/>
      <c r="AC82" s="264"/>
      <c r="AD82" s="264"/>
      <c r="AE82" s="11"/>
      <c r="AF82" s="11"/>
      <c r="AG82" s="11"/>
      <c r="AH82" s="11"/>
      <c r="AI82" s="11"/>
      <c r="AJ82" s="11"/>
      <c r="AK82" s="11"/>
    </row>
    <row r="83" ht="13.5" customHeight="1">
      <c r="A83" s="376">
        <f>A47</f>
        <v>7</v>
      </c>
      <c r="B83" s="377" t="str">
        <f>IF(B47="","",B47)</f>
        <v/>
      </c>
      <c r="H83" s="378" t="s">
        <v>870</v>
      </c>
      <c r="I83" s="378"/>
      <c r="J83" s="387"/>
      <c r="K83" s="25"/>
      <c r="L83" s="25"/>
      <c r="M83" s="25"/>
      <c r="N83" s="25"/>
      <c r="O83" s="25"/>
      <c r="P83" s="25"/>
      <c r="Q83" s="25"/>
      <c r="R83" s="25"/>
      <c r="S83" s="378" t="s">
        <v>872</v>
      </c>
      <c r="U83" s="380">
        <f>IF(H47="","",H47)</f>
        <v>0</v>
      </c>
      <c r="V83" s="25"/>
      <c r="W83" s="378" t="s">
        <v>873</v>
      </c>
      <c r="Y83" s="381">
        <f>IF((W47="")*(X47=""),"",SUM(W47:X47))</f>
        <v>0</v>
      </c>
      <c r="Z83" s="11"/>
      <c r="AA83" s="189"/>
      <c r="AB83" s="11"/>
      <c r="AC83" s="264"/>
      <c r="AD83" s="264"/>
      <c r="AE83" s="11"/>
      <c r="AF83" s="11"/>
      <c r="AG83" s="11"/>
      <c r="AH83" s="11"/>
      <c r="AI83" s="11"/>
      <c r="AJ83" s="11"/>
      <c r="AK83" s="11"/>
    </row>
    <row r="84" ht="13.5" customHeight="1">
      <c r="A84" s="382"/>
      <c r="B84" s="388" t="s">
        <v>887</v>
      </c>
      <c r="C84" s="25"/>
      <c r="D84" s="25"/>
      <c r="E84" s="25"/>
      <c r="F84" s="25"/>
      <c r="G84" s="25"/>
      <c r="H84" s="25"/>
      <c r="I84" s="25"/>
      <c r="J84" s="25"/>
      <c r="K84" s="25"/>
      <c r="L84" s="25"/>
      <c r="M84" s="25"/>
      <c r="N84" s="25"/>
      <c r="O84" s="25"/>
      <c r="P84" s="25"/>
      <c r="Q84" s="25"/>
      <c r="R84" s="25"/>
      <c r="S84" s="25"/>
      <c r="T84" s="25"/>
      <c r="U84" s="25"/>
      <c r="V84" s="25"/>
      <c r="W84" s="25"/>
      <c r="X84" s="25"/>
      <c r="Y84" s="25"/>
      <c r="Z84" s="11"/>
      <c r="AA84" s="189"/>
      <c r="AB84" s="11"/>
      <c r="AC84" s="264"/>
      <c r="AD84" s="264"/>
      <c r="AE84" s="11"/>
      <c r="AF84" s="11"/>
      <c r="AG84" s="11"/>
      <c r="AH84" s="11"/>
      <c r="AI84" s="11"/>
      <c r="AJ84" s="11"/>
      <c r="AK84" s="11"/>
    </row>
    <row r="85" ht="13.5" customHeight="1">
      <c r="A85" s="376">
        <f>A48</f>
        <v>8</v>
      </c>
      <c r="B85" s="377" t="str">
        <f>IF(B48="","",B48)</f>
        <v/>
      </c>
      <c r="H85" s="378" t="s">
        <v>870</v>
      </c>
      <c r="I85" s="378"/>
      <c r="J85" s="387"/>
      <c r="K85" s="25"/>
      <c r="L85" s="25"/>
      <c r="M85" s="25"/>
      <c r="N85" s="25"/>
      <c r="O85" s="25"/>
      <c r="P85" s="25"/>
      <c r="Q85" s="25"/>
      <c r="R85" s="25"/>
      <c r="S85" s="378" t="s">
        <v>872</v>
      </c>
      <c r="U85" s="380">
        <f>IF(H48="","",H48)</f>
        <v>0</v>
      </c>
      <c r="V85" s="25"/>
      <c r="W85" s="378" t="s">
        <v>873</v>
      </c>
      <c r="Y85" s="381">
        <f>IF((W48="")*(X48=""),"",SUM(W48:X48))</f>
        <v>0</v>
      </c>
      <c r="Z85" s="11"/>
      <c r="AA85" s="189"/>
      <c r="AB85" s="11"/>
      <c r="AC85" s="264"/>
      <c r="AD85" s="264"/>
      <c r="AE85" s="11"/>
      <c r="AF85" s="11"/>
      <c r="AG85" s="11"/>
      <c r="AH85" s="11"/>
      <c r="AI85" s="11"/>
      <c r="AJ85" s="11"/>
      <c r="AK85" s="11"/>
    </row>
    <row r="86" ht="13.5" customHeight="1">
      <c r="A86" s="382"/>
      <c r="B86" s="388" t="s">
        <v>887</v>
      </c>
      <c r="C86" s="25"/>
      <c r="D86" s="25"/>
      <c r="E86" s="25"/>
      <c r="F86" s="25"/>
      <c r="G86" s="25"/>
      <c r="H86" s="25"/>
      <c r="I86" s="25"/>
      <c r="J86" s="25"/>
      <c r="K86" s="25"/>
      <c r="L86" s="25"/>
      <c r="M86" s="25"/>
      <c r="N86" s="25"/>
      <c r="O86" s="25"/>
      <c r="P86" s="25"/>
      <c r="Q86" s="25"/>
      <c r="R86" s="25"/>
      <c r="S86" s="25"/>
      <c r="T86" s="25"/>
      <c r="U86" s="25"/>
      <c r="V86" s="25"/>
      <c r="W86" s="25"/>
      <c r="X86" s="25"/>
      <c r="Y86" s="25"/>
      <c r="Z86" s="11"/>
      <c r="AA86" s="189"/>
      <c r="AB86" s="11"/>
      <c r="AC86" s="264"/>
      <c r="AD86" s="264"/>
      <c r="AE86" s="11"/>
      <c r="AF86" s="11"/>
      <c r="AG86" s="11"/>
      <c r="AH86" s="11"/>
      <c r="AI86" s="11"/>
      <c r="AJ86" s="11"/>
      <c r="AK86" s="11"/>
    </row>
    <row r="87" ht="13.5" customHeight="1">
      <c r="A87" s="376">
        <f>A49</f>
        <v>9</v>
      </c>
      <c r="B87" s="377" t="str">
        <f>IF(B49="","",B49)</f>
        <v/>
      </c>
      <c r="H87" s="378" t="s">
        <v>870</v>
      </c>
      <c r="I87" s="378"/>
      <c r="J87" s="387"/>
      <c r="K87" s="25"/>
      <c r="L87" s="25"/>
      <c r="M87" s="25"/>
      <c r="N87" s="25"/>
      <c r="O87" s="25"/>
      <c r="P87" s="25"/>
      <c r="Q87" s="25"/>
      <c r="R87" s="25"/>
      <c r="S87" s="378" t="s">
        <v>872</v>
      </c>
      <c r="U87" s="380">
        <f>IF(H49="","",H49)</f>
        <v>0</v>
      </c>
      <c r="V87" s="25"/>
      <c r="W87" s="378" t="s">
        <v>873</v>
      </c>
      <c r="Y87" s="381">
        <f>IF((W49="")*(X49=""),"",SUM(W49:X49))</f>
        <v>0</v>
      </c>
      <c r="Z87" s="11"/>
      <c r="AA87" s="189"/>
      <c r="AB87" s="11"/>
      <c r="AC87" s="264"/>
      <c r="AD87" s="264"/>
      <c r="AE87" s="11"/>
      <c r="AF87" s="11"/>
      <c r="AG87" s="11"/>
      <c r="AH87" s="11"/>
      <c r="AI87" s="11"/>
      <c r="AJ87" s="11"/>
      <c r="AK87" s="11"/>
    </row>
    <row r="88" ht="13.5" customHeight="1">
      <c r="A88" s="382"/>
      <c r="B88" s="388" t="s">
        <v>887</v>
      </c>
      <c r="C88" s="25"/>
      <c r="D88" s="25"/>
      <c r="E88" s="25"/>
      <c r="F88" s="25"/>
      <c r="G88" s="25"/>
      <c r="H88" s="25"/>
      <c r="I88" s="25"/>
      <c r="J88" s="25"/>
      <c r="K88" s="25"/>
      <c r="L88" s="25"/>
      <c r="M88" s="25"/>
      <c r="N88" s="25"/>
      <c r="O88" s="25"/>
      <c r="P88" s="25"/>
      <c r="Q88" s="25"/>
      <c r="R88" s="25"/>
      <c r="S88" s="25"/>
      <c r="T88" s="25"/>
      <c r="U88" s="25"/>
      <c r="V88" s="25"/>
      <c r="W88" s="25"/>
      <c r="X88" s="25"/>
      <c r="Y88" s="25"/>
      <c r="Z88" s="11"/>
      <c r="AA88" s="189"/>
      <c r="AB88" s="11"/>
      <c r="AC88" s="264"/>
      <c r="AD88" s="264"/>
      <c r="AE88" s="11"/>
      <c r="AF88" s="11"/>
      <c r="AG88" s="11"/>
      <c r="AH88" s="11"/>
      <c r="AI88" s="11"/>
      <c r="AJ88" s="11"/>
      <c r="AK88" s="11"/>
    </row>
    <row r="89" ht="13.5" customHeight="1">
      <c r="A89" s="376">
        <f>A50</f>
        <v>10</v>
      </c>
      <c r="B89" s="377" t="str">
        <f>IF(B50="","",B50)</f>
        <v/>
      </c>
      <c r="H89" s="378" t="s">
        <v>870</v>
      </c>
      <c r="I89" s="378"/>
      <c r="J89" s="387"/>
      <c r="K89" s="25"/>
      <c r="L89" s="25"/>
      <c r="M89" s="25"/>
      <c r="N89" s="25"/>
      <c r="O89" s="25"/>
      <c r="P89" s="25"/>
      <c r="Q89" s="25"/>
      <c r="R89" s="25"/>
      <c r="S89" s="378" t="s">
        <v>872</v>
      </c>
      <c r="U89" s="380">
        <f>IF(H50="","",H50)</f>
        <v>0</v>
      </c>
      <c r="V89" s="25"/>
      <c r="W89" s="378" t="s">
        <v>873</v>
      </c>
      <c r="Y89" s="381">
        <f>IF((W50="")*(X50=""),"",SUM(W50:X50))</f>
        <v>0</v>
      </c>
      <c r="Z89" s="11"/>
      <c r="AA89" s="189"/>
      <c r="AB89" s="11"/>
      <c r="AC89" s="264"/>
      <c r="AD89" s="264"/>
      <c r="AE89" s="11"/>
      <c r="AF89" s="11"/>
      <c r="AG89" s="11"/>
      <c r="AH89" s="11"/>
      <c r="AI89" s="11"/>
      <c r="AJ89" s="11"/>
      <c r="AK89" s="11"/>
    </row>
    <row r="90" ht="13.5" customHeight="1">
      <c r="A90" s="382"/>
      <c r="B90" s="388" t="s">
        <v>887</v>
      </c>
      <c r="C90" s="25"/>
      <c r="D90" s="25"/>
      <c r="E90" s="25"/>
      <c r="F90" s="25"/>
      <c r="G90" s="25"/>
      <c r="H90" s="25"/>
      <c r="I90" s="25"/>
      <c r="J90" s="25"/>
      <c r="K90" s="25"/>
      <c r="L90" s="25"/>
      <c r="M90" s="25"/>
      <c r="N90" s="25"/>
      <c r="O90" s="25"/>
      <c r="P90" s="25"/>
      <c r="Q90" s="25"/>
      <c r="R90" s="25"/>
      <c r="S90" s="25"/>
      <c r="T90" s="25"/>
      <c r="U90" s="25"/>
      <c r="V90" s="25"/>
      <c r="W90" s="25"/>
      <c r="X90" s="25"/>
      <c r="Y90" s="25"/>
      <c r="Z90" s="11"/>
      <c r="AA90" s="189"/>
      <c r="AB90" s="11"/>
      <c r="AC90" s="264"/>
      <c r="AD90" s="264"/>
      <c r="AE90" s="11"/>
      <c r="AF90" s="11"/>
      <c r="AG90" s="11"/>
      <c r="AH90" s="11"/>
      <c r="AI90" s="11"/>
      <c r="AJ90" s="11"/>
      <c r="AK90" s="11"/>
    </row>
    <row r="91" ht="13.5" customHeight="1">
      <c r="A91" s="376">
        <f>A51</f>
        <v>11</v>
      </c>
      <c r="B91" s="377" t="str">
        <f>IF(B51="","",B51)</f>
        <v/>
      </c>
      <c r="H91" s="378" t="s">
        <v>870</v>
      </c>
      <c r="I91" s="378"/>
      <c r="J91" s="387"/>
      <c r="K91" s="25"/>
      <c r="L91" s="25"/>
      <c r="M91" s="25"/>
      <c r="N91" s="25"/>
      <c r="O91" s="25"/>
      <c r="P91" s="25"/>
      <c r="Q91" s="25"/>
      <c r="R91" s="25"/>
      <c r="S91" s="378" t="s">
        <v>872</v>
      </c>
      <c r="U91" s="380">
        <f>IF(H51="","",H51)</f>
        <v>0</v>
      </c>
      <c r="V91" s="25"/>
      <c r="W91" s="378" t="s">
        <v>873</v>
      </c>
      <c r="Y91" s="381">
        <f>IF((W51="")*(X51=""),"",SUM(W51:X51))</f>
        <v>0</v>
      </c>
      <c r="Z91" s="11"/>
      <c r="AA91" s="189"/>
      <c r="AB91" s="11"/>
      <c r="AC91" s="264"/>
      <c r="AD91" s="264"/>
      <c r="AE91" s="11"/>
      <c r="AF91" s="11"/>
      <c r="AG91" s="11"/>
      <c r="AH91" s="11"/>
      <c r="AI91" s="11"/>
      <c r="AJ91" s="11"/>
      <c r="AK91" s="11"/>
    </row>
    <row r="92" ht="13.5" customHeight="1">
      <c r="A92" s="382"/>
      <c r="B92" s="388" t="s">
        <v>887</v>
      </c>
      <c r="C92" s="25"/>
      <c r="D92" s="25"/>
      <c r="E92" s="25"/>
      <c r="F92" s="25"/>
      <c r="G92" s="25"/>
      <c r="H92" s="25"/>
      <c r="I92" s="25"/>
      <c r="J92" s="25"/>
      <c r="K92" s="25"/>
      <c r="L92" s="25"/>
      <c r="M92" s="25"/>
      <c r="N92" s="25"/>
      <c r="O92" s="25"/>
      <c r="P92" s="25"/>
      <c r="Q92" s="25"/>
      <c r="R92" s="25"/>
      <c r="S92" s="25"/>
      <c r="T92" s="25"/>
      <c r="U92" s="25"/>
      <c r="V92" s="25"/>
      <c r="W92" s="25"/>
      <c r="X92" s="25"/>
      <c r="Y92" s="25"/>
      <c r="Z92" s="11"/>
      <c r="AA92" s="189"/>
      <c r="AB92" s="11"/>
      <c r="AC92" s="264"/>
      <c r="AD92" s="264"/>
      <c r="AE92" s="11"/>
      <c r="AF92" s="11"/>
      <c r="AG92" s="11"/>
      <c r="AH92" s="11"/>
      <c r="AI92" s="11"/>
      <c r="AJ92" s="11"/>
      <c r="AK92" s="11"/>
    </row>
    <row r="93" ht="13.5" customHeight="1">
      <c r="A93" s="389">
        <f>A52</f>
        <v>12</v>
      </c>
      <c r="B93" s="390" t="str">
        <f>IF(B52="","",B52)</f>
        <v/>
      </c>
      <c r="C93" s="32"/>
      <c r="D93" s="32"/>
      <c r="E93" s="32"/>
      <c r="F93" s="32"/>
      <c r="G93" s="32"/>
      <c r="H93" s="391" t="s">
        <v>870</v>
      </c>
      <c r="I93" s="391"/>
      <c r="J93" s="392"/>
      <c r="K93" s="128"/>
      <c r="L93" s="128"/>
      <c r="M93" s="128"/>
      <c r="N93" s="128"/>
      <c r="O93" s="128"/>
      <c r="P93" s="128"/>
      <c r="Q93" s="128"/>
      <c r="R93" s="128"/>
      <c r="S93" s="391" t="s">
        <v>872</v>
      </c>
      <c r="T93" s="32"/>
      <c r="U93" s="393">
        <f>IF(H52="","",H52)</f>
        <v>0</v>
      </c>
      <c r="V93" s="128"/>
      <c r="W93" s="391" t="s">
        <v>873</v>
      </c>
      <c r="X93" s="32"/>
      <c r="Y93" s="394">
        <f>IF((W52="")*(X52=""),"",SUM(W52:X52))</f>
        <v>0</v>
      </c>
      <c r="Z93" s="11"/>
      <c r="AA93" s="189"/>
      <c r="AB93" s="11"/>
      <c r="AC93" s="264"/>
      <c r="AD93" s="264"/>
      <c r="AE93" s="11"/>
      <c r="AF93" s="11"/>
      <c r="AG93" s="11"/>
      <c r="AH93" s="11"/>
      <c r="AI93" s="11"/>
      <c r="AJ93" s="11"/>
      <c r="AK93" s="11"/>
    </row>
    <row r="94" ht="13.5" customHeight="1">
      <c r="A94" s="382"/>
      <c r="B94" s="388" t="s">
        <v>887</v>
      </c>
      <c r="C94" s="25"/>
      <c r="D94" s="25"/>
      <c r="E94" s="25"/>
      <c r="F94" s="25"/>
      <c r="G94" s="25"/>
      <c r="H94" s="25"/>
      <c r="I94" s="25"/>
      <c r="J94" s="25"/>
      <c r="K94" s="25"/>
      <c r="L94" s="25"/>
      <c r="M94" s="25"/>
      <c r="N94" s="25"/>
      <c r="O94" s="25"/>
      <c r="P94" s="25"/>
      <c r="Q94" s="25"/>
      <c r="R94" s="25"/>
      <c r="S94" s="25"/>
      <c r="T94" s="25"/>
      <c r="U94" s="25"/>
      <c r="V94" s="25"/>
      <c r="W94" s="25"/>
      <c r="X94" s="25"/>
      <c r="Y94" s="25"/>
      <c r="Z94" s="11"/>
      <c r="AA94" s="189"/>
      <c r="AB94" s="11"/>
      <c r="AC94" s="264"/>
      <c r="AD94" s="264"/>
      <c r="AE94" s="11"/>
      <c r="AF94" s="11"/>
      <c r="AG94" s="11"/>
      <c r="AH94" s="11"/>
      <c r="AI94" s="11"/>
      <c r="AJ94" s="11"/>
      <c r="AK94" s="11"/>
    </row>
    <row r="95" ht="13.5" customHeight="1">
      <c r="A95" s="389">
        <f>A53</f>
        <v>13</v>
      </c>
      <c r="B95" s="390" t="str">
        <f>IF(B53="","",B53)</f>
        <v/>
      </c>
      <c r="C95" s="32"/>
      <c r="D95" s="32"/>
      <c r="E95" s="32"/>
      <c r="F95" s="32"/>
      <c r="G95" s="32"/>
      <c r="H95" s="391" t="s">
        <v>870</v>
      </c>
      <c r="I95" s="391"/>
      <c r="J95" s="392"/>
      <c r="K95" s="128"/>
      <c r="L95" s="128"/>
      <c r="M95" s="128"/>
      <c r="N95" s="128"/>
      <c r="O95" s="128"/>
      <c r="P95" s="128"/>
      <c r="Q95" s="128"/>
      <c r="R95" s="128"/>
      <c r="S95" s="391" t="s">
        <v>872</v>
      </c>
      <c r="T95" s="32"/>
      <c r="U95" s="393">
        <f>IF(H53="","",H53)</f>
        <v>0</v>
      </c>
      <c r="V95" s="128"/>
      <c r="W95" s="391" t="s">
        <v>873</v>
      </c>
      <c r="X95" s="32"/>
      <c r="Y95" s="394">
        <f>IF((W53="")*(X53=""),"",SUM(W53:X53))</f>
        <v>0</v>
      </c>
      <c r="Z95" s="11"/>
      <c r="AA95" s="189"/>
      <c r="AB95" s="11"/>
      <c r="AC95" s="264"/>
      <c r="AD95" s="264"/>
      <c r="AE95" s="11"/>
      <c r="AF95" s="11"/>
      <c r="AG95" s="11"/>
      <c r="AH95" s="11"/>
      <c r="AI95" s="11"/>
      <c r="AJ95" s="11"/>
      <c r="AK95" s="11"/>
    </row>
    <row r="96" ht="13.5" customHeight="1">
      <c r="A96" s="382"/>
      <c r="B96" s="388" t="s">
        <v>887</v>
      </c>
      <c r="C96" s="25"/>
      <c r="D96" s="25"/>
      <c r="E96" s="25"/>
      <c r="F96" s="25"/>
      <c r="G96" s="25"/>
      <c r="H96" s="25"/>
      <c r="I96" s="25"/>
      <c r="J96" s="25"/>
      <c r="K96" s="25"/>
      <c r="L96" s="25"/>
      <c r="M96" s="25"/>
      <c r="N96" s="25"/>
      <c r="O96" s="25"/>
      <c r="P96" s="25"/>
      <c r="Q96" s="25"/>
      <c r="R96" s="25"/>
      <c r="S96" s="25"/>
      <c r="T96" s="25"/>
      <c r="U96" s="25"/>
      <c r="V96" s="25"/>
      <c r="W96" s="25"/>
      <c r="X96" s="25"/>
      <c r="Y96" s="25"/>
      <c r="Z96" s="11"/>
      <c r="AA96" s="189"/>
      <c r="AB96" s="11"/>
      <c r="AC96" s="264"/>
      <c r="AD96" s="264"/>
      <c r="AE96" s="11"/>
      <c r="AF96" s="11"/>
      <c r="AG96" s="11"/>
      <c r="AH96" s="11"/>
      <c r="AI96" s="11"/>
      <c r="AJ96" s="11"/>
      <c r="AK96" s="11"/>
    </row>
    <row r="97" ht="13.5" customHeight="1">
      <c r="A97" s="389">
        <f>A54</f>
        <v>14</v>
      </c>
      <c r="B97" s="390" t="str">
        <f>IF(B54="","",B54)</f>
        <v/>
      </c>
      <c r="C97" s="32"/>
      <c r="D97" s="32"/>
      <c r="E97" s="32"/>
      <c r="F97" s="32"/>
      <c r="G97" s="32"/>
      <c r="H97" s="391" t="s">
        <v>870</v>
      </c>
      <c r="I97" s="391"/>
      <c r="J97" s="395"/>
      <c r="K97" s="128"/>
      <c r="L97" s="128"/>
      <c r="M97" s="128"/>
      <c r="N97" s="128"/>
      <c r="O97" s="128"/>
      <c r="P97" s="128"/>
      <c r="Q97" s="128"/>
      <c r="R97" s="128"/>
      <c r="S97" s="391" t="s">
        <v>872</v>
      </c>
      <c r="T97" s="32"/>
      <c r="U97" s="393">
        <f>IF(H54="","",H54)</f>
        <v>0</v>
      </c>
      <c r="V97" s="128"/>
      <c r="W97" s="391" t="s">
        <v>873</v>
      </c>
      <c r="X97" s="32"/>
      <c r="Y97" s="394">
        <f>IF((W54="")*(X54=""),"",SUM(W54:X54))</f>
        <v>0</v>
      </c>
      <c r="Z97" s="11"/>
      <c r="AA97" s="189"/>
      <c r="AB97" s="11"/>
      <c r="AC97" s="264"/>
      <c r="AD97" s="264"/>
      <c r="AE97" s="11"/>
      <c r="AF97" s="11"/>
      <c r="AG97" s="11"/>
      <c r="AH97" s="11"/>
      <c r="AI97" s="11"/>
      <c r="AJ97" s="11"/>
      <c r="AK97" s="11"/>
    </row>
    <row r="98" ht="13.5" customHeight="1">
      <c r="A98" s="382"/>
      <c r="B98" s="388" t="s">
        <v>887</v>
      </c>
      <c r="C98" s="25"/>
      <c r="D98" s="25"/>
      <c r="E98" s="25"/>
      <c r="F98" s="25"/>
      <c r="G98" s="25"/>
      <c r="H98" s="25"/>
      <c r="I98" s="25"/>
      <c r="J98" s="25"/>
      <c r="K98" s="25"/>
      <c r="L98" s="25"/>
      <c r="M98" s="25"/>
      <c r="N98" s="25"/>
      <c r="O98" s="25"/>
      <c r="P98" s="25"/>
      <c r="Q98" s="25"/>
      <c r="R98" s="25"/>
      <c r="S98" s="25"/>
      <c r="T98" s="25"/>
      <c r="U98" s="25"/>
      <c r="V98" s="25"/>
      <c r="W98" s="25"/>
      <c r="X98" s="25"/>
      <c r="Y98" s="25"/>
      <c r="Z98" s="11"/>
      <c r="AA98" s="189"/>
      <c r="AB98" s="11"/>
      <c r="AC98" s="264"/>
      <c r="AD98" s="264"/>
      <c r="AE98" s="11"/>
      <c r="AF98" s="11"/>
      <c r="AG98" s="11"/>
      <c r="AH98" s="11"/>
      <c r="AI98" s="11"/>
      <c r="AJ98" s="11"/>
      <c r="AK98" s="11"/>
    </row>
    <row r="99" ht="13.5" customHeight="1">
      <c r="A99" s="389">
        <f>A55</f>
        <v>15</v>
      </c>
      <c r="B99" s="390" t="str">
        <f>IF(B55="","",B55)</f>
        <v/>
      </c>
      <c r="C99" s="32"/>
      <c r="D99" s="32"/>
      <c r="E99" s="32"/>
      <c r="F99" s="32"/>
      <c r="G99" s="32"/>
      <c r="H99" s="391" t="s">
        <v>870</v>
      </c>
      <c r="I99" s="391"/>
      <c r="J99" s="395"/>
      <c r="K99" s="128"/>
      <c r="L99" s="128"/>
      <c r="M99" s="128"/>
      <c r="N99" s="128"/>
      <c r="O99" s="128"/>
      <c r="P99" s="128"/>
      <c r="Q99" s="128"/>
      <c r="R99" s="128"/>
      <c r="S99" s="391" t="s">
        <v>872</v>
      </c>
      <c r="T99" s="32"/>
      <c r="U99" s="393">
        <f>IF(H55="","",H55)</f>
        <v>0</v>
      </c>
      <c r="V99" s="128"/>
      <c r="W99" s="391" t="s">
        <v>873</v>
      </c>
      <c r="X99" s="32"/>
      <c r="Y99" s="394">
        <f>IF((W55="")*(X55=""),"",SUM(W55:X55))</f>
        <v>0</v>
      </c>
      <c r="Z99" s="11"/>
      <c r="AA99" s="189"/>
      <c r="AB99" s="11"/>
      <c r="AC99" s="264"/>
      <c r="AD99" s="264"/>
      <c r="AE99" s="11"/>
      <c r="AF99" s="11"/>
      <c r="AG99" s="11"/>
      <c r="AH99" s="11"/>
      <c r="AI99" s="11"/>
      <c r="AJ99" s="11"/>
      <c r="AK99" s="11"/>
    </row>
    <row r="100" ht="13.5" customHeight="1">
      <c r="A100" s="382"/>
      <c r="B100" s="388" t="s">
        <v>887</v>
      </c>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11"/>
      <c r="AA100" s="189"/>
      <c r="AB100" s="11"/>
      <c r="AC100" s="264"/>
      <c r="AD100" s="264"/>
      <c r="AE100" s="11"/>
      <c r="AF100" s="11"/>
      <c r="AG100" s="11"/>
      <c r="AH100" s="11"/>
      <c r="AI100" s="11"/>
      <c r="AJ100" s="11"/>
      <c r="AK100" s="11"/>
    </row>
    <row r="101" ht="13.5" customHeight="1">
      <c r="A101" s="389">
        <f>A56</f>
        <v>16</v>
      </c>
      <c r="B101" s="390" t="str">
        <f>IF(B56="","",B56)</f>
        <v/>
      </c>
      <c r="C101" s="32"/>
      <c r="D101" s="32"/>
      <c r="E101" s="32"/>
      <c r="F101" s="32"/>
      <c r="G101" s="32"/>
      <c r="H101" s="391" t="s">
        <v>870</v>
      </c>
      <c r="I101" s="391"/>
      <c r="J101" s="395"/>
      <c r="K101" s="128"/>
      <c r="L101" s="128"/>
      <c r="M101" s="128"/>
      <c r="N101" s="128"/>
      <c r="O101" s="128"/>
      <c r="P101" s="128"/>
      <c r="Q101" s="128"/>
      <c r="R101" s="128"/>
      <c r="S101" s="391" t="s">
        <v>872</v>
      </c>
      <c r="T101" s="32"/>
      <c r="U101" s="393">
        <f>IF(H56="","",H56)</f>
        <v>0</v>
      </c>
      <c r="V101" s="128"/>
      <c r="W101" s="391" t="s">
        <v>873</v>
      </c>
      <c r="X101" s="32"/>
      <c r="Y101" s="394">
        <f>IF((W56="")*(X56=""),"",SUM(W56:X56))</f>
        <v>0</v>
      </c>
      <c r="Z101" s="11"/>
      <c r="AA101" s="189"/>
      <c r="AB101" s="11"/>
      <c r="AC101" s="264"/>
      <c r="AD101" s="264"/>
      <c r="AE101" s="11"/>
      <c r="AF101" s="11"/>
      <c r="AG101" s="11"/>
      <c r="AH101" s="11"/>
      <c r="AI101" s="11"/>
      <c r="AJ101" s="11"/>
      <c r="AK101" s="11"/>
    </row>
    <row r="102" ht="13.5" customHeight="1">
      <c r="A102" s="382"/>
      <c r="B102" s="388" t="s">
        <v>887</v>
      </c>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11"/>
      <c r="AA102" s="189"/>
      <c r="AB102" s="11"/>
      <c r="AC102" s="264"/>
      <c r="AD102" s="264"/>
      <c r="AE102" s="11"/>
      <c r="AF102" s="11"/>
      <c r="AG102" s="11"/>
      <c r="AH102" s="11"/>
      <c r="AI102" s="11"/>
      <c r="AJ102" s="11"/>
      <c r="AK102" s="11"/>
    </row>
    <row r="103" ht="13.5" customHeight="1">
      <c r="A103" s="389">
        <f>A57</f>
        <v>17</v>
      </c>
      <c r="B103" s="390" t="str">
        <f>IF(B57="","",B57)</f>
        <v/>
      </c>
      <c r="C103" s="32"/>
      <c r="D103" s="32"/>
      <c r="E103" s="32"/>
      <c r="F103" s="32"/>
      <c r="G103" s="32"/>
      <c r="H103" s="391" t="s">
        <v>870</v>
      </c>
      <c r="I103" s="391"/>
      <c r="J103" s="395"/>
      <c r="K103" s="128"/>
      <c r="L103" s="128"/>
      <c r="M103" s="128"/>
      <c r="N103" s="128"/>
      <c r="O103" s="128"/>
      <c r="P103" s="128"/>
      <c r="Q103" s="128"/>
      <c r="R103" s="128"/>
      <c r="S103" s="391" t="s">
        <v>872</v>
      </c>
      <c r="T103" s="32"/>
      <c r="U103" s="393">
        <f>IF(H57="","",H57)</f>
        <v>0</v>
      </c>
      <c r="V103" s="128"/>
      <c r="W103" s="391" t="s">
        <v>873</v>
      </c>
      <c r="X103" s="32"/>
      <c r="Y103" s="394">
        <f>IF((W57="")*(X57=""),"",SUM(W57:X57))</f>
        <v>0</v>
      </c>
      <c r="Z103" s="11"/>
      <c r="AA103" s="189"/>
      <c r="AB103" s="11"/>
      <c r="AC103" s="264"/>
      <c r="AD103" s="264"/>
      <c r="AE103" s="11"/>
      <c r="AF103" s="11"/>
      <c r="AG103" s="11"/>
      <c r="AH103" s="11"/>
      <c r="AI103" s="11"/>
      <c r="AJ103" s="11"/>
      <c r="AK103" s="11"/>
    </row>
    <row r="104" ht="13.5" customHeight="1">
      <c r="A104" s="382"/>
      <c r="B104" s="388" t="s">
        <v>887</v>
      </c>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11"/>
      <c r="AA104" s="189"/>
      <c r="AB104" s="11"/>
      <c r="AC104" s="264"/>
      <c r="AD104" s="264"/>
      <c r="AE104" s="11"/>
      <c r="AF104" s="11"/>
      <c r="AG104" s="11"/>
      <c r="AH104" s="11"/>
      <c r="AI104" s="11"/>
      <c r="AJ104" s="11"/>
      <c r="AK104" s="11"/>
    </row>
    <row r="105" ht="13.5" customHeight="1">
      <c r="A105" s="389">
        <f>A58</f>
        <v>18</v>
      </c>
      <c r="B105" s="390" t="str">
        <f>IF(B58="","",B58)</f>
        <v/>
      </c>
      <c r="C105" s="32"/>
      <c r="D105" s="32"/>
      <c r="E105" s="32"/>
      <c r="F105" s="32"/>
      <c r="G105" s="32"/>
      <c r="H105" s="391" t="s">
        <v>870</v>
      </c>
      <c r="I105" s="391"/>
      <c r="J105" s="395"/>
      <c r="K105" s="128"/>
      <c r="L105" s="128"/>
      <c r="M105" s="128"/>
      <c r="N105" s="128"/>
      <c r="O105" s="128"/>
      <c r="P105" s="128"/>
      <c r="Q105" s="128"/>
      <c r="R105" s="128"/>
      <c r="S105" s="391" t="s">
        <v>872</v>
      </c>
      <c r="T105" s="32"/>
      <c r="U105" s="393">
        <f>IF(H58="","",H58)</f>
        <v>0</v>
      </c>
      <c r="V105" s="128"/>
      <c r="W105" s="391" t="s">
        <v>873</v>
      </c>
      <c r="X105" s="32"/>
      <c r="Y105" s="394">
        <f>IF((W58="")*(X58=""),"",SUM(W58:X58))</f>
        <v>0</v>
      </c>
      <c r="Z105" s="11"/>
      <c r="AA105" s="189"/>
      <c r="AB105" s="11"/>
      <c r="AC105" s="264"/>
      <c r="AD105" s="264"/>
      <c r="AE105" s="11"/>
      <c r="AF105" s="11"/>
      <c r="AG105" s="11"/>
      <c r="AH105" s="11"/>
      <c r="AI105" s="11"/>
      <c r="AJ105" s="11"/>
      <c r="AK105" s="11"/>
    </row>
    <row r="106" ht="13.5" customHeight="1">
      <c r="A106" s="382"/>
      <c r="B106" s="388" t="s">
        <v>887</v>
      </c>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11"/>
      <c r="AA106" s="189"/>
      <c r="AB106" s="11"/>
      <c r="AC106" s="264"/>
      <c r="AD106" s="264"/>
      <c r="AE106" s="11"/>
      <c r="AF106" s="11"/>
      <c r="AG106" s="11"/>
      <c r="AH106" s="11"/>
      <c r="AI106" s="11"/>
      <c r="AJ106" s="11"/>
      <c r="AK106" s="11"/>
    </row>
    <row r="107" ht="13.5" customHeight="1">
      <c r="A107" s="389">
        <f>A59</f>
        <v>19</v>
      </c>
      <c r="B107" s="390" t="str">
        <f>IF(B59="","",B59)</f>
        <v/>
      </c>
      <c r="C107" s="32"/>
      <c r="D107" s="32"/>
      <c r="E107" s="32"/>
      <c r="F107" s="32"/>
      <c r="G107" s="32"/>
      <c r="H107" s="391" t="s">
        <v>870</v>
      </c>
      <c r="I107" s="391"/>
      <c r="J107" s="395"/>
      <c r="K107" s="128"/>
      <c r="L107" s="128"/>
      <c r="M107" s="128"/>
      <c r="N107" s="128"/>
      <c r="O107" s="128"/>
      <c r="P107" s="128"/>
      <c r="Q107" s="128"/>
      <c r="R107" s="128"/>
      <c r="S107" s="391" t="s">
        <v>872</v>
      </c>
      <c r="T107" s="32"/>
      <c r="U107" s="393">
        <f>IF(H59="","",H59)</f>
        <v>0</v>
      </c>
      <c r="V107" s="128"/>
      <c r="W107" s="391" t="s">
        <v>873</v>
      </c>
      <c r="X107" s="32"/>
      <c r="Y107" s="394">
        <f>IF((W59="")*(X59=""),"",SUM(W59:X59))</f>
        <v>0</v>
      </c>
      <c r="Z107" s="11"/>
      <c r="AA107" s="189"/>
      <c r="AB107" s="11"/>
      <c r="AC107" s="264"/>
      <c r="AD107" s="264"/>
      <c r="AE107" s="11"/>
      <c r="AF107" s="11"/>
      <c r="AG107" s="11"/>
      <c r="AH107" s="11"/>
      <c r="AI107" s="11"/>
      <c r="AJ107" s="11"/>
      <c r="AK107" s="11"/>
    </row>
    <row r="108" ht="13.5" customHeight="1">
      <c r="A108" s="382"/>
      <c r="B108" s="388" t="s">
        <v>887</v>
      </c>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11"/>
      <c r="AA108" s="189"/>
      <c r="AB108" s="11"/>
      <c r="AC108" s="264"/>
      <c r="AD108" s="264"/>
      <c r="AE108" s="11"/>
      <c r="AF108" s="11"/>
      <c r="AG108" s="11"/>
      <c r="AH108" s="11"/>
      <c r="AI108" s="11"/>
      <c r="AJ108" s="11"/>
      <c r="AK108" s="11"/>
    </row>
    <row r="109" ht="13.5" customHeight="1">
      <c r="A109" s="389">
        <f>A60</f>
        <v>20</v>
      </c>
      <c r="B109" s="390" t="str">
        <f>IF(B60="","",B60)</f>
        <v/>
      </c>
      <c r="C109" s="32"/>
      <c r="D109" s="32"/>
      <c r="E109" s="32"/>
      <c r="F109" s="32"/>
      <c r="G109" s="32"/>
      <c r="H109" s="391" t="s">
        <v>870</v>
      </c>
      <c r="I109" s="391"/>
      <c r="J109" s="395"/>
      <c r="K109" s="128"/>
      <c r="L109" s="128"/>
      <c r="M109" s="128"/>
      <c r="N109" s="128"/>
      <c r="O109" s="128"/>
      <c r="P109" s="128"/>
      <c r="Q109" s="128"/>
      <c r="R109" s="128"/>
      <c r="S109" s="391" t="s">
        <v>872</v>
      </c>
      <c r="T109" s="32"/>
      <c r="U109" s="393">
        <f>IF(H60="","",H60)</f>
        <v>0</v>
      </c>
      <c r="V109" s="128"/>
      <c r="W109" s="391" t="s">
        <v>873</v>
      </c>
      <c r="X109" s="32"/>
      <c r="Y109" s="394">
        <f>IF((W60="")*(X60=""),"",SUM(W60:X60))</f>
        <v>0</v>
      </c>
      <c r="Z109" s="11"/>
      <c r="AA109" s="189"/>
      <c r="AB109" s="11"/>
      <c r="AC109" s="264"/>
      <c r="AD109" s="264"/>
      <c r="AE109" s="11"/>
      <c r="AF109" s="11"/>
      <c r="AG109" s="11"/>
      <c r="AH109" s="11"/>
      <c r="AI109" s="11"/>
      <c r="AJ109" s="11"/>
      <c r="AK109" s="11"/>
    </row>
    <row r="110" ht="13.5" customHeight="1">
      <c r="A110" s="382"/>
      <c r="B110" s="388" t="s">
        <v>887</v>
      </c>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11"/>
      <c r="AA110" s="189"/>
      <c r="AB110" s="11"/>
      <c r="AC110" s="264"/>
      <c r="AD110" s="264"/>
      <c r="AE110" s="11"/>
      <c r="AF110" s="11"/>
      <c r="AG110" s="11"/>
      <c r="AH110" s="11"/>
      <c r="AI110" s="11"/>
      <c r="AJ110" s="11"/>
      <c r="AK110" s="11"/>
    </row>
    <row r="111" ht="13.5" customHeight="1">
      <c r="A111" s="389">
        <f>A61</f>
        <v>21</v>
      </c>
      <c r="B111" s="390" t="str">
        <f>IF(B61="","",B61)</f>
        <v/>
      </c>
      <c r="C111" s="32"/>
      <c r="D111" s="32"/>
      <c r="E111" s="32"/>
      <c r="F111" s="32"/>
      <c r="G111" s="32"/>
      <c r="H111" s="391" t="s">
        <v>870</v>
      </c>
      <c r="I111" s="391"/>
      <c r="J111" s="395"/>
      <c r="K111" s="128"/>
      <c r="L111" s="128"/>
      <c r="M111" s="128"/>
      <c r="N111" s="128"/>
      <c r="O111" s="128"/>
      <c r="P111" s="128"/>
      <c r="Q111" s="128"/>
      <c r="R111" s="128"/>
      <c r="S111" s="391" t="s">
        <v>872</v>
      </c>
      <c r="T111" s="32"/>
      <c r="U111" s="393">
        <f>IF(H61="","",H61)</f>
        <v>0</v>
      </c>
      <c r="V111" s="128"/>
      <c r="W111" s="391" t="s">
        <v>873</v>
      </c>
      <c r="X111" s="32"/>
      <c r="Y111" s="394">
        <f>IF((W61="")*(X61=""),"",SUM(W61:X61))</f>
        <v>0</v>
      </c>
      <c r="Z111" s="11"/>
      <c r="AA111" s="189"/>
      <c r="AB111" s="11"/>
      <c r="AC111" s="264"/>
      <c r="AD111" s="264"/>
      <c r="AE111" s="11"/>
      <c r="AF111" s="11"/>
      <c r="AG111" s="11"/>
      <c r="AH111" s="11"/>
      <c r="AI111" s="11"/>
      <c r="AJ111" s="11"/>
      <c r="AK111" s="11"/>
    </row>
    <row r="112" ht="13.5" customHeight="1">
      <c r="A112" s="382"/>
      <c r="B112" s="388" t="s">
        <v>887</v>
      </c>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11"/>
      <c r="AA112" s="189"/>
      <c r="AB112" s="11"/>
      <c r="AC112" s="264"/>
      <c r="AD112" s="264"/>
      <c r="AE112" s="11"/>
      <c r="AF112" s="11"/>
      <c r="AG112" s="11"/>
      <c r="AH112" s="11"/>
      <c r="AI112" s="11"/>
      <c r="AJ112" s="11"/>
      <c r="AK112" s="11"/>
    </row>
    <row r="113" ht="13.5" customHeight="1">
      <c r="A113" s="389">
        <f>A62</f>
        <v>22</v>
      </c>
      <c r="B113" s="390" t="str">
        <f>IF(B62="","",B62)</f>
        <v/>
      </c>
      <c r="C113" s="32"/>
      <c r="D113" s="32"/>
      <c r="E113" s="32"/>
      <c r="F113" s="32"/>
      <c r="G113" s="32"/>
      <c r="H113" s="391" t="s">
        <v>870</v>
      </c>
      <c r="I113" s="391"/>
      <c r="J113" s="395"/>
      <c r="K113" s="128"/>
      <c r="L113" s="128"/>
      <c r="M113" s="128"/>
      <c r="N113" s="128"/>
      <c r="O113" s="128"/>
      <c r="P113" s="128"/>
      <c r="Q113" s="128"/>
      <c r="R113" s="128"/>
      <c r="S113" s="391" t="s">
        <v>872</v>
      </c>
      <c r="T113" s="32"/>
      <c r="U113" s="393">
        <f>IF(H62="","",H62)</f>
        <v>0</v>
      </c>
      <c r="V113" s="128"/>
      <c r="W113" s="391" t="s">
        <v>873</v>
      </c>
      <c r="X113" s="32"/>
      <c r="Y113" s="394">
        <f>IF((W62="")*(X62=""),"",SUM(W62:X62))</f>
        <v>0</v>
      </c>
      <c r="Z113" s="11"/>
      <c r="AA113" s="189"/>
      <c r="AB113" s="11"/>
      <c r="AC113" s="264"/>
      <c r="AD113" s="264"/>
      <c r="AE113" s="11"/>
      <c r="AF113" s="11"/>
      <c r="AG113" s="11"/>
      <c r="AH113" s="11"/>
      <c r="AI113" s="11"/>
      <c r="AJ113" s="11"/>
      <c r="AK113" s="11"/>
    </row>
    <row r="114" ht="13.5" customHeight="1">
      <c r="A114" s="382"/>
      <c r="B114" s="388" t="s">
        <v>887</v>
      </c>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11"/>
      <c r="AA114" s="189"/>
      <c r="AB114" s="11"/>
      <c r="AC114" s="264"/>
      <c r="AD114" s="264"/>
      <c r="AE114" s="11"/>
      <c r="AF114" s="11"/>
      <c r="AG114" s="11"/>
      <c r="AH114" s="11"/>
      <c r="AI114" s="11"/>
      <c r="AJ114" s="11"/>
      <c r="AK114" s="11"/>
    </row>
    <row r="115" ht="13.5" customHeight="1">
      <c r="A115" s="389">
        <f>A63</f>
        <v>23</v>
      </c>
      <c r="B115" s="390" t="str">
        <f>IF(B63="","",B63)</f>
        <v/>
      </c>
      <c r="C115" s="32"/>
      <c r="D115" s="32"/>
      <c r="E115" s="32"/>
      <c r="F115" s="32"/>
      <c r="G115" s="32"/>
      <c r="H115" s="391" t="s">
        <v>870</v>
      </c>
      <c r="I115" s="391"/>
      <c r="J115" s="395"/>
      <c r="K115" s="128"/>
      <c r="L115" s="128"/>
      <c r="M115" s="128"/>
      <c r="N115" s="128"/>
      <c r="O115" s="128"/>
      <c r="P115" s="128"/>
      <c r="Q115" s="128"/>
      <c r="R115" s="128"/>
      <c r="S115" s="391" t="s">
        <v>872</v>
      </c>
      <c r="T115" s="32"/>
      <c r="U115" s="393">
        <f>IF(H63="","",H63)</f>
        <v>0</v>
      </c>
      <c r="V115" s="128"/>
      <c r="W115" s="391" t="s">
        <v>873</v>
      </c>
      <c r="X115" s="32"/>
      <c r="Y115" s="394">
        <f>IF((W63="")*(X63=""),"",SUM(W63:X63))</f>
        <v>0</v>
      </c>
      <c r="Z115" s="11"/>
      <c r="AA115" s="189"/>
      <c r="AB115" s="11"/>
      <c r="AC115" s="264"/>
      <c r="AD115" s="264"/>
      <c r="AE115" s="11"/>
      <c r="AF115" s="11"/>
      <c r="AG115" s="11"/>
      <c r="AH115" s="11"/>
      <c r="AI115" s="11"/>
      <c r="AJ115" s="11"/>
      <c r="AK115" s="11"/>
    </row>
    <row r="116" ht="13.5" customHeight="1">
      <c r="A116" s="382"/>
      <c r="B116" s="388" t="s">
        <v>887</v>
      </c>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11"/>
      <c r="AA116" s="189"/>
      <c r="AB116" s="11"/>
      <c r="AC116" s="264"/>
      <c r="AD116" s="264"/>
      <c r="AE116" s="11"/>
      <c r="AF116" s="11"/>
      <c r="AG116" s="11"/>
      <c r="AH116" s="11"/>
      <c r="AI116" s="11"/>
      <c r="AJ116" s="11"/>
      <c r="AK116" s="11"/>
    </row>
    <row r="117" ht="13.5" customHeight="1">
      <c r="A117" s="389">
        <f>A64</f>
        <v>24</v>
      </c>
      <c r="B117" s="390" t="str">
        <f>IF(B64="","",B64)</f>
        <v/>
      </c>
      <c r="C117" s="32"/>
      <c r="D117" s="32"/>
      <c r="E117" s="32"/>
      <c r="F117" s="32"/>
      <c r="G117" s="32"/>
      <c r="H117" s="391" t="s">
        <v>870</v>
      </c>
      <c r="I117" s="391"/>
      <c r="J117" s="395"/>
      <c r="K117" s="128"/>
      <c r="L117" s="128"/>
      <c r="M117" s="128"/>
      <c r="N117" s="128"/>
      <c r="O117" s="128"/>
      <c r="P117" s="128"/>
      <c r="Q117" s="128"/>
      <c r="R117" s="128"/>
      <c r="S117" s="391" t="s">
        <v>872</v>
      </c>
      <c r="T117" s="32"/>
      <c r="U117" s="393">
        <f>IF(H64="","",H64)</f>
        <v>0</v>
      </c>
      <c r="V117" s="128"/>
      <c r="W117" s="391" t="s">
        <v>873</v>
      </c>
      <c r="X117" s="32"/>
      <c r="Y117" s="394">
        <f>IF((W64="")*(X64=""),"",SUM(W64:X64))</f>
        <v>0</v>
      </c>
      <c r="Z117" s="11"/>
      <c r="AA117" s="189"/>
      <c r="AB117" s="11"/>
      <c r="AC117" s="264"/>
      <c r="AD117" s="264"/>
      <c r="AE117" s="11"/>
      <c r="AF117" s="11"/>
      <c r="AG117" s="11"/>
      <c r="AH117" s="11"/>
      <c r="AI117" s="11"/>
      <c r="AJ117" s="11"/>
      <c r="AK117" s="11"/>
    </row>
    <row r="118" ht="13.5" customHeight="1">
      <c r="A118" s="382"/>
      <c r="B118" s="388" t="s">
        <v>887</v>
      </c>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11"/>
      <c r="AA118" s="189"/>
      <c r="AB118" s="11"/>
      <c r="AC118" s="264"/>
      <c r="AD118" s="264"/>
      <c r="AE118" s="11"/>
      <c r="AF118" s="11"/>
      <c r="AG118" s="11"/>
      <c r="AH118" s="11"/>
      <c r="AI118" s="11"/>
      <c r="AJ118" s="11"/>
      <c r="AK118" s="11"/>
    </row>
    <row r="119" ht="13.5" customHeight="1">
      <c r="A119" s="389">
        <f>A65</f>
        <v>25</v>
      </c>
      <c r="B119" s="390" t="str">
        <f>IF(B65="","",B65)</f>
        <v/>
      </c>
      <c r="C119" s="32"/>
      <c r="D119" s="32"/>
      <c r="E119" s="32"/>
      <c r="F119" s="32"/>
      <c r="G119" s="32"/>
      <c r="H119" s="391" t="s">
        <v>870</v>
      </c>
      <c r="I119" s="391"/>
      <c r="J119" s="395"/>
      <c r="K119" s="128"/>
      <c r="L119" s="128"/>
      <c r="M119" s="128"/>
      <c r="N119" s="128"/>
      <c r="O119" s="128"/>
      <c r="P119" s="128"/>
      <c r="Q119" s="128"/>
      <c r="R119" s="128"/>
      <c r="S119" s="391" t="s">
        <v>872</v>
      </c>
      <c r="T119" s="32"/>
      <c r="U119" s="393">
        <f>IF(H65="","",H65)</f>
        <v>0</v>
      </c>
      <c r="V119" s="128"/>
      <c r="W119" s="391" t="s">
        <v>873</v>
      </c>
      <c r="X119" s="32"/>
      <c r="Y119" s="394">
        <f>IF((W65="")*(X65=""),"",SUM(W65:X65))</f>
        <v>0</v>
      </c>
      <c r="Z119" s="11"/>
      <c r="AA119" s="189"/>
      <c r="AB119" s="11"/>
      <c r="AC119" s="264"/>
      <c r="AD119" s="264"/>
      <c r="AE119" s="11"/>
      <c r="AF119" s="11"/>
      <c r="AG119" s="11"/>
      <c r="AH119" s="11"/>
      <c r="AI119" s="11"/>
      <c r="AJ119" s="11"/>
      <c r="AK119" s="11"/>
    </row>
    <row r="120" ht="13.5" customHeight="1">
      <c r="A120" s="382"/>
      <c r="B120" s="388" t="s">
        <v>887</v>
      </c>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11"/>
      <c r="AA120" s="189"/>
      <c r="AB120" s="11"/>
      <c r="AC120" s="264"/>
      <c r="AD120" s="264"/>
      <c r="AE120" s="11"/>
      <c r="AF120" s="11"/>
      <c r="AG120" s="11"/>
      <c r="AH120" s="11"/>
      <c r="AI120" s="11"/>
      <c r="AJ120" s="11"/>
      <c r="AK120" s="11"/>
    </row>
    <row r="121" ht="13.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89"/>
      <c r="AB121" s="11"/>
      <c r="AC121" s="264"/>
      <c r="AD121" s="264"/>
      <c r="AE121" s="11"/>
      <c r="AF121" s="11"/>
      <c r="AG121" s="11"/>
      <c r="AH121" s="11"/>
      <c r="AI121" s="11"/>
      <c r="AJ121" s="11"/>
      <c r="AK121" s="11"/>
    </row>
    <row r="122" ht="13.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89"/>
      <c r="AB122" s="11"/>
      <c r="AC122" s="264"/>
      <c r="AD122" s="264"/>
      <c r="AE122" s="11"/>
      <c r="AF122" s="11"/>
      <c r="AG122" s="11"/>
      <c r="AH122" s="11"/>
      <c r="AI122" s="11"/>
      <c r="AJ122" s="11"/>
      <c r="AK122" s="11"/>
    </row>
    <row r="123" ht="13.5" customHeight="1">
      <c r="A123" s="11" t="s">
        <v>895</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89"/>
      <c r="AB123" s="11"/>
      <c r="AC123" s="264"/>
      <c r="AD123" s="264"/>
      <c r="AE123" s="11"/>
      <c r="AF123" s="11"/>
      <c r="AG123" s="11"/>
      <c r="AH123" s="11"/>
      <c r="AI123" s="11"/>
      <c r="AJ123" s="11"/>
      <c r="AK123" s="11"/>
    </row>
    <row r="124" ht="13.5" customHeight="1">
      <c r="A124" s="256"/>
      <c r="B124" s="256" t="s">
        <v>897</v>
      </c>
      <c r="C124" s="256" t="s">
        <v>898</v>
      </c>
      <c r="D124" s="256" t="s">
        <v>899</v>
      </c>
      <c r="E124" s="256" t="s">
        <v>900</v>
      </c>
      <c r="F124" s="256" t="s">
        <v>901</v>
      </c>
      <c r="G124" s="256" t="s">
        <v>902</v>
      </c>
      <c r="H124" s="256" t="s">
        <v>903</v>
      </c>
      <c r="I124" s="256" t="s">
        <v>904</v>
      </c>
      <c r="J124" s="256" t="s">
        <v>905</v>
      </c>
      <c r="K124" s="256" t="s">
        <v>906</v>
      </c>
      <c r="L124" s="256" t="s">
        <v>907</v>
      </c>
      <c r="M124" s="256" t="s">
        <v>908</v>
      </c>
      <c r="N124" s="256" t="s">
        <v>747</v>
      </c>
      <c r="O124" s="256" t="s">
        <v>909</v>
      </c>
      <c r="P124" s="256" t="s">
        <v>910</v>
      </c>
      <c r="Q124" s="256" t="s">
        <v>911</v>
      </c>
      <c r="R124" s="256" t="s">
        <v>912</v>
      </c>
      <c r="S124" s="256" t="s">
        <v>838</v>
      </c>
      <c r="T124" s="256" t="s">
        <v>552</v>
      </c>
      <c r="U124" s="256"/>
      <c r="V124" s="256"/>
      <c r="W124" s="256"/>
      <c r="X124" s="256"/>
      <c r="Y124" s="256"/>
      <c r="Z124" s="256"/>
      <c r="AA124" s="256"/>
      <c r="AB124" s="256"/>
      <c r="AC124" s="256"/>
      <c r="AD124" s="256"/>
      <c r="AE124" s="256"/>
      <c r="AF124" s="256"/>
      <c r="AG124" s="256"/>
      <c r="AH124" s="256"/>
      <c r="AI124" s="256"/>
      <c r="AJ124" s="256"/>
      <c r="AK124" s="256"/>
    </row>
    <row r="125" ht="20.25" customHeight="1">
      <c r="A125" s="397"/>
      <c r="B125" s="397" t="str">
        <f>IF(F18&gt;0,"Yes",IF(H18&gt;0,"Yes",IF(I18&gt;0,"Yes",IF(K18&gt;0,"Yes",IF(M18&gt;0,"Yes","No")))))</f>
        <v>No</v>
      </c>
      <c r="C125" s="397" t="str">
        <f>IF(F25&gt;0,"Yes",IF(H25&gt;0,"Yes",IF(I25&gt;0,"Yes",IF(K25&gt;0,"Yes",IF(M25&gt;0,"Yes","No")))))</f>
        <v>Yes</v>
      </c>
      <c r="D125" s="397" t="str">
        <f>X19</f>
        <v>Yes</v>
      </c>
      <c r="E125" s="397" t="str">
        <f>IF(F21="Yes","Yes",IF(H21="Yes","Yes",IF(I21="Yes","Yes",IF(K21="Yes","Yes",IF(M21="Yes","Yes","No")))))</f>
        <v>No</v>
      </c>
      <c r="F125" s="397" t="str">
        <f>IF(F28="Yes","Yes",IF(H28="Yes","Yes",IF(I28="Yes","Yes",IF(K28="Yes","Yes",IF(M28="Yes","Yes","No")))))</f>
        <v>No</v>
      </c>
      <c r="G125" s="397" t="str">
        <f>'Task 1'!I38</f>
        <v>Yes</v>
      </c>
      <c r="H125" s="397">
        <f>H66</f>
        <v>64.5</v>
      </c>
      <c r="I125" s="397"/>
      <c r="J125" s="414">
        <f>J66</f>
        <v>4</v>
      </c>
      <c r="K125" s="415">
        <f>W66</f>
        <v>0</v>
      </c>
      <c r="L125" s="414"/>
      <c r="M125" s="397">
        <f t="shared" ref="M125:Q125" si="5">M66</f>
        <v>0</v>
      </c>
      <c r="N125" s="397">
        <f t="shared" si="5"/>
        <v>0</v>
      </c>
      <c r="O125" s="397">
        <f t="shared" si="5"/>
        <v>0</v>
      </c>
      <c r="P125" s="397">
        <f t="shared" si="5"/>
        <v>0</v>
      </c>
      <c r="Q125" s="397">
        <f t="shared" si="5"/>
        <v>0</v>
      </c>
      <c r="R125" s="397">
        <f>R66+S66+T66</f>
        <v>0</v>
      </c>
      <c r="S125" s="397">
        <f t="shared" ref="S125:T125" si="6">U66</f>
        <v>0</v>
      </c>
      <c r="T125" s="416">
        <f t="shared" si="6"/>
        <v>0</v>
      </c>
      <c r="U125" s="397"/>
      <c r="V125" s="256"/>
      <c r="W125" s="256"/>
      <c r="X125" s="256"/>
      <c r="Y125" s="256"/>
      <c r="Z125" s="256"/>
      <c r="AA125" s="256"/>
      <c r="AB125" s="256"/>
      <c r="AC125" s="256"/>
      <c r="AD125" s="256"/>
      <c r="AE125" s="256"/>
      <c r="AF125" s="256"/>
      <c r="AG125" s="256"/>
      <c r="AH125" s="256"/>
      <c r="AI125" s="256"/>
      <c r="AJ125" s="256"/>
      <c r="AK125" s="256"/>
    </row>
    <row r="126" ht="13.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89"/>
      <c r="AB126" s="11"/>
      <c r="AC126" s="264"/>
      <c r="AD126" s="264"/>
      <c r="AE126" s="11"/>
      <c r="AF126" s="11"/>
      <c r="AG126" s="11"/>
      <c r="AH126" s="11"/>
      <c r="AI126" s="11"/>
      <c r="AJ126" s="11"/>
      <c r="AK126" s="11"/>
    </row>
    <row r="127" ht="13.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89"/>
      <c r="AB127" s="11"/>
      <c r="AC127" s="264"/>
      <c r="AD127" s="264"/>
      <c r="AE127" s="11"/>
      <c r="AF127" s="11"/>
      <c r="AG127" s="11"/>
      <c r="AH127" s="11"/>
      <c r="AI127" s="11"/>
      <c r="AJ127" s="11"/>
      <c r="AK127" s="11"/>
    </row>
    <row r="128" ht="13.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89"/>
      <c r="AB128" s="11"/>
      <c r="AC128" s="264"/>
      <c r="AD128" s="264"/>
      <c r="AE128" s="11"/>
      <c r="AF128" s="11"/>
      <c r="AG128" s="11"/>
      <c r="AH128" s="11"/>
      <c r="AI128" s="11"/>
      <c r="AJ128" s="11"/>
      <c r="AK128" s="11"/>
    </row>
    <row r="129" ht="13.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89"/>
      <c r="AB129" s="11"/>
      <c r="AC129" s="264"/>
      <c r="AD129" s="264"/>
      <c r="AE129" s="11"/>
      <c r="AF129" s="11"/>
      <c r="AG129" s="11"/>
      <c r="AH129" s="11"/>
      <c r="AI129" s="11"/>
      <c r="AJ129" s="11"/>
      <c r="AK129" s="11"/>
    </row>
    <row r="130" ht="13.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89"/>
      <c r="AB130" s="11"/>
      <c r="AC130" s="264"/>
      <c r="AD130" s="264"/>
      <c r="AE130" s="11"/>
      <c r="AF130" s="11"/>
      <c r="AG130" s="11"/>
      <c r="AH130" s="11"/>
      <c r="AI130" s="11"/>
      <c r="AJ130" s="11"/>
      <c r="AK130" s="11"/>
    </row>
    <row r="131" ht="13.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89"/>
      <c r="AB131" s="11"/>
      <c r="AC131" s="264"/>
      <c r="AD131" s="264"/>
      <c r="AE131" s="11"/>
      <c r="AF131" s="11"/>
      <c r="AG131" s="11"/>
      <c r="AH131" s="11"/>
      <c r="AI131" s="11"/>
      <c r="AJ131" s="11"/>
      <c r="AK131" s="11"/>
    </row>
    <row r="132" ht="13.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89"/>
      <c r="AB132" s="11"/>
      <c r="AC132" s="264"/>
      <c r="AD132" s="264"/>
      <c r="AE132" s="11"/>
      <c r="AF132" s="11"/>
      <c r="AG132" s="11"/>
      <c r="AH132" s="11"/>
      <c r="AI132" s="11"/>
      <c r="AJ132" s="11"/>
      <c r="AK132" s="11"/>
    </row>
    <row r="133" ht="13.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89"/>
      <c r="AB133" s="11"/>
      <c r="AC133" s="264"/>
      <c r="AD133" s="264"/>
      <c r="AE133" s="11"/>
      <c r="AF133" s="11"/>
      <c r="AG133" s="11"/>
      <c r="AH133" s="11"/>
      <c r="AI133" s="11"/>
      <c r="AJ133" s="11"/>
      <c r="AK133" s="11"/>
    </row>
    <row r="134" ht="13.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89"/>
      <c r="AB134" s="11"/>
      <c r="AC134" s="264"/>
      <c r="AD134" s="264"/>
      <c r="AE134" s="11"/>
      <c r="AF134" s="11"/>
      <c r="AG134" s="11"/>
      <c r="AH134" s="11"/>
      <c r="AI134" s="11"/>
      <c r="AJ134" s="11"/>
      <c r="AK134" s="11"/>
    </row>
    <row r="135" ht="13.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89"/>
      <c r="AB135" s="11"/>
      <c r="AC135" s="264"/>
      <c r="AD135" s="264"/>
      <c r="AE135" s="11"/>
      <c r="AF135" s="11"/>
      <c r="AG135" s="11"/>
      <c r="AH135" s="11"/>
      <c r="AI135" s="11"/>
      <c r="AJ135" s="11"/>
      <c r="AK135" s="11"/>
    </row>
    <row r="136" ht="13.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89"/>
      <c r="AB136" s="11"/>
      <c r="AC136" s="264"/>
      <c r="AD136" s="264"/>
      <c r="AE136" s="11"/>
      <c r="AF136" s="11"/>
      <c r="AG136" s="11"/>
      <c r="AH136" s="11"/>
      <c r="AI136" s="11"/>
      <c r="AJ136" s="11"/>
      <c r="AK136" s="11"/>
    </row>
    <row r="137" ht="13.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89"/>
      <c r="AB137" s="11"/>
      <c r="AC137" s="264"/>
      <c r="AD137" s="264"/>
      <c r="AE137" s="11"/>
      <c r="AF137" s="11"/>
      <c r="AG137" s="11"/>
      <c r="AH137" s="11"/>
      <c r="AI137" s="11"/>
      <c r="AJ137" s="11"/>
      <c r="AK137" s="11"/>
    </row>
    <row r="138" ht="13.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89"/>
      <c r="AB138" s="11"/>
      <c r="AC138" s="264"/>
      <c r="AD138" s="264"/>
      <c r="AE138" s="11"/>
      <c r="AF138" s="11"/>
      <c r="AG138" s="11"/>
      <c r="AH138" s="11"/>
      <c r="AI138" s="11"/>
      <c r="AJ138" s="11"/>
      <c r="AK138" s="11"/>
    </row>
    <row r="139" ht="13.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89"/>
      <c r="AB139" s="11"/>
      <c r="AC139" s="264"/>
      <c r="AD139" s="264"/>
      <c r="AE139" s="11"/>
      <c r="AF139" s="11"/>
      <c r="AG139" s="11"/>
      <c r="AH139" s="11"/>
      <c r="AI139" s="11"/>
      <c r="AJ139" s="11"/>
      <c r="AK139" s="11"/>
    </row>
    <row r="140" ht="13.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89"/>
      <c r="AB140" s="11"/>
      <c r="AC140" s="264"/>
      <c r="AD140" s="264"/>
      <c r="AE140" s="11"/>
      <c r="AF140" s="11"/>
      <c r="AG140" s="11"/>
      <c r="AH140" s="11"/>
      <c r="AI140" s="11"/>
      <c r="AJ140" s="11"/>
      <c r="AK140" s="11"/>
    </row>
    <row r="141" ht="13.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89"/>
      <c r="AB141" s="11"/>
      <c r="AC141" s="264"/>
      <c r="AD141" s="264"/>
      <c r="AE141" s="11"/>
      <c r="AF141" s="11"/>
      <c r="AG141" s="11"/>
      <c r="AH141" s="11"/>
      <c r="AI141" s="11"/>
      <c r="AJ141" s="11"/>
      <c r="AK141" s="11"/>
    </row>
    <row r="142" ht="13.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89"/>
      <c r="AB142" s="11"/>
      <c r="AC142" s="264"/>
      <c r="AD142" s="264"/>
      <c r="AE142" s="11"/>
      <c r="AF142" s="11"/>
      <c r="AG142" s="11"/>
      <c r="AH142" s="11"/>
      <c r="AI142" s="11"/>
      <c r="AJ142" s="11"/>
      <c r="AK142" s="11"/>
    </row>
    <row r="143" ht="13.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89"/>
      <c r="AB143" s="11"/>
      <c r="AC143" s="264"/>
      <c r="AD143" s="264"/>
      <c r="AE143" s="11"/>
      <c r="AF143" s="11"/>
      <c r="AG143" s="11"/>
      <c r="AH143" s="11"/>
      <c r="AI143" s="11"/>
      <c r="AJ143" s="11"/>
      <c r="AK143" s="11"/>
    </row>
    <row r="144" ht="13.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89"/>
      <c r="AB144" s="11"/>
      <c r="AC144" s="264"/>
      <c r="AD144" s="264"/>
      <c r="AE144" s="11"/>
      <c r="AF144" s="11"/>
      <c r="AG144" s="11"/>
      <c r="AH144" s="11"/>
      <c r="AI144" s="11"/>
      <c r="AJ144" s="11"/>
      <c r="AK144" s="11"/>
    </row>
    <row r="145" ht="13.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89"/>
      <c r="AB145" s="11"/>
      <c r="AC145" s="264"/>
      <c r="AD145" s="264"/>
      <c r="AE145" s="11"/>
      <c r="AF145" s="11"/>
      <c r="AG145" s="11"/>
      <c r="AH145" s="11"/>
      <c r="AI145" s="11"/>
      <c r="AJ145" s="11"/>
      <c r="AK145" s="11"/>
    </row>
    <row r="146" ht="13.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89"/>
      <c r="AB146" s="11"/>
      <c r="AC146" s="264"/>
      <c r="AD146" s="264"/>
      <c r="AE146" s="11"/>
      <c r="AF146" s="11"/>
      <c r="AG146" s="11"/>
      <c r="AH146" s="11"/>
      <c r="AI146" s="11"/>
      <c r="AJ146" s="11"/>
      <c r="AK146" s="11"/>
    </row>
    <row r="147" ht="13.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89"/>
      <c r="AB147" s="11"/>
      <c r="AC147" s="264"/>
      <c r="AD147" s="264"/>
      <c r="AE147" s="11"/>
      <c r="AF147" s="11"/>
      <c r="AG147" s="11"/>
      <c r="AH147" s="11"/>
      <c r="AI147" s="11"/>
      <c r="AJ147" s="11"/>
      <c r="AK147" s="11"/>
    </row>
    <row r="148" ht="13.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89"/>
      <c r="AB148" s="11"/>
      <c r="AC148" s="264"/>
      <c r="AD148" s="264"/>
      <c r="AE148" s="11"/>
      <c r="AF148" s="11"/>
      <c r="AG148" s="11"/>
      <c r="AH148" s="11"/>
      <c r="AI148" s="11"/>
      <c r="AJ148" s="11"/>
      <c r="AK148" s="11"/>
    </row>
    <row r="149" ht="13.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89"/>
      <c r="AB149" s="11"/>
      <c r="AC149" s="264"/>
      <c r="AD149" s="264"/>
      <c r="AE149" s="11"/>
      <c r="AF149" s="11"/>
      <c r="AG149" s="11"/>
      <c r="AH149" s="11"/>
      <c r="AI149" s="11"/>
      <c r="AJ149" s="11"/>
      <c r="AK149" s="11"/>
    </row>
    <row r="150" ht="13.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89"/>
      <c r="AB150" s="11"/>
      <c r="AC150" s="264"/>
      <c r="AD150" s="264"/>
      <c r="AE150" s="11"/>
      <c r="AF150" s="11"/>
      <c r="AG150" s="11"/>
      <c r="AH150" s="11"/>
      <c r="AI150" s="11"/>
      <c r="AJ150" s="11"/>
      <c r="AK150" s="11"/>
    </row>
    <row r="151" ht="13.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89"/>
      <c r="AB151" s="11"/>
      <c r="AC151" s="264"/>
      <c r="AD151" s="264"/>
      <c r="AE151" s="11"/>
      <c r="AF151" s="11"/>
      <c r="AG151" s="11"/>
      <c r="AH151" s="11"/>
      <c r="AI151" s="11"/>
      <c r="AJ151" s="11"/>
      <c r="AK151" s="11"/>
    </row>
    <row r="152" ht="13.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89"/>
      <c r="AB152" s="11"/>
      <c r="AC152" s="264"/>
      <c r="AD152" s="264"/>
      <c r="AE152" s="11"/>
      <c r="AF152" s="11"/>
      <c r="AG152" s="11"/>
      <c r="AH152" s="11"/>
      <c r="AI152" s="11"/>
      <c r="AJ152" s="11"/>
      <c r="AK152" s="11"/>
    </row>
    <row r="153" ht="13.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89"/>
      <c r="AB153" s="11"/>
      <c r="AC153" s="264"/>
      <c r="AD153" s="264"/>
      <c r="AE153" s="11"/>
      <c r="AF153" s="11"/>
      <c r="AG153" s="11"/>
      <c r="AH153" s="11"/>
      <c r="AI153" s="11"/>
      <c r="AJ153" s="11"/>
      <c r="AK153" s="11"/>
    </row>
    <row r="154" ht="13.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89"/>
      <c r="AB154" s="11"/>
      <c r="AC154" s="264"/>
      <c r="AD154" s="264"/>
      <c r="AE154" s="11"/>
      <c r="AF154" s="11"/>
      <c r="AG154" s="11"/>
      <c r="AH154" s="11"/>
      <c r="AI154" s="11"/>
      <c r="AJ154" s="11"/>
      <c r="AK154" s="11"/>
    </row>
    <row r="155" ht="13.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89"/>
      <c r="AB155" s="11"/>
      <c r="AC155" s="264"/>
      <c r="AD155" s="264"/>
      <c r="AE155" s="11"/>
      <c r="AF155" s="11"/>
      <c r="AG155" s="11"/>
      <c r="AH155" s="11"/>
      <c r="AI155" s="11"/>
      <c r="AJ155" s="11"/>
      <c r="AK155" s="11"/>
    </row>
    <row r="156" ht="13.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89"/>
      <c r="AB156" s="11"/>
      <c r="AC156" s="264"/>
      <c r="AD156" s="264"/>
      <c r="AE156" s="11"/>
      <c r="AF156" s="11"/>
      <c r="AG156" s="11"/>
      <c r="AH156" s="11"/>
      <c r="AI156" s="11"/>
      <c r="AJ156" s="11"/>
      <c r="AK156" s="11"/>
    </row>
    <row r="157" ht="13.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89"/>
      <c r="AB157" s="11"/>
      <c r="AC157" s="264"/>
      <c r="AD157" s="264"/>
      <c r="AE157" s="11"/>
      <c r="AF157" s="11"/>
      <c r="AG157" s="11"/>
      <c r="AH157" s="11"/>
      <c r="AI157" s="11"/>
      <c r="AJ157" s="11"/>
      <c r="AK157" s="11"/>
    </row>
    <row r="158" ht="13.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89"/>
      <c r="AB158" s="11"/>
      <c r="AC158" s="264"/>
      <c r="AD158" s="264"/>
      <c r="AE158" s="11"/>
      <c r="AF158" s="11"/>
      <c r="AG158" s="11"/>
      <c r="AH158" s="11"/>
      <c r="AI158" s="11"/>
      <c r="AJ158" s="11"/>
      <c r="AK158" s="11"/>
    </row>
    <row r="159" ht="13.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89"/>
      <c r="AB159" s="11"/>
      <c r="AC159" s="264"/>
      <c r="AD159" s="264"/>
      <c r="AE159" s="11"/>
      <c r="AF159" s="11"/>
      <c r="AG159" s="11"/>
      <c r="AH159" s="11"/>
      <c r="AI159" s="11"/>
      <c r="AJ159" s="11"/>
      <c r="AK159" s="11"/>
    </row>
    <row r="160" ht="13.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89"/>
      <c r="AB160" s="11"/>
      <c r="AC160" s="264"/>
      <c r="AD160" s="264"/>
      <c r="AE160" s="11"/>
      <c r="AF160" s="11"/>
      <c r="AG160" s="11"/>
      <c r="AH160" s="11"/>
      <c r="AI160" s="11"/>
      <c r="AJ160" s="11"/>
      <c r="AK160" s="11"/>
    </row>
    <row r="161" ht="13.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89"/>
      <c r="AB161" s="11"/>
      <c r="AC161" s="264"/>
      <c r="AD161" s="264"/>
      <c r="AE161" s="11"/>
      <c r="AF161" s="11"/>
      <c r="AG161" s="11"/>
      <c r="AH161" s="11"/>
      <c r="AI161" s="11"/>
      <c r="AJ161" s="11"/>
      <c r="AK161" s="11"/>
    </row>
    <row r="162" ht="13.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89"/>
      <c r="AB162" s="11"/>
      <c r="AC162" s="264"/>
      <c r="AD162" s="264"/>
      <c r="AE162" s="11"/>
      <c r="AF162" s="11"/>
      <c r="AG162" s="11"/>
      <c r="AH162" s="11"/>
      <c r="AI162" s="11"/>
      <c r="AJ162" s="11"/>
      <c r="AK162" s="11"/>
    </row>
    <row r="163" ht="13.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89"/>
      <c r="AB163" s="11"/>
      <c r="AC163" s="264"/>
      <c r="AD163" s="264"/>
      <c r="AE163" s="11"/>
      <c r="AF163" s="11"/>
      <c r="AG163" s="11"/>
      <c r="AH163" s="11"/>
      <c r="AI163" s="11"/>
      <c r="AJ163" s="11"/>
      <c r="AK163" s="11"/>
    </row>
    <row r="164" ht="13.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89"/>
      <c r="AB164" s="11"/>
      <c r="AC164" s="264"/>
      <c r="AD164" s="264"/>
      <c r="AE164" s="11"/>
      <c r="AF164" s="11"/>
      <c r="AG164" s="11"/>
      <c r="AH164" s="11"/>
      <c r="AI164" s="11"/>
      <c r="AJ164" s="11"/>
      <c r="AK164" s="11"/>
    </row>
    <row r="165" ht="13.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89"/>
      <c r="AB165" s="11"/>
      <c r="AC165" s="264"/>
      <c r="AD165" s="264"/>
      <c r="AE165" s="11"/>
      <c r="AF165" s="11"/>
      <c r="AG165" s="11"/>
      <c r="AH165" s="11"/>
      <c r="AI165" s="11"/>
      <c r="AJ165" s="11"/>
      <c r="AK165" s="11"/>
    </row>
    <row r="166" ht="13.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89"/>
      <c r="AB166" s="11"/>
      <c r="AC166" s="264"/>
      <c r="AD166" s="264"/>
      <c r="AE166" s="11"/>
      <c r="AF166" s="11"/>
      <c r="AG166" s="11"/>
      <c r="AH166" s="11"/>
      <c r="AI166" s="11"/>
      <c r="AJ166" s="11"/>
      <c r="AK166" s="11"/>
    </row>
    <row r="167" ht="13.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89"/>
      <c r="AB167" s="11"/>
      <c r="AC167" s="264"/>
      <c r="AD167" s="264"/>
      <c r="AE167" s="11"/>
      <c r="AF167" s="11"/>
      <c r="AG167" s="11"/>
      <c r="AH167" s="11"/>
      <c r="AI167" s="11"/>
      <c r="AJ167" s="11"/>
      <c r="AK167" s="11"/>
    </row>
    <row r="168" ht="13.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89"/>
      <c r="AB168" s="11"/>
      <c r="AC168" s="264"/>
      <c r="AD168" s="264"/>
      <c r="AE168" s="11"/>
      <c r="AF168" s="11"/>
      <c r="AG168" s="11"/>
      <c r="AH168" s="11"/>
      <c r="AI168" s="11"/>
      <c r="AJ168" s="11"/>
      <c r="AK168" s="11"/>
    </row>
    <row r="169" ht="13.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89"/>
      <c r="AB169" s="11"/>
      <c r="AC169" s="264"/>
      <c r="AD169" s="264"/>
      <c r="AE169" s="11"/>
      <c r="AF169" s="11"/>
      <c r="AG169" s="11"/>
      <c r="AH169" s="11"/>
      <c r="AI169" s="11"/>
      <c r="AJ169" s="11"/>
      <c r="AK169" s="11"/>
    </row>
    <row r="170" ht="13.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89"/>
      <c r="AB170" s="11"/>
      <c r="AC170" s="264"/>
      <c r="AD170" s="264"/>
      <c r="AE170" s="11"/>
      <c r="AF170" s="11"/>
      <c r="AG170" s="11"/>
      <c r="AH170" s="11"/>
      <c r="AI170" s="11"/>
      <c r="AJ170" s="11"/>
      <c r="AK170" s="11"/>
    </row>
    <row r="171" ht="13.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89"/>
      <c r="AB171" s="11"/>
      <c r="AC171" s="264"/>
      <c r="AD171" s="264"/>
      <c r="AE171" s="11"/>
      <c r="AF171" s="11"/>
      <c r="AG171" s="11"/>
      <c r="AH171" s="11"/>
      <c r="AI171" s="11"/>
      <c r="AJ171" s="11"/>
      <c r="AK171" s="11"/>
    </row>
    <row r="172" ht="13.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89"/>
      <c r="AB172" s="11"/>
      <c r="AC172" s="264"/>
      <c r="AD172" s="264"/>
      <c r="AE172" s="11"/>
      <c r="AF172" s="11"/>
      <c r="AG172" s="11"/>
      <c r="AH172" s="11"/>
      <c r="AI172" s="11"/>
      <c r="AJ172" s="11"/>
      <c r="AK172" s="11"/>
    </row>
    <row r="173" ht="13.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89"/>
      <c r="AB173" s="11"/>
      <c r="AC173" s="264"/>
      <c r="AD173" s="264"/>
      <c r="AE173" s="11"/>
      <c r="AF173" s="11"/>
      <c r="AG173" s="11"/>
      <c r="AH173" s="11"/>
      <c r="AI173" s="11"/>
      <c r="AJ173" s="11"/>
      <c r="AK173" s="11"/>
    </row>
    <row r="174" ht="13.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89"/>
      <c r="AB174" s="11"/>
      <c r="AC174" s="264"/>
      <c r="AD174" s="264"/>
      <c r="AE174" s="11"/>
      <c r="AF174" s="11"/>
      <c r="AG174" s="11"/>
      <c r="AH174" s="11"/>
      <c r="AI174" s="11"/>
      <c r="AJ174" s="11"/>
      <c r="AK174" s="11"/>
    </row>
    <row r="175" ht="13.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89"/>
      <c r="AB175" s="11"/>
      <c r="AC175" s="264"/>
      <c r="AD175" s="264"/>
      <c r="AE175" s="11"/>
      <c r="AF175" s="11"/>
      <c r="AG175" s="11"/>
      <c r="AH175" s="11"/>
      <c r="AI175" s="11"/>
      <c r="AJ175" s="11"/>
      <c r="AK175" s="11"/>
    </row>
    <row r="176" ht="13.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89"/>
      <c r="AB176" s="11"/>
      <c r="AC176" s="264"/>
      <c r="AD176" s="264"/>
      <c r="AE176" s="11"/>
      <c r="AF176" s="11"/>
      <c r="AG176" s="11"/>
      <c r="AH176" s="11"/>
      <c r="AI176" s="11"/>
      <c r="AJ176" s="11"/>
      <c r="AK176" s="11"/>
    </row>
    <row r="177" ht="13.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89"/>
      <c r="AB177" s="11"/>
      <c r="AC177" s="264"/>
      <c r="AD177" s="264"/>
      <c r="AE177" s="11"/>
      <c r="AF177" s="11"/>
      <c r="AG177" s="11"/>
      <c r="AH177" s="11"/>
      <c r="AI177" s="11"/>
      <c r="AJ177" s="11"/>
      <c r="AK177" s="11"/>
    </row>
    <row r="178" ht="13.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89"/>
      <c r="AB178" s="11"/>
      <c r="AC178" s="264"/>
      <c r="AD178" s="264"/>
      <c r="AE178" s="11"/>
      <c r="AF178" s="11"/>
      <c r="AG178" s="11"/>
      <c r="AH178" s="11"/>
      <c r="AI178" s="11"/>
      <c r="AJ178" s="11"/>
      <c r="AK178" s="11"/>
    </row>
    <row r="179" ht="13.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89"/>
      <c r="AB179" s="11"/>
      <c r="AC179" s="264"/>
      <c r="AD179" s="264"/>
      <c r="AE179" s="11"/>
      <c r="AF179" s="11"/>
      <c r="AG179" s="11"/>
      <c r="AH179" s="11"/>
      <c r="AI179" s="11"/>
      <c r="AJ179" s="11"/>
      <c r="AK179" s="11"/>
    </row>
    <row r="180" ht="13.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89"/>
      <c r="AB180" s="11"/>
      <c r="AC180" s="264"/>
      <c r="AD180" s="264"/>
      <c r="AE180" s="11"/>
      <c r="AF180" s="11"/>
      <c r="AG180" s="11"/>
      <c r="AH180" s="11"/>
      <c r="AI180" s="11"/>
      <c r="AJ180" s="11"/>
      <c r="AK180" s="11"/>
    </row>
    <row r="181" ht="13.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89"/>
      <c r="AB181" s="11"/>
      <c r="AC181" s="264"/>
      <c r="AD181" s="264"/>
      <c r="AE181" s="11"/>
      <c r="AF181" s="11"/>
      <c r="AG181" s="11"/>
      <c r="AH181" s="11"/>
      <c r="AI181" s="11"/>
      <c r="AJ181" s="11"/>
      <c r="AK181" s="11"/>
    </row>
    <row r="182" ht="13.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89"/>
      <c r="AB182" s="11"/>
      <c r="AC182" s="264"/>
      <c r="AD182" s="264"/>
      <c r="AE182" s="11"/>
      <c r="AF182" s="11"/>
      <c r="AG182" s="11"/>
      <c r="AH182" s="11"/>
      <c r="AI182" s="11"/>
      <c r="AJ182" s="11"/>
      <c r="AK182" s="11"/>
    </row>
    <row r="183" ht="13.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89"/>
      <c r="AB183" s="11"/>
      <c r="AC183" s="264"/>
      <c r="AD183" s="264"/>
      <c r="AE183" s="11"/>
      <c r="AF183" s="11"/>
      <c r="AG183" s="11"/>
      <c r="AH183" s="11"/>
      <c r="AI183" s="11"/>
      <c r="AJ183" s="11"/>
      <c r="AK183" s="11"/>
    </row>
    <row r="184" ht="13.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89"/>
      <c r="AB184" s="11"/>
      <c r="AC184" s="264"/>
      <c r="AD184" s="264"/>
      <c r="AE184" s="11"/>
      <c r="AF184" s="11"/>
      <c r="AG184" s="11"/>
      <c r="AH184" s="11"/>
      <c r="AI184" s="11"/>
      <c r="AJ184" s="11"/>
      <c r="AK184" s="11"/>
    </row>
    <row r="185" ht="13.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89"/>
      <c r="AB185" s="11"/>
      <c r="AC185" s="264"/>
      <c r="AD185" s="264"/>
      <c r="AE185" s="11"/>
      <c r="AF185" s="11"/>
      <c r="AG185" s="11"/>
      <c r="AH185" s="11"/>
      <c r="AI185" s="11"/>
      <c r="AJ185" s="11"/>
      <c r="AK185" s="11"/>
    </row>
    <row r="186" ht="13.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89"/>
      <c r="AB186" s="11"/>
      <c r="AC186" s="264"/>
      <c r="AD186" s="264"/>
      <c r="AE186" s="11"/>
      <c r="AF186" s="11"/>
      <c r="AG186" s="11"/>
      <c r="AH186" s="11"/>
      <c r="AI186" s="11"/>
      <c r="AJ186" s="11"/>
      <c r="AK186" s="11"/>
    </row>
    <row r="187" ht="13.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89"/>
      <c r="AB187" s="11"/>
      <c r="AC187" s="264"/>
      <c r="AD187" s="264"/>
      <c r="AE187" s="11"/>
      <c r="AF187" s="11"/>
      <c r="AG187" s="11"/>
      <c r="AH187" s="11"/>
      <c r="AI187" s="11"/>
      <c r="AJ187" s="11"/>
      <c r="AK187" s="11"/>
    </row>
    <row r="188" ht="13.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89"/>
      <c r="AB188" s="11"/>
      <c r="AC188" s="264"/>
      <c r="AD188" s="264"/>
      <c r="AE188" s="11"/>
      <c r="AF188" s="11"/>
      <c r="AG188" s="11"/>
      <c r="AH188" s="11"/>
      <c r="AI188" s="11"/>
      <c r="AJ188" s="11"/>
      <c r="AK188" s="11"/>
    </row>
    <row r="189" ht="13.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89"/>
      <c r="AB189" s="11"/>
      <c r="AC189" s="264"/>
      <c r="AD189" s="264"/>
      <c r="AE189" s="11"/>
      <c r="AF189" s="11"/>
      <c r="AG189" s="11"/>
      <c r="AH189" s="11"/>
      <c r="AI189" s="11"/>
      <c r="AJ189" s="11"/>
      <c r="AK189" s="11"/>
    </row>
    <row r="190" ht="13.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89"/>
      <c r="AB190" s="11"/>
      <c r="AC190" s="264"/>
      <c r="AD190" s="264"/>
      <c r="AE190" s="11"/>
      <c r="AF190" s="11"/>
      <c r="AG190" s="11"/>
      <c r="AH190" s="11"/>
      <c r="AI190" s="11"/>
      <c r="AJ190" s="11"/>
      <c r="AK190" s="11"/>
    </row>
    <row r="191" ht="13.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89"/>
      <c r="AB191" s="11"/>
      <c r="AC191" s="264"/>
      <c r="AD191" s="264"/>
      <c r="AE191" s="11"/>
      <c r="AF191" s="11"/>
      <c r="AG191" s="11"/>
      <c r="AH191" s="11"/>
      <c r="AI191" s="11"/>
      <c r="AJ191" s="11"/>
      <c r="AK191" s="11"/>
    </row>
    <row r="192" ht="13.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89"/>
      <c r="AB192" s="11"/>
      <c r="AC192" s="264"/>
      <c r="AD192" s="264"/>
      <c r="AE192" s="11"/>
      <c r="AF192" s="11"/>
      <c r="AG192" s="11"/>
      <c r="AH192" s="11"/>
      <c r="AI192" s="11"/>
      <c r="AJ192" s="11"/>
      <c r="AK192" s="11"/>
    </row>
    <row r="193" ht="13.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89"/>
      <c r="AB193" s="11"/>
      <c r="AC193" s="264"/>
      <c r="AD193" s="264"/>
      <c r="AE193" s="11"/>
      <c r="AF193" s="11"/>
      <c r="AG193" s="11"/>
      <c r="AH193" s="11"/>
      <c r="AI193" s="11"/>
      <c r="AJ193" s="11"/>
      <c r="AK193" s="11"/>
    </row>
    <row r="194" ht="13.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89"/>
      <c r="AB194" s="11"/>
      <c r="AC194" s="264"/>
      <c r="AD194" s="264"/>
      <c r="AE194" s="11"/>
      <c r="AF194" s="11"/>
      <c r="AG194" s="11"/>
      <c r="AH194" s="11"/>
      <c r="AI194" s="11"/>
      <c r="AJ194" s="11"/>
      <c r="AK194" s="11"/>
    </row>
    <row r="195" ht="13.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89"/>
      <c r="AB195" s="11"/>
      <c r="AC195" s="264"/>
      <c r="AD195" s="264"/>
      <c r="AE195" s="11"/>
      <c r="AF195" s="11"/>
      <c r="AG195" s="11"/>
      <c r="AH195" s="11"/>
      <c r="AI195" s="11"/>
      <c r="AJ195" s="11"/>
      <c r="AK195" s="11"/>
    </row>
    <row r="196" ht="13.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89"/>
      <c r="AB196" s="11"/>
      <c r="AC196" s="264"/>
      <c r="AD196" s="264"/>
      <c r="AE196" s="11"/>
      <c r="AF196" s="11"/>
      <c r="AG196" s="11"/>
      <c r="AH196" s="11"/>
      <c r="AI196" s="11"/>
      <c r="AJ196" s="11"/>
      <c r="AK196" s="11"/>
    </row>
    <row r="197" ht="13.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89"/>
      <c r="AB197" s="11"/>
      <c r="AC197" s="264"/>
      <c r="AD197" s="264"/>
      <c r="AE197" s="11"/>
      <c r="AF197" s="11"/>
      <c r="AG197" s="11"/>
      <c r="AH197" s="11"/>
      <c r="AI197" s="11"/>
      <c r="AJ197" s="11"/>
      <c r="AK197" s="11"/>
    </row>
    <row r="198" ht="13.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89"/>
      <c r="AB198" s="11"/>
      <c r="AC198" s="264"/>
      <c r="AD198" s="264"/>
      <c r="AE198" s="11"/>
      <c r="AF198" s="11"/>
      <c r="AG198" s="11"/>
      <c r="AH198" s="11"/>
      <c r="AI198" s="11"/>
      <c r="AJ198" s="11"/>
      <c r="AK198" s="11"/>
    </row>
    <row r="199" ht="13.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89"/>
      <c r="AB199" s="11"/>
      <c r="AC199" s="264"/>
      <c r="AD199" s="264"/>
      <c r="AE199" s="11"/>
      <c r="AF199" s="11"/>
      <c r="AG199" s="11"/>
      <c r="AH199" s="11"/>
      <c r="AI199" s="11"/>
      <c r="AJ199" s="11"/>
      <c r="AK199" s="11"/>
    </row>
    <row r="200" ht="13.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89"/>
      <c r="AB200" s="11"/>
      <c r="AC200" s="264"/>
      <c r="AD200" s="264"/>
      <c r="AE200" s="11"/>
      <c r="AF200" s="11"/>
      <c r="AG200" s="11"/>
      <c r="AH200" s="11"/>
      <c r="AI200" s="11"/>
      <c r="AJ200" s="11"/>
      <c r="AK200" s="11"/>
    </row>
    <row r="201" ht="13.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89"/>
      <c r="AB201" s="11"/>
      <c r="AC201" s="264"/>
      <c r="AD201" s="264"/>
      <c r="AE201" s="11"/>
      <c r="AF201" s="11"/>
      <c r="AG201" s="11"/>
      <c r="AH201" s="11"/>
      <c r="AI201" s="11"/>
      <c r="AJ201" s="11"/>
      <c r="AK201" s="11"/>
    </row>
    <row r="202" ht="13.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89"/>
      <c r="AB202" s="11"/>
      <c r="AC202" s="264"/>
      <c r="AD202" s="264"/>
      <c r="AE202" s="11"/>
      <c r="AF202" s="11"/>
      <c r="AG202" s="11"/>
      <c r="AH202" s="11"/>
      <c r="AI202" s="11"/>
      <c r="AJ202" s="11"/>
      <c r="AK202" s="11"/>
    </row>
    <row r="203" ht="13.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89"/>
      <c r="AB203" s="11"/>
      <c r="AC203" s="264"/>
      <c r="AD203" s="264"/>
      <c r="AE203" s="11"/>
      <c r="AF203" s="11"/>
      <c r="AG203" s="11"/>
      <c r="AH203" s="11"/>
      <c r="AI203" s="11"/>
      <c r="AJ203" s="11"/>
      <c r="AK203" s="11"/>
    </row>
    <row r="204" ht="13.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89"/>
      <c r="AB204" s="11"/>
      <c r="AC204" s="264"/>
      <c r="AD204" s="264"/>
      <c r="AE204" s="11"/>
      <c r="AF204" s="11"/>
      <c r="AG204" s="11"/>
      <c r="AH204" s="11"/>
      <c r="AI204" s="11"/>
      <c r="AJ204" s="11"/>
      <c r="AK204" s="11"/>
    </row>
    <row r="205" ht="13.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89"/>
      <c r="AB205" s="11"/>
      <c r="AC205" s="264"/>
      <c r="AD205" s="264"/>
      <c r="AE205" s="11"/>
      <c r="AF205" s="11"/>
      <c r="AG205" s="11"/>
      <c r="AH205" s="11"/>
      <c r="AI205" s="11"/>
      <c r="AJ205" s="11"/>
      <c r="AK205" s="11"/>
    </row>
    <row r="206" ht="13.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89"/>
      <c r="AB206" s="11"/>
      <c r="AC206" s="264"/>
      <c r="AD206" s="264"/>
      <c r="AE206" s="11"/>
      <c r="AF206" s="11"/>
      <c r="AG206" s="11"/>
      <c r="AH206" s="11"/>
      <c r="AI206" s="11"/>
      <c r="AJ206" s="11"/>
      <c r="AK206" s="11"/>
    </row>
    <row r="207" ht="13.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89"/>
      <c r="AB207" s="11"/>
      <c r="AC207" s="264"/>
      <c r="AD207" s="264"/>
      <c r="AE207" s="11"/>
      <c r="AF207" s="11"/>
      <c r="AG207" s="11"/>
      <c r="AH207" s="11"/>
      <c r="AI207" s="11"/>
      <c r="AJ207" s="11"/>
      <c r="AK207" s="11"/>
    </row>
    <row r="208" ht="13.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89"/>
      <c r="AB208" s="11"/>
      <c r="AC208" s="264"/>
      <c r="AD208" s="264"/>
      <c r="AE208" s="11"/>
      <c r="AF208" s="11"/>
      <c r="AG208" s="11"/>
      <c r="AH208" s="11"/>
      <c r="AI208" s="11"/>
      <c r="AJ208" s="11"/>
      <c r="AK208" s="11"/>
    </row>
    <row r="209" ht="13.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89"/>
      <c r="AB209" s="11"/>
      <c r="AC209" s="264"/>
      <c r="AD209" s="264"/>
      <c r="AE209" s="11"/>
      <c r="AF209" s="11"/>
      <c r="AG209" s="11"/>
      <c r="AH209" s="11"/>
      <c r="AI209" s="11"/>
      <c r="AJ209" s="11"/>
      <c r="AK209" s="11"/>
    </row>
    <row r="210" ht="13.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89"/>
      <c r="AB210" s="11"/>
      <c r="AC210" s="264"/>
      <c r="AD210" s="264"/>
      <c r="AE210" s="11"/>
      <c r="AF210" s="11"/>
      <c r="AG210" s="11"/>
      <c r="AH210" s="11"/>
      <c r="AI210" s="11"/>
      <c r="AJ210" s="11"/>
      <c r="AK210" s="11"/>
    </row>
    <row r="211" ht="13.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89"/>
      <c r="AB211" s="11"/>
      <c r="AC211" s="264"/>
      <c r="AD211" s="264"/>
      <c r="AE211" s="11"/>
      <c r="AF211" s="11"/>
      <c r="AG211" s="11"/>
      <c r="AH211" s="11"/>
      <c r="AI211" s="11"/>
      <c r="AJ211" s="11"/>
      <c r="AK211" s="11"/>
    </row>
    <row r="212" ht="13.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89"/>
      <c r="AB212" s="11"/>
      <c r="AC212" s="264"/>
      <c r="AD212" s="264"/>
      <c r="AE212" s="11"/>
      <c r="AF212" s="11"/>
      <c r="AG212" s="11"/>
      <c r="AH212" s="11"/>
      <c r="AI212" s="11"/>
      <c r="AJ212" s="11"/>
      <c r="AK212" s="11"/>
    </row>
    <row r="213" ht="13.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89"/>
      <c r="AB213" s="11"/>
      <c r="AC213" s="264"/>
      <c r="AD213" s="264"/>
      <c r="AE213" s="11"/>
      <c r="AF213" s="11"/>
      <c r="AG213" s="11"/>
      <c r="AH213" s="11"/>
      <c r="AI213" s="11"/>
      <c r="AJ213" s="11"/>
      <c r="AK213" s="11"/>
    </row>
    <row r="214" ht="13.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89"/>
      <c r="AB214" s="11"/>
      <c r="AC214" s="264"/>
      <c r="AD214" s="264"/>
      <c r="AE214" s="11"/>
      <c r="AF214" s="11"/>
      <c r="AG214" s="11"/>
      <c r="AH214" s="11"/>
      <c r="AI214" s="11"/>
      <c r="AJ214" s="11"/>
      <c r="AK214" s="11"/>
    </row>
    <row r="215" ht="13.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89"/>
      <c r="AB215" s="11"/>
      <c r="AC215" s="264"/>
      <c r="AD215" s="264"/>
      <c r="AE215" s="11"/>
      <c r="AF215" s="11"/>
      <c r="AG215" s="11"/>
      <c r="AH215" s="11"/>
      <c r="AI215" s="11"/>
      <c r="AJ215" s="11"/>
      <c r="AK215" s="11"/>
    </row>
    <row r="216" ht="13.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89"/>
      <c r="AB216" s="11"/>
      <c r="AC216" s="264"/>
      <c r="AD216" s="264"/>
      <c r="AE216" s="11"/>
      <c r="AF216" s="11"/>
      <c r="AG216" s="11"/>
      <c r="AH216" s="11"/>
      <c r="AI216" s="11"/>
      <c r="AJ216" s="11"/>
      <c r="AK216" s="11"/>
    </row>
    <row r="217" ht="13.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89"/>
      <c r="AB217" s="11"/>
      <c r="AC217" s="264"/>
      <c r="AD217" s="264"/>
      <c r="AE217" s="11"/>
      <c r="AF217" s="11"/>
      <c r="AG217" s="11"/>
      <c r="AH217" s="11"/>
      <c r="AI217" s="11"/>
      <c r="AJ217" s="11"/>
      <c r="AK217" s="11"/>
    </row>
    <row r="218" ht="13.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89"/>
      <c r="AB218" s="11"/>
      <c r="AC218" s="264"/>
      <c r="AD218" s="264"/>
      <c r="AE218" s="11"/>
      <c r="AF218" s="11"/>
      <c r="AG218" s="11"/>
      <c r="AH218" s="11"/>
      <c r="AI218" s="11"/>
      <c r="AJ218" s="11"/>
      <c r="AK218" s="11"/>
    </row>
    <row r="219" ht="13.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89"/>
      <c r="AB219" s="11"/>
      <c r="AC219" s="264"/>
      <c r="AD219" s="264"/>
      <c r="AE219" s="11"/>
      <c r="AF219" s="11"/>
      <c r="AG219" s="11"/>
      <c r="AH219" s="11"/>
      <c r="AI219" s="11"/>
      <c r="AJ219" s="11"/>
      <c r="AK219" s="11"/>
    </row>
    <row r="220" ht="13.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89"/>
      <c r="AB220" s="11"/>
      <c r="AC220" s="264"/>
      <c r="AD220" s="264"/>
      <c r="AE220" s="11"/>
      <c r="AF220" s="11"/>
      <c r="AG220" s="11"/>
      <c r="AH220" s="11"/>
      <c r="AI220" s="11"/>
      <c r="AJ220" s="11"/>
      <c r="AK220" s="11"/>
    </row>
    <row r="221" ht="13.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89"/>
      <c r="AB221" s="11"/>
      <c r="AC221" s="264"/>
      <c r="AD221" s="264"/>
      <c r="AE221" s="11"/>
      <c r="AF221" s="11"/>
      <c r="AG221" s="11"/>
      <c r="AH221" s="11"/>
      <c r="AI221" s="11"/>
      <c r="AJ221" s="11"/>
      <c r="AK221" s="11"/>
    </row>
    <row r="222" ht="13.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89"/>
      <c r="AB222" s="11"/>
      <c r="AC222" s="264"/>
      <c r="AD222" s="264"/>
      <c r="AE222" s="11"/>
      <c r="AF222" s="11"/>
      <c r="AG222" s="11"/>
      <c r="AH222" s="11"/>
      <c r="AI222" s="11"/>
      <c r="AJ222" s="11"/>
      <c r="AK222" s="11"/>
    </row>
    <row r="223" ht="13.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89"/>
      <c r="AB223" s="11"/>
      <c r="AC223" s="264"/>
      <c r="AD223" s="264"/>
      <c r="AE223" s="11"/>
      <c r="AF223" s="11"/>
      <c r="AG223" s="11"/>
      <c r="AH223" s="11"/>
      <c r="AI223" s="11"/>
      <c r="AJ223" s="11"/>
      <c r="AK223" s="11"/>
    </row>
    <row r="224" ht="13.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89"/>
      <c r="AB224" s="11"/>
      <c r="AC224" s="264"/>
      <c r="AD224" s="264"/>
      <c r="AE224" s="11"/>
      <c r="AF224" s="11"/>
      <c r="AG224" s="11"/>
      <c r="AH224" s="11"/>
      <c r="AI224" s="11"/>
      <c r="AJ224" s="11"/>
      <c r="AK224" s="11"/>
    </row>
    <row r="225" ht="13.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89"/>
      <c r="AB225" s="11"/>
      <c r="AC225" s="264"/>
      <c r="AD225" s="264"/>
      <c r="AE225" s="11"/>
      <c r="AF225" s="11"/>
      <c r="AG225" s="11"/>
      <c r="AH225" s="11"/>
      <c r="AI225" s="11"/>
      <c r="AJ225" s="11"/>
      <c r="AK225" s="11"/>
    </row>
    <row r="226" ht="13.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89"/>
      <c r="AB226" s="11"/>
      <c r="AC226" s="264"/>
      <c r="AD226" s="264"/>
      <c r="AE226" s="11"/>
      <c r="AF226" s="11"/>
      <c r="AG226" s="11"/>
      <c r="AH226" s="11"/>
      <c r="AI226" s="11"/>
      <c r="AJ226" s="11"/>
      <c r="AK226" s="11"/>
    </row>
    <row r="227" ht="13.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89"/>
      <c r="AB227" s="11"/>
      <c r="AC227" s="264"/>
      <c r="AD227" s="264"/>
      <c r="AE227" s="11"/>
      <c r="AF227" s="11"/>
      <c r="AG227" s="11"/>
      <c r="AH227" s="11"/>
      <c r="AI227" s="11"/>
      <c r="AJ227" s="11"/>
      <c r="AK227" s="11"/>
    </row>
    <row r="228" ht="13.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89"/>
      <c r="AB228" s="11"/>
      <c r="AC228" s="264"/>
      <c r="AD228" s="264"/>
      <c r="AE228" s="11"/>
      <c r="AF228" s="11"/>
      <c r="AG228" s="11"/>
      <c r="AH228" s="11"/>
      <c r="AI228" s="11"/>
      <c r="AJ228" s="11"/>
      <c r="AK228" s="11"/>
    </row>
    <row r="229" ht="13.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89"/>
      <c r="AB229" s="11"/>
      <c r="AC229" s="264"/>
      <c r="AD229" s="264"/>
      <c r="AE229" s="11"/>
      <c r="AF229" s="11"/>
      <c r="AG229" s="11"/>
      <c r="AH229" s="11"/>
      <c r="AI229" s="11"/>
      <c r="AJ229" s="11"/>
      <c r="AK229" s="11"/>
    </row>
    <row r="230" ht="13.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89"/>
      <c r="AB230" s="11"/>
      <c r="AC230" s="264"/>
      <c r="AD230" s="264"/>
      <c r="AE230" s="11"/>
      <c r="AF230" s="11"/>
      <c r="AG230" s="11"/>
      <c r="AH230" s="11"/>
      <c r="AI230" s="11"/>
      <c r="AJ230" s="11"/>
      <c r="AK230" s="11"/>
    </row>
    <row r="231" ht="13.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89"/>
      <c r="AB231" s="11"/>
      <c r="AC231" s="264"/>
      <c r="AD231" s="264"/>
      <c r="AE231" s="11"/>
      <c r="AF231" s="11"/>
      <c r="AG231" s="11"/>
      <c r="AH231" s="11"/>
      <c r="AI231" s="11"/>
      <c r="AJ231" s="11"/>
      <c r="AK231" s="11"/>
    </row>
    <row r="232" ht="13.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89"/>
      <c r="AB232" s="11"/>
      <c r="AC232" s="264"/>
      <c r="AD232" s="264"/>
      <c r="AE232" s="11"/>
      <c r="AF232" s="11"/>
      <c r="AG232" s="11"/>
      <c r="AH232" s="11"/>
      <c r="AI232" s="11"/>
      <c r="AJ232" s="11"/>
      <c r="AK232" s="11"/>
    </row>
    <row r="233" ht="13.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89"/>
      <c r="AB233" s="11"/>
      <c r="AC233" s="264"/>
      <c r="AD233" s="264"/>
      <c r="AE233" s="11"/>
      <c r="AF233" s="11"/>
      <c r="AG233" s="11"/>
      <c r="AH233" s="11"/>
      <c r="AI233" s="11"/>
      <c r="AJ233" s="11"/>
      <c r="AK233" s="11"/>
    </row>
    <row r="234" ht="13.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89"/>
      <c r="AB234" s="11"/>
      <c r="AC234" s="264"/>
      <c r="AD234" s="264"/>
      <c r="AE234" s="11"/>
      <c r="AF234" s="11"/>
      <c r="AG234" s="11"/>
      <c r="AH234" s="11"/>
      <c r="AI234" s="11"/>
      <c r="AJ234" s="11"/>
      <c r="AK234" s="11"/>
    </row>
    <row r="235" ht="13.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89"/>
      <c r="AB235" s="11"/>
      <c r="AC235" s="264"/>
      <c r="AD235" s="264"/>
      <c r="AE235" s="11"/>
      <c r="AF235" s="11"/>
      <c r="AG235" s="11"/>
      <c r="AH235" s="11"/>
      <c r="AI235" s="11"/>
      <c r="AJ235" s="11"/>
      <c r="AK235" s="11"/>
    </row>
    <row r="236" ht="13.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89"/>
      <c r="AB236" s="11"/>
      <c r="AC236" s="264"/>
      <c r="AD236" s="264"/>
      <c r="AE236" s="11"/>
      <c r="AF236" s="11"/>
      <c r="AG236" s="11"/>
      <c r="AH236" s="11"/>
      <c r="AI236" s="11"/>
      <c r="AJ236" s="11"/>
      <c r="AK236" s="11"/>
    </row>
    <row r="237" ht="13.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89"/>
      <c r="AB237" s="11"/>
      <c r="AC237" s="264"/>
      <c r="AD237" s="264"/>
      <c r="AE237" s="11"/>
      <c r="AF237" s="11"/>
      <c r="AG237" s="11"/>
      <c r="AH237" s="11"/>
      <c r="AI237" s="11"/>
      <c r="AJ237" s="11"/>
      <c r="AK237" s="11"/>
    </row>
    <row r="238" ht="13.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89"/>
      <c r="AB238" s="11"/>
      <c r="AC238" s="264"/>
      <c r="AD238" s="264"/>
      <c r="AE238" s="11"/>
      <c r="AF238" s="11"/>
      <c r="AG238" s="11"/>
      <c r="AH238" s="11"/>
      <c r="AI238" s="11"/>
      <c r="AJ238" s="11"/>
      <c r="AK238" s="11"/>
    </row>
    <row r="239" ht="13.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89"/>
      <c r="AB239" s="11"/>
      <c r="AC239" s="264"/>
      <c r="AD239" s="264"/>
      <c r="AE239" s="11"/>
      <c r="AF239" s="11"/>
      <c r="AG239" s="11"/>
      <c r="AH239" s="11"/>
      <c r="AI239" s="11"/>
      <c r="AJ239" s="11"/>
      <c r="AK239" s="11"/>
    </row>
    <row r="240" ht="13.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89"/>
      <c r="AB240" s="11"/>
      <c r="AC240" s="264"/>
      <c r="AD240" s="264"/>
      <c r="AE240" s="11"/>
      <c r="AF240" s="11"/>
      <c r="AG240" s="11"/>
      <c r="AH240" s="11"/>
      <c r="AI240" s="11"/>
      <c r="AJ240" s="11"/>
      <c r="AK240" s="11"/>
    </row>
    <row r="241" ht="13.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89"/>
      <c r="AB241" s="11"/>
      <c r="AC241" s="264"/>
      <c r="AD241" s="264"/>
      <c r="AE241" s="11"/>
      <c r="AF241" s="11"/>
      <c r="AG241" s="11"/>
      <c r="AH241" s="11"/>
      <c r="AI241" s="11"/>
      <c r="AJ241" s="11"/>
      <c r="AK241" s="11"/>
    </row>
    <row r="242" ht="13.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89"/>
      <c r="AB242" s="11"/>
      <c r="AC242" s="264"/>
      <c r="AD242" s="264"/>
      <c r="AE242" s="11"/>
      <c r="AF242" s="11"/>
      <c r="AG242" s="11"/>
      <c r="AH242" s="11"/>
      <c r="AI242" s="11"/>
      <c r="AJ242" s="11"/>
      <c r="AK242" s="11"/>
    </row>
    <row r="243" ht="13.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89"/>
      <c r="AB243" s="11"/>
      <c r="AC243" s="264"/>
      <c r="AD243" s="264"/>
      <c r="AE243" s="11"/>
      <c r="AF243" s="11"/>
      <c r="AG243" s="11"/>
      <c r="AH243" s="11"/>
      <c r="AI243" s="11"/>
      <c r="AJ243" s="11"/>
      <c r="AK243" s="11"/>
    </row>
    <row r="244" ht="13.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89"/>
      <c r="AB244" s="11"/>
      <c r="AC244" s="264"/>
      <c r="AD244" s="264"/>
      <c r="AE244" s="11"/>
      <c r="AF244" s="11"/>
      <c r="AG244" s="11"/>
      <c r="AH244" s="11"/>
      <c r="AI244" s="11"/>
      <c r="AJ244" s="11"/>
      <c r="AK244" s="11"/>
    </row>
    <row r="245" ht="13.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89"/>
      <c r="AB245" s="11"/>
      <c r="AC245" s="264"/>
      <c r="AD245" s="264"/>
      <c r="AE245" s="11"/>
      <c r="AF245" s="11"/>
      <c r="AG245" s="11"/>
      <c r="AH245" s="11"/>
      <c r="AI245" s="11"/>
      <c r="AJ245" s="11"/>
      <c r="AK245" s="11"/>
    </row>
    <row r="246" ht="13.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89"/>
      <c r="AB246" s="11"/>
      <c r="AC246" s="264"/>
      <c r="AD246" s="264"/>
      <c r="AE246" s="11"/>
      <c r="AF246" s="11"/>
      <c r="AG246" s="11"/>
      <c r="AH246" s="11"/>
      <c r="AI246" s="11"/>
      <c r="AJ246" s="11"/>
      <c r="AK246" s="11"/>
    </row>
    <row r="247" ht="13.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89"/>
      <c r="AB247" s="11"/>
      <c r="AC247" s="264"/>
      <c r="AD247" s="264"/>
      <c r="AE247" s="11"/>
      <c r="AF247" s="11"/>
      <c r="AG247" s="11"/>
      <c r="AH247" s="11"/>
      <c r="AI247" s="11"/>
      <c r="AJ247" s="11"/>
      <c r="AK247" s="11"/>
    </row>
    <row r="248" ht="13.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89"/>
      <c r="AB248" s="11"/>
      <c r="AC248" s="264"/>
      <c r="AD248" s="264"/>
      <c r="AE248" s="11"/>
      <c r="AF248" s="11"/>
      <c r="AG248" s="11"/>
      <c r="AH248" s="11"/>
      <c r="AI248" s="11"/>
      <c r="AJ248" s="11"/>
      <c r="AK248" s="11"/>
    </row>
    <row r="249" ht="13.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89"/>
      <c r="AB249" s="11"/>
      <c r="AC249" s="264"/>
      <c r="AD249" s="264"/>
      <c r="AE249" s="11"/>
      <c r="AF249" s="11"/>
      <c r="AG249" s="11"/>
      <c r="AH249" s="11"/>
      <c r="AI249" s="11"/>
      <c r="AJ249" s="11"/>
      <c r="AK249" s="11"/>
    </row>
    <row r="250" ht="13.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89"/>
      <c r="AB250" s="11"/>
      <c r="AC250" s="264"/>
      <c r="AD250" s="264"/>
      <c r="AE250" s="11"/>
      <c r="AF250" s="11"/>
      <c r="AG250" s="11"/>
      <c r="AH250" s="11"/>
      <c r="AI250" s="11"/>
      <c r="AJ250" s="11"/>
      <c r="AK250" s="11"/>
    </row>
    <row r="251" ht="13.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89"/>
      <c r="AB251" s="11"/>
      <c r="AC251" s="264"/>
      <c r="AD251" s="264"/>
      <c r="AE251" s="11"/>
      <c r="AF251" s="11"/>
      <c r="AG251" s="11"/>
      <c r="AH251" s="11"/>
      <c r="AI251" s="11"/>
      <c r="AJ251" s="11"/>
      <c r="AK251" s="11"/>
    </row>
    <row r="252" ht="13.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89"/>
      <c r="AB252" s="11"/>
      <c r="AC252" s="264"/>
      <c r="AD252" s="264"/>
      <c r="AE252" s="11"/>
      <c r="AF252" s="11"/>
      <c r="AG252" s="11"/>
      <c r="AH252" s="11"/>
      <c r="AI252" s="11"/>
      <c r="AJ252" s="11"/>
      <c r="AK252" s="11"/>
    </row>
    <row r="253" ht="13.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89"/>
      <c r="AB253" s="11"/>
      <c r="AC253" s="264"/>
      <c r="AD253" s="264"/>
      <c r="AE253" s="11"/>
      <c r="AF253" s="11"/>
      <c r="AG253" s="11"/>
      <c r="AH253" s="11"/>
      <c r="AI253" s="11"/>
      <c r="AJ253" s="11"/>
      <c r="AK253" s="11"/>
    </row>
    <row r="254" ht="13.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89"/>
      <c r="AB254" s="11"/>
      <c r="AC254" s="264"/>
      <c r="AD254" s="264"/>
      <c r="AE254" s="11"/>
      <c r="AF254" s="11"/>
      <c r="AG254" s="11"/>
      <c r="AH254" s="11"/>
      <c r="AI254" s="11"/>
      <c r="AJ254" s="11"/>
      <c r="AK254" s="11"/>
    </row>
    <row r="255" ht="13.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89"/>
      <c r="AB255" s="11"/>
      <c r="AC255" s="264"/>
      <c r="AD255" s="264"/>
      <c r="AE255" s="11"/>
      <c r="AF255" s="11"/>
      <c r="AG255" s="11"/>
      <c r="AH255" s="11"/>
      <c r="AI255" s="11"/>
      <c r="AJ255" s="11"/>
      <c r="AK255" s="11"/>
    </row>
    <row r="256" ht="13.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89"/>
      <c r="AB256" s="11"/>
      <c r="AC256" s="264"/>
      <c r="AD256" s="264"/>
      <c r="AE256" s="11"/>
      <c r="AF256" s="11"/>
      <c r="AG256" s="11"/>
      <c r="AH256" s="11"/>
      <c r="AI256" s="11"/>
      <c r="AJ256" s="11"/>
      <c r="AK256" s="11"/>
    </row>
    <row r="257" ht="13.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89"/>
      <c r="AB257" s="11"/>
      <c r="AC257" s="264"/>
      <c r="AD257" s="264"/>
      <c r="AE257" s="11"/>
      <c r="AF257" s="11"/>
      <c r="AG257" s="11"/>
      <c r="AH257" s="11"/>
      <c r="AI257" s="11"/>
      <c r="AJ257" s="11"/>
      <c r="AK257" s="11"/>
    </row>
    <row r="258" ht="13.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89"/>
      <c r="AB258" s="11"/>
      <c r="AC258" s="264"/>
      <c r="AD258" s="264"/>
      <c r="AE258" s="11"/>
      <c r="AF258" s="11"/>
      <c r="AG258" s="11"/>
      <c r="AH258" s="11"/>
      <c r="AI258" s="11"/>
      <c r="AJ258" s="11"/>
      <c r="AK258" s="11"/>
    </row>
    <row r="259" ht="13.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89"/>
      <c r="AB259" s="11"/>
      <c r="AC259" s="264"/>
      <c r="AD259" s="264"/>
      <c r="AE259" s="11"/>
      <c r="AF259" s="11"/>
      <c r="AG259" s="11"/>
      <c r="AH259" s="11"/>
      <c r="AI259" s="11"/>
      <c r="AJ259" s="11"/>
      <c r="AK259" s="11"/>
    </row>
    <row r="260" ht="13.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89"/>
      <c r="AB260" s="11"/>
      <c r="AC260" s="264"/>
      <c r="AD260" s="264"/>
      <c r="AE260" s="11"/>
      <c r="AF260" s="11"/>
      <c r="AG260" s="11"/>
      <c r="AH260" s="11"/>
      <c r="AI260" s="11"/>
      <c r="AJ260" s="11"/>
      <c r="AK260" s="11"/>
    </row>
    <row r="261" ht="13.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89"/>
      <c r="AB261" s="11"/>
      <c r="AC261" s="264"/>
      <c r="AD261" s="264"/>
      <c r="AE261" s="11"/>
      <c r="AF261" s="11"/>
      <c r="AG261" s="11"/>
      <c r="AH261" s="11"/>
      <c r="AI261" s="11"/>
      <c r="AJ261" s="11"/>
      <c r="AK261" s="11"/>
    </row>
    <row r="262" ht="13.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89"/>
      <c r="AB262" s="11"/>
      <c r="AC262" s="264"/>
      <c r="AD262" s="264"/>
      <c r="AE262" s="11"/>
      <c r="AF262" s="11"/>
      <c r="AG262" s="11"/>
      <c r="AH262" s="11"/>
      <c r="AI262" s="11"/>
      <c r="AJ262" s="11"/>
      <c r="AK262" s="11"/>
    </row>
    <row r="263" ht="13.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89"/>
      <c r="AB263" s="11"/>
      <c r="AC263" s="264"/>
      <c r="AD263" s="264"/>
      <c r="AE263" s="11"/>
      <c r="AF263" s="11"/>
      <c r="AG263" s="11"/>
      <c r="AH263" s="11"/>
      <c r="AI263" s="11"/>
      <c r="AJ263" s="11"/>
      <c r="AK263" s="11"/>
    </row>
    <row r="264" ht="13.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89"/>
      <c r="AB264" s="11"/>
      <c r="AC264" s="264"/>
      <c r="AD264" s="264"/>
      <c r="AE264" s="11"/>
      <c r="AF264" s="11"/>
      <c r="AG264" s="11"/>
      <c r="AH264" s="11"/>
      <c r="AI264" s="11"/>
      <c r="AJ264" s="11"/>
      <c r="AK264" s="11"/>
    </row>
    <row r="265" ht="13.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89"/>
      <c r="AB265" s="11"/>
      <c r="AC265" s="264"/>
      <c r="AD265" s="264"/>
      <c r="AE265" s="11"/>
      <c r="AF265" s="11"/>
      <c r="AG265" s="11"/>
      <c r="AH265" s="11"/>
      <c r="AI265" s="11"/>
      <c r="AJ265" s="11"/>
      <c r="AK265" s="11"/>
    </row>
    <row r="266" ht="13.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89"/>
      <c r="AB266" s="11"/>
      <c r="AC266" s="264"/>
      <c r="AD266" s="264"/>
      <c r="AE266" s="11"/>
      <c r="AF266" s="11"/>
      <c r="AG266" s="11"/>
      <c r="AH266" s="11"/>
      <c r="AI266" s="11"/>
      <c r="AJ266" s="11"/>
      <c r="AK266" s="11"/>
    </row>
    <row r="267" ht="13.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89"/>
      <c r="AB267" s="11"/>
      <c r="AC267" s="264"/>
      <c r="AD267" s="264"/>
      <c r="AE267" s="11"/>
      <c r="AF267" s="11"/>
      <c r="AG267" s="11"/>
      <c r="AH267" s="11"/>
      <c r="AI267" s="11"/>
      <c r="AJ267" s="11"/>
      <c r="AK267" s="11"/>
    </row>
    <row r="268" ht="13.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89"/>
      <c r="AB268" s="11"/>
      <c r="AC268" s="264"/>
      <c r="AD268" s="264"/>
      <c r="AE268" s="11"/>
      <c r="AF268" s="11"/>
      <c r="AG268" s="11"/>
      <c r="AH268" s="11"/>
      <c r="AI268" s="11"/>
      <c r="AJ268" s="11"/>
      <c r="AK268" s="11"/>
    </row>
    <row r="269" ht="13.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89"/>
      <c r="AB269" s="11"/>
      <c r="AC269" s="264"/>
      <c r="AD269" s="264"/>
      <c r="AE269" s="11"/>
      <c r="AF269" s="11"/>
      <c r="AG269" s="11"/>
      <c r="AH269" s="11"/>
      <c r="AI269" s="11"/>
      <c r="AJ269" s="11"/>
      <c r="AK269" s="11"/>
    </row>
    <row r="270" ht="13.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89"/>
      <c r="AB270" s="11"/>
      <c r="AC270" s="264"/>
      <c r="AD270" s="264"/>
      <c r="AE270" s="11"/>
      <c r="AF270" s="11"/>
      <c r="AG270" s="11"/>
      <c r="AH270" s="11"/>
      <c r="AI270" s="11"/>
      <c r="AJ270" s="11"/>
      <c r="AK270" s="11"/>
    </row>
    <row r="271" ht="13.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89"/>
      <c r="AB271" s="11"/>
      <c r="AC271" s="264"/>
      <c r="AD271" s="264"/>
      <c r="AE271" s="11"/>
      <c r="AF271" s="11"/>
      <c r="AG271" s="11"/>
      <c r="AH271" s="11"/>
      <c r="AI271" s="11"/>
      <c r="AJ271" s="11"/>
      <c r="AK271" s="11"/>
    </row>
    <row r="272" ht="13.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89"/>
      <c r="AB272" s="11"/>
      <c r="AC272" s="264"/>
      <c r="AD272" s="264"/>
      <c r="AE272" s="11"/>
      <c r="AF272" s="11"/>
      <c r="AG272" s="11"/>
      <c r="AH272" s="11"/>
      <c r="AI272" s="11"/>
      <c r="AJ272" s="11"/>
      <c r="AK272" s="11"/>
    </row>
    <row r="273" ht="13.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89"/>
      <c r="AB273" s="11"/>
      <c r="AC273" s="264"/>
      <c r="AD273" s="264"/>
      <c r="AE273" s="11"/>
      <c r="AF273" s="11"/>
      <c r="AG273" s="11"/>
      <c r="AH273" s="11"/>
      <c r="AI273" s="11"/>
      <c r="AJ273" s="11"/>
      <c r="AK273" s="11"/>
    </row>
    <row r="274" ht="13.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89"/>
      <c r="AB274" s="11"/>
      <c r="AC274" s="264"/>
      <c r="AD274" s="264"/>
      <c r="AE274" s="11"/>
      <c r="AF274" s="11"/>
      <c r="AG274" s="11"/>
      <c r="AH274" s="11"/>
      <c r="AI274" s="11"/>
      <c r="AJ274" s="11"/>
      <c r="AK274" s="11"/>
    </row>
    <row r="275" ht="13.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89"/>
      <c r="AB275" s="11"/>
      <c r="AC275" s="264"/>
      <c r="AD275" s="264"/>
      <c r="AE275" s="11"/>
      <c r="AF275" s="11"/>
      <c r="AG275" s="11"/>
      <c r="AH275" s="11"/>
      <c r="AI275" s="11"/>
      <c r="AJ275" s="11"/>
      <c r="AK275" s="11"/>
    </row>
    <row r="276" ht="13.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89"/>
      <c r="AB276" s="11"/>
      <c r="AC276" s="264"/>
      <c r="AD276" s="264"/>
      <c r="AE276" s="11"/>
      <c r="AF276" s="11"/>
      <c r="AG276" s="11"/>
      <c r="AH276" s="11"/>
      <c r="AI276" s="11"/>
      <c r="AJ276" s="11"/>
      <c r="AK276" s="11"/>
    </row>
    <row r="277" ht="13.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89"/>
      <c r="AB277" s="11"/>
      <c r="AC277" s="264"/>
      <c r="AD277" s="264"/>
      <c r="AE277" s="11"/>
      <c r="AF277" s="11"/>
      <c r="AG277" s="11"/>
      <c r="AH277" s="11"/>
      <c r="AI277" s="11"/>
      <c r="AJ277" s="11"/>
      <c r="AK277" s="11"/>
    </row>
    <row r="278" ht="13.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89"/>
      <c r="AB278" s="11"/>
      <c r="AC278" s="264"/>
      <c r="AD278" s="264"/>
      <c r="AE278" s="11"/>
      <c r="AF278" s="11"/>
      <c r="AG278" s="11"/>
      <c r="AH278" s="11"/>
      <c r="AI278" s="11"/>
      <c r="AJ278" s="11"/>
      <c r="AK278" s="11"/>
    </row>
    <row r="279" ht="13.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89"/>
      <c r="AB279" s="11"/>
      <c r="AC279" s="264"/>
      <c r="AD279" s="264"/>
      <c r="AE279" s="11"/>
      <c r="AF279" s="11"/>
      <c r="AG279" s="11"/>
      <c r="AH279" s="11"/>
      <c r="AI279" s="11"/>
      <c r="AJ279" s="11"/>
      <c r="AK279" s="11"/>
    </row>
    <row r="280" ht="13.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89"/>
      <c r="AB280" s="11"/>
      <c r="AC280" s="264"/>
      <c r="AD280" s="264"/>
      <c r="AE280" s="11"/>
      <c r="AF280" s="11"/>
      <c r="AG280" s="11"/>
      <c r="AH280" s="11"/>
      <c r="AI280" s="11"/>
      <c r="AJ280" s="11"/>
      <c r="AK280" s="11"/>
    </row>
    <row r="281" ht="13.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89"/>
      <c r="AB281" s="11"/>
      <c r="AC281" s="264"/>
      <c r="AD281" s="264"/>
      <c r="AE281" s="11"/>
      <c r="AF281" s="11"/>
      <c r="AG281" s="11"/>
      <c r="AH281" s="11"/>
      <c r="AI281" s="11"/>
      <c r="AJ281" s="11"/>
      <c r="AK281" s="11"/>
    </row>
    <row r="282" ht="13.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89"/>
      <c r="AB282" s="11"/>
      <c r="AC282" s="264"/>
      <c r="AD282" s="264"/>
      <c r="AE282" s="11"/>
      <c r="AF282" s="11"/>
      <c r="AG282" s="11"/>
      <c r="AH282" s="11"/>
      <c r="AI282" s="11"/>
      <c r="AJ282" s="11"/>
      <c r="AK282" s="11"/>
    </row>
    <row r="283" ht="13.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89"/>
      <c r="AB283" s="11"/>
      <c r="AC283" s="264"/>
      <c r="AD283" s="264"/>
      <c r="AE283" s="11"/>
      <c r="AF283" s="11"/>
      <c r="AG283" s="11"/>
      <c r="AH283" s="11"/>
      <c r="AI283" s="11"/>
      <c r="AJ283" s="11"/>
      <c r="AK283" s="11"/>
    </row>
    <row r="284" ht="13.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89"/>
      <c r="AB284" s="11"/>
      <c r="AC284" s="264"/>
      <c r="AD284" s="264"/>
      <c r="AE284" s="11"/>
      <c r="AF284" s="11"/>
      <c r="AG284" s="11"/>
      <c r="AH284" s="11"/>
      <c r="AI284" s="11"/>
      <c r="AJ284" s="11"/>
      <c r="AK284" s="11"/>
    </row>
    <row r="285" ht="13.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89"/>
      <c r="AB285" s="11"/>
      <c r="AC285" s="264"/>
      <c r="AD285" s="264"/>
      <c r="AE285" s="11"/>
      <c r="AF285" s="11"/>
      <c r="AG285" s="11"/>
      <c r="AH285" s="11"/>
      <c r="AI285" s="11"/>
      <c r="AJ285" s="11"/>
      <c r="AK285" s="11"/>
    </row>
    <row r="286" ht="13.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89"/>
      <c r="AB286" s="11"/>
      <c r="AC286" s="264"/>
      <c r="AD286" s="264"/>
      <c r="AE286" s="11"/>
      <c r="AF286" s="11"/>
      <c r="AG286" s="11"/>
      <c r="AH286" s="11"/>
      <c r="AI286" s="11"/>
      <c r="AJ286" s="11"/>
      <c r="AK286" s="11"/>
    </row>
    <row r="287" ht="13.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89"/>
      <c r="AB287" s="11"/>
      <c r="AC287" s="264"/>
      <c r="AD287" s="264"/>
      <c r="AE287" s="11"/>
      <c r="AF287" s="11"/>
      <c r="AG287" s="11"/>
      <c r="AH287" s="11"/>
      <c r="AI287" s="11"/>
      <c r="AJ287" s="11"/>
      <c r="AK287" s="11"/>
    </row>
    <row r="288" ht="13.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89"/>
      <c r="AB288" s="11"/>
      <c r="AC288" s="264"/>
      <c r="AD288" s="264"/>
      <c r="AE288" s="11"/>
      <c r="AF288" s="11"/>
      <c r="AG288" s="11"/>
      <c r="AH288" s="11"/>
      <c r="AI288" s="11"/>
      <c r="AJ288" s="11"/>
      <c r="AK288" s="11"/>
    </row>
    <row r="289" ht="13.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89"/>
      <c r="AB289" s="11"/>
      <c r="AC289" s="264"/>
      <c r="AD289" s="264"/>
      <c r="AE289" s="11"/>
      <c r="AF289" s="11"/>
      <c r="AG289" s="11"/>
      <c r="AH289" s="11"/>
      <c r="AI289" s="11"/>
      <c r="AJ289" s="11"/>
      <c r="AK289" s="11"/>
    </row>
    <row r="290" ht="13.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89"/>
      <c r="AB290" s="11"/>
      <c r="AC290" s="264"/>
      <c r="AD290" s="264"/>
      <c r="AE290" s="11"/>
      <c r="AF290" s="11"/>
      <c r="AG290" s="11"/>
      <c r="AH290" s="11"/>
      <c r="AI290" s="11"/>
      <c r="AJ290" s="11"/>
      <c r="AK290" s="11"/>
    </row>
    <row r="291" ht="13.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89"/>
      <c r="AB291" s="11"/>
      <c r="AC291" s="264"/>
      <c r="AD291" s="264"/>
      <c r="AE291" s="11"/>
      <c r="AF291" s="11"/>
      <c r="AG291" s="11"/>
      <c r="AH291" s="11"/>
      <c r="AI291" s="11"/>
      <c r="AJ291" s="11"/>
      <c r="AK291" s="11"/>
    </row>
    <row r="292" ht="13.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89"/>
      <c r="AB292" s="11"/>
      <c r="AC292" s="264"/>
      <c r="AD292" s="264"/>
      <c r="AE292" s="11"/>
      <c r="AF292" s="11"/>
      <c r="AG292" s="11"/>
      <c r="AH292" s="11"/>
      <c r="AI292" s="11"/>
      <c r="AJ292" s="11"/>
      <c r="AK292" s="11"/>
    </row>
    <row r="293" ht="13.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89"/>
      <c r="AB293" s="11"/>
      <c r="AC293" s="264"/>
      <c r="AD293" s="264"/>
      <c r="AE293" s="11"/>
      <c r="AF293" s="11"/>
      <c r="AG293" s="11"/>
      <c r="AH293" s="11"/>
      <c r="AI293" s="11"/>
      <c r="AJ293" s="11"/>
      <c r="AK293" s="11"/>
    </row>
    <row r="294" ht="13.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89"/>
      <c r="AB294" s="11"/>
      <c r="AC294" s="264"/>
      <c r="AD294" s="264"/>
      <c r="AE294" s="11"/>
      <c r="AF294" s="11"/>
      <c r="AG294" s="11"/>
      <c r="AH294" s="11"/>
      <c r="AI294" s="11"/>
      <c r="AJ294" s="11"/>
      <c r="AK294" s="11"/>
    </row>
    <row r="295" ht="13.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89"/>
      <c r="AB295" s="11"/>
      <c r="AC295" s="264"/>
      <c r="AD295" s="264"/>
      <c r="AE295" s="11"/>
      <c r="AF295" s="11"/>
      <c r="AG295" s="11"/>
      <c r="AH295" s="11"/>
      <c r="AI295" s="11"/>
      <c r="AJ295" s="11"/>
      <c r="AK295" s="11"/>
    </row>
    <row r="296" ht="13.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89"/>
      <c r="AB296" s="11"/>
      <c r="AC296" s="264"/>
      <c r="AD296" s="264"/>
      <c r="AE296" s="11"/>
      <c r="AF296" s="11"/>
      <c r="AG296" s="11"/>
      <c r="AH296" s="11"/>
      <c r="AI296" s="11"/>
      <c r="AJ296" s="11"/>
      <c r="AK296" s="11"/>
    </row>
    <row r="297" ht="13.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89"/>
      <c r="AB297" s="11"/>
      <c r="AC297" s="264"/>
      <c r="AD297" s="264"/>
      <c r="AE297" s="11"/>
      <c r="AF297" s="11"/>
      <c r="AG297" s="11"/>
      <c r="AH297" s="11"/>
      <c r="AI297" s="11"/>
      <c r="AJ297" s="11"/>
      <c r="AK297" s="11"/>
    </row>
    <row r="298" ht="13.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89"/>
      <c r="AB298" s="11"/>
      <c r="AC298" s="264"/>
      <c r="AD298" s="264"/>
      <c r="AE298" s="11"/>
      <c r="AF298" s="11"/>
      <c r="AG298" s="11"/>
      <c r="AH298" s="11"/>
      <c r="AI298" s="11"/>
      <c r="AJ298" s="11"/>
      <c r="AK298" s="11"/>
    </row>
    <row r="299" ht="13.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89"/>
      <c r="AB299" s="11"/>
      <c r="AC299" s="264"/>
      <c r="AD299" s="264"/>
      <c r="AE299" s="11"/>
      <c r="AF299" s="11"/>
      <c r="AG299" s="11"/>
      <c r="AH299" s="11"/>
      <c r="AI299" s="11"/>
      <c r="AJ299" s="11"/>
      <c r="AK299" s="11"/>
    </row>
    <row r="300" ht="13.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89"/>
      <c r="AB300" s="11"/>
      <c r="AC300" s="264"/>
      <c r="AD300" s="264"/>
      <c r="AE300" s="11"/>
      <c r="AF300" s="11"/>
      <c r="AG300" s="11"/>
      <c r="AH300" s="11"/>
      <c r="AI300" s="11"/>
      <c r="AJ300" s="11"/>
      <c r="AK300" s="11"/>
    </row>
    <row r="301" ht="13.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89"/>
      <c r="AB301" s="11"/>
      <c r="AC301" s="264"/>
      <c r="AD301" s="264"/>
      <c r="AE301" s="11"/>
      <c r="AF301" s="11"/>
      <c r="AG301" s="11"/>
      <c r="AH301" s="11"/>
      <c r="AI301" s="11"/>
      <c r="AJ301" s="11"/>
      <c r="AK301" s="11"/>
    </row>
    <row r="302" ht="13.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89"/>
      <c r="AB302" s="11"/>
      <c r="AC302" s="264"/>
      <c r="AD302" s="264"/>
      <c r="AE302" s="11"/>
      <c r="AF302" s="11"/>
      <c r="AG302" s="11"/>
      <c r="AH302" s="11"/>
      <c r="AI302" s="11"/>
      <c r="AJ302" s="11"/>
      <c r="AK302" s="11"/>
    </row>
    <row r="303" ht="13.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89"/>
      <c r="AB303" s="11"/>
      <c r="AC303" s="264"/>
      <c r="AD303" s="264"/>
      <c r="AE303" s="11"/>
      <c r="AF303" s="11"/>
      <c r="AG303" s="11"/>
      <c r="AH303" s="11"/>
      <c r="AI303" s="11"/>
      <c r="AJ303" s="11"/>
      <c r="AK303" s="11"/>
    </row>
    <row r="304" ht="13.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89"/>
      <c r="AB304" s="11"/>
      <c r="AC304" s="264"/>
      <c r="AD304" s="264"/>
      <c r="AE304" s="11"/>
      <c r="AF304" s="11"/>
      <c r="AG304" s="11"/>
      <c r="AH304" s="11"/>
      <c r="AI304" s="11"/>
      <c r="AJ304" s="11"/>
      <c r="AK304" s="11"/>
    </row>
    <row r="305" ht="13.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89"/>
      <c r="AB305" s="11"/>
      <c r="AC305" s="264"/>
      <c r="AD305" s="264"/>
      <c r="AE305" s="11"/>
      <c r="AF305" s="11"/>
      <c r="AG305" s="11"/>
      <c r="AH305" s="11"/>
      <c r="AI305" s="11"/>
      <c r="AJ305" s="11"/>
      <c r="AK305" s="11"/>
    </row>
    <row r="306" ht="13.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89"/>
      <c r="AB306" s="11"/>
      <c r="AC306" s="264"/>
      <c r="AD306" s="264"/>
      <c r="AE306" s="11"/>
      <c r="AF306" s="11"/>
      <c r="AG306" s="11"/>
      <c r="AH306" s="11"/>
      <c r="AI306" s="11"/>
      <c r="AJ306" s="11"/>
      <c r="AK306" s="11"/>
    </row>
    <row r="307" ht="13.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89"/>
      <c r="AB307" s="11"/>
      <c r="AC307" s="264"/>
      <c r="AD307" s="264"/>
      <c r="AE307" s="11"/>
      <c r="AF307" s="11"/>
      <c r="AG307" s="11"/>
      <c r="AH307" s="11"/>
      <c r="AI307" s="11"/>
      <c r="AJ307" s="11"/>
      <c r="AK307" s="11"/>
    </row>
    <row r="308" ht="13.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89"/>
      <c r="AB308" s="11"/>
      <c r="AC308" s="264"/>
      <c r="AD308" s="264"/>
      <c r="AE308" s="11"/>
      <c r="AF308" s="11"/>
      <c r="AG308" s="11"/>
      <c r="AH308" s="11"/>
      <c r="AI308" s="11"/>
      <c r="AJ308" s="11"/>
      <c r="AK308" s="11"/>
    </row>
    <row r="309" ht="13.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89"/>
      <c r="AB309" s="11"/>
      <c r="AC309" s="264"/>
      <c r="AD309" s="264"/>
      <c r="AE309" s="11"/>
      <c r="AF309" s="11"/>
      <c r="AG309" s="11"/>
      <c r="AH309" s="11"/>
      <c r="AI309" s="11"/>
      <c r="AJ309" s="11"/>
      <c r="AK309" s="11"/>
    </row>
    <row r="310" ht="13.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89"/>
      <c r="AB310" s="11"/>
      <c r="AC310" s="264"/>
      <c r="AD310" s="264"/>
      <c r="AE310" s="11"/>
      <c r="AF310" s="11"/>
      <c r="AG310" s="11"/>
      <c r="AH310" s="11"/>
      <c r="AI310" s="11"/>
      <c r="AJ310" s="11"/>
      <c r="AK310" s="11"/>
    </row>
    <row r="311" ht="13.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89"/>
      <c r="AB311" s="11"/>
      <c r="AC311" s="264"/>
      <c r="AD311" s="264"/>
      <c r="AE311" s="11"/>
      <c r="AF311" s="11"/>
      <c r="AG311" s="11"/>
      <c r="AH311" s="11"/>
      <c r="AI311" s="11"/>
      <c r="AJ311" s="11"/>
      <c r="AK311" s="11"/>
    </row>
    <row r="312" ht="13.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89"/>
      <c r="AB312" s="11"/>
      <c r="AC312" s="264"/>
      <c r="AD312" s="264"/>
      <c r="AE312" s="11"/>
      <c r="AF312" s="11"/>
      <c r="AG312" s="11"/>
      <c r="AH312" s="11"/>
      <c r="AI312" s="11"/>
      <c r="AJ312" s="11"/>
      <c r="AK312" s="11"/>
    </row>
    <row r="313" ht="13.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89"/>
      <c r="AB313" s="11"/>
      <c r="AC313" s="264"/>
      <c r="AD313" s="264"/>
      <c r="AE313" s="11"/>
      <c r="AF313" s="11"/>
      <c r="AG313" s="11"/>
      <c r="AH313" s="11"/>
      <c r="AI313" s="11"/>
      <c r="AJ313" s="11"/>
      <c r="AK313" s="11"/>
    </row>
    <row r="314" ht="13.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89"/>
      <c r="AB314" s="11"/>
      <c r="AC314" s="264"/>
      <c r="AD314" s="264"/>
      <c r="AE314" s="11"/>
      <c r="AF314" s="11"/>
      <c r="AG314" s="11"/>
      <c r="AH314" s="11"/>
      <c r="AI314" s="11"/>
      <c r="AJ314" s="11"/>
      <c r="AK314" s="11"/>
    </row>
    <row r="315" ht="13.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89"/>
      <c r="AB315" s="11"/>
      <c r="AC315" s="264"/>
      <c r="AD315" s="264"/>
      <c r="AE315" s="11"/>
      <c r="AF315" s="11"/>
      <c r="AG315" s="11"/>
      <c r="AH315" s="11"/>
      <c r="AI315" s="11"/>
      <c r="AJ315" s="11"/>
      <c r="AK315" s="11"/>
    </row>
    <row r="316" ht="13.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89"/>
      <c r="AB316" s="11"/>
      <c r="AC316" s="264"/>
      <c r="AD316" s="264"/>
      <c r="AE316" s="11"/>
      <c r="AF316" s="11"/>
      <c r="AG316" s="11"/>
      <c r="AH316" s="11"/>
      <c r="AI316" s="11"/>
      <c r="AJ316" s="11"/>
      <c r="AK316" s="11"/>
    </row>
    <row r="317" ht="13.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89"/>
      <c r="AB317" s="11"/>
      <c r="AC317" s="264"/>
      <c r="AD317" s="264"/>
      <c r="AE317" s="11"/>
      <c r="AF317" s="11"/>
      <c r="AG317" s="11"/>
      <c r="AH317" s="11"/>
      <c r="AI317" s="11"/>
      <c r="AJ317" s="11"/>
      <c r="AK317" s="11"/>
    </row>
    <row r="318" ht="13.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89"/>
      <c r="AB318" s="11"/>
      <c r="AC318" s="264"/>
      <c r="AD318" s="264"/>
      <c r="AE318" s="11"/>
      <c r="AF318" s="11"/>
      <c r="AG318" s="11"/>
      <c r="AH318" s="11"/>
      <c r="AI318" s="11"/>
      <c r="AJ318" s="11"/>
      <c r="AK318" s="11"/>
    </row>
    <row r="319" ht="13.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89"/>
      <c r="AB319" s="11"/>
      <c r="AC319" s="264"/>
      <c r="AD319" s="264"/>
      <c r="AE319" s="11"/>
      <c r="AF319" s="11"/>
      <c r="AG319" s="11"/>
      <c r="AH319" s="11"/>
      <c r="AI319" s="11"/>
      <c r="AJ319" s="11"/>
      <c r="AK319" s="11"/>
    </row>
    <row r="320" ht="13.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89"/>
      <c r="AB320" s="11"/>
      <c r="AC320" s="264"/>
      <c r="AD320" s="264"/>
      <c r="AE320" s="11"/>
      <c r="AF320" s="11"/>
      <c r="AG320" s="11"/>
      <c r="AH320" s="11"/>
      <c r="AI320" s="11"/>
      <c r="AJ320" s="11"/>
      <c r="AK320" s="11"/>
    </row>
    <row r="321" ht="13.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89"/>
      <c r="AB321" s="11"/>
      <c r="AC321" s="264"/>
      <c r="AD321" s="264"/>
      <c r="AE321" s="11"/>
      <c r="AF321" s="11"/>
      <c r="AG321" s="11"/>
      <c r="AH321" s="11"/>
      <c r="AI321" s="11"/>
      <c r="AJ321" s="11"/>
      <c r="AK321" s="11"/>
    </row>
    <row r="322" ht="13.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89"/>
      <c r="AB322" s="11"/>
      <c r="AC322" s="264"/>
      <c r="AD322" s="264"/>
      <c r="AE322" s="11"/>
      <c r="AF322" s="11"/>
      <c r="AG322" s="11"/>
      <c r="AH322" s="11"/>
      <c r="AI322" s="11"/>
      <c r="AJ322" s="11"/>
      <c r="AK322" s="11"/>
    </row>
    <row r="323" ht="13.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89"/>
      <c r="AB323" s="11"/>
      <c r="AC323" s="264"/>
      <c r="AD323" s="264"/>
      <c r="AE323" s="11"/>
      <c r="AF323" s="11"/>
      <c r="AG323" s="11"/>
      <c r="AH323" s="11"/>
      <c r="AI323" s="11"/>
      <c r="AJ323" s="11"/>
      <c r="AK323" s="11"/>
    </row>
    <row r="324" ht="13.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89"/>
      <c r="AB324" s="11"/>
      <c r="AC324" s="264"/>
      <c r="AD324" s="264"/>
      <c r="AE324" s="11"/>
      <c r="AF324" s="11"/>
      <c r="AG324" s="11"/>
      <c r="AH324" s="11"/>
      <c r="AI324" s="11"/>
      <c r="AJ324" s="11"/>
      <c r="AK324" s="11"/>
    </row>
    <row r="325" ht="13.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89"/>
      <c r="AB325" s="11"/>
      <c r="AC325" s="264"/>
      <c r="AD325" s="264"/>
      <c r="AE325" s="11"/>
      <c r="AF325" s="11"/>
      <c r="AG325" s="11"/>
      <c r="AH325" s="11"/>
      <c r="AI325" s="11"/>
      <c r="AJ325" s="11"/>
      <c r="AK325" s="11"/>
    </row>
    <row r="326" ht="13.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89"/>
      <c r="AB326" s="11"/>
      <c r="AC326" s="264"/>
      <c r="AD326" s="264"/>
      <c r="AE326" s="11"/>
      <c r="AF326" s="11"/>
      <c r="AG326" s="11"/>
      <c r="AH326" s="11"/>
      <c r="AI326" s="11"/>
      <c r="AJ326" s="11"/>
      <c r="AK326" s="11"/>
    </row>
    <row r="327" ht="13.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89"/>
      <c r="AB327" s="11"/>
      <c r="AC327" s="264"/>
      <c r="AD327" s="264"/>
      <c r="AE327" s="11"/>
      <c r="AF327" s="11"/>
      <c r="AG327" s="11"/>
      <c r="AH327" s="11"/>
      <c r="AI327" s="11"/>
      <c r="AJ327" s="11"/>
      <c r="AK327" s="11"/>
    </row>
    <row r="328" ht="13.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89"/>
      <c r="AB328" s="11"/>
      <c r="AC328" s="264"/>
      <c r="AD328" s="264"/>
      <c r="AE328" s="11"/>
      <c r="AF328" s="11"/>
      <c r="AG328" s="11"/>
      <c r="AH328" s="11"/>
      <c r="AI328" s="11"/>
      <c r="AJ328" s="11"/>
      <c r="AK328" s="11"/>
    </row>
    <row r="329" ht="13.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89"/>
      <c r="AB329" s="11"/>
      <c r="AC329" s="264"/>
      <c r="AD329" s="264"/>
      <c r="AE329" s="11"/>
      <c r="AF329" s="11"/>
      <c r="AG329" s="11"/>
      <c r="AH329" s="11"/>
      <c r="AI329" s="11"/>
      <c r="AJ329" s="11"/>
      <c r="AK329" s="11"/>
    </row>
    <row r="330" ht="13.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89"/>
      <c r="AB330" s="11"/>
      <c r="AC330" s="264"/>
      <c r="AD330" s="264"/>
      <c r="AE330" s="11"/>
      <c r="AF330" s="11"/>
      <c r="AG330" s="11"/>
      <c r="AH330" s="11"/>
      <c r="AI330" s="11"/>
      <c r="AJ330" s="11"/>
      <c r="AK330" s="11"/>
    </row>
    <row r="331" ht="13.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89"/>
      <c r="AB331" s="11"/>
      <c r="AC331" s="264"/>
      <c r="AD331" s="264"/>
      <c r="AE331" s="11"/>
      <c r="AF331" s="11"/>
      <c r="AG331" s="11"/>
      <c r="AH331" s="11"/>
      <c r="AI331" s="11"/>
      <c r="AJ331" s="11"/>
      <c r="AK331" s="11"/>
    </row>
    <row r="332" ht="13.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89"/>
      <c r="AB332" s="11"/>
      <c r="AC332" s="264"/>
      <c r="AD332" s="264"/>
      <c r="AE332" s="11"/>
      <c r="AF332" s="11"/>
      <c r="AG332" s="11"/>
      <c r="AH332" s="11"/>
      <c r="AI332" s="11"/>
      <c r="AJ332" s="11"/>
      <c r="AK332" s="11"/>
    </row>
    <row r="333" ht="13.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89"/>
      <c r="AB333" s="11"/>
      <c r="AC333" s="264"/>
      <c r="AD333" s="264"/>
      <c r="AE333" s="11"/>
      <c r="AF333" s="11"/>
      <c r="AG333" s="11"/>
      <c r="AH333" s="11"/>
      <c r="AI333" s="11"/>
      <c r="AJ333" s="11"/>
      <c r="AK333" s="11"/>
    </row>
    <row r="334" ht="13.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89"/>
      <c r="AB334" s="11"/>
      <c r="AC334" s="264"/>
      <c r="AD334" s="264"/>
      <c r="AE334" s="11"/>
      <c r="AF334" s="11"/>
      <c r="AG334" s="11"/>
      <c r="AH334" s="11"/>
      <c r="AI334" s="11"/>
      <c r="AJ334" s="11"/>
      <c r="AK334" s="11"/>
    </row>
    <row r="335" ht="13.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89"/>
      <c r="AB335" s="11"/>
      <c r="AC335" s="264"/>
      <c r="AD335" s="264"/>
      <c r="AE335" s="11"/>
      <c r="AF335" s="11"/>
      <c r="AG335" s="11"/>
      <c r="AH335" s="11"/>
      <c r="AI335" s="11"/>
      <c r="AJ335" s="11"/>
      <c r="AK335" s="11"/>
    </row>
    <row r="336" ht="13.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89"/>
      <c r="AB336" s="11"/>
      <c r="AC336" s="264"/>
      <c r="AD336" s="264"/>
      <c r="AE336" s="11"/>
      <c r="AF336" s="11"/>
      <c r="AG336" s="11"/>
      <c r="AH336" s="11"/>
      <c r="AI336" s="11"/>
      <c r="AJ336" s="11"/>
      <c r="AK336" s="11"/>
    </row>
    <row r="337" ht="13.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89"/>
      <c r="AB337" s="11"/>
      <c r="AC337" s="264"/>
      <c r="AD337" s="264"/>
      <c r="AE337" s="11"/>
      <c r="AF337" s="11"/>
      <c r="AG337" s="11"/>
      <c r="AH337" s="11"/>
      <c r="AI337" s="11"/>
      <c r="AJ337" s="11"/>
      <c r="AK337" s="11"/>
    </row>
    <row r="338" ht="13.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89"/>
      <c r="AB338" s="11"/>
      <c r="AC338" s="264"/>
      <c r="AD338" s="264"/>
      <c r="AE338" s="11"/>
      <c r="AF338" s="11"/>
      <c r="AG338" s="11"/>
      <c r="AH338" s="11"/>
      <c r="AI338" s="11"/>
      <c r="AJ338" s="11"/>
      <c r="AK338" s="11"/>
    </row>
    <row r="339" ht="13.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89"/>
      <c r="AB339" s="11"/>
      <c r="AC339" s="264"/>
      <c r="AD339" s="264"/>
      <c r="AE339" s="11"/>
      <c r="AF339" s="11"/>
      <c r="AG339" s="11"/>
      <c r="AH339" s="11"/>
      <c r="AI339" s="11"/>
      <c r="AJ339" s="11"/>
      <c r="AK339" s="11"/>
    </row>
    <row r="340" ht="13.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89"/>
      <c r="AB340" s="11"/>
      <c r="AC340" s="264"/>
      <c r="AD340" s="264"/>
      <c r="AE340" s="11"/>
      <c r="AF340" s="11"/>
      <c r="AG340" s="11"/>
      <c r="AH340" s="11"/>
      <c r="AI340" s="11"/>
      <c r="AJ340" s="11"/>
      <c r="AK340" s="11"/>
    </row>
    <row r="341" ht="13.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89"/>
      <c r="AB341" s="11"/>
      <c r="AC341" s="264"/>
      <c r="AD341" s="264"/>
      <c r="AE341" s="11"/>
      <c r="AF341" s="11"/>
      <c r="AG341" s="11"/>
      <c r="AH341" s="11"/>
      <c r="AI341" s="11"/>
      <c r="AJ341" s="11"/>
      <c r="AK341" s="11"/>
    </row>
    <row r="342" ht="13.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89"/>
      <c r="AB342" s="11"/>
      <c r="AC342" s="264"/>
      <c r="AD342" s="264"/>
      <c r="AE342" s="11"/>
      <c r="AF342" s="11"/>
      <c r="AG342" s="11"/>
      <c r="AH342" s="11"/>
      <c r="AI342" s="11"/>
      <c r="AJ342" s="11"/>
      <c r="AK342" s="11"/>
    </row>
    <row r="343" ht="13.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89"/>
      <c r="AB343" s="11"/>
      <c r="AC343" s="264"/>
      <c r="AD343" s="264"/>
      <c r="AE343" s="11"/>
      <c r="AF343" s="11"/>
      <c r="AG343" s="11"/>
      <c r="AH343" s="11"/>
      <c r="AI343" s="11"/>
      <c r="AJ343" s="11"/>
      <c r="AK343" s="11"/>
    </row>
    <row r="344" ht="13.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89"/>
      <c r="AB344" s="11"/>
      <c r="AC344" s="264"/>
      <c r="AD344" s="264"/>
      <c r="AE344" s="11"/>
      <c r="AF344" s="11"/>
      <c r="AG344" s="11"/>
      <c r="AH344" s="11"/>
      <c r="AI344" s="11"/>
      <c r="AJ344" s="11"/>
      <c r="AK344" s="11"/>
    </row>
    <row r="345" ht="13.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89"/>
      <c r="AB345" s="11"/>
      <c r="AC345" s="264"/>
      <c r="AD345" s="264"/>
      <c r="AE345" s="11"/>
      <c r="AF345" s="11"/>
      <c r="AG345" s="11"/>
      <c r="AH345" s="11"/>
      <c r="AI345" s="11"/>
      <c r="AJ345" s="11"/>
      <c r="AK345" s="11"/>
    </row>
    <row r="346" ht="13.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89"/>
      <c r="AB346" s="11"/>
      <c r="AC346" s="264"/>
      <c r="AD346" s="264"/>
      <c r="AE346" s="11"/>
      <c r="AF346" s="11"/>
      <c r="AG346" s="11"/>
      <c r="AH346" s="11"/>
      <c r="AI346" s="11"/>
      <c r="AJ346" s="11"/>
      <c r="AK346" s="11"/>
    </row>
    <row r="347" ht="13.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89"/>
      <c r="AB347" s="11"/>
      <c r="AC347" s="264"/>
      <c r="AD347" s="264"/>
      <c r="AE347" s="11"/>
      <c r="AF347" s="11"/>
      <c r="AG347" s="11"/>
      <c r="AH347" s="11"/>
      <c r="AI347" s="11"/>
      <c r="AJ347" s="11"/>
      <c r="AK347" s="11"/>
    </row>
    <row r="348" ht="13.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89"/>
      <c r="AB348" s="11"/>
      <c r="AC348" s="264"/>
      <c r="AD348" s="264"/>
      <c r="AE348" s="11"/>
      <c r="AF348" s="11"/>
      <c r="AG348" s="11"/>
      <c r="AH348" s="11"/>
      <c r="AI348" s="11"/>
      <c r="AJ348" s="11"/>
      <c r="AK348" s="11"/>
    </row>
    <row r="349" ht="13.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89"/>
      <c r="AB349" s="11"/>
      <c r="AC349" s="264"/>
      <c r="AD349" s="264"/>
      <c r="AE349" s="11"/>
      <c r="AF349" s="11"/>
      <c r="AG349" s="11"/>
      <c r="AH349" s="11"/>
      <c r="AI349" s="11"/>
      <c r="AJ349" s="11"/>
      <c r="AK349" s="11"/>
    </row>
    <row r="350" ht="13.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89"/>
      <c r="AB350" s="11"/>
      <c r="AC350" s="264"/>
      <c r="AD350" s="264"/>
      <c r="AE350" s="11"/>
      <c r="AF350" s="11"/>
      <c r="AG350" s="11"/>
      <c r="AH350" s="11"/>
      <c r="AI350" s="11"/>
      <c r="AJ350" s="11"/>
      <c r="AK350" s="11"/>
    </row>
    <row r="351" ht="13.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89"/>
      <c r="AB351" s="11"/>
      <c r="AC351" s="264"/>
      <c r="AD351" s="264"/>
      <c r="AE351" s="11"/>
      <c r="AF351" s="11"/>
      <c r="AG351" s="11"/>
      <c r="AH351" s="11"/>
      <c r="AI351" s="11"/>
      <c r="AJ351" s="11"/>
      <c r="AK351" s="11"/>
    </row>
    <row r="352" ht="13.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89"/>
      <c r="AB352" s="11"/>
      <c r="AC352" s="264"/>
      <c r="AD352" s="264"/>
      <c r="AE352" s="11"/>
      <c r="AF352" s="11"/>
      <c r="AG352" s="11"/>
      <c r="AH352" s="11"/>
      <c r="AI352" s="11"/>
      <c r="AJ352" s="11"/>
      <c r="AK352" s="11"/>
    </row>
    <row r="353" ht="13.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89"/>
      <c r="AB353" s="11"/>
      <c r="AC353" s="264"/>
      <c r="AD353" s="264"/>
      <c r="AE353" s="11"/>
      <c r="AF353" s="11"/>
      <c r="AG353" s="11"/>
      <c r="AH353" s="11"/>
      <c r="AI353" s="11"/>
      <c r="AJ353" s="11"/>
      <c r="AK353" s="11"/>
    </row>
    <row r="354" ht="13.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89"/>
      <c r="AB354" s="11"/>
      <c r="AC354" s="264"/>
      <c r="AD354" s="264"/>
      <c r="AE354" s="11"/>
      <c r="AF354" s="11"/>
      <c r="AG354" s="11"/>
      <c r="AH354" s="11"/>
      <c r="AI354" s="11"/>
      <c r="AJ354" s="11"/>
      <c r="AK354" s="11"/>
    </row>
    <row r="355" ht="13.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89"/>
      <c r="AB355" s="11"/>
      <c r="AC355" s="264"/>
      <c r="AD355" s="264"/>
      <c r="AE355" s="11"/>
      <c r="AF355" s="11"/>
      <c r="AG355" s="11"/>
      <c r="AH355" s="11"/>
      <c r="AI355" s="11"/>
      <c r="AJ355" s="11"/>
      <c r="AK355" s="11"/>
    </row>
    <row r="356" ht="13.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89"/>
      <c r="AB356" s="11"/>
      <c r="AC356" s="264"/>
      <c r="AD356" s="264"/>
      <c r="AE356" s="11"/>
      <c r="AF356" s="11"/>
      <c r="AG356" s="11"/>
      <c r="AH356" s="11"/>
      <c r="AI356" s="11"/>
      <c r="AJ356" s="11"/>
      <c r="AK356" s="11"/>
    </row>
    <row r="357" ht="13.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89"/>
      <c r="AB357" s="11"/>
      <c r="AC357" s="264"/>
      <c r="AD357" s="264"/>
      <c r="AE357" s="11"/>
      <c r="AF357" s="11"/>
      <c r="AG357" s="11"/>
      <c r="AH357" s="11"/>
      <c r="AI357" s="11"/>
      <c r="AJ357" s="11"/>
      <c r="AK357" s="11"/>
    </row>
    <row r="358" ht="13.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89"/>
      <c r="AB358" s="11"/>
      <c r="AC358" s="264"/>
      <c r="AD358" s="264"/>
      <c r="AE358" s="11"/>
      <c r="AF358" s="11"/>
      <c r="AG358" s="11"/>
      <c r="AH358" s="11"/>
      <c r="AI358" s="11"/>
      <c r="AJ358" s="11"/>
      <c r="AK358" s="11"/>
    </row>
    <row r="359" ht="13.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89"/>
      <c r="AB359" s="11"/>
      <c r="AC359" s="264"/>
      <c r="AD359" s="264"/>
      <c r="AE359" s="11"/>
      <c r="AF359" s="11"/>
      <c r="AG359" s="11"/>
      <c r="AH359" s="11"/>
      <c r="AI359" s="11"/>
      <c r="AJ359" s="11"/>
      <c r="AK359" s="11"/>
    </row>
    <row r="360" ht="13.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89"/>
      <c r="AB360" s="11"/>
      <c r="AC360" s="264"/>
      <c r="AD360" s="264"/>
      <c r="AE360" s="11"/>
      <c r="AF360" s="11"/>
      <c r="AG360" s="11"/>
      <c r="AH360" s="11"/>
      <c r="AI360" s="11"/>
      <c r="AJ360" s="11"/>
      <c r="AK360" s="11"/>
    </row>
    <row r="361" ht="13.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89"/>
      <c r="AB361" s="11"/>
      <c r="AC361" s="264"/>
      <c r="AD361" s="264"/>
      <c r="AE361" s="11"/>
      <c r="AF361" s="11"/>
      <c r="AG361" s="11"/>
      <c r="AH361" s="11"/>
      <c r="AI361" s="11"/>
      <c r="AJ361" s="11"/>
      <c r="AK361" s="11"/>
    </row>
    <row r="362" ht="13.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89"/>
      <c r="AB362" s="11"/>
      <c r="AC362" s="264"/>
      <c r="AD362" s="264"/>
      <c r="AE362" s="11"/>
      <c r="AF362" s="11"/>
      <c r="AG362" s="11"/>
      <c r="AH362" s="11"/>
      <c r="AI362" s="11"/>
      <c r="AJ362" s="11"/>
      <c r="AK362" s="11"/>
    </row>
    <row r="363" ht="13.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89"/>
      <c r="AB363" s="11"/>
      <c r="AC363" s="264"/>
      <c r="AD363" s="264"/>
      <c r="AE363" s="11"/>
      <c r="AF363" s="11"/>
      <c r="AG363" s="11"/>
      <c r="AH363" s="11"/>
      <c r="AI363" s="11"/>
      <c r="AJ363" s="11"/>
      <c r="AK363" s="11"/>
    </row>
    <row r="364" ht="13.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89"/>
      <c r="AB364" s="11"/>
      <c r="AC364" s="264"/>
      <c r="AD364" s="264"/>
      <c r="AE364" s="11"/>
      <c r="AF364" s="11"/>
      <c r="AG364" s="11"/>
      <c r="AH364" s="11"/>
      <c r="AI364" s="11"/>
      <c r="AJ364" s="11"/>
      <c r="AK364" s="11"/>
    </row>
    <row r="365" ht="13.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89"/>
      <c r="AB365" s="11"/>
      <c r="AC365" s="264"/>
      <c r="AD365" s="264"/>
      <c r="AE365" s="11"/>
      <c r="AF365" s="11"/>
      <c r="AG365" s="11"/>
      <c r="AH365" s="11"/>
      <c r="AI365" s="11"/>
      <c r="AJ365" s="11"/>
      <c r="AK365" s="11"/>
    </row>
    <row r="366" ht="13.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89"/>
      <c r="AB366" s="11"/>
      <c r="AC366" s="264"/>
      <c r="AD366" s="264"/>
      <c r="AE366" s="11"/>
      <c r="AF366" s="11"/>
      <c r="AG366" s="11"/>
      <c r="AH366" s="11"/>
      <c r="AI366" s="11"/>
      <c r="AJ366" s="11"/>
      <c r="AK366" s="11"/>
    </row>
    <row r="367" ht="13.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89"/>
      <c r="AB367" s="11"/>
      <c r="AC367" s="264"/>
      <c r="AD367" s="264"/>
      <c r="AE367" s="11"/>
      <c r="AF367" s="11"/>
      <c r="AG367" s="11"/>
      <c r="AH367" s="11"/>
      <c r="AI367" s="11"/>
      <c r="AJ367" s="11"/>
      <c r="AK367" s="11"/>
    </row>
    <row r="368" ht="13.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89"/>
      <c r="AB368" s="11"/>
      <c r="AC368" s="264"/>
      <c r="AD368" s="264"/>
      <c r="AE368" s="11"/>
      <c r="AF368" s="11"/>
      <c r="AG368" s="11"/>
      <c r="AH368" s="11"/>
      <c r="AI368" s="11"/>
      <c r="AJ368" s="11"/>
      <c r="AK368" s="11"/>
    </row>
    <row r="369" ht="13.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89"/>
      <c r="AB369" s="11"/>
      <c r="AC369" s="264"/>
      <c r="AD369" s="264"/>
      <c r="AE369" s="11"/>
      <c r="AF369" s="11"/>
      <c r="AG369" s="11"/>
      <c r="AH369" s="11"/>
      <c r="AI369" s="11"/>
      <c r="AJ369" s="11"/>
      <c r="AK369" s="11"/>
    </row>
    <row r="370" ht="13.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89"/>
      <c r="AB370" s="11"/>
      <c r="AC370" s="264"/>
      <c r="AD370" s="264"/>
      <c r="AE370" s="11"/>
      <c r="AF370" s="11"/>
      <c r="AG370" s="11"/>
      <c r="AH370" s="11"/>
      <c r="AI370" s="11"/>
      <c r="AJ370" s="11"/>
      <c r="AK370" s="11"/>
    </row>
    <row r="371" ht="13.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89"/>
      <c r="AB371" s="11"/>
      <c r="AC371" s="264"/>
      <c r="AD371" s="264"/>
      <c r="AE371" s="11"/>
      <c r="AF371" s="11"/>
      <c r="AG371" s="11"/>
      <c r="AH371" s="11"/>
      <c r="AI371" s="11"/>
      <c r="AJ371" s="11"/>
      <c r="AK371" s="11"/>
    </row>
    <row r="372" ht="13.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89"/>
      <c r="AB372" s="11"/>
      <c r="AC372" s="264"/>
      <c r="AD372" s="264"/>
      <c r="AE372" s="11"/>
      <c r="AF372" s="11"/>
      <c r="AG372" s="11"/>
      <c r="AH372" s="11"/>
      <c r="AI372" s="11"/>
      <c r="AJ372" s="11"/>
      <c r="AK372" s="11"/>
    </row>
    <row r="373" ht="13.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89"/>
      <c r="AB373" s="11"/>
      <c r="AC373" s="264"/>
      <c r="AD373" s="264"/>
      <c r="AE373" s="11"/>
      <c r="AF373" s="11"/>
      <c r="AG373" s="11"/>
      <c r="AH373" s="11"/>
      <c r="AI373" s="11"/>
      <c r="AJ373" s="11"/>
      <c r="AK373" s="11"/>
    </row>
    <row r="374" ht="13.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89"/>
      <c r="AB374" s="11"/>
      <c r="AC374" s="264"/>
      <c r="AD374" s="264"/>
      <c r="AE374" s="11"/>
      <c r="AF374" s="11"/>
      <c r="AG374" s="11"/>
      <c r="AH374" s="11"/>
      <c r="AI374" s="11"/>
      <c r="AJ374" s="11"/>
      <c r="AK374" s="11"/>
    </row>
    <row r="375" ht="13.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89"/>
      <c r="AB375" s="11"/>
      <c r="AC375" s="264"/>
      <c r="AD375" s="264"/>
      <c r="AE375" s="11"/>
      <c r="AF375" s="11"/>
      <c r="AG375" s="11"/>
      <c r="AH375" s="11"/>
      <c r="AI375" s="11"/>
      <c r="AJ375" s="11"/>
      <c r="AK375" s="11"/>
    </row>
    <row r="376" ht="13.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89"/>
      <c r="AB376" s="11"/>
      <c r="AC376" s="264"/>
      <c r="AD376" s="264"/>
      <c r="AE376" s="11"/>
      <c r="AF376" s="11"/>
      <c r="AG376" s="11"/>
      <c r="AH376" s="11"/>
      <c r="AI376" s="11"/>
      <c r="AJ376" s="11"/>
      <c r="AK376" s="11"/>
    </row>
    <row r="377" ht="13.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89"/>
      <c r="AB377" s="11"/>
      <c r="AC377" s="264"/>
      <c r="AD377" s="264"/>
      <c r="AE377" s="11"/>
      <c r="AF377" s="11"/>
      <c r="AG377" s="11"/>
      <c r="AH377" s="11"/>
      <c r="AI377" s="11"/>
      <c r="AJ377" s="11"/>
      <c r="AK377" s="11"/>
    </row>
    <row r="378" ht="13.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89"/>
      <c r="AB378" s="11"/>
      <c r="AC378" s="264"/>
      <c r="AD378" s="264"/>
      <c r="AE378" s="11"/>
      <c r="AF378" s="11"/>
      <c r="AG378" s="11"/>
      <c r="AH378" s="11"/>
      <c r="AI378" s="11"/>
      <c r="AJ378" s="11"/>
      <c r="AK378" s="11"/>
    </row>
    <row r="379" ht="13.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89"/>
      <c r="AB379" s="11"/>
      <c r="AC379" s="264"/>
      <c r="AD379" s="264"/>
      <c r="AE379" s="11"/>
      <c r="AF379" s="11"/>
      <c r="AG379" s="11"/>
      <c r="AH379" s="11"/>
      <c r="AI379" s="11"/>
      <c r="AJ379" s="11"/>
      <c r="AK379" s="11"/>
    </row>
    <row r="380" ht="13.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89"/>
      <c r="AB380" s="11"/>
      <c r="AC380" s="264"/>
      <c r="AD380" s="264"/>
      <c r="AE380" s="11"/>
      <c r="AF380" s="11"/>
      <c r="AG380" s="11"/>
      <c r="AH380" s="11"/>
      <c r="AI380" s="11"/>
      <c r="AJ380" s="11"/>
      <c r="AK380" s="11"/>
    </row>
    <row r="381" ht="13.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89"/>
      <c r="AB381" s="11"/>
      <c r="AC381" s="264"/>
      <c r="AD381" s="264"/>
      <c r="AE381" s="11"/>
      <c r="AF381" s="11"/>
      <c r="AG381" s="11"/>
      <c r="AH381" s="11"/>
      <c r="AI381" s="11"/>
      <c r="AJ381" s="11"/>
      <c r="AK381" s="11"/>
    </row>
    <row r="382" ht="13.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89"/>
      <c r="AB382" s="11"/>
      <c r="AC382" s="264"/>
      <c r="AD382" s="264"/>
      <c r="AE382" s="11"/>
      <c r="AF382" s="11"/>
      <c r="AG382" s="11"/>
      <c r="AH382" s="11"/>
      <c r="AI382" s="11"/>
      <c r="AJ382" s="11"/>
      <c r="AK382" s="11"/>
    </row>
    <row r="383" ht="13.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89"/>
      <c r="AB383" s="11"/>
      <c r="AC383" s="264"/>
      <c r="AD383" s="264"/>
      <c r="AE383" s="11"/>
      <c r="AF383" s="11"/>
      <c r="AG383" s="11"/>
      <c r="AH383" s="11"/>
      <c r="AI383" s="11"/>
      <c r="AJ383" s="11"/>
      <c r="AK383" s="11"/>
    </row>
    <row r="384" ht="13.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89"/>
      <c r="AB384" s="11"/>
      <c r="AC384" s="264"/>
      <c r="AD384" s="264"/>
      <c r="AE384" s="11"/>
      <c r="AF384" s="11"/>
      <c r="AG384" s="11"/>
      <c r="AH384" s="11"/>
      <c r="AI384" s="11"/>
      <c r="AJ384" s="11"/>
      <c r="AK384" s="11"/>
    </row>
    <row r="385" ht="13.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89"/>
      <c r="AB385" s="11"/>
      <c r="AC385" s="264"/>
      <c r="AD385" s="264"/>
      <c r="AE385" s="11"/>
      <c r="AF385" s="11"/>
      <c r="AG385" s="11"/>
      <c r="AH385" s="11"/>
      <c r="AI385" s="11"/>
      <c r="AJ385" s="11"/>
      <c r="AK385" s="11"/>
    </row>
    <row r="386" ht="13.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89"/>
      <c r="AB386" s="11"/>
      <c r="AC386" s="264"/>
      <c r="AD386" s="264"/>
      <c r="AE386" s="11"/>
      <c r="AF386" s="11"/>
      <c r="AG386" s="11"/>
      <c r="AH386" s="11"/>
      <c r="AI386" s="11"/>
      <c r="AJ386" s="11"/>
      <c r="AK386" s="11"/>
    </row>
    <row r="387" ht="13.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89"/>
      <c r="AB387" s="11"/>
      <c r="AC387" s="264"/>
      <c r="AD387" s="264"/>
      <c r="AE387" s="11"/>
      <c r="AF387" s="11"/>
      <c r="AG387" s="11"/>
      <c r="AH387" s="11"/>
      <c r="AI387" s="11"/>
      <c r="AJ387" s="11"/>
      <c r="AK387" s="11"/>
    </row>
    <row r="388" ht="13.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89"/>
      <c r="AB388" s="11"/>
      <c r="AC388" s="264"/>
      <c r="AD388" s="264"/>
      <c r="AE388" s="11"/>
      <c r="AF388" s="11"/>
      <c r="AG388" s="11"/>
      <c r="AH388" s="11"/>
      <c r="AI388" s="11"/>
      <c r="AJ388" s="11"/>
      <c r="AK388" s="11"/>
    </row>
    <row r="389" ht="13.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89"/>
      <c r="AB389" s="11"/>
      <c r="AC389" s="264"/>
      <c r="AD389" s="264"/>
      <c r="AE389" s="11"/>
      <c r="AF389" s="11"/>
      <c r="AG389" s="11"/>
      <c r="AH389" s="11"/>
      <c r="AI389" s="11"/>
      <c r="AJ389" s="11"/>
      <c r="AK389" s="11"/>
    </row>
    <row r="390" ht="13.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89"/>
      <c r="AB390" s="11"/>
      <c r="AC390" s="264"/>
      <c r="AD390" s="264"/>
      <c r="AE390" s="11"/>
      <c r="AF390" s="11"/>
      <c r="AG390" s="11"/>
      <c r="AH390" s="11"/>
      <c r="AI390" s="11"/>
      <c r="AJ390" s="11"/>
      <c r="AK390" s="11"/>
    </row>
    <row r="391" ht="13.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89"/>
      <c r="AB391" s="11"/>
      <c r="AC391" s="264"/>
      <c r="AD391" s="264"/>
      <c r="AE391" s="11"/>
      <c r="AF391" s="11"/>
      <c r="AG391" s="11"/>
      <c r="AH391" s="11"/>
      <c r="AI391" s="11"/>
      <c r="AJ391" s="11"/>
      <c r="AK391" s="11"/>
    </row>
    <row r="392" ht="13.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89"/>
      <c r="AB392" s="11"/>
      <c r="AC392" s="264"/>
      <c r="AD392" s="264"/>
      <c r="AE392" s="11"/>
      <c r="AF392" s="11"/>
      <c r="AG392" s="11"/>
      <c r="AH392" s="11"/>
      <c r="AI392" s="11"/>
      <c r="AJ392" s="11"/>
      <c r="AK392" s="11"/>
    </row>
    <row r="393" ht="13.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89"/>
      <c r="AB393" s="11"/>
      <c r="AC393" s="264"/>
      <c r="AD393" s="264"/>
      <c r="AE393" s="11"/>
      <c r="AF393" s="11"/>
      <c r="AG393" s="11"/>
      <c r="AH393" s="11"/>
      <c r="AI393" s="11"/>
      <c r="AJ393" s="11"/>
      <c r="AK393" s="11"/>
    </row>
    <row r="394" ht="13.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89"/>
      <c r="AB394" s="11"/>
      <c r="AC394" s="264"/>
      <c r="AD394" s="264"/>
      <c r="AE394" s="11"/>
      <c r="AF394" s="11"/>
      <c r="AG394" s="11"/>
      <c r="AH394" s="11"/>
      <c r="AI394" s="11"/>
      <c r="AJ394" s="11"/>
      <c r="AK394" s="11"/>
    </row>
    <row r="395" ht="13.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89"/>
      <c r="AB395" s="11"/>
      <c r="AC395" s="264"/>
      <c r="AD395" s="264"/>
      <c r="AE395" s="11"/>
      <c r="AF395" s="11"/>
      <c r="AG395" s="11"/>
      <c r="AH395" s="11"/>
      <c r="AI395" s="11"/>
      <c r="AJ395" s="11"/>
      <c r="AK395" s="11"/>
    </row>
    <row r="396" ht="13.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89"/>
      <c r="AB396" s="11"/>
      <c r="AC396" s="264"/>
      <c r="AD396" s="264"/>
      <c r="AE396" s="11"/>
      <c r="AF396" s="11"/>
      <c r="AG396" s="11"/>
      <c r="AH396" s="11"/>
      <c r="AI396" s="11"/>
      <c r="AJ396" s="11"/>
      <c r="AK396" s="11"/>
    </row>
    <row r="397" ht="13.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89"/>
      <c r="AB397" s="11"/>
      <c r="AC397" s="264"/>
      <c r="AD397" s="264"/>
      <c r="AE397" s="11"/>
      <c r="AF397" s="11"/>
      <c r="AG397" s="11"/>
      <c r="AH397" s="11"/>
      <c r="AI397" s="11"/>
      <c r="AJ397" s="11"/>
      <c r="AK397" s="11"/>
    </row>
    <row r="398" ht="13.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89"/>
      <c r="AB398" s="11"/>
      <c r="AC398" s="264"/>
      <c r="AD398" s="264"/>
      <c r="AE398" s="11"/>
      <c r="AF398" s="11"/>
      <c r="AG398" s="11"/>
      <c r="AH398" s="11"/>
      <c r="AI398" s="11"/>
      <c r="AJ398" s="11"/>
      <c r="AK398" s="11"/>
    </row>
    <row r="399" ht="13.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89"/>
      <c r="AB399" s="11"/>
      <c r="AC399" s="264"/>
      <c r="AD399" s="264"/>
      <c r="AE399" s="11"/>
      <c r="AF399" s="11"/>
      <c r="AG399" s="11"/>
      <c r="AH399" s="11"/>
      <c r="AI399" s="11"/>
      <c r="AJ399" s="11"/>
      <c r="AK399" s="11"/>
    </row>
    <row r="400" ht="13.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89"/>
      <c r="AB400" s="11"/>
      <c r="AC400" s="264"/>
      <c r="AD400" s="264"/>
      <c r="AE400" s="11"/>
      <c r="AF400" s="11"/>
      <c r="AG400" s="11"/>
      <c r="AH400" s="11"/>
      <c r="AI400" s="11"/>
      <c r="AJ400" s="11"/>
      <c r="AK400" s="11"/>
    </row>
    <row r="401" ht="13.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89"/>
      <c r="AB401" s="11"/>
      <c r="AC401" s="264"/>
      <c r="AD401" s="264"/>
      <c r="AE401" s="11"/>
      <c r="AF401" s="11"/>
      <c r="AG401" s="11"/>
      <c r="AH401" s="11"/>
      <c r="AI401" s="11"/>
      <c r="AJ401" s="11"/>
      <c r="AK401" s="11"/>
    </row>
    <row r="402" ht="13.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89"/>
      <c r="AB402" s="11"/>
      <c r="AC402" s="264"/>
      <c r="AD402" s="264"/>
      <c r="AE402" s="11"/>
      <c r="AF402" s="11"/>
      <c r="AG402" s="11"/>
      <c r="AH402" s="11"/>
      <c r="AI402" s="11"/>
      <c r="AJ402" s="11"/>
      <c r="AK402" s="11"/>
    </row>
    <row r="403" ht="13.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89"/>
      <c r="AB403" s="11"/>
      <c r="AC403" s="264"/>
      <c r="AD403" s="264"/>
      <c r="AE403" s="11"/>
      <c r="AF403" s="11"/>
      <c r="AG403" s="11"/>
      <c r="AH403" s="11"/>
      <c r="AI403" s="11"/>
      <c r="AJ403" s="11"/>
      <c r="AK403" s="11"/>
    </row>
    <row r="404" ht="13.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89"/>
      <c r="AB404" s="11"/>
      <c r="AC404" s="264"/>
      <c r="AD404" s="264"/>
      <c r="AE404" s="11"/>
      <c r="AF404" s="11"/>
      <c r="AG404" s="11"/>
      <c r="AH404" s="11"/>
      <c r="AI404" s="11"/>
      <c r="AJ404" s="11"/>
      <c r="AK404" s="11"/>
    </row>
    <row r="405" ht="13.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89"/>
      <c r="AB405" s="11"/>
      <c r="AC405" s="264"/>
      <c r="AD405" s="264"/>
      <c r="AE405" s="11"/>
      <c r="AF405" s="11"/>
      <c r="AG405" s="11"/>
      <c r="AH405" s="11"/>
      <c r="AI405" s="11"/>
      <c r="AJ405" s="11"/>
      <c r="AK405" s="11"/>
    </row>
    <row r="406" ht="13.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89"/>
      <c r="AB406" s="11"/>
      <c r="AC406" s="264"/>
      <c r="AD406" s="264"/>
      <c r="AE406" s="11"/>
      <c r="AF406" s="11"/>
      <c r="AG406" s="11"/>
      <c r="AH406" s="11"/>
      <c r="AI406" s="11"/>
      <c r="AJ406" s="11"/>
      <c r="AK406" s="11"/>
    </row>
    <row r="407" ht="13.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89"/>
      <c r="AB407" s="11"/>
      <c r="AC407" s="264"/>
      <c r="AD407" s="264"/>
      <c r="AE407" s="11"/>
      <c r="AF407" s="11"/>
      <c r="AG407" s="11"/>
      <c r="AH407" s="11"/>
      <c r="AI407" s="11"/>
      <c r="AJ407" s="11"/>
      <c r="AK407" s="11"/>
    </row>
    <row r="408" ht="13.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89"/>
      <c r="AB408" s="11"/>
      <c r="AC408" s="264"/>
      <c r="AD408" s="264"/>
      <c r="AE408" s="11"/>
      <c r="AF408" s="11"/>
      <c r="AG408" s="11"/>
      <c r="AH408" s="11"/>
      <c r="AI408" s="11"/>
      <c r="AJ408" s="11"/>
      <c r="AK408" s="11"/>
    </row>
    <row r="409" ht="13.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89"/>
      <c r="AB409" s="11"/>
      <c r="AC409" s="264"/>
      <c r="AD409" s="264"/>
      <c r="AE409" s="11"/>
      <c r="AF409" s="11"/>
      <c r="AG409" s="11"/>
      <c r="AH409" s="11"/>
      <c r="AI409" s="11"/>
      <c r="AJ409" s="11"/>
      <c r="AK409" s="11"/>
    </row>
    <row r="410" ht="13.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89"/>
      <c r="AB410" s="11"/>
      <c r="AC410" s="264"/>
      <c r="AD410" s="264"/>
      <c r="AE410" s="11"/>
      <c r="AF410" s="11"/>
      <c r="AG410" s="11"/>
      <c r="AH410" s="11"/>
      <c r="AI410" s="11"/>
      <c r="AJ410" s="11"/>
      <c r="AK410" s="11"/>
    </row>
    <row r="411" ht="13.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89"/>
      <c r="AB411" s="11"/>
      <c r="AC411" s="264"/>
      <c r="AD411" s="264"/>
      <c r="AE411" s="11"/>
      <c r="AF411" s="11"/>
      <c r="AG411" s="11"/>
      <c r="AH411" s="11"/>
      <c r="AI411" s="11"/>
      <c r="AJ411" s="11"/>
      <c r="AK411" s="11"/>
    </row>
    <row r="412" ht="13.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89"/>
      <c r="AB412" s="11"/>
      <c r="AC412" s="264"/>
      <c r="AD412" s="264"/>
      <c r="AE412" s="11"/>
      <c r="AF412" s="11"/>
      <c r="AG412" s="11"/>
      <c r="AH412" s="11"/>
      <c r="AI412" s="11"/>
      <c r="AJ412" s="11"/>
      <c r="AK412" s="11"/>
    </row>
    <row r="413" ht="13.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89"/>
      <c r="AB413" s="11"/>
      <c r="AC413" s="264"/>
      <c r="AD413" s="264"/>
      <c r="AE413" s="11"/>
      <c r="AF413" s="11"/>
      <c r="AG413" s="11"/>
      <c r="AH413" s="11"/>
      <c r="AI413" s="11"/>
      <c r="AJ413" s="11"/>
      <c r="AK413" s="11"/>
    </row>
    <row r="414" ht="13.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89"/>
      <c r="AB414" s="11"/>
      <c r="AC414" s="264"/>
      <c r="AD414" s="264"/>
      <c r="AE414" s="11"/>
      <c r="AF414" s="11"/>
      <c r="AG414" s="11"/>
      <c r="AH414" s="11"/>
      <c r="AI414" s="11"/>
      <c r="AJ414" s="11"/>
      <c r="AK414" s="11"/>
    </row>
    <row r="415" ht="13.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89"/>
      <c r="AB415" s="11"/>
      <c r="AC415" s="264"/>
      <c r="AD415" s="264"/>
      <c r="AE415" s="11"/>
      <c r="AF415" s="11"/>
      <c r="AG415" s="11"/>
      <c r="AH415" s="11"/>
      <c r="AI415" s="11"/>
      <c r="AJ415" s="11"/>
      <c r="AK415" s="11"/>
    </row>
    <row r="416" ht="13.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89"/>
      <c r="AB416" s="11"/>
      <c r="AC416" s="264"/>
      <c r="AD416" s="264"/>
      <c r="AE416" s="11"/>
      <c r="AF416" s="11"/>
      <c r="AG416" s="11"/>
      <c r="AH416" s="11"/>
      <c r="AI416" s="11"/>
      <c r="AJ416" s="11"/>
      <c r="AK416" s="11"/>
    </row>
    <row r="417" ht="13.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89"/>
      <c r="AB417" s="11"/>
      <c r="AC417" s="264"/>
      <c r="AD417" s="264"/>
      <c r="AE417" s="11"/>
      <c r="AF417" s="11"/>
      <c r="AG417" s="11"/>
      <c r="AH417" s="11"/>
      <c r="AI417" s="11"/>
      <c r="AJ417" s="11"/>
      <c r="AK417" s="11"/>
    </row>
    <row r="418" ht="13.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89"/>
      <c r="AB418" s="11"/>
      <c r="AC418" s="264"/>
      <c r="AD418" s="264"/>
      <c r="AE418" s="11"/>
      <c r="AF418" s="11"/>
      <c r="AG418" s="11"/>
      <c r="AH418" s="11"/>
      <c r="AI418" s="11"/>
      <c r="AJ418" s="11"/>
      <c r="AK418" s="11"/>
    </row>
    <row r="419" ht="13.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89"/>
      <c r="AB419" s="11"/>
      <c r="AC419" s="264"/>
      <c r="AD419" s="264"/>
      <c r="AE419" s="11"/>
      <c r="AF419" s="11"/>
      <c r="AG419" s="11"/>
      <c r="AH419" s="11"/>
      <c r="AI419" s="11"/>
      <c r="AJ419" s="11"/>
      <c r="AK419" s="11"/>
    </row>
    <row r="420" ht="13.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89"/>
      <c r="AB420" s="11"/>
      <c r="AC420" s="264"/>
      <c r="AD420" s="264"/>
      <c r="AE420" s="11"/>
      <c r="AF420" s="11"/>
      <c r="AG420" s="11"/>
      <c r="AH420" s="11"/>
      <c r="AI420" s="11"/>
      <c r="AJ420" s="11"/>
      <c r="AK420" s="11"/>
    </row>
    <row r="421" ht="13.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89"/>
      <c r="AB421" s="11"/>
      <c r="AC421" s="264"/>
      <c r="AD421" s="264"/>
      <c r="AE421" s="11"/>
      <c r="AF421" s="11"/>
      <c r="AG421" s="11"/>
      <c r="AH421" s="11"/>
      <c r="AI421" s="11"/>
      <c r="AJ421" s="11"/>
      <c r="AK421" s="11"/>
    </row>
    <row r="422" ht="13.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89"/>
      <c r="AB422" s="11"/>
      <c r="AC422" s="264"/>
      <c r="AD422" s="264"/>
      <c r="AE422" s="11"/>
      <c r="AF422" s="11"/>
      <c r="AG422" s="11"/>
      <c r="AH422" s="11"/>
      <c r="AI422" s="11"/>
      <c r="AJ422" s="11"/>
      <c r="AK422" s="11"/>
    </row>
    <row r="423" ht="13.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89"/>
      <c r="AB423" s="11"/>
      <c r="AC423" s="264"/>
      <c r="AD423" s="264"/>
      <c r="AE423" s="11"/>
      <c r="AF423" s="11"/>
      <c r="AG423" s="11"/>
      <c r="AH423" s="11"/>
      <c r="AI423" s="11"/>
      <c r="AJ423" s="11"/>
      <c r="AK423" s="11"/>
    </row>
    <row r="424" ht="13.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89"/>
      <c r="AB424" s="11"/>
      <c r="AC424" s="264"/>
      <c r="AD424" s="264"/>
      <c r="AE424" s="11"/>
      <c r="AF424" s="11"/>
      <c r="AG424" s="11"/>
      <c r="AH424" s="11"/>
      <c r="AI424" s="11"/>
      <c r="AJ424" s="11"/>
      <c r="AK424" s="11"/>
    </row>
    <row r="425" ht="13.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89"/>
      <c r="AB425" s="11"/>
      <c r="AC425" s="264"/>
      <c r="AD425" s="264"/>
      <c r="AE425" s="11"/>
      <c r="AF425" s="11"/>
      <c r="AG425" s="11"/>
      <c r="AH425" s="11"/>
      <c r="AI425" s="11"/>
      <c r="AJ425" s="11"/>
      <c r="AK425" s="11"/>
    </row>
    <row r="426" ht="13.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89"/>
      <c r="AB426" s="11"/>
      <c r="AC426" s="264"/>
      <c r="AD426" s="264"/>
      <c r="AE426" s="11"/>
      <c r="AF426" s="11"/>
      <c r="AG426" s="11"/>
      <c r="AH426" s="11"/>
      <c r="AI426" s="11"/>
      <c r="AJ426" s="11"/>
      <c r="AK426" s="11"/>
    </row>
    <row r="427" ht="13.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89"/>
      <c r="AB427" s="11"/>
      <c r="AC427" s="264"/>
      <c r="AD427" s="264"/>
      <c r="AE427" s="11"/>
      <c r="AF427" s="11"/>
      <c r="AG427" s="11"/>
      <c r="AH427" s="11"/>
      <c r="AI427" s="11"/>
      <c r="AJ427" s="11"/>
      <c r="AK427" s="11"/>
    </row>
    <row r="428" ht="13.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89"/>
      <c r="AB428" s="11"/>
      <c r="AC428" s="264"/>
      <c r="AD428" s="264"/>
      <c r="AE428" s="11"/>
      <c r="AF428" s="11"/>
      <c r="AG428" s="11"/>
      <c r="AH428" s="11"/>
      <c r="AI428" s="11"/>
      <c r="AJ428" s="11"/>
      <c r="AK428" s="11"/>
    </row>
    <row r="429" ht="13.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89"/>
      <c r="AB429" s="11"/>
      <c r="AC429" s="264"/>
      <c r="AD429" s="264"/>
      <c r="AE429" s="11"/>
      <c r="AF429" s="11"/>
      <c r="AG429" s="11"/>
      <c r="AH429" s="11"/>
      <c r="AI429" s="11"/>
      <c r="AJ429" s="11"/>
      <c r="AK429" s="11"/>
    </row>
    <row r="430" ht="13.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89"/>
      <c r="AB430" s="11"/>
      <c r="AC430" s="264"/>
      <c r="AD430" s="264"/>
      <c r="AE430" s="11"/>
      <c r="AF430" s="11"/>
      <c r="AG430" s="11"/>
      <c r="AH430" s="11"/>
      <c r="AI430" s="11"/>
      <c r="AJ430" s="11"/>
      <c r="AK430" s="11"/>
    </row>
    <row r="431" ht="13.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89"/>
      <c r="AB431" s="11"/>
      <c r="AC431" s="264"/>
      <c r="AD431" s="264"/>
      <c r="AE431" s="11"/>
      <c r="AF431" s="11"/>
      <c r="AG431" s="11"/>
      <c r="AH431" s="11"/>
      <c r="AI431" s="11"/>
      <c r="AJ431" s="11"/>
      <c r="AK431" s="11"/>
    </row>
    <row r="432" ht="13.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89"/>
      <c r="AB432" s="11"/>
      <c r="AC432" s="264"/>
      <c r="AD432" s="264"/>
      <c r="AE432" s="11"/>
      <c r="AF432" s="11"/>
      <c r="AG432" s="11"/>
      <c r="AH432" s="11"/>
      <c r="AI432" s="11"/>
      <c r="AJ432" s="11"/>
      <c r="AK432" s="11"/>
    </row>
    <row r="433" ht="13.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89"/>
      <c r="AB433" s="11"/>
      <c r="AC433" s="264"/>
      <c r="AD433" s="264"/>
      <c r="AE433" s="11"/>
      <c r="AF433" s="11"/>
      <c r="AG433" s="11"/>
      <c r="AH433" s="11"/>
      <c r="AI433" s="11"/>
      <c r="AJ433" s="11"/>
      <c r="AK433" s="11"/>
    </row>
    <row r="434" ht="13.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89"/>
      <c r="AB434" s="11"/>
      <c r="AC434" s="264"/>
      <c r="AD434" s="264"/>
      <c r="AE434" s="11"/>
      <c r="AF434" s="11"/>
      <c r="AG434" s="11"/>
      <c r="AH434" s="11"/>
      <c r="AI434" s="11"/>
      <c r="AJ434" s="11"/>
      <c r="AK434" s="11"/>
    </row>
    <row r="435" ht="13.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89"/>
      <c r="AB435" s="11"/>
      <c r="AC435" s="264"/>
      <c r="AD435" s="264"/>
      <c r="AE435" s="11"/>
      <c r="AF435" s="11"/>
      <c r="AG435" s="11"/>
      <c r="AH435" s="11"/>
      <c r="AI435" s="11"/>
      <c r="AJ435" s="11"/>
      <c r="AK435" s="11"/>
    </row>
    <row r="436" ht="13.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89"/>
      <c r="AB436" s="11"/>
      <c r="AC436" s="264"/>
      <c r="AD436" s="264"/>
      <c r="AE436" s="11"/>
      <c r="AF436" s="11"/>
      <c r="AG436" s="11"/>
      <c r="AH436" s="11"/>
      <c r="AI436" s="11"/>
      <c r="AJ436" s="11"/>
      <c r="AK436" s="11"/>
    </row>
    <row r="437" ht="13.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89"/>
      <c r="AB437" s="11"/>
      <c r="AC437" s="264"/>
      <c r="AD437" s="264"/>
      <c r="AE437" s="11"/>
      <c r="AF437" s="11"/>
      <c r="AG437" s="11"/>
      <c r="AH437" s="11"/>
      <c r="AI437" s="11"/>
      <c r="AJ437" s="11"/>
      <c r="AK437" s="11"/>
    </row>
    <row r="438" ht="13.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89"/>
      <c r="AB438" s="11"/>
      <c r="AC438" s="264"/>
      <c r="AD438" s="264"/>
      <c r="AE438" s="11"/>
      <c r="AF438" s="11"/>
      <c r="AG438" s="11"/>
      <c r="AH438" s="11"/>
      <c r="AI438" s="11"/>
      <c r="AJ438" s="11"/>
      <c r="AK438" s="11"/>
    </row>
    <row r="439" ht="13.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89"/>
      <c r="AB439" s="11"/>
      <c r="AC439" s="264"/>
      <c r="AD439" s="264"/>
      <c r="AE439" s="11"/>
      <c r="AF439" s="11"/>
      <c r="AG439" s="11"/>
      <c r="AH439" s="11"/>
      <c r="AI439" s="11"/>
      <c r="AJ439" s="11"/>
      <c r="AK439" s="11"/>
    </row>
    <row r="440" ht="13.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89"/>
      <c r="AB440" s="11"/>
      <c r="AC440" s="264"/>
      <c r="AD440" s="264"/>
      <c r="AE440" s="11"/>
      <c r="AF440" s="11"/>
      <c r="AG440" s="11"/>
      <c r="AH440" s="11"/>
      <c r="AI440" s="11"/>
      <c r="AJ440" s="11"/>
      <c r="AK440" s="11"/>
    </row>
    <row r="441" ht="13.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89"/>
      <c r="AB441" s="11"/>
      <c r="AC441" s="264"/>
      <c r="AD441" s="264"/>
      <c r="AE441" s="11"/>
      <c r="AF441" s="11"/>
      <c r="AG441" s="11"/>
      <c r="AH441" s="11"/>
      <c r="AI441" s="11"/>
      <c r="AJ441" s="11"/>
      <c r="AK441" s="11"/>
    </row>
    <row r="442" ht="13.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89"/>
      <c r="AB442" s="11"/>
      <c r="AC442" s="264"/>
      <c r="AD442" s="264"/>
      <c r="AE442" s="11"/>
      <c r="AF442" s="11"/>
      <c r="AG442" s="11"/>
      <c r="AH442" s="11"/>
      <c r="AI442" s="11"/>
      <c r="AJ442" s="11"/>
      <c r="AK442" s="11"/>
    </row>
    <row r="443" ht="13.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89"/>
      <c r="AB443" s="11"/>
      <c r="AC443" s="264"/>
      <c r="AD443" s="264"/>
      <c r="AE443" s="11"/>
      <c r="AF443" s="11"/>
      <c r="AG443" s="11"/>
      <c r="AH443" s="11"/>
      <c r="AI443" s="11"/>
      <c r="AJ443" s="11"/>
      <c r="AK443" s="11"/>
    </row>
    <row r="444" ht="13.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89"/>
      <c r="AB444" s="11"/>
      <c r="AC444" s="264"/>
      <c r="AD444" s="264"/>
      <c r="AE444" s="11"/>
      <c r="AF444" s="11"/>
      <c r="AG444" s="11"/>
      <c r="AH444" s="11"/>
      <c r="AI444" s="11"/>
      <c r="AJ444" s="11"/>
      <c r="AK444" s="11"/>
    </row>
    <row r="445" ht="13.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89"/>
      <c r="AB445" s="11"/>
      <c r="AC445" s="264"/>
      <c r="AD445" s="264"/>
      <c r="AE445" s="11"/>
      <c r="AF445" s="11"/>
      <c r="AG445" s="11"/>
      <c r="AH445" s="11"/>
      <c r="AI445" s="11"/>
      <c r="AJ445" s="11"/>
      <c r="AK445" s="11"/>
    </row>
    <row r="446" ht="13.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89"/>
      <c r="AB446" s="11"/>
      <c r="AC446" s="264"/>
      <c r="AD446" s="264"/>
      <c r="AE446" s="11"/>
      <c r="AF446" s="11"/>
      <c r="AG446" s="11"/>
      <c r="AH446" s="11"/>
      <c r="AI446" s="11"/>
      <c r="AJ446" s="11"/>
      <c r="AK446" s="11"/>
    </row>
    <row r="447" ht="13.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89"/>
      <c r="AB447" s="11"/>
      <c r="AC447" s="264"/>
      <c r="AD447" s="264"/>
      <c r="AE447" s="11"/>
      <c r="AF447" s="11"/>
      <c r="AG447" s="11"/>
      <c r="AH447" s="11"/>
      <c r="AI447" s="11"/>
      <c r="AJ447" s="11"/>
      <c r="AK447" s="11"/>
    </row>
    <row r="448" ht="13.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89"/>
      <c r="AB448" s="11"/>
      <c r="AC448" s="264"/>
      <c r="AD448" s="264"/>
      <c r="AE448" s="11"/>
      <c r="AF448" s="11"/>
      <c r="AG448" s="11"/>
      <c r="AH448" s="11"/>
      <c r="AI448" s="11"/>
      <c r="AJ448" s="11"/>
      <c r="AK448" s="11"/>
    </row>
    <row r="449" ht="13.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89"/>
      <c r="AB449" s="11"/>
      <c r="AC449" s="264"/>
      <c r="AD449" s="264"/>
      <c r="AE449" s="11"/>
      <c r="AF449" s="11"/>
      <c r="AG449" s="11"/>
      <c r="AH449" s="11"/>
      <c r="AI449" s="11"/>
      <c r="AJ449" s="11"/>
      <c r="AK449" s="11"/>
    </row>
    <row r="450" ht="13.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89"/>
      <c r="AB450" s="11"/>
      <c r="AC450" s="264"/>
      <c r="AD450" s="264"/>
      <c r="AE450" s="11"/>
      <c r="AF450" s="11"/>
      <c r="AG450" s="11"/>
      <c r="AH450" s="11"/>
      <c r="AI450" s="11"/>
      <c r="AJ450" s="11"/>
      <c r="AK450" s="11"/>
    </row>
    <row r="451" ht="13.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89"/>
      <c r="AB451" s="11"/>
      <c r="AC451" s="264"/>
      <c r="AD451" s="264"/>
      <c r="AE451" s="11"/>
      <c r="AF451" s="11"/>
      <c r="AG451" s="11"/>
      <c r="AH451" s="11"/>
      <c r="AI451" s="11"/>
      <c r="AJ451" s="11"/>
      <c r="AK451" s="11"/>
    </row>
    <row r="452" ht="13.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89"/>
      <c r="AB452" s="11"/>
      <c r="AC452" s="264"/>
      <c r="AD452" s="264"/>
      <c r="AE452" s="11"/>
      <c r="AF452" s="11"/>
      <c r="AG452" s="11"/>
      <c r="AH452" s="11"/>
      <c r="AI452" s="11"/>
      <c r="AJ452" s="11"/>
      <c r="AK452" s="11"/>
    </row>
    <row r="453" ht="13.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89"/>
      <c r="AB453" s="11"/>
      <c r="AC453" s="264"/>
      <c r="AD453" s="264"/>
      <c r="AE453" s="11"/>
      <c r="AF453" s="11"/>
      <c r="AG453" s="11"/>
      <c r="AH453" s="11"/>
      <c r="AI453" s="11"/>
      <c r="AJ453" s="11"/>
      <c r="AK453" s="11"/>
    </row>
    <row r="454" ht="13.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89"/>
      <c r="AB454" s="11"/>
      <c r="AC454" s="264"/>
      <c r="AD454" s="264"/>
      <c r="AE454" s="11"/>
      <c r="AF454" s="11"/>
      <c r="AG454" s="11"/>
      <c r="AH454" s="11"/>
      <c r="AI454" s="11"/>
      <c r="AJ454" s="11"/>
      <c r="AK454" s="11"/>
    </row>
    <row r="455" ht="13.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89"/>
      <c r="AB455" s="11"/>
      <c r="AC455" s="264"/>
      <c r="AD455" s="264"/>
      <c r="AE455" s="11"/>
      <c r="AF455" s="11"/>
      <c r="AG455" s="11"/>
      <c r="AH455" s="11"/>
      <c r="AI455" s="11"/>
      <c r="AJ455" s="11"/>
      <c r="AK455" s="11"/>
    </row>
    <row r="456" ht="13.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89"/>
      <c r="AB456" s="11"/>
      <c r="AC456" s="264"/>
      <c r="AD456" s="264"/>
      <c r="AE456" s="11"/>
      <c r="AF456" s="11"/>
      <c r="AG456" s="11"/>
      <c r="AH456" s="11"/>
      <c r="AI456" s="11"/>
      <c r="AJ456" s="11"/>
      <c r="AK456" s="11"/>
    </row>
    <row r="457" ht="13.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89"/>
      <c r="AB457" s="11"/>
      <c r="AC457" s="264"/>
      <c r="AD457" s="264"/>
      <c r="AE457" s="11"/>
      <c r="AF457" s="11"/>
      <c r="AG457" s="11"/>
      <c r="AH457" s="11"/>
      <c r="AI457" s="11"/>
      <c r="AJ457" s="11"/>
      <c r="AK457" s="11"/>
    </row>
    <row r="458" ht="13.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89"/>
      <c r="AB458" s="11"/>
      <c r="AC458" s="264"/>
      <c r="AD458" s="264"/>
      <c r="AE458" s="11"/>
      <c r="AF458" s="11"/>
      <c r="AG458" s="11"/>
      <c r="AH458" s="11"/>
      <c r="AI458" s="11"/>
      <c r="AJ458" s="11"/>
      <c r="AK458" s="11"/>
    </row>
    <row r="459" ht="13.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89"/>
      <c r="AB459" s="11"/>
      <c r="AC459" s="264"/>
      <c r="AD459" s="264"/>
      <c r="AE459" s="11"/>
      <c r="AF459" s="11"/>
      <c r="AG459" s="11"/>
      <c r="AH459" s="11"/>
      <c r="AI459" s="11"/>
      <c r="AJ459" s="11"/>
      <c r="AK459" s="11"/>
    </row>
    <row r="460" ht="13.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89"/>
      <c r="AB460" s="11"/>
      <c r="AC460" s="264"/>
      <c r="AD460" s="264"/>
      <c r="AE460" s="11"/>
      <c r="AF460" s="11"/>
      <c r="AG460" s="11"/>
      <c r="AH460" s="11"/>
      <c r="AI460" s="11"/>
      <c r="AJ460" s="11"/>
      <c r="AK460" s="11"/>
    </row>
    <row r="461" ht="13.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89"/>
      <c r="AB461" s="11"/>
      <c r="AC461" s="264"/>
      <c r="AD461" s="264"/>
      <c r="AE461" s="11"/>
      <c r="AF461" s="11"/>
      <c r="AG461" s="11"/>
      <c r="AH461" s="11"/>
      <c r="AI461" s="11"/>
      <c r="AJ461" s="11"/>
      <c r="AK461" s="11"/>
    </row>
    <row r="462" ht="13.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89"/>
      <c r="AB462" s="11"/>
      <c r="AC462" s="264"/>
      <c r="AD462" s="264"/>
      <c r="AE462" s="11"/>
      <c r="AF462" s="11"/>
      <c r="AG462" s="11"/>
      <c r="AH462" s="11"/>
      <c r="AI462" s="11"/>
      <c r="AJ462" s="11"/>
      <c r="AK462" s="11"/>
    </row>
    <row r="463" ht="13.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89"/>
      <c r="AB463" s="11"/>
      <c r="AC463" s="264"/>
      <c r="AD463" s="264"/>
      <c r="AE463" s="11"/>
      <c r="AF463" s="11"/>
      <c r="AG463" s="11"/>
      <c r="AH463" s="11"/>
      <c r="AI463" s="11"/>
      <c r="AJ463" s="11"/>
      <c r="AK463" s="11"/>
    </row>
    <row r="464" ht="13.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89"/>
      <c r="AB464" s="11"/>
      <c r="AC464" s="264"/>
      <c r="AD464" s="264"/>
      <c r="AE464" s="11"/>
      <c r="AF464" s="11"/>
      <c r="AG464" s="11"/>
      <c r="AH464" s="11"/>
      <c r="AI464" s="11"/>
      <c r="AJ464" s="11"/>
      <c r="AK464" s="11"/>
    </row>
    <row r="465" ht="13.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89"/>
      <c r="AB465" s="11"/>
      <c r="AC465" s="264"/>
      <c r="AD465" s="264"/>
      <c r="AE465" s="11"/>
      <c r="AF465" s="11"/>
      <c r="AG465" s="11"/>
      <c r="AH465" s="11"/>
      <c r="AI465" s="11"/>
      <c r="AJ465" s="11"/>
      <c r="AK465" s="11"/>
    </row>
    <row r="466" ht="13.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89"/>
      <c r="AB466" s="11"/>
      <c r="AC466" s="264"/>
      <c r="AD466" s="264"/>
      <c r="AE466" s="11"/>
      <c r="AF466" s="11"/>
      <c r="AG466" s="11"/>
      <c r="AH466" s="11"/>
      <c r="AI466" s="11"/>
      <c r="AJ466" s="11"/>
      <c r="AK466" s="11"/>
    </row>
    <row r="467" ht="13.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89"/>
      <c r="AB467" s="11"/>
      <c r="AC467" s="264"/>
      <c r="AD467" s="264"/>
      <c r="AE467" s="11"/>
      <c r="AF467" s="11"/>
      <c r="AG467" s="11"/>
      <c r="AH467" s="11"/>
      <c r="AI467" s="11"/>
      <c r="AJ467" s="11"/>
      <c r="AK467" s="11"/>
    </row>
    <row r="468" ht="13.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89"/>
      <c r="AB468" s="11"/>
      <c r="AC468" s="264"/>
      <c r="AD468" s="264"/>
      <c r="AE468" s="11"/>
      <c r="AF468" s="11"/>
      <c r="AG468" s="11"/>
      <c r="AH468" s="11"/>
      <c r="AI468" s="11"/>
      <c r="AJ468" s="11"/>
      <c r="AK468" s="11"/>
    </row>
    <row r="469" ht="13.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89"/>
      <c r="AB469" s="11"/>
      <c r="AC469" s="264"/>
      <c r="AD469" s="264"/>
      <c r="AE469" s="11"/>
      <c r="AF469" s="11"/>
      <c r="AG469" s="11"/>
      <c r="AH469" s="11"/>
      <c r="AI469" s="11"/>
      <c r="AJ469" s="11"/>
      <c r="AK469" s="11"/>
    </row>
    <row r="470" ht="13.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89"/>
      <c r="AB470" s="11"/>
      <c r="AC470" s="264"/>
      <c r="AD470" s="264"/>
      <c r="AE470" s="11"/>
      <c r="AF470" s="11"/>
      <c r="AG470" s="11"/>
      <c r="AH470" s="11"/>
      <c r="AI470" s="11"/>
      <c r="AJ470" s="11"/>
      <c r="AK470" s="11"/>
    </row>
    <row r="471" ht="13.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89"/>
      <c r="AB471" s="11"/>
      <c r="AC471" s="264"/>
      <c r="AD471" s="264"/>
      <c r="AE471" s="11"/>
      <c r="AF471" s="11"/>
      <c r="AG471" s="11"/>
      <c r="AH471" s="11"/>
      <c r="AI471" s="11"/>
      <c r="AJ471" s="11"/>
      <c r="AK471" s="11"/>
    </row>
    <row r="472" ht="13.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89"/>
      <c r="AB472" s="11"/>
      <c r="AC472" s="264"/>
      <c r="AD472" s="264"/>
      <c r="AE472" s="11"/>
      <c r="AF472" s="11"/>
      <c r="AG472" s="11"/>
      <c r="AH472" s="11"/>
      <c r="AI472" s="11"/>
      <c r="AJ472" s="11"/>
      <c r="AK472" s="11"/>
    </row>
    <row r="473" ht="13.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89"/>
      <c r="AB473" s="11"/>
      <c r="AC473" s="264"/>
      <c r="AD473" s="264"/>
      <c r="AE473" s="11"/>
      <c r="AF473" s="11"/>
      <c r="AG473" s="11"/>
      <c r="AH473" s="11"/>
      <c r="AI473" s="11"/>
      <c r="AJ473" s="11"/>
      <c r="AK473" s="11"/>
    </row>
    <row r="474" ht="13.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89"/>
      <c r="AB474" s="11"/>
      <c r="AC474" s="264"/>
      <c r="AD474" s="264"/>
      <c r="AE474" s="11"/>
      <c r="AF474" s="11"/>
      <c r="AG474" s="11"/>
      <c r="AH474" s="11"/>
      <c r="AI474" s="11"/>
      <c r="AJ474" s="11"/>
      <c r="AK474" s="11"/>
    </row>
    <row r="475" ht="13.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89"/>
      <c r="AB475" s="11"/>
      <c r="AC475" s="264"/>
      <c r="AD475" s="264"/>
      <c r="AE475" s="11"/>
      <c r="AF475" s="11"/>
      <c r="AG475" s="11"/>
      <c r="AH475" s="11"/>
      <c r="AI475" s="11"/>
      <c r="AJ475" s="11"/>
      <c r="AK475" s="11"/>
    </row>
    <row r="476" ht="13.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89"/>
      <c r="AB476" s="11"/>
      <c r="AC476" s="264"/>
      <c r="AD476" s="264"/>
      <c r="AE476" s="11"/>
      <c r="AF476" s="11"/>
      <c r="AG476" s="11"/>
      <c r="AH476" s="11"/>
      <c r="AI476" s="11"/>
      <c r="AJ476" s="11"/>
      <c r="AK476" s="11"/>
    </row>
    <row r="477" ht="13.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89"/>
      <c r="AB477" s="11"/>
      <c r="AC477" s="264"/>
      <c r="AD477" s="264"/>
      <c r="AE477" s="11"/>
      <c r="AF477" s="11"/>
      <c r="AG477" s="11"/>
      <c r="AH477" s="11"/>
      <c r="AI477" s="11"/>
      <c r="AJ477" s="11"/>
      <c r="AK477" s="11"/>
    </row>
    <row r="478" ht="13.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89"/>
      <c r="AB478" s="11"/>
      <c r="AC478" s="264"/>
      <c r="AD478" s="264"/>
      <c r="AE478" s="11"/>
      <c r="AF478" s="11"/>
      <c r="AG478" s="11"/>
      <c r="AH478" s="11"/>
      <c r="AI478" s="11"/>
      <c r="AJ478" s="11"/>
      <c r="AK478" s="11"/>
    </row>
    <row r="479" ht="13.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89"/>
      <c r="AB479" s="11"/>
      <c r="AC479" s="264"/>
      <c r="AD479" s="264"/>
      <c r="AE479" s="11"/>
      <c r="AF479" s="11"/>
      <c r="AG479" s="11"/>
      <c r="AH479" s="11"/>
      <c r="AI479" s="11"/>
      <c r="AJ479" s="11"/>
      <c r="AK479" s="11"/>
    </row>
    <row r="480" ht="13.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89"/>
      <c r="AB480" s="11"/>
      <c r="AC480" s="264"/>
      <c r="AD480" s="264"/>
      <c r="AE480" s="11"/>
      <c r="AF480" s="11"/>
      <c r="AG480" s="11"/>
      <c r="AH480" s="11"/>
      <c r="AI480" s="11"/>
      <c r="AJ480" s="11"/>
      <c r="AK480" s="11"/>
    </row>
    <row r="481" ht="13.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89"/>
      <c r="AB481" s="11"/>
      <c r="AC481" s="264"/>
      <c r="AD481" s="264"/>
      <c r="AE481" s="11"/>
      <c r="AF481" s="11"/>
      <c r="AG481" s="11"/>
      <c r="AH481" s="11"/>
      <c r="AI481" s="11"/>
      <c r="AJ481" s="11"/>
      <c r="AK481" s="11"/>
    </row>
    <row r="482" ht="13.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89"/>
      <c r="AB482" s="11"/>
      <c r="AC482" s="264"/>
      <c r="AD482" s="264"/>
      <c r="AE482" s="11"/>
      <c r="AF482" s="11"/>
      <c r="AG482" s="11"/>
      <c r="AH482" s="11"/>
      <c r="AI482" s="11"/>
      <c r="AJ482" s="11"/>
      <c r="AK482" s="11"/>
    </row>
    <row r="483" ht="13.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89"/>
      <c r="AB483" s="11"/>
      <c r="AC483" s="264"/>
      <c r="AD483" s="264"/>
      <c r="AE483" s="11"/>
      <c r="AF483" s="11"/>
      <c r="AG483" s="11"/>
      <c r="AH483" s="11"/>
      <c r="AI483" s="11"/>
      <c r="AJ483" s="11"/>
      <c r="AK483" s="11"/>
    </row>
    <row r="484" ht="13.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89"/>
      <c r="AB484" s="11"/>
      <c r="AC484" s="264"/>
      <c r="AD484" s="264"/>
      <c r="AE484" s="11"/>
      <c r="AF484" s="11"/>
      <c r="AG484" s="11"/>
      <c r="AH484" s="11"/>
      <c r="AI484" s="11"/>
      <c r="AJ484" s="11"/>
      <c r="AK484" s="11"/>
    </row>
    <row r="485" ht="13.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89"/>
      <c r="AB485" s="11"/>
      <c r="AC485" s="264"/>
      <c r="AD485" s="264"/>
      <c r="AE485" s="11"/>
      <c r="AF485" s="11"/>
      <c r="AG485" s="11"/>
      <c r="AH485" s="11"/>
      <c r="AI485" s="11"/>
      <c r="AJ485" s="11"/>
      <c r="AK485" s="11"/>
    </row>
    <row r="486" ht="13.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89"/>
      <c r="AB486" s="11"/>
      <c r="AC486" s="264"/>
      <c r="AD486" s="264"/>
      <c r="AE486" s="11"/>
      <c r="AF486" s="11"/>
      <c r="AG486" s="11"/>
      <c r="AH486" s="11"/>
      <c r="AI486" s="11"/>
      <c r="AJ486" s="11"/>
      <c r="AK486" s="11"/>
    </row>
    <row r="487" ht="13.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89"/>
      <c r="AB487" s="11"/>
      <c r="AC487" s="264"/>
      <c r="AD487" s="264"/>
      <c r="AE487" s="11"/>
      <c r="AF487" s="11"/>
      <c r="AG487" s="11"/>
      <c r="AH487" s="11"/>
      <c r="AI487" s="11"/>
      <c r="AJ487" s="11"/>
      <c r="AK487" s="11"/>
    </row>
    <row r="488" ht="13.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89"/>
      <c r="AB488" s="11"/>
      <c r="AC488" s="264"/>
      <c r="AD488" s="264"/>
      <c r="AE488" s="11"/>
      <c r="AF488" s="11"/>
      <c r="AG488" s="11"/>
      <c r="AH488" s="11"/>
      <c r="AI488" s="11"/>
      <c r="AJ488" s="11"/>
      <c r="AK488" s="11"/>
    </row>
    <row r="489" ht="13.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89"/>
      <c r="AB489" s="11"/>
      <c r="AC489" s="264"/>
      <c r="AD489" s="264"/>
      <c r="AE489" s="11"/>
      <c r="AF489" s="11"/>
      <c r="AG489" s="11"/>
      <c r="AH489" s="11"/>
      <c r="AI489" s="11"/>
      <c r="AJ489" s="11"/>
      <c r="AK489" s="11"/>
    </row>
    <row r="490" ht="13.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89"/>
      <c r="AB490" s="11"/>
      <c r="AC490" s="264"/>
      <c r="AD490" s="264"/>
      <c r="AE490" s="11"/>
      <c r="AF490" s="11"/>
      <c r="AG490" s="11"/>
      <c r="AH490" s="11"/>
      <c r="AI490" s="11"/>
      <c r="AJ490" s="11"/>
      <c r="AK490" s="11"/>
    </row>
    <row r="491" ht="13.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89"/>
      <c r="AB491" s="11"/>
      <c r="AC491" s="264"/>
      <c r="AD491" s="264"/>
      <c r="AE491" s="11"/>
      <c r="AF491" s="11"/>
      <c r="AG491" s="11"/>
      <c r="AH491" s="11"/>
      <c r="AI491" s="11"/>
      <c r="AJ491" s="11"/>
      <c r="AK491" s="11"/>
    </row>
    <row r="492" ht="13.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89"/>
      <c r="AB492" s="11"/>
      <c r="AC492" s="264"/>
      <c r="AD492" s="264"/>
      <c r="AE492" s="11"/>
      <c r="AF492" s="11"/>
      <c r="AG492" s="11"/>
      <c r="AH492" s="11"/>
      <c r="AI492" s="11"/>
      <c r="AJ492" s="11"/>
      <c r="AK492" s="11"/>
    </row>
    <row r="493" ht="13.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89"/>
      <c r="AB493" s="11"/>
      <c r="AC493" s="264"/>
      <c r="AD493" s="264"/>
      <c r="AE493" s="11"/>
      <c r="AF493" s="11"/>
      <c r="AG493" s="11"/>
      <c r="AH493" s="11"/>
      <c r="AI493" s="11"/>
      <c r="AJ493" s="11"/>
      <c r="AK493" s="11"/>
    </row>
    <row r="494" ht="13.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89"/>
      <c r="AB494" s="11"/>
      <c r="AC494" s="264"/>
      <c r="AD494" s="264"/>
      <c r="AE494" s="11"/>
      <c r="AF494" s="11"/>
      <c r="AG494" s="11"/>
      <c r="AH494" s="11"/>
      <c r="AI494" s="11"/>
      <c r="AJ494" s="11"/>
      <c r="AK494" s="11"/>
    </row>
    <row r="495" ht="13.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89"/>
      <c r="AB495" s="11"/>
      <c r="AC495" s="264"/>
      <c r="AD495" s="264"/>
      <c r="AE495" s="11"/>
      <c r="AF495" s="11"/>
      <c r="AG495" s="11"/>
      <c r="AH495" s="11"/>
      <c r="AI495" s="11"/>
      <c r="AJ495" s="11"/>
      <c r="AK495" s="11"/>
    </row>
    <row r="496" ht="13.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89"/>
      <c r="AB496" s="11"/>
      <c r="AC496" s="264"/>
      <c r="AD496" s="264"/>
      <c r="AE496" s="11"/>
      <c r="AF496" s="11"/>
      <c r="AG496" s="11"/>
      <c r="AH496" s="11"/>
      <c r="AI496" s="11"/>
      <c r="AJ496" s="11"/>
      <c r="AK496" s="11"/>
    </row>
    <row r="497" ht="13.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89"/>
      <c r="AB497" s="11"/>
      <c r="AC497" s="264"/>
      <c r="AD497" s="264"/>
      <c r="AE497" s="11"/>
      <c r="AF497" s="11"/>
      <c r="AG497" s="11"/>
      <c r="AH497" s="11"/>
      <c r="AI497" s="11"/>
      <c r="AJ497" s="11"/>
      <c r="AK497" s="11"/>
    </row>
    <row r="498" ht="13.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89"/>
      <c r="AB498" s="11"/>
      <c r="AC498" s="264"/>
      <c r="AD498" s="264"/>
      <c r="AE498" s="11"/>
      <c r="AF498" s="11"/>
      <c r="AG498" s="11"/>
      <c r="AH498" s="11"/>
      <c r="AI498" s="11"/>
      <c r="AJ498" s="11"/>
      <c r="AK498" s="11"/>
    </row>
    <row r="499" ht="13.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89"/>
      <c r="AB499" s="11"/>
      <c r="AC499" s="264"/>
      <c r="AD499" s="264"/>
      <c r="AE499" s="11"/>
      <c r="AF499" s="11"/>
      <c r="AG499" s="11"/>
      <c r="AH499" s="11"/>
      <c r="AI499" s="11"/>
      <c r="AJ499" s="11"/>
      <c r="AK499" s="11"/>
    </row>
    <row r="500" ht="13.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89"/>
      <c r="AB500" s="11"/>
      <c r="AC500" s="264"/>
      <c r="AD500" s="264"/>
      <c r="AE500" s="11"/>
      <c r="AF500" s="11"/>
      <c r="AG500" s="11"/>
      <c r="AH500" s="11"/>
      <c r="AI500" s="11"/>
      <c r="AJ500" s="11"/>
      <c r="AK500" s="11"/>
    </row>
    <row r="501" ht="13.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89"/>
      <c r="AB501" s="11"/>
      <c r="AC501" s="264"/>
      <c r="AD501" s="264"/>
      <c r="AE501" s="11"/>
      <c r="AF501" s="11"/>
      <c r="AG501" s="11"/>
      <c r="AH501" s="11"/>
      <c r="AI501" s="11"/>
      <c r="AJ501" s="11"/>
      <c r="AK501" s="11"/>
    </row>
    <row r="502" ht="13.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89"/>
      <c r="AB502" s="11"/>
      <c r="AC502" s="264"/>
      <c r="AD502" s="264"/>
      <c r="AE502" s="11"/>
      <c r="AF502" s="11"/>
      <c r="AG502" s="11"/>
      <c r="AH502" s="11"/>
      <c r="AI502" s="11"/>
      <c r="AJ502" s="11"/>
      <c r="AK502" s="11"/>
    </row>
    <row r="503" ht="13.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89"/>
      <c r="AB503" s="11"/>
      <c r="AC503" s="264"/>
      <c r="AD503" s="264"/>
      <c r="AE503" s="11"/>
      <c r="AF503" s="11"/>
      <c r="AG503" s="11"/>
      <c r="AH503" s="11"/>
      <c r="AI503" s="11"/>
      <c r="AJ503" s="11"/>
      <c r="AK503" s="11"/>
    </row>
    <row r="504" ht="13.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89"/>
      <c r="AB504" s="11"/>
      <c r="AC504" s="264"/>
      <c r="AD504" s="264"/>
      <c r="AE504" s="11"/>
      <c r="AF504" s="11"/>
      <c r="AG504" s="11"/>
      <c r="AH504" s="11"/>
      <c r="AI504" s="11"/>
      <c r="AJ504" s="11"/>
      <c r="AK504" s="11"/>
    </row>
    <row r="505" ht="13.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89"/>
      <c r="AB505" s="11"/>
      <c r="AC505" s="264"/>
      <c r="AD505" s="264"/>
      <c r="AE505" s="11"/>
      <c r="AF505" s="11"/>
      <c r="AG505" s="11"/>
      <c r="AH505" s="11"/>
      <c r="AI505" s="11"/>
      <c r="AJ505" s="11"/>
      <c r="AK505" s="11"/>
    </row>
    <row r="506" ht="13.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89"/>
      <c r="AB506" s="11"/>
      <c r="AC506" s="264"/>
      <c r="AD506" s="264"/>
      <c r="AE506" s="11"/>
      <c r="AF506" s="11"/>
      <c r="AG506" s="11"/>
      <c r="AH506" s="11"/>
      <c r="AI506" s="11"/>
      <c r="AJ506" s="11"/>
      <c r="AK506" s="11"/>
    </row>
    <row r="507" ht="13.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89"/>
      <c r="AB507" s="11"/>
      <c r="AC507" s="264"/>
      <c r="AD507" s="264"/>
      <c r="AE507" s="11"/>
      <c r="AF507" s="11"/>
      <c r="AG507" s="11"/>
      <c r="AH507" s="11"/>
      <c r="AI507" s="11"/>
      <c r="AJ507" s="11"/>
      <c r="AK507" s="11"/>
    </row>
    <row r="508" ht="13.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89"/>
      <c r="AB508" s="11"/>
      <c r="AC508" s="264"/>
      <c r="AD508" s="264"/>
      <c r="AE508" s="11"/>
      <c r="AF508" s="11"/>
      <c r="AG508" s="11"/>
      <c r="AH508" s="11"/>
      <c r="AI508" s="11"/>
      <c r="AJ508" s="11"/>
      <c r="AK508" s="11"/>
    </row>
    <row r="509" ht="13.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89"/>
      <c r="AB509" s="11"/>
      <c r="AC509" s="264"/>
      <c r="AD509" s="264"/>
      <c r="AE509" s="11"/>
      <c r="AF509" s="11"/>
      <c r="AG509" s="11"/>
      <c r="AH509" s="11"/>
      <c r="AI509" s="11"/>
      <c r="AJ509" s="11"/>
      <c r="AK509" s="11"/>
    </row>
    <row r="510" ht="13.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89"/>
      <c r="AB510" s="11"/>
      <c r="AC510" s="264"/>
      <c r="AD510" s="264"/>
      <c r="AE510" s="11"/>
      <c r="AF510" s="11"/>
      <c r="AG510" s="11"/>
      <c r="AH510" s="11"/>
      <c r="AI510" s="11"/>
      <c r="AJ510" s="11"/>
      <c r="AK510" s="11"/>
    </row>
    <row r="511" ht="13.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89"/>
      <c r="AB511" s="11"/>
      <c r="AC511" s="264"/>
      <c r="AD511" s="264"/>
      <c r="AE511" s="11"/>
      <c r="AF511" s="11"/>
      <c r="AG511" s="11"/>
      <c r="AH511" s="11"/>
      <c r="AI511" s="11"/>
      <c r="AJ511" s="11"/>
      <c r="AK511" s="11"/>
    </row>
    <row r="512" ht="13.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89"/>
      <c r="AB512" s="11"/>
      <c r="AC512" s="264"/>
      <c r="AD512" s="264"/>
      <c r="AE512" s="11"/>
      <c r="AF512" s="11"/>
      <c r="AG512" s="11"/>
      <c r="AH512" s="11"/>
      <c r="AI512" s="11"/>
      <c r="AJ512" s="11"/>
      <c r="AK512" s="11"/>
    </row>
    <row r="513" ht="13.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89"/>
      <c r="AB513" s="11"/>
      <c r="AC513" s="264"/>
      <c r="AD513" s="264"/>
      <c r="AE513" s="11"/>
      <c r="AF513" s="11"/>
      <c r="AG513" s="11"/>
      <c r="AH513" s="11"/>
      <c r="AI513" s="11"/>
      <c r="AJ513" s="11"/>
      <c r="AK513" s="11"/>
    </row>
    <row r="514" ht="13.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89"/>
      <c r="AB514" s="11"/>
      <c r="AC514" s="264"/>
      <c r="AD514" s="264"/>
      <c r="AE514" s="11"/>
      <c r="AF514" s="11"/>
      <c r="AG514" s="11"/>
      <c r="AH514" s="11"/>
      <c r="AI514" s="11"/>
      <c r="AJ514" s="11"/>
      <c r="AK514" s="11"/>
    </row>
    <row r="515" ht="13.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89"/>
      <c r="AB515" s="11"/>
      <c r="AC515" s="264"/>
      <c r="AD515" s="264"/>
      <c r="AE515" s="11"/>
      <c r="AF515" s="11"/>
      <c r="AG515" s="11"/>
      <c r="AH515" s="11"/>
      <c r="AI515" s="11"/>
      <c r="AJ515" s="11"/>
      <c r="AK515" s="11"/>
    </row>
    <row r="516" ht="13.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89"/>
      <c r="AB516" s="11"/>
      <c r="AC516" s="264"/>
      <c r="AD516" s="264"/>
      <c r="AE516" s="11"/>
      <c r="AF516" s="11"/>
      <c r="AG516" s="11"/>
      <c r="AH516" s="11"/>
      <c r="AI516" s="11"/>
      <c r="AJ516" s="11"/>
      <c r="AK516" s="11"/>
    </row>
    <row r="517" ht="13.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89"/>
      <c r="AB517" s="11"/>
      <c r="AC517" s="264"/>
      <c r="AD517" s="264"/>
      <c r="AE517" s="11"/>
      <c r="AF517" s="11"/>
      <c r="AG517" s="11"/>
      <c r="AH517" s="11"/>
      <c r="AI517" s="11"/>
      <c r="AJ517" s="11"/>
      <c r="AK517" s="11"/>
    </row>
    <row r="518" ht="13.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89"/>
      <c r="AB518" s="11"/>
      <c r="AC518" s="264"/>
      <c r="AD518" s="264"/>
      <c r="AE518" s="11"/>
      <c r="AF518" s="11"/>
      <c r="AG518" s="11"/>
      <c r="AH518" s="11"/>
      <c r="AI518" s="11"/>
      <c r="AJ518" s="11"/>
      <c r="AK518" s="11"/>
    </row>
    <row r="519" ht="13.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89"/>
      <c r="AB519" s="11"/>
      <c r="AC519" s="264"/>
      <c r="AD519" s="264"/>
      <c r="AE519" s="11"/>
      <c r="AF519" s="11"/>
      <c r="AG519" s="11"/>
      <c r="AH519" s="11"/>
      <c r="AI519" s="11"/>
      <c r="AJ519" s="11"/>
      <c r="AK519" s="11"/>
    </row>
    <row r="520" ht="13.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89"/>
      <c r="AB520" s="11"/>
      <c r="AC520" s="264"/>
      <c r="AD520" s="264"/>
      <c r="AE520" s="11"/>
      <c r="AF520" s="11"/>
      <c r="AG520" s="11"/>
      <c r="AH520" s="11"/>
      <c r="AI520" s="11"/>
      <c r="AJ520" s="11"/>
      <c r="AK520" s="11"/>
    </row>
    <row r="521" ht="13.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89"/>
      <c r="AB521" s="11"/>
      <c r="AC521" s="264"/>
      <c r="AD521" s="264"/>
      <c r="AE521" s="11"/>
      <c r="AF521" s="11"/>
      <c r="AG521" s="11"/>
      <c r="AH521" s="11"/>
      <c r="AI521" s="11"/>
      <c r="AJ521" s="11"/>
      <c r="AK521" s="11"/>
    </row>
    <row r="522" ht="13.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89"/>
      <c r="AB522" s="11"/>
      <c r="AC522" s="264"/>
      <c r="AD522" s="264"/>
      <c r="AE522" s="11"/>
      <c r="AF522" s="11"/>
      <c r="AG522" s="11"/>
      <c r="AH522" s="11"/>
      <c r="AI522" s="11"/>
      <c r="AJ522" s="11"/>
      <c r="AK522" s="11"/>
    </row>
    <row r="523" ht="13.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89"/>
      <c r="AB523" s="11"/>
      <c r="AC523" s="264"/>
      <c r="AD523" s="264"/>
      <c r="AE523" s="11"/>
      <c r="AF523" s="11"/>
      <c r="AG523" s="11"/>
      <c r="AH523" s="11"/>
      <c r="AI523" s="11"/>
      <c r="AJ523" s="11"/>
      <c r="AK523" s="11"/>
    </row>
    <row r="524" ht="13.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89"/>
      <c r="AB524" s="11"/>
      <c r="AC524" s="264"/>
      <c r="AD524" s="264"/>
      <c r="AE524" s="11"/>
      <c r="AF524" s="11"/>
      <c r="AG524" s="11"/>
      <c r="AH524" s="11"/>
      <c r="AI524" s="11"/>
      <c r="AJ524" s="11"/>
      <c r="AK524" s="11"/>
    </row>
    <row r="525" ht="13.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89"/>
      <c r="AB525" s="11"/>
      <c r="AC525" s="264"/>
      <c r="AD525" s="264"/>
      <c r="AE525" s="11"/>
      <c r="AF525" s="11"/>
      <c r="AG525" s="11"/>
      <c r="AH525" s="11"/>
      <c r="AI525" s="11"/>
      <c r="AJ525" s="11"/>
      <c r="AK525" s="11"/>
    </row>
    <row r="526" ht="13.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89"/>
      <c r="AB526" s="11"/>
      <c r="AC526" s="264"/>
      <c r="AD526" s="264"/>
      <c r="AE526" s="11"/>
      <c r="AF526" s="11"/>
      <c r="AG526" s="11"/>
      <c r="AH526" s="11"/>
      <c r="AI526" s="11"/>
      <c r="AJ526" s="11"/>
      <c r="AK526" s="11"/>
    </row>
    <row r="527" ht="13.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89"/>
      <c r="AB527" s="11"/>
      <c r="AC527" s="264"/>
      <c r="AD527" s="264"/>
      <c r="AE527" s="11"/>
      <c r="AF527" s="11"/>
      <c r="AG527" s="11"/>
      <c r="AH527" s="11"/>
      <c r="AI527" s="11"/>
      <c r="AJ527" s="11"/>
      <c r="AK527" s="11"/>
    </row>
    <row r="528" ht="13.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89"/>
      <c r="AB528" s="11"/>
      <c r="AC528" s="264"/>
      <c r="AD528" s="264"/>
      <c r="AE528" s="11"/>
      <c r="AF528" s="11"/>
      <c r="AG528" s="11"/>
      <c r="AH528" s="11"/>
      <c r="AI528" s="11"/>
      <c r="AJ528" s="11"/>
      <c r="AK528" s="11"/>
    </row>
    <row r="529" ht="13.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89"/>
      <c r="AB529" s="11"/>
      <c r="AC529" s="264"/>
      <c r="AD529" s="264"/>
      <c r="AE529" s="11"/>
      <c r="AF529" s="11"/>
      <c r="AG529" s="11"/>
      <c r="AH529" s="11"/>
      <c r="AI529" s="11"/>
      <c r="AJ529" s="11"/>
      <c r="AK529" s="11"/>
    </row>
    <row r="530" ht="13.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89"/>
      <c r="AB530" s="11"/>
      <c r="AC530" s="264"/>
      <c r="AD530" s="264"/>
      <c r="AE530" s="11"/>
      <c r="AF530" s="11"/>
      <c r="AG530" s="11"/>
      <c r="AH530" s="11"/>
      <c r="AI530" s="11"/>
      <c r="AJ530" s="11"/>
      <c r="AK530" s="11"/>
    </row>
    <row r="531" ht="13.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89"/>
      <c r="AB531" s="11"/>
      <c r="AC531" s="264"/>
      <c r="AD531" s="264"/>
      <c r="AE531" s="11"/>
      <c r="AF531" s="11"/>
      <c r="AG531" s="11"/>
      <c r="AH531" s="11"/>
      <c r="AI531" s="11"/>
      <c r="AJ531" s="11"/>
      <c r="AK531" s="11"/>
    </row>
    <row r="532" ht="13.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89"/>
      <c r="AB532" s="11"/>
      <c r="AC532" s="264"/>
      <c r="AD532" s="264"/>
      <c r="AE532" s="11"/>
      <c r="AF532" s="11"/>
      <c r="AG532" s="11"/>
      <c r="AH532" s="11"/>
      <c r="AI532" s="11"/>
      <c r="AJ532" s="11"/>
      <c r="AK532" s="11"/>
    </row>
    <row r="533" ht="13.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89"/>
      <c r="AB533" s="11"/>
      <c r="AC533" s="264"/>
      <c r="AD533" s="264"/>
      <c r="AE533" s="11"/>
      <c r="AF533" s="11"/>
      <c r="AG533" s="11"/>
      <c r="AH533" s="11"/>
      <c r="AI533" s="11"/>
      <c r="AJ533" s="11"/>
      <c r="AK533" s="11"/>
    </row>
    <row r="534" ht="13.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89"/>
      <c r="AB534" s="11"/>
      <c r="AC534" s="264"/>
      <c r="AD534" s="264"/>
      <c r="AE534" s="11"/>
      <c r="AF534" s="11"/>
      <c r="AG534" s="11"/>
      <c r="AH534" s="11"/>
      <c r="AI534" s="11"/>
      <c r="AJ534" s="11"/>
      <c r="AK534" s="11"/>
    </row>
    <row r="535" ht="13.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89"/>
      <c r="AB535" s="11"/>
      <c r="AC535" s="264"/>
      <c r="AD535" s="264"/>
      <c r="AE535" s="11"/>
      <c r="AF535" s="11"/>
      <c r="AG535" s="11"/>
      <c r="AH535" s="11"/>
      <c r="AI535" s="11"/>
      <c r="AJ535" s="11"/>
      <c r="AK535" s="11"/>
    </row>
    <row r="536" ht="13.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89"/>
      <c r="AB536" s="11"/>
      <c r="AC536" s="264"/>
      <c r="AD536" s="264"/>
      <c r="AE536" s="11"/>
      <c r="AF536" s="11"/>
      <c r="AG536" s="11"/>
      <c r="AH536" s="11"/>
      <c r="AI536" s="11"/>
      <c r="AJ536" s="11"/>
      <c r="AK536" s="11"/>
    </row>
    <row r="537" ht="13.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89"/>
      <c r="AB537" s="11"/>
      <c r="AC537" s="264"/>
      <c r="AD537" s="264"/>
      <c r="AE537" s="11"/>
      <c r="AF537" s="11"/>
      <c r="AG537" s="11"/>
      <c r="AH537" s="11"/>
      <c r="AI537" s="11"/>
      <c r="AJ537" s="11"/>
      <c r="AK537" s="11"/>
    </row>
    <row r="538" ht="13.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89"/>
      <c r="AB538" s="11"/>
      <c r="AC538" s="264"/>
      <c r="AD538" s="264"/>
      <c r="AE538" s="11"/>
      <c r="AF538" s="11"/>
      <c r="AG538" s="11"/>
      <c r="AH538" s="11"/>
      <c r="AI538" s="11"/>
      <c r="AJ538" s="11"/>
      <c r="AK538" s="11"/>
    </row>
    <row r="539" ht="13.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89"/>
      <c r="AB539" s="11"/>
      <c r="AC539" s="264"/>
      <c r="AD539" s="264"/>
      <c r="AE539" s="11"/>
      <c r="AF539" s="11"/>
      <c r="AG539" s="11"/>
      <c r="AH539" s="11"/>
      <c r="AI539" s="11"/>
      <c r="AJ539" s="11"/>
      <c r="AK539" s="11"/>
    </row>
    <row r="540" ht="13.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89"/>
      <c r="AB540" s="11"/>
      <c r="AC540" s="264"/>
      <c r="AD540" s="264"/>
      <c r="AE540" s="11"/>
      <c r="AF540" s="11"/>
      <c r="AG540" s="11"/>
      <c r="AH540" s="11"/>
      <c r="AI540" s="11"/>
      <c r="AJ540" s="11"/>
      <c r="AK540" s="11"/>
    </row>
    <row r="541" ht="13.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89"/>
      <c r="AB541" s="11"/>
      <c r="AC541" s="264"/>
      <c r="AD541" s="264"/>
      <c r="AE541" s="11"/>
      <c r="AF541" s="11"/>
      <c r="AG541" s="11"/>
      <c r="AH541" s="11"/>
      <c r="AI541" s="11"/>
      <c r="AJ541" s="11"/>
      <c r="AK541" s="11"/>
    </row>
    <row r="542" ht="13.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89"/>
      <c r="AB542" s="11"/>
      <c r="AC542" s="264"/>
      <c r="AD542" s="264"/>
      <c r="AE542" s="11"/>
      <c r="AF542" s="11"/>
      <c r="AG542" s="11"/>
      <c r="AH542" s="11"/>
      <c r="AI542" s="11"/>
      <c r="AJ542" s="11"/>
      <c r="AK542" s="11"/>
    </row>
    <row r="543" ht="13.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89"/>
      <c r="AB543" s="11"/>
      <c r="AC543" s="264"/>
      <c r="AD543" s="264"/>
      <c r="AE543" s="11"/>
      <c r="AF543" s="11"/>
      <c r="AG543" s="11"/>
      <c r="AH543" s="11"/>
      <c r="AI543" s="11"/>
      <c r="AJ543" s="11"/>
      <c r="AK543" s="11"/>
    </row>
    <row r="544" ht="13.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89"/>
      <c r="AB544" s="11"/>
      <c r="AC544" s="264"/>
      <c r="AD544" s="264"/>
      <c r="AE544" s="11"/>
      <c r="AF544" s="11"/>
      <c r="AG544" s="11"/>
      <c r="AH544" s="11"/>
      <c r="AI544" s="11"/>
      <c r="AJ544" s="11"/>
      <c r="AK544" s="11"/>
    </row>
    <row r="545" ht="13.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89"/>
      <c r="AB545" s="11"/>
      <c r="AC545" s="264"/>
      <c r="AD545" s="264"/>
      <c r="AE545" s="11"/>
      <c r="AF545" s="11"/>
      <c r="AG545" s="11"/>
      <c r="AH545" s="11"/>
      <c r="AI545" s="11"/>
      <c r="AJ545" s="11"/>
      <c r="AK545" s="11"/>
    </row>
    <row r="546" ht="13.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89"/>
      <c r="AB546" s="11"/>
      <c r="AC546" s="264"/>
      <c r="AD546" s="264"/>
      <c r="AE546" s="11"/>
      <c r="AF546" s="11"/>
      <c r="AG546" s="11"/>
      <c r="AH546" s="11"/>
      <c r="AI546" s="11"/>
      <c r="AJ546" s="11"/>
      <c r="AK546" s="11"/>
    </row>
    <row r="547" ht="13.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89"/>
      <c r="AB547" s="11"/>
      <c r="AC547" s="264"/>
      <c r="AD547" s="264"/>
      <c r="AE547" s="11"/>
      <c r="AF547" s="11"/>
      <c r="AG547" s="11"/>
      <c r="AH547" s="11"/>
      <c r="AI547" s="11"/>
      <c r="AJ547" s="11"/>
      <c r="AK547" s="11"/>
    </row>
    <row r="548" ht="13.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89"/>
      <c r="AB548" s="11"/>
      <c r="AC548" s="264"/>
      <c r="AD548" s="264"/>
      <c r="AE548" s="11"/>
      <c r="AF548" s="11"/>
      <c r="AG548" s="11"/>
      <c r="AH548" s="11"/>
      <c r="AI548" s="11"/>
      <c r="AJ548" s="11"/>
      <c r="AK548" s="11"/>
    </row>
    <row r="549" ht="13.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89"/>
      <c r="AB549" s="11"/>
      <c r="AC549" s="264"/>
      <c r="AD549" s="264"/>
      <c r="AE549" s="11"/>
      <c r="AF549" s="11"/>
      <c r="AG549" s="11"/>
      <c r="AH549" s="11"/>
      <c r="AI549" s="11"/>
      <c r="AJ549" s="11"/>
      <c r="AK549" s="11"/>
    </row>
    <row r="550" ht="13.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89"/>
      <c r="AB550" s="11"/>
      <c r="AC550" s="264"/>
      <c r="AD550" s="264"/>
      <c r="AE550" s="11"/>
      <c r="AF550" s="11"/>
      <c r="AG550" s="11"/>
      <c r="AH550" s="11"/>
      <c r="AI550" s="11"/>
      <c r="AJ550" s="11"/>
      <c r="AK550" s="11"/>
    </row>
    <row r="551" ht="13.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89"/>
      <c r="AB551" s="11"/>
      <c r="AC551" s="264"/>
      <c r="AD551" s="264"/>
      <c r="AE551" s="11"/>
      <c r="AF551" s="11"/>
      <c r="AG551" s="11"/>
      <c r="AH551" s="11"/>
      <c r="AI551" s="11"/>
      <c r="AJ551" s="11"/>
      <c r="AK551" s="11"/>
    </row>
    <row r="552" ht="13.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89"/>
      <c r="AB552" s="11"/>
      <c r="AC552" s="264"/>
      <c r="AD552" s="264"/>
      <c r="AE552" s="11"/>
      <c r="AF552" s="11"/>
      <c r="AG552" s="11"/>
      <c r="AH552" s="11"/>
      <c r="AI552" s="11"/>
      <c r="AJ552" s="11"/>
      <c r="AK552" s="11"/>
    </row>
    <row r="553" ht="13.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89"/>
      <c r="AB553" s="11"/>
      <c r="AC553" s="264"/>
      <c r="AD553" s="264"/>
      <c r="AE553" s="11"/>
      <c r="AF553" s="11"/>
      <c r="AG553" s="11"/>
      <c r="AH553" s="11"/>
      <c r="AI553" s="11"/>
      <c r="AJ553" s="11"/>
      <c r="AK553" s="11"/>
    </row>
    <row r="554" ht="13.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89"/>
      <c r="AB554" s="11"/>
      <c r="AC554" s="264"/>
      <c r="AD554" s="264"/>
      <c r="AE554" s="11"/>
      <c r="AF554" s="11"/>
      <c r="AG554" s="11"/>
      <c r="AH554" s="11"/>
      <c r="AI554" s="11"/>
      <c r="AJ554" s="11"/>
      <c r="AK554" s="11"/>
    </row>
    <row r="555" ht="13.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89"/>
      <c r="AB555" s="11"/>
      <c r="AC555" s="264"/>
      <c r="AD555" s="264"/>
      <c r="AE555" s="11"/>
      <c r="AF555" s="11"/>
      <c r="AG555" s="11"/>
      <c r="AH555" s="11"/>
      <c r="AI555" s="11"/>
      <c r="AJ555" s="11"/>
      <c r="AK555" s="11"/>
    </row>
    <row r="556" ht="13.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89"/>
      <c r="AB556" s="11"/>
      <c r="AC556" s="264"/>
      <c r="AD556" s="264"/>
      <c r="AE556" s="11"/>
      <c r="AF556" s="11"/>
      <c r="AG556" s="11"/>
      <c r="AH556" s="11"/>
      <c r="AI556" s="11"/>
      <c r="AJ556" s="11"/>
      <c r="AK556" s="11"/>
    </row>
    <row r="557" ht="13.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89"/>
      <c r="AB557" s="11"/>
      <c r="AC557" s="264"/>
      <c r="AD557" s="264"/>
      <c r="AE557" s="11"/>
      <c r="AF557" s="11"/>
      <c r="AG557" s="11"/>
      <c r="AH557" s="11"/>
      <c r="AI557" s="11"/>
      <c r="AJ557" s="11"/>
      <c r="AK557" s="11"/>
    </row>
    <row r="558" ht="13.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89"/>
      <c r="AB558" s="11"/>
      <c r="AC558" s="264"/>
      <c r="AD558" s="264"/>
      <c r="AE558" s="11"/>
      <c r="AF558" s="11"/>
      <c r="AG558" s="11"/>
      <c r="AH558" s="11"/>
      <c r="AI558" s="11"/>
      <c r="AJ558" s="11"/>
      <c r="AK558" s="11"/>
    </row>
    <row r="559" ht="13.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89"/>
      <c r="AB559" s="11"/>
      <c r="AC559" s="264"/>
      <c r="AD559" s="264"/>
      <c r="AE559" s="11"/>
      <c r="AF559" s="11"/>
      <c r="AG559" s="11"/>
      <c r="AH559" s="11"/>
      <c r="AI559" s="11"/>
      <c r="AJ559" s="11"/>
      <c r="AK559" s="11"/>
    </row>
    <row r="560" ht="13.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89"/>
      <c r="AB560" s="11"/>
      <c r="AC560" s="264"/>
      <c r="AD560" s="264"/>
      <c r="AE560" s="11"/>
      <c r="AF560" s="11"/>
      <c r="AG560" s="11"/>
      <c r="AH560" s="11"/>
      <c r="AI560" s="11"/>
      <c r="AJ560" s="11"/>
      <c r="AK560" s="11"/>
    </row>
    <row r="561" ht="13.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89"/>
      <c r="AB561" s="11"/>
      <c r="AC561" s="264"/>
      <c r="AD561" s="264"/>
      <c r="AE561" s="11"/>
      <c r="AF561" s="11"/>
      <c r="AG561" s="11"/>
      <c r="AH561" s="11"/>
      <c r="AI561" s="11"/>
      <c r="AJ561" s="11"/>
      <c r="AK561" s="11"/>
    </row>
    <row r="562" ht="13.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89"/>
      <c r="AB562" s="11"/>
      <c r="AC562" s="264"/>
      <c r="AD562" s="264"/>
      <c r="AE562" s="11"/>
      <c r="AF562" s="11"/>
      <c r="AG562" s="11"/>
      <c r="AH562" s="11"/>
      <c r="AI562" s="11"/>
      <c r="AJ562" s="11"/>
      <c r="AK562" s="11"/>
    </row>
    <row r="563" ht="13.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89"/>
      <c r="AB563" s="11"/>
      <c r="AC563" s="264"/>
      <c r="AD563" s="264"/>
      <c r="AE563" s="11"/>
      <c r="AF563" s="11"/>
      <c r="AG563" s="11"/>
      <c r="AH563" s="11"/>
      <c r="AI563" s="11"/>
      <c r="AJ563" s="11"/>
      <c r="AK563" s="11"/>
    </row>
    <row r="564" ht="13.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89"/>
      <c r="AB564" s="11"/>
      <c r="AC564" s="264"/>
      <c r="AD564" s="264"/>
      <c r="AE564" s="11"/>
      <c r="AF564" s="11"/>
      <c r="AG564" s="11"/>
      <c r="AH564" s="11"/>
      <c r="AI564" s="11"/>
      <c r="AJ564" s="11"/>
      <c r="AK564" s="11"/>
    </row>
    <row r="565" ht="13.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89"/>
      <c r="AB565" s="11"/>
      <c r="AC565" s="264"/>
      <c r="AD565" s="264"/>
      <c r="AE565" s="11"/>
      <c r="AF565" s="11"/>
      <c r="AG565" s="11"/>
      <c r="AH565" s="11"/>
      <c r="AI565" s="11"/>
      <c r="AJ565" s="11"/>
      <c r="AK565" s="11"/>
    </row>
    <row r="566" ht="13.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89"/>
      <c r="AB566" s="11"/>
      <c r="AC566" s="264"/>
      <c r="AD566" s="264"/>
      <c r="AE566" s="11"/>
      <c r="AF566" s="11"/>
      <c r="AG566" s="11"/>
      <c r="AH566" s="11"/>
      <c r="AI566" s="11"/>
      <c r="AJ566" s="11"/>
      <c r="AK566" s="11"/>
    </row>
    <row r="567" ht="13.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89"/>
      <c r="AB567" s="11"/>
      <c r="AC567" s="264"/>
      <c r="AD567" s="264"/>
      <c r="AE567" s="11"/>
      <c r="AF567" s="11"/>
      <c r="AG567" s="11"/>
      <c r="AH567" s="11"/>
      <c r="AI567" s="11"/>
      <c r="AJ567" s="11"/>
      <c r="AK567" s="11"/>
    </row>
    <row r="568" ht="13.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89"/>
      <c r="AB568" s="11"/>
      <c r="AC568" s="264"/>
      <c r="AD568" s="264"/>
      <c r="AE568" s="11"/>
      <c r="AF568" s="11"/>
      <c r="AG568" s="11"/>
      <c r="AH568" s="11"/>
      <c r="AI568" s="11"/>
      <c r="AJ568" s="11"/>
      <c r="AK568" s="11"/>
    </row>
    <row r="569" ht="13.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89"/>
      <c r="AB569" s="11"/>
      <c r="AC569" s="264"/>
      <c r="AD569" s="264"/>
      <c r="AE569" s="11"/>
      <c r="AF569" s="11"/>
      <c r="AG569" s="11"/>
      <c r="AH569" s="11"/>
      <c r="AI569" s="11"/>
      <c r="AJ569" s="11"/>
      <c r="AK569" s="11"/>
    </row>
    <row r="570" ht="13.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89"/>
      <c r="AB570" s="11"/>
      <c r="AC570" s="264"/>
      <c r="AD570" s="264"/>
      <c r="AE570" s="11"/>
      <c r="AF570" s="11"/>
      <c r="AG570" s="11"/>
      <c r="AH570" s="11"/>
      <c r="AI570" s="11"/>
      <c r="AJ570" s="11"/>
      <c r="AK570" s="11"/>
    </row>
    <row r="571" ht="13.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89"/>
      <c r="AB571" s="11"/>
      <c r="AC571" s="264"/>
      <c r="AD571" s="264"/>
      <c r="AE571" s="11"/>
      <c r="AF571" s="11"/>
      <c r="AG571" s="11"/>
      <c r="AH571" s="11"/>
      <c r="AI571" s="11"/>
      <c r="AJ571" s="11"/>
      <c r="AK571" s="11"/>
    </row>
    <row r="572" ht="13.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89"/>
      <c r="AB572" s="11"/>
      <c r="AC572" s="264"/>
      <c r="AD572" s="264"/>
      <c r="AE572" s="11"/>
      <c r="AF572" s="11"/>
      <c r="AG572" s="11"/>
      <c r="AH572" s="11"/>
      <c r="AI572" s="11"/>
      <c r="AJ572" s="11"/>
      <c r="AK572" s="11"/>
    </row>
    <row r="573" ht="13.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89"/>
      <c r="AB573" s="11"/>
      <c r="AC573" s="264"/>
      <c r="AD573" s="264"/>
      <c r="AE573" s="11"/>
      <c r="AF573" s="11"/>
      <c r="AG573" s="11"/>
      <c r="AH573" s="11"/>
      <c r="AI573" s="11"/>
      <c r="AJ573" s="11"/>
      <c r="AK573" s="11"/>
    </row>
    <row r="574" ht="13.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89"/>
      <c r="AB574" s="11"/>
      <c r="AC574" s="264"/>
      <c r="AD574" s="264"/>
      <c r="AE574" s="11"/>
      <c r="AF574" s="11"/>
      <c r="AG574" s="11"/>
      <c r="AH574" s="11"/>
      <c r="AI574" s="11"/>
      <c r="AJ574" s="11"/>
      <c r="AK574" s="11"/>
    </row>
    <row r="575" ht="13.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89"/>
      <c r="AB575" s="11"/>
      <c r="AC575" s="264"/>
      <c r="AD575" s="264"/>
      <c r="AE575" s="11"/>
      <c r="AF575" s="11"/>
      <c r="AG575" s="11"/>
      <c r="AH575" s="11"/>
      <c r="AI575" s="11"/>
      <c r="AJ575" s="11"/>
      <c r="AK575" s="11"/>
    </row>
    <row r="576" ht="13.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89"/>
      <c r="AB576" s="11"/>
      <c r="AC576" s="264"/>
      <c r="AD576" s="264"/>
      <c r="AE576" s="11"/>
      <c r="AF576" s="11"/>
      <c r="AG576" s="11"/>
      <c r="AH576" s="11"/>
      <c r="AI576" s="11"/>
      <c r="AJ576" s="11"/>
      <c r="AK576" s="11"/>
    </row>
    <row r="577" ht="13.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89"/>
      <c r="AB577" s="11"/>
      <c r="AC577" s="264"/>
      <c r="AD577" s="264"/>
      <c r="AE577" s="11"/>
      <c r="AF577" s="11"/>
      <c r="AG577" s="11"/>
      <c r="AH577" s="11"/>
      <c r="AI577" s="11"/>
      <c r="AJ577" s="11"/>
      <c r="AK577" s="11"/>
    </row>
    <row r="578" ht="13.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89"/>
      <c r="AB578" s="11"/>
      <c r="AC578" s="264"/>
      <c r="AD578" s="264"/>
      <c r="AE578" s="11"/>
      <c r="AF578" s="11"/>
      <c r="AG578" s="11"/>
      <c r="AH578" s="11"/>
      <c r="AI578" s="11"/>
      <c r="AJ578" s="11"/>
      <c r="AK578" s="11"/>
    </row>
    <row r="579" ht="13.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89"/>
      <c r="AB579" s="11"/>
      <c r="AC579" s="264"/>
      <c r="AD579" s="264"/>
      <c r="AE579" s="11"/>
      <c r="AF579" s="11"/>
      <c r="AG579" s="11"/>
      <c r="AH579" s="11"/>
      <c r="AI579" s="11"/>
      <c r="AJ579" s="11"/>
      <c r="AK579" s="11"/>
    </row>
    <row r="580" ht="13.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89"/>
      <c r="AB580" s="11"/>
      <c r="AC580" s="264"/>
      <c r="AD580" s="264"/>
      <c r="AE580" s="11"/>
      <c r="AF580" s="11"/>
      <c r="AG580" s="11"/>
      <c r="AH580" s="11"/>
      <c r="AI580" s="11"/>
      <c r="AJ580" s="11"/>
      <c r="AK580" s="11"/>
    </row>
    <row r="581" ht="13.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89"/>
      <c r="AB581" s="11"/>
      <c r="AC581" s="264"/>
      <c r="AD581" s="264"/>
      <c r="AE581" s="11"/>
      <c r="AF581" s="11"/>
      <c r="AG581" s="11"/>
      <c r="AH581" s="11"/>
      <c r="AI581" s="11"/>
      <c r="AJ581" s="11"/>
      <c r="AK581" s="11"/>
    </row>
    <row r="582" ht="13.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89"/>
      <c r="AB582" s="11"/>
      <c r="AC582" s="264"/>
      <c r="AD582" s="264"/>
      <c r="AE582" s="11"/>
      <c r="AF582" s="11"/>
      <c r="AG582" s="11"/>
      <c r="AH582" s="11"/>
      <c r="AI582" s="11"/>
      <c r="AJ582" s="11"/>
      <c r="AK582" s="11"/>
    </row>
    <row r="583" ht="13.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89"/>
      <c r="AB583" s="11"/>
      <c r="AC583" s="264"/>
      <c r="AD583" s="264"/>
      <c r="AE583" s="11"/>
      <c r="AF583" s="11"/>
      <c r="AG583" s="11"/>
      <c r="AH583" s="11"/>
      <c r="AI583" s="11"/>
      <c r="AJ583" s="11"/>
      <c r="AK583" s="11"/>
    </row>
    <row r="584" ht="13.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89"/>
      <c r="AB584" s="11"/>
      <c r="AC584" s="264"/>
      <c r="AD584" s="264"/>
      <c r="AE584" s="11"/>
      <c r="AF584" s="11"/>
      <c r="AG584" s="11"/>
      <c r="AH584" s="11"/>
      <c r="AI584" s="11"/>
      <c r="AJ584" s="11"/>
      <c r="AK584" s="11"/>
    </row>
    <row r="585" ht="13.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89"/>
      <c r="AB585" s="11"/>
      <c r="AC585" s="264"/>
      <c r="AD585" s="264"/>
      <c r="AE585" s="11"/>
      <c r="AF585" s="11"/>
      <c r="AG585" s="11"/>
      <c r="AH585" s="11"/>
      <c r="AI585" s="11"/>
      <c r="AJ585" s="11"/>
      <c r="AK585" s="11"/>
    </row>
    <row r="586" ht="13.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89"/>
      <c r="AB586" s="11"/>
      <c r="AC586" s="264"/>
      <c r="AD586" s="264"/>
      <c r="AE586" s="11"/>
      <c r="AF586" s="11"/>
      <c r="AG586" s="11"/>
      <c r="AH586" s="11"/>
      <c r="AI586" s="11"/>
      <c r="AJ586" s="11"/>
      <c r="AK586" s="11"/>
    </row>
    <row r="587" ht="13.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89"/>
      <c r="AB587" s="11"/>
      <c r="AC587" s="264"/>
      <c r="AD587" s="264"/>
      <c r="AE587" s="11"/>
      <c r="AF587" s="11"/>
      <c r="AG587" s="11"/>
      <c r="AH587" s="11"/>
      <c r="AI587" s="11"/>
      <c r="AJ587" s="11"/>
      <c r="AK587" s="11"/>
    </row>
    <row r="588" ht="13.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89"/>
      <c r="AB588" s="11"/>
      <c r="AC588" s="264"/>
      <c r="AD588" s="264"/>
      <c r="AE588" s="11"/>
      <c r="AF588" s="11"/>
      <c r="AG588" s="11"/>
      <c r="AH588" s="11"/>
      <c r="AI588" s="11"/>
      <c r="AJ588" s="11"/>
      <c r="AK588" s="11"/>
    </row>
    <row r="589" ht="13.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89"/>
      <c r="AB589" s="11"/>
      <c r="AC589" s="264"/>
      <c r="AD589" s="264"/>
      <c r="AE589" s="11"/>
      <c r="AF589" s="11"/>
      <c r="AG589" s="11"/>
      <c r="AH589" s="11"/>
      <c r="AI589" s="11"/>
      <c r="AJ589" s="11"/>
      <c r="AK589" s="11"/>
    </row>
    <row r="590" ht="13.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89"/>
      <c r="AB590" s="11"/>
      <c r="AC590" s="264"/>
      <c r="AD590" s="264"/>
      <c r="AE590" s="11"/>
      <c r="AF590" s="11"/>
      <c r="AG590" s="11"/>
      <c r="AH590" s="11"/>
      <c r="AI590" s="11"/>
      <c r="AJ590" s="11"/>
      <c r="AK590" s="11"/>
    </row>
    <row r="591" ht="13.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89"/>
      <c r="AB591" s="11"/>
      <c r="AC591" s="264"/>
      <c r="AD591" s="264"/>
      <c r="AE591" s="11"/>
      <c r="AF591" s="11"/>
      <c r="AG591" s="11"/>
      <c r="AH591" s="11"/>
      <c r="AI591" s="11"/>
      <c r="AJ591" s="11"/>
      <c r="AK591" s="11"/>
    </row>
    <row r="592" ht="13.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89"/>
      <c r="AB592" s="11"/>
      <c r="AC592" s="264"/>
      <c r="AD592" s="264"/>
      <c r="AE592" s="11"/>
      <c r="AF592" s="11"/>
      <c r="AG592" s="11"/>
      <c r="AH592" s="11"/>
      <c r="AI592" s="11"/>
      <c r="AJ592" s="11"/>
      <c r="AK592" s="11"/>
    </row>
    <row r="593" ht="13.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89"/>
      <c r="AB593" s="11"/>
      <c r="AC593" s="264"/>
      <c r="AD593" s="264"/>
      <c r="AE593" s="11"/>
      <c r="AF593" s="11"/>
      <c r="AG593" s="11"/>
      <c r="AH593" s="11"/>
      <c r="AI593" s="11"/>
      <c r="AJ593" s="11"/>
      <c r="AK593" s="11"/>
    </row>
    <row r="594" ht="13.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89"/>
      <c r="AB594" s="11"/>
      <c r="AC594" s="264"/>
      <c r="AD594" s="264"/>
      <c r="AE594" s="11"/>
      <c r="AF594" s="11"/>
      <c r="AG594" s="11"/>
      <c r="AH594" s="11"/>
      <c r="AI594" s="11"/>
      <c r="AJ594" s="11"/>
      <c r="AK594" s="11"/>
    </row>
    <row r="595" ht="13.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89"/>
      <c r="AB595" s="11"/>
      <c r="AC595" s="264"/>
      <c r="AD595" s="264"/>
      <c r="AE595" s="11"/>
      <c r="AF595" s="11"/>
      <c r="AG595" s="11"/>
      <c r="AH595" s="11"/>
      <c r="AI595" s="11"/>
      <c r="AJ595" s="11"/>
      <c r="AK595" s="11"/>
    </row>
    <row r="596" ht="13.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89"/>
      <c r="AB596" s="11"/>
      <c r="AC596" s="264"/>
      <c r="AD596" s="264"/>
      <c r="AE596" s="11"/>
      <c r="AF596" s="11"/>
      <c r="AG596" s="11"/>
      <c r="AH596" s="11"/>
      <c r="AI596" s="11"/>
      <c r="AJ596" s="11"/>
      <c r="AK596" s="11"/>
    </row>
    <row r="597" ht="13.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89"/>
      <c r="AB597" s="11"/>
      <c r="AC597" s="264"/>
      <c r="AD597" s="264"/>
      <c r="AE597" s="11"/>
      <c r="AF597" s="11"/>
      <c r="AG597" s="11"/>
      <c r="AH597" s="11"/>
      <c r="AI597" s="11"/>
      <c r="AJ597" s="11"/>
      <c r="AK597" s="11"/>
    </row>
    <row r="598" ht="13.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89"/>
      <c r="AB598" s="11"/>
      <c r="AC598" s="264"/>
      <c r="AD598" s="264"/>
      <c r="AE598" s="11"/>
      <c r="AF598" s="11"/>
      <c r="AG598" s="11"/>
      <c r="AH598" s="11"/>
      <c r="AI598" s="11"/>
      <c r="AJ598" s="11"/>
      <c r="AK598" s="11"/>
    </row>
    <row r="599" ht="13.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89"/>
      <c r="AB599" s="11"/>
      <c r="AC599" s="264"/>
      <c r="AD599" s="264"/>
      <c r="AE599" s="11"/>
      <c r="AF599" s="11"/>
      <c r="AG599" s="11"/>
      <c r="AH599" s="11"/>
      <c r="AI599" s="11"/>
      <c r="AJ599" s="11"/>
      <c r="AK599" s="11"/>
    </row>
    <row r="600" ht="13.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89"/>
      <c r="AB600" s="11"/>
      <c r="AC600" s="264"/>
      <c r="AD600" s="264"/>
      <c r="AE600" s="11"/>
      <c r="AF600" s="11"/>
      <c r="AG600" s="11"/>
      <c r="AH600" s="11"/>
      <c r="AI600" s="11"/>
      <c r="AJ600" s="11"/>
      <c r="AK600" s="11"/>
    </row>
    <row r="601" ht="13.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89"/>
      <c r="AB601" s="11"/>
      <c r="AC601" s="264"/>
      <c r="AD601" s="264"/>
      <c r="AE601" s="11"/>
      <c r="AF601" s="11"/>
      <c r="AG601" s="11"/>
      <c r="AH601" s="11"/>
      <c r="AI601" s="11"/>
      <c r="AJ601" s="11"/>
      <c r="AK601" s="11"/>
    </row>
    <row r="602" ht="13.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89"/>
      <c r="AB602" s="11"/>
      <c r="AC602" s="264"/>
      <c r="AD602" s="264"/>
      <c r="AE602" s="11"/>
      <c r="AF602" s="11"/>
      <c r="AG602" s="11"/>
      <c r="AH602" s="11"/>
      <c r="AI602" s="11"/>
      <c r="AJ602" s="11"/>
      <c r="AK602" s="11"/>
    </row>
    <row r="603" ht="13.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89"/>
      <c r="AB603" s="11"/>
      <c r="AC603" s="264"/>
      <c r="AD603" s="264"/>
      <c r="AE603" s="11"/>
      <c r="AF603" s="11"/>
      <c r="AG603" s="11"/>
      <c r="AH603" s="11"/>
      <c r="AI603" s="11"/>
      <c r="AJ603" s="11"/>
      <c r="AK603" s="11"/>
    </row>
    <row r="604" ht="13.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89"/>
      <c r="AB604" s="11"/>
      <c r="AC604" s="264"/>
      <c r="AD604" s="264"/>
      <c r="AE604" s="11"/>
      <c r="AF604" s="11"/>
      <c r="AG604" s="11"/>
      <c r="AH604" s="11"/>
      <c r="AI604" s="11"/>
      <c r="AJ604" s="11"/>
      <c r="AK604" s="11"/>
    </row>
    <row r="605" ht="13.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89"/>
      <c r="AB605" s="11"/>
      <c r="AC605" s="264"/>
      <c r="AD605" s="264"/>
      <c r="AE605" s="11"/>
      <c r="AF605" s="11"/>
      <c r="AG605" s="11"/>
      <c r="AH605" s="11"/>
      <c r="AI605" s="11"/>
      <c r="AJ605" s="11"/>
      <c r="AK605" s="11"/>
    </row>
    <row r="606" ht="13.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89"/>
      <c r="AB606" s="11"/>
      <c r="AC606" s="264"/>
      <c r="AD606" s="264"/>
      <c r="AE606" s="11"/>
      <c r="AF606" s="11"/>
      <c r="AG606" s="11"/>
      <c r="AH606" s="11"/>
      <c r="AI606" s="11"/>
      <c r="AJ606" s="11"/>
      <c r="AK606" s="11"/>
    </row>
    <row r="607" ht="13.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89"/>
      <c r="AB607" s="11"/>
      <c r="AC607" s="264"/>
      <c r="AD607" s="264"/>
      <c r="AE607" s="11"/>
      <c r="AF607" s="11"/>
      <c r="AG607" s="11"/>
      <c r="AH607" s="11"/>
      <c r="AI607" s="11"/>
      <c r="AJ607" s="11"/>
      <c r="AK607" s="11"/>
    </row>
    <row r="608" ht="13.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89"/>
      <c r="AB608" s="11"/>
      <c r="AC608" s="264"/>
      <c r="AD608" s="264"/>
      <c r="AE608" s="11"/>
      <c r="AF608" s="11"/>
      <c r="AG608" s="11"/>
      <c r="AH608" s="11"/>
      <c r="AI608" s="11"/>
      <c r="AJ608" s="11"/>
      <c r="AK608" s="11"/>
    </row>
    <row r="609" ht="13.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89"/>
      <c r="AB609" s="11"/>
      <c r="AC609" s="264"/>
      <c r="AD609" s="264"/>
      <c r="AE609" s="11"/>
      <c r="AF609" s="11"/>
      <c r="AG609" s="11"/>
      <c r="AH609" s="11"/>
      <c r="AI609" s="11"/>
      <c r="AJ609" s="11"/>
      <c r="AK609" s="11"/>
    </row>
    <row r="610" ht="13.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89"/>
      <c r="AB610" s="11"/>
      <c r="AC610" s="264"/>
      <c r="AD610" s="264"/>
      <c r="AE610" s="11"/>
      <c r="AF610" s="11"/>
      <c r="AG610" s="11"/>
      <c r="AH610" s="11"/>
      <c r="AI610" s="11"/>
      <c r="AJ610" s="11"/>
      <c r="AK610" s="11"/>
    </row>
    <row r="611" ht="13.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89"/>
      <c r="AB611" s="11"/>
      <c r="AC611" s="264"/>
      <c r="AD611" s="264"/>
      <c r="AE611" s="11"/>
      <c r="AF611" s="11"/>
      <c r="AG611" s="11"/>
      <c r="AH611" s="11"/>
      <c r="AI611" s="11"/>
      <c r="AJ611" s="11"/>
      <c r="AK611" s="11"/>
    </row>
    <row r="612" ht="13.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89"/>
      <c r="AB612" s="11"/>
      <c r="AC612" s="264"/>
      <c r="AD612" s="264"/>
      <c r="AE612" s="11"/>
      <c r="AF612" s="11"/>
      <c r="AG612" s="11"/>
      <c r="AH612" s="11"/>
      <c r="AI612" s="11"/>
      <c r="AJ612" s="11"/>
      <c r="AK612" s="11"/>
    </row>
    <row r="613" ht="13.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89"/>
      <c r="AB613" s="11"/>
      <c r="AC613" s="264"/>
      <c r="AD613" s="264"/>
      <c r="AE613" s="11"/>
      <c r="AF613" s="11"/>
      <c r="AG613" s="11"/>
      <c r="AH613" s="11"/>
      <c r="AI613" s="11"/>
      <c r="AJ613" s="11"/>
      <c r="AK613" s="11"/>
    </row>
    <row r="614" ht="13.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89"/>
      <c r="AB614" s="11"/>
      <c r="AC614" s="264"/>
      <c r="AD614" s="264"/>
      <c r="AE614" s="11"/>
      <c r="AF614" s="11"/>
      <c r="AG614" s="11"/>
      <c r="AH614" s="11"/>
      <c r="AI614" s="11"/>
      <c r="AJ614" s="11"/>
      <c r="AK614" s="11"/>
    </row>
    <row r="615" ht="13.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89"/>
      <c r="AB615" s="11"/>
      <c r="AC615" s="264"/>
      <c r="AD615" s="264"/>
      <c r="AE615" s="11"/>
      <c r="AF615" s="11"/>
      <c r="AG615" s="11"/>
      <c r="AH615" s="11"/>
      <c r="AI615" s="11"/>
      <c r="AJ615" s="11"/>
      <c r="AK615" s="11"/>
    </row>
    <row r="616" ht="13.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89"/>
      <c r="AB616" s="11"/>
      <c r="AC616" s="264"/>
      <c r="AD616" s="264"/>
      <c r="AE616" s="11"/>
      <c r="AF616" s="11"/>
      <c r="AG616" s="11"/>
      <c r="AH616" s="11"/>
      <c r="AI616" s="11"/>
      <c r="AJ616" s="11"/>
      <c r="AK616" s="11"/>
    </row>
    <row r="617" ht="13.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89"/>
      <c r="AB617" s="11"/>
      <c r="AC617" s="264"/>
      <c r="AD617" s="264"/>
      <c r="AE617" s="11"/>
      <c r="AF617" s="11"/>
      <c r="AG617" s="11"/>
      <c r="AH617" s="11"/>
      <c r="AI617" s="11"/>
      <c r="AJ617" s="11"/>
      <c r="AK617" s="11"/>
    </row>
    <row r="618" ht="13.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89"/>
      <c r="AB618" s="11"/>
      <c r="AC618" s="264"/>
      <c r="AD618" s="264"/>
      <c r="AE618" s="11"/>
      <c r="AF618" s="11"/>
      <c r="AG618" s="11"/>
      <c r="AH618" s="11"/>
      <c r="AI618" s="11"/>
      <c r="AJ618" s="11"/>
      <c r="AK618" s="11"/>
    </row>
    <row r="619" ht="13.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89"/>
      <c r="AB619" s="11"/>
      <c r="AC619" s="264"/>
      <c r="AD619" s="264"/>
      <c r="AE619" s="11"/>
      <c r="AF619" s="11"/>
      <c r="AG619" s="11"/>
      <c r="AH619" s="11"/>
      <c r="AI619" s="11"/>
      <c r="AJ619" s="11"/>
      <c r="AK619" s="11"/>
    </row>
    <row r="620" ht="13.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89"/>
      <c r="AB620" s="11"/>
      <c r="AC620" s="264"/>
      <c r="AD620" s="264"/>
      <c r="AE620" s="11"/>
      <c r="AF620" s="11"/>
      <c r="AG620" s="11"/>
      <c r="AH620" s="11"/>
      <c r="AI620" s="11"/>
      <c r="AJ620" s="11"/>
      <c r="AK620" s="11"/>
    </row>
    <row r="621" ht="13.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89"/>
      <c r="AB621" s="11"/>
      <c r="AC621" s="264"/>
      <c r="AD621" s="264"/>
      <c r="AE621" s="11"/>
      <c r="AF621" s="11"/>
      <c r="AG621" s="11"/>
      <c r="AH621" s="11"/>
      <c r="AI621" s="11"/>
      <c r="AJ621" s="11"/>
      <c r="AK621" s="11"/>
    </row>
    <row r="622" ht="13.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89"/>
      <c r="AB622" s="11"/>
      <c r="AC622" s="264"/>
      <c r="AD622" s="264"/>
      <c r="AE622" s="11"/>
      <c r="AF622" s="11"/>
      <c r="AG622" s="11"/>
      <c r="AH622" s="11"/>
      <c r="AI622" s="11"/>
      <c r="AJ622" s="11"/>
      <c r="AK622" s="11"/>
    </row>
    <row r="623" ht="13.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89"/>
      <c r="AB623" s="11"/>
      <c r="AC623" s="264"/>
      <c r="AD623" s="264"/>
      <c r="AE623" s="11"/>
      <c r="AF623" s="11"/>
      <c r="AG623" s="11"/>
      <c r="AH623" s="11"/>
      <c r="AI623" s="11"/>
      <c r="AJ623" s="11"/>
      <c r="AK623" s="11"/>
    </row>
    <row r="624" ht="13.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89"/>
      <c r="AB624" s="11"/>
      <c r="AC624" s="264"/>
      <c r="AD624" s="264"/>
      <c r="AE624" s="11"/>
      <c r="AF624" s="11"/>
      <c r="AG624" s="11"/>
      <c r="AH624" s="11"/>
      <c r="AI624" s="11"/>
      <c r="AJ624" s="11"/>
      <c r="AK624" s="11"/>
    </row>
    <row r="625" ht="13.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89"/>
      <c r="AB625" s="11"/>
      <c r="AC625" s="264"/>
      <c r="AD625" s="264"/>
      <c r="AE625" s="11"/>
      <c r="AF625" s="11"/>
      <c r="AG625" s="11"/>
      <c r="AH625" s="11"/>
      <c r="AI625" s="11"/>
      <c r="AJ625" s="11"/>
      <c r="AK625" s="11"/>
    </row>
    <row r="626" ht="13.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89"/>
      <c r="AB626" s="11"/>
      <c r="AC626" s="264"/>
      <c r="AD626" s="264"/>
      <c r="AE626" s="11"/>
      <c r="AF626" s="11"/>
      <c r="AG626" s="11"/>
      <c r="AH626" s="11"/>
      <c r="AI626" s="11"/>
      <c r="AJ626" s="11"/>
      <c r="AK626" s="11"/>
    </row>
    <row r="627" ht="13.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89"/>
      <c r="AB627" s="11"/>
      <c r="AC627" s="264"/>
      <c r="AD627" s="264"/>
      <c r="AE627" s="11"/>
      <c r="AF627" s="11"/>
      <c r="AG627" s="11"/>
      <c r="AH627" s="11"/>
      <c r="AI627" s="11"/>
      <c r="AJ627" s="11"/>
      <c r="AK627" s="11"/>
    </row>
    <row r="628" ht="13.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89"/>
      <c r="AB628" s="11"/>
      <c r="AC628" s="264"/>
      <c r="AD628" s="264"/>
      <c r="AE628" s="11"/>
      <c r="AF628" s="11"/>
      <c r="AG628" s="11"/>
      <c r="AH628" s="11"/>
      <c r="AI628" s="11"/>
      <c r="AJ628" s="11"/>
      <c r="AK628" s="11"/>
    </row>
    <row r="629" ht="13.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89"/>
      <c r="AB629" s="11"/>
      <c r="AC629" s="264"/>
      <c r="AD629" s="264"/>
      <c r="AE629" s="11"/>
      <c r="AF629" s="11"/>
      <c r="AG629" s="11"/>
      <c r="AH629" s="11"/>
      <c r="AI629" s="11"/>
      <c r="AJ629" s="11"/>
      <c r="AK629" s="11"/>
    </row>
    <row r="630" ht="13.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89"/>
      <c r="AB630" s="11"/>
      <c r="AC630" s="264"/>
      <c r="AD630" s="264"/>
      <c r="AE630" s="11"/>
      <c r="AF630" s="11"/>
      <c r="AG630" s="11"/>
      <c r="AH630" s="11"/>
      <c r="AI630" s="11"/>
      <c r="AJ630" s="11"/>
      <c r="AK630" s="11"/>
    </row>
    <row r="631" ht="13.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89"/>
      <c r="AB631" s="11"/>
      <c r="AC631" s="264"/>
      <c r="AD631" s="264"/>
      <c r="AE631" s="11"/>
      <c r="AF631" s="11"/>
      <c r="AG631" s="11"/>
      <c r="AH631" s="11"/>
      <c r="AI631" s="11"/>
      <c r="AJ631" s="11"/>
      <c r="AK631" s="11"/>
    </row>
    <row r="632" ht="13.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89"/>
      <c r="AB632" s="11"/>
      <c r="AC632" s="264"/>
      <c r="AD632" s="264"/>
      <c r="AE632" s="11"/>
      <c r="AF632" s="11"/>
      <c r="AG632" s="11"/>
      <c r="AH632" s="11"/>
      <c r="AI632" s="11"/>
      <c r="AJ632" s="11"/>
      <c r="AK632" s="11"/>
    </row>
    <row r="633" ht="13.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89"/>
      <c r="AB633" s="11"/>
      <c r="AC633" s="264"/>
      <c r="AD633" s="264"/>
      <c r="AE633" s="11"/>
      <c r="AF633" s="11"/>
      <c r="AG633" s="11"/>
      <c r="AH633" s="11"/>
      <c r="AI633" s="11"/>
      <c r="AJ633" s="11"/>
      <c r="AK633" s="11"/>
    </row>
    <row r="634" ht="13.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89"/>
      <c r="AB634" s="11"/>
      <c r="AC634" s="264"/>
      <c r="AD634" s="264"/>
      <c r="AE634" s="11"/>
      <c r="AF634" s="11"/>
      <c r="AG634" s="11"/>
      <c r="AH634" s="11"/>
      <c r="AI634" s="11"/>
      <c r="AJ634" s="11"/>
      <c r="AK634" s="11"/>
    </row>
    <row r="635" ht="13.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89"/>
      <c r="AB635" s="11"/>
      <c r="AC635" s="264"/>
      <c r="AD635" s="264"/>
      <c r="AE635" s="11"/>
      <c r="AF635" s="11"/>
      <c r="AG635" s="11"/>
      <c r="AH635" s="11"/>
      <c r="AI635" s="11"/>
      <c r="AJ635" s="11"/>
      <c r="AK635" s="11"/>
    </row>
    <row r="636" ht="13.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89"/>
      <c r="AB636" s="11"/>
      <c r="AC636" s="264"/>
      <c r="AD636" s="264"/>
      <c r="AE636" s="11"/>
      <c r="AF636" s="11"/>
      <c r="AG636" s="11"/>
      <c r="AH636" s="11"/>
      <c r="AI636" s="11"/>
      <c r="AJ636" s="11"/>
      <c r="AK636" s="11"/>
    </row>
    <row r="637" ht="13.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89"/>
      <c r="AB637" s="11"/>
      <c r="AC637" s="264"/>
      <c r="AD637" s="264"/>
      <c r="AE637" s="11"/>
      <c r="AF637" s="11"/>
      <c r="AG637" s="11"/>
      <c r="AH637" s="11"/>
      <c r="AI637" s="11"/>
      <c r="AJ637" s="11"/>
      <c r="AK637" s="11"/>
    </row>
    <row r="638" ht="13.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89"/>
      <c r="AB638" s="11"/>
      <c r="AC638" s="264"/>
      <c r="AD638" s="264"/>
      <c r="AE638" s="11"/>
      <c r="AF638" s="11"/>
      <c r="AG638" s="11"/>
      <c r="AH638" s="11"/>
      <c r="AI638" s="11"/>
      <c r="AJ638" s="11"/>
      <c r="AK638" s="11"/>
    </row>
    <row r="639" ht="13.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89"/>
      <c r="AB639" s="11"/>
      <c r="AC639" s="264"/>
      <c r="AD639" s="264"/>
      <c r="AE639" s="11"/>
      <c r="AF639" s="11"/>
      <c r="AG639" s="11"/>
      <c r="AH639" s="11"/>
      <c r="AI639" s="11"/>
      <c r="AJ639" s="11"/>
      <c r="AK639" s="11"/>
    </row>
    <row r="640" ht="13.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89"/>
      <c r="AB640" s="11"/>
      <c r="AC640" s="264"/>
      <c r="AD640" s="264"/>
      <c r="AE640" s="11"/>
      <c r="AF640" s="11"/>
      <c r="AG640" s="11"/>
      <c r="AH640" s="11"/>
      <c r="AI640" s="11"/>
      <c r="AJ640" s="11"/>
      <c r="AK640" s="11"/>
    </row>
    <row r="641" ht="13.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89"/>
      <c r="AB641" s="11"/>
      <c r="AC641" s="264"/>
      <c r="AD641" s="264"/>
      <c r="AE641" s="11"/>
      <c r="AF641" s="11"/>
      <c r="AG641" s="11"/>
      <c r="AH641" s="11"/>
      <c r="AI641" s="11"/>
      <c r="AJ641" s="11"/>
      <c r="AK641" s="11"/>
    </row>
    <row r="642" ht="13.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89"/>
      <c r="AB642" s="11"/>
      <c r="AC642" s="264"/>
      <c r="AD642" s="264"/>
      <c r="AE642" s="11"/>
      <c r="AF642" s="11"/>
      <c r="AG642" s="11"/>
      <c r="AH642" s="11"/>
      <c r="AI642" s="11"/>
      <c r="AJ642" s="11"/>
      <c r="AK642" s="11"/>
    </row>
    <row r="643" ht="13.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89"/>
      <c r="AB643" s="11"/>
      <c r="AC643" s="264"/>
      <c r="AD643" s="264"/>
      <c r="AE643" s="11"/>
      <c r="AF643" s="11"/>
      <c r="AG643" s="11"/>
      <c r="AH643" s="11"/>
      <c r="AI643" s="11"/>
      <c r="AJ643" s="11"/>
      <c r="AK643" s="11"/>
    </row>
    <row r="644" ht="13.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89"/>
      <c r="AB644" s="11"/>
      <c r="AC644" s="264"/>
      <c r="AD644" s="264"/>
      <c r="AE644" s="11"/>
      <c r="AF644" s="11"/>
      <c r="AG644" s="11"/>
      <c r="AH644" s="11"/>
      <c r="AI644" s="11"/>
      <c r="AJ644" s="11"/>
      <c r="AK644" s="11"/>
    </row>
    <row r="645" ht="13.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89"/>
      <c r="AB645" s="11"/>
      <c r="AC645" s="264"/>
      <c r="AD645" s="264"/>
      <c r="AE645" s="11"/>
      <c r="AF645" s="11"/>
      <c r="AG645" s="11"/>
      <c r="AH645" s="11"/>
      <c r="AI645" s="11"/>
      <c r="AJ645" s="11"/>
      <c r="AK645" s="11"/>
    </row>
    <row r="646" ht="13.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89"/>
      <c r="AB646" s="11"/>
      <c r="AC646" s="264"/>
      <c r="AD646" s="264"/>
      <c r="AE646" s="11"/>
      <c r="AF646" s="11"/>
      <c r="AG646" s="11"/>
      <c r="AH646" s="11"/>
      <c r="AI646" s="11"/>
      <c r="AJ646" s="11"/>
      <c r="AK646" s="11"/>
    </row>
    <row r="647" ht="13.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89"/>
      <c r="AB647" s="11"/>
      <c r="AC647" s="264"/>
      <c r="AD647" s="264"/>
      <c r="AE647" s="11"/>
      <c r="AF647" s="11"/>
      <c r="AG647" s="11"/>
      <c r="AH647" s="11"/>
      <c r="AI647" s="11"/>
      <c r="AJ647" s="11"/>
      <c r="AK647" s="11"/>
    </row>
    <row r="648" ht="13.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89"/>
      <c r="AB648" s="11"/>
      <c r="AC648" s="264"/>
      <c r="AD648" s="264"/>
      <c r="AE648" s="11"/>
      <c r="AF648" s="11"/>
      <c r="AG648" s="11"/>
      <c r="AH648" s="11"/>
      <c r="AI648" s="11"/>
      <c r="AJ648" s="11"/>
      <c r="AK648" s="11"/>
    </row>
    <row r="649" ht="13.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89"/>
      <c r="AB649" s="11"/>
      <c r="AC649" s="264"/>
      <c r="AD649" s="264"/>
      <c r="AE649" s="11"/>
      <c r="AF649" s="11"/>
      <c r="AG649" s="11"/>
      <c r="AH649" s="11"/>
      <c r="AI649" s="11"/>
      <c r="AJ649" s="11"/>
      <c r="AK649" s="11"/>
    </row>
    <row r="650" ht="13.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89"/>
      <c r="AB650" s="11"/>
      <c r="AC650" s="264"/>
      <c r="AD650" s="264"/>
      <c r="AE650" s="11"/>
      <c r="AF650" s="11"/>
      <c r="AG650" s="11"/>
      <c r="AH650" s="11"/>
      <c r="AI650" s="11"/>
      <c r="AJ650" s="11"/>
      <c r="AK650" s="11"/>
    </row>
    <row r="651" ht="13.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89"/>
      <c r="AB651" s="11"/>
      <c r="AC651" s="264"/>
      <c r="AD651" s="264"/>
      <c r="AE651" s="11"/>
      <c r="AF651" s="11"/>
      <c r="AG651" s="11"/>
      <c r="AH651" s="11"/>
      <c r="AI651" s="11"/>
      <c r="AJ651" s="11"/>
      <c r="AK651" s="11"/>
    </row>
    <row r="652" ht="13.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89"/>
      <c r="AB652" s="11"/>
      <c r="AC652" s="264"/>
      <c r="AD652" s="264"/>
      <c r="AE652" s="11"/>
      <c r="AF652" s="11"/>
      <c r="AG652" s="11"/>
      <c r="AH652" s="11"/>
      <c r="AI652" s="11"/>
      <c r="AJ652" s="11"/>
      <c r="AK652" s="11"/>
    </row>
    <row r="653" ht="13.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89"/>
      <c r="AB653" s="11"/>
      <c r="AC653" s="264"/>
      <c r="AD653" s="264"/>
      <c r="AE653" s="11"/>
      <c r="AF653" s="11"/>
      <c r="AG653" s="11"/>
      <c r="AH653" s="11"/>
      <c r="AI653" s="11"/>
      <c r="AJ653" s="11"/>
      <c r="AK653" s="11"/>
    </row>
    <row r="654" ht="13.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89"/>
      <c r="AB654" s="11"/>
      <c r="AC654" s="264"/>
      <c r="AD654" s="264"/>
      <c r="AE654" s="11"/>
      <c r="AF654" s="11"/>
      <c r="AG654" s="11"/>
      <c r="AH654" s="11"/>
      <c r="AI654" s="11"/>
      <c r="AJ654" s="11"/>
      <c r="AK654" s="11"/>
    </row>
    <row r="655" ht="13.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89"/>
      <c r="AB655" s="11"/>
      <c r="AC655" s="264"/>
      <c r="AD655" s="264"/>
      <c r="AE655" s="11"/>
      <c r="AF655" s="11"/>
      <c r="AG655" s="11"/>
      <c r="AH655" s="11"/>
      <c r="AI655" s="11"/>
      <c r="AJ655" s="11"/>
      <c r="AK655" s="11"/>
    </row>
    <row r="656" ht="13.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89"/>
      <c r="AB656" s="11"/>
      <c r="AC656" s="264"/>
      <c r="AD656" s="264"/>
      <c r="AE656" s="11"/>
      <c r="AF656" s="11"/>
      <c r="AG656" s="11"/>
      <c r="AH656" s="11"/>
      <c r="AI656" s="11"/>
      <c r="AJ656" s="11"/>
      <c r="AK656" s="11"/>
    </row>
    <row r="657" ht="13.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89"/>
      <c r="AB657" s="11"/>
      <c r="AC657" s="264"/>
      <c r="AD657" s="264"/>
      <c r="AE657" s="11"/>
      <c r="AF657" s="11"/>
      <c r="AG657" s="11"/>
      <c r="AH657" s="11"/>
      <c r="AI657" s="11"/>
      <c r="AJ657" s="11"/>
      <c r="AK657" s="11"/>
    </row>
    <row r="658" ht="13.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89"/>
      <c r="AB658" s="11"/>
      <c r="AC658" s="264"/>
      <c r="AD658" s="264"/>
      <c r="AE658" s="11"/>
      <c r="AF658" s="11"/>
      <c r="AG658" s="11"/>
      <c r="AH658" s="11"/>
      <c r="AI658" s="11"/>
      <c r="AJ658" s="11"/>
      <c r="AK658" s="11"/>
    </row>
    <row r="659" ht="13.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89"/>
      <c r="AB659" s="11"/>
      <c r="AC659" s="264"/>
      <c r="AD659" s="264"/>
      <c r="AE659" s="11"/>
      <c r="AF659" s="11"/>
      <c r="AG659" s="11"/>
      <c r="AH659" s="11"/>
      <c r="AI659" s="11"/>
      <c r="AJ659" s="11"/>
      <c r="AK659" s="11"/>
    </row>
    <row r="660" ht="13.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89"/>
      <c r="AB660" s="11"/>
      <c r="AC660" s="264"/>
      <c r="AD660" s="264"/>
      <c r="AE660" s="11"/>
      <c r="AF660" s="11"/>
      <c r="AG660" s="11"/>
      <c r="AH660" s="11"/>
      <c r="AI660" s="11"/>
      <c r="AJ660" s="11"/>
      <c r="AK660" s="11"/>
    </row>
    <row r="661" ht="13.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89"/>
      <c r="AB661" s="11"/>
      <c r="AC661" s="264"/>
      <c r="AD661" s="264"/>
      <c r="AE661" s="11"/>
      <c r="AF661" s="11"/>
      <c r="AG661" s="11"/>
      <c r="AH661" s="11"/>
      <c r="AI661" s="11"/>
      <c r="AJ661" s="11"/>
      <c r="AK661" s="11"/>
    </row>
    <row r="662" ht="13.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89"/>
      <c r="AB662" s="11"/>
      <c r="AC662" s="264"/>
      <c r="AD662" s="264"/>
      <c r="AE662" s="11"/>
      <c r="AF662" s="11"/>
      <c r="AG662" s="11"/>
      <c r="AH662" s="11"/>
      <c r="AI662" s="11"/>
      <c r="AJ662" s="11"/>
      <c r="AK662" s="11"/>
    </row>
    <row r="663" ht="13.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89"/>
      <c r="AB663" s="11"/>
      <c r="AC663" s="264"/>
      <c r="AD663" s="264"/>
      <c r="AE663" s="11"/>
      <c r="AF663" s="11"/>
      <c r="AG663" s="11"/>
      <c r="AH663" s="11"/>
      <c r="AI663" s="11"/>
      <c r="AJ663" s="11"/>
      <c r="AK663" s="11"/>
    </row>
    <row r="664" ht="13.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89"/>
      <c r="AB664" s="11"/>
      <c r="AC664" s="264"/>
      <c r="AD664" s="264"/>
      <c r="AE664" s="11"/>
      <c r="AF664" s="11"/>
      <c r="AG664" s="11"/>
      <c r="AH664" s="11"/>
      <c r="AI664" s="11"/>
      <c r="AJ664" s="11"/>
      <c r="AK664" s="11"/>
    </row>
    <row r="665" ht="13.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89"/>
      <c r="AB665" s="11"/>
      <c r="AC665" s="264"/>
      <c r="AD665" s="264"/>
      <c r="AE665" s="11"/>
      <c r="AF665" s="11"/>
      <c r="AG665" s="11"/>
      <c r="AH665" s="11"/>
      <c r="AI665" s="11"/>
      <c r="AJ665" s="11"/>
      <c r="AK665" s="11"/>
    </row>
    <row r="666" ht="13.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89"/>
      <c r="AB666" s="11"/>
      <c r="AC666" s="264"/>
      <c r="AD666" s="264"/>
      <c r="AE666" s="11"/>
      <c r="AF666" s="11"/>
      <c r="AG666" s="11"/>
      <c r="AH666" s="11"/>
      <c r="AI666" s="11"/>
      <c r="AJ666" s="11"/>
      <c r="AK666" s="11"/>
    </row>
    <row r="667" ht="13.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89"/>
      <c r="AB667" s="11"/>
      <c r="AC667" s="264"/>
      <c r="AD667" s="264"/>
      <c r="AE667" s="11"/>
      <c r="AF667" s="11"/>
      <c r="AG667" s="11"/>
      <c r="AH667" s="11"/>
      <c r="AI667" s="11"/>
      <c r="AJ667" s="11"/>
      <c r="AK667" s="11"/>
    </row>
    <row r="668" ht="13.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89"/>
      <c r="AB668" s="11"/>
      <c r="AC668" s="264"/>
      <c r="AD668" s="264"/>
      <c r="AE668" s="11"/>
      <c r="AF668" s="11"/>
      <c r="AG668" s="11"/>
      <c r="AH668" s="11"/>
      <c r="AI668" s="11"/>
      <c r="AJ668" s="11"/>
      <c r="AK668" s="11"/>
    </row>
    <row r="669" ht="13.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89"/>
      <c r="AB669" s="11"/>
      <c r="AC669" s="264"/>
      <c r="AD669" s="264"/>
      <c r="AE669" s="11"/>
      <c r="AF669" s="11"/>
      <c r="AG669" s="11"/>
      <c r="AH669" s="11"/>
      <c r="AI669" s="11"/>
      <c r="AJ669" s="11"/>
      <c r="AK669" s="11"/>
    </row>
    <row r="670" ht="13.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89"/>
      <c r="AB670" s="11"/>
      <c r="AC670" s="264"/>
      <c r="AD670" s="264"/>
      <c r="AE670" s="11"/>
      <c r="AF670" s="11"/>
      <c r="AG670" s="11"/>
      <c r="AH670" s="11"/>
      <c r="AI670" s="11"/>
      <c r="AJ670" s="11"/>
      <c r="AK670" s="11"/>
    </row>
    <row r="671" ht="13.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89"/>
      <c r="AB671" s="11"/>
      <c r="AC671" s="264"/>
      <c r="AD671" s="264"/>
      <c r="AE671" s="11"/>
      <c r="AF671" s="11"/>
      <c r="AG671" s="11"/>
      <c r="AH671" s="11"/>
      <c r="AI671" s="11"/>
      <c r="AJ671" s="11"/>
      <c r="AK671" s="11"/>
    </row>
    <row r="672" ht="13.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89"/>
      <c r="AB672" s="11"/>
      <c r="AC672" s="264"/>
      <c r="AD672" s="264"/>
      <c r="AE672" s="11"/>
      <c r="AF672" s="11"/>
      <c r="AG672" s="11"/>
      <c r="AH672" s="11"/>
      <c r="AI672" s="11"/>
      <c r="AJ672" s="11"/>
      <c r="AK672" s="11"/>
    </row>
    <row r="673" ht="13.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89"/>
      <c r="AB673" s="11"/>
      <c r="AC673" s="264"/>
      <c r="AD673" s="264"/>
      <c r="AE673" s="11"/>
      <c r="AF673" s="11"/>
      <c r="AG673" s="11"/>
      <c r="AH673" s="11"/>
      <c r="AI673" s="11"/>
      <c r="AJ673" s="11"/>
      <c r="AK673" s="11"/>
    </row>
    <row r="674" ht="13.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89"/>
      <c r="AB674" s="11"/>
      <c r="AC674" s="264"/>
      <c r="AD674" s="264"/>
      <c r="AE674" s="11"/>
      <c r="AF674" s="11"/>
      <c r="AG674" s="11"/>
      <c r="AH674" s="11"/>
      <c r="AI674" s="11"/>
      <c r="AJ674" s="11"/>
      <c r="AK674" s="11"/>
    </row>
    <row r="675" ht="13.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89"/>
      <c r="AB675" s="11"/>
      <c r="AC675" s="264"/>
      <c r="AD675" s="264"/>
      <c r="AE675" s="11"/>
      <c r="AF675" s="11"/>
      <c r="AG675" s="11"/>
      <c r="AH675" s="11"/>
      <c r="AI675" s="11"/>
      <c r="AJ675" s="11"/>
      <c r="AK675" s="11"/>
    </row>
    <row r="676" ht="13.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89"/>
      <c r="AB676" s="11"/>
      <c r="AC676" s="264"/>
      <c r="AD676" s="264"/>
      <c r="AE676" s="11"/>
      <c r="AF676" s="11"/>
      <c r="AG676" s="11"/>
      <c r="AH676" s="11"/>
      <c r="AI676" s="11"/>
      <c r="AJ676" s="11"/>
      <c r="AK676" s="11"/>
    </row>
    <row r="677" ht="13.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89"/>
      <c r="AB677" s="11"/>
      <c r="AC677" s="264"/>
      <c r="AD677" s="264"/>
      <c r="AE677" s="11"/>
      <c r="AF677" s="11"/>
      <c r="AG677" s="11"/>
      <c r="AH677" s="11"/>
      <c r="AI677" s="11"/>
      <c r="AJ677" s="11"/>
      <c r="AK677" s="11"/>
    </row>
    <row r="678" ht="13.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89"/>
      <c r="AB678" s="11"/>
      <c r="AC678" s="264"/>
      <c r="AD678" s="264"/>
      <c r="AE678" s="11"/>
      <c r="AF678" s="11"/>
      <c r="AG678" s="11"/>
      <c r="AH678" s="11"/>
      <c r="AI678" s="11"/>
      <c r="AJ678" s="11"/>
      <c r="AK678" s="11"/>
    </row>
    <row r="679" ht="13.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89"/>
      <c r="AB679" s="11"/>
      <c r="AC679" s="264"/>
      <c r="AD679" s="264"/>
      <c r="AE679" s="11"/>
      <c r="AF679" s="11"/>
      <c r="AG679" s="11"/>
      <c r="AH679" s="11"/>
      <c r="AI679" s="11"/>
      <c r="AJ679" s="11"/>
      <c r="AK679" s="11"/>
    </row>
    <row r="680" ht="13.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89"/>
      <c r="AB680" s="11"/>
      <c r="AC680" s="264"/>
      <c r="AD680" s="264"/>
      <c r="AE680" s="11"/>
      <c r="AF680" s="11"/>
      <c r="AG680" s="11"/>
      <c r="AH680" s="11"/>
      <c r="AI680" s="11"/>
      <c r="AJ680" s="11"/>
      <c r="AK680" s="11"/>
    </row>
    <row r="681" ht="13.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89"/>
      <c r="AB681" s="11"/>
      <c r="AC681" s="264"/>
      <c r="AD681" s="264"/>
      <c r="AE681" s="11"/>
      <c r="AF681" s="11"/>
      <c r="AG681" s="11"/>
      <c r="AH681" s="11"/>
      <c r="AI681" s="11"/>
      <c r="AJ681" s="11"/>
      <c r="AK681" s="11"/>
    </row>
    <row r="682" ht="13.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89"/>
      <c r="AB682" s="11"/>
      <c r="AC682" s="264"/>
      <c r="AD682" s="264"/>
      <c r="AE682" s="11"/>
      <c r="AF682" s="11"/>
      <c r="AG682" s="11"/>
      <c r="AH682" s="11"/>
      <c r="AI682" s="11"/>
      <c r="AJ682" s="11"/>
      <c r="AK682" s="11"/>
    </row>
    <row r="683" ht="13.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89"/>
      <c r="AB683" s="11"/>
      <c r="AC683" s="264"/>
      <c r="AD683" s="264"/>
      <c r="AE683" s="11"/>
      <c r="AF683" s="11"/>
      <c r="AG683" s="11"/>
      <c r="AH683" s="11"/>
      <c r="AI683" s="11"/>
      <c r="AJ683" s="11"/>
      <c r="AK683" s="11"/>
    </row>
    <row r="684" ht="13.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89"/>
      <c r="AB684" s="11"/>
      <c r="AC684" s="264"/>
      <c r="AD684" s="264"/>
      <c r="AE684" s="11"/>
      <c r="AF684" s="11"/>
      <c r="AG684" s="11"/>
      <c r="AH684" s="11"/>
      <c r="AI684" s="11"/>
      <c r="AJ684" s="11"/>
      <c r="AK684" s="11"/>
    </row>
    <row r="685" ht="13.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89"/>
      <c r="AB685" s="11"/>
      <c r="AC685" s="264"/>
      <c r="AD685" s="264"/>
      <c r="AE685" s="11"/>
      <c r="AF685" s="11"/>
      <c r="AG685" s="11"/>
      <c r="AH685" s="11"/>
      <c r="AI685" s="11"/>
      <c r="AJ685" s="11"/>
      <c r="AK685" s="11"/>
    </row>
    <row r="686" ht="13.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89"/>
      <c r="AB686" s="11"/>
      <c r="AC686" s="264"/>
      <c r="AD686" s="264"/>
      <c r="AE686" s="11"/>
      <c r="AF686" s="11"/>
      <c r="AG686" s="11"/>
      <c r="AH686" s="11"/>
      <c r="AI686" s="11"/>
      <c r="AJ686" s="11"/>
      <c r="AK686" s="11"/>
    </row>
    <row r="687" ht="13.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89"/>
      <c r="AB687" s="11"/>
      <c r="AC687" s="264"/>
      <c r="AD687" s="264"/>
      <c r="AE687" s="11"/>
      <c r="AF687" s="11"/>
      <c r="AG687" s="11"/>
      <c r="AH687" s="11"/>
      <c r="AI687" s="11"/>
      <c r="AJ687" s="11"/>
      <c r="AK687" s="11"/>
    </row>
    <row r="688" ht="13.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89"/>
      <c r="AB688" s="11"/>
      <c r="AC688" s="264"/>
      <c r="AD688" s="264"/>
      <c r="AE688" s="11"/>
      <c r="AF688" s="11"/>
      <c r="AG688" s="11"/>
      <c r="AH688" s="11"/>
      <c r="AI688" s="11"/>
      <c r="AJ688" s="11"/>
      <c r="AK688" s="11"/>
    </row>
    <row r="689" ht="13.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89"/>
      <c r="AB689" s="11"/>
      <c r="AC689" s="264"/>
      <c r="AD689" s="264"/>
      <c r="AE689" s="11"/>
      <c r="AF689" s="11"/>
      <c r="AG689" s="11"/>
      <c r="AH689" s="11"/>
      <c r="AI689" s="11"/>
      <c r="AJ689" s="11"/>
      <c r="AK689" s="11"/>
    </row>
    <row r="690" ht="13.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89"/>
      <c r="AB690" s="11"/>
      <c r="AC690" s="264"/>
      <c r="AD690" s="264"/>
      <c r="AE690" s="11"/>
      <c r="AF690" s="11"/>
      <c r="AG690" s="11"/>
      <c r="AH690" s="11"/>
      <c r="AI690" s="11"/>
      <c r="AJ690" s="11"/>
      <c r="AK690" s="11"/>
    </row>
    <row r="691" ht="13.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89"/>
      <c r="AB691" s="11"/>
      <c r="AC691" s="264"/>
      <c r="AD691" s="264"/>
      <c r="AE691" s="11"/>
      <c r="AF691" s="11"/>
      <c r="AG691" s="11"/>
      <c r="AH691" s="11"/>
      <c r="AI691" s="11"/>
      <c r="AJ691" s="11"/>
      <c r="AK691" s="11"/>
    </row>
    <row r="692" ht="13.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89"/>
      <c r="AB692" s="11"/>
      <c r="AC692" s="264"/>
      <c r="AD692" s="264"/>
      <c r="AE692" s="11"/>
      <c r="AF692" s="11"/>
      <c r="AG692" s="11"/>
      <c r="AH692" s="11"/>
      <c r="AI692" s="11"/>
      <c r="AJ692" s="11"/>
      <c r="AK692" s="11"/>
    </row>
    <row r="693" ht="13.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89"/>
      <c r="AB693" s="11"/>
      <c r="AC693" s="264"/>
      <c r="AD693" s="264"/>
      <c r="AE693" s="11"/>
      <c r="AF693" s="11"/>
      <c r="AG693" s="11"/>
      <c r="AH693" s="11"/>
      <c r="AI693" s="11"/>
      <c r="AJ693" s="11"/>
      <c r="AK693" s="11"/>
    </row>
    <row r="694" ht="13.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89"/>
      <c r="AB694" s="11"/>
      <c r="AC694" s="264"/>
      <c r="AD694" s="264"/>
      <c r="AE694" s="11"/>
      <c r="AF694" s="11"/>
      <c r="AG694" s="11"/>
      <c r="AH694" s="11"/>
      <c r="AI694" s="11"/>
      <c r="AJ694" s="11"/>
      <c r="AK694" s="11"/>
    </row>
    <row r="695" ht="13.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89"/>
      <c r="AB695" s="11"/>
      <c r="AC695" s="264"/>
      <c r="AD695" s="264"/>
      <c r="AE695" s="11"/>
      <c r="AF695" s="11"/>
      <c r="AG695" s="11"/>
      <c r="AH695" s="11"/>
      <c r="AI695" s="11"/>
      <c r="AJ695" s="11"/>
      <c r="AK695" s="11"/>
    </row>
    <row r="696" ht="13.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89"/>
      <c r="AB696" s="11"/>
      <c r="AC696" s="264"/>
      <c r="AD696" s="264"/>
      <c r="AE696" s="11"/>
      <c r="AF696" s="11"/>
      <c r="AG696" s="11"/>
      <c r="AH696" s="11"/>
      <c r="AI696" s="11"/>
      <c r="AJ696" s="11"/>
      <c r="AK696" s="11"/>
    </row>
    <row r="697" ht="13.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89"/>
      <c r="AB697" s="11"/>
      <c r="AC697" s="264"/>
      <c r="AD697" s="264"/>
      <c r="AE697" s="11"/>
      <c r="AF697" s="11"/>
      <c r="AG697" s="11"/>
      <c r="AH697" s="11"/>
      <c r="AI697" s="11"/>
      <c r="AJ697" s="11"/>
      <c r="AK697" s="11"/>
    </row>
    <row r="698" ht="13.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89"/>
      <c r="AB698" s="11"/>
      <c r="AC698" s="264"/>
      <c r="AD698" s="264"/>
      <c r="AE698" s="11"/>
      <c r="AF698" s="11"/>
      <c r="AG698" s="11"/>
      <c r="AH698" s="11"/>
      <c r="AI698" s="11"/>
      <c r="AJ698" s="11"/>
      <c r="AK698" s="11"/>
    </row>
    <row r="699" ht="13.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89"/>
      <c r="AB699" s="11"/>
      <c r="AC699" s="264"/>
      <c r="AD699" s="264"/>
      <c r="AE699" s="11"/>
      <c r="AF699" s="11"/>
      <c r="AG699" s="11"/>
      <c r="AH699" s="11"/>
      <c r="AI699" s="11"/>
      <c r="AJ699" s="11"/>
      <c r="AK699" s="11"/>
    </row>
    <row r="700" ht="13.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89"/>
      <c r="AB700" s="11"/>
      <c r="AC700" s="264"/>
      <c r="AD700" s="264"/>
      <c r="AE700" s="11"/>
      <c r="AF700" s="11"/>
      <c r="AG700" s="11"/>
      <c r="AH700" s="11"/>
      <c r="AI700" s="11"/>
      <c r="AJ700" s="11"/>
      <c r="AK700" s="11"/>
    </row>
    <row r="701" ht="13.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89"/>
      <c r="AB701" s="11"/>
      <c r="AC701" s="264"/>
      <c r="AD701" s="264"/>
      <c r="AE701" s="11"/>
      <c r="AF701" s="11"/>
      <c r="AG701" s="11"/>
      <c r="AH701" s="11"/>
      <c r="AI701" s="11"/>
      <c r="AJ701" s="11"/>
      <c r="AK701" s="11"/>
    </row>
    <row r="702" ht="13.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89"/>
      <c r="AB702" s="11"/>
      <c r="AC702" s="264"/>
      <c r="AD702" s="264"/>
      <c r="AE702" s="11"/>
      <c r="AF702" s="11"/>
      <c r="AG702" s="11"/>
      <c r="AH702" s="11"/>
      <c r="AI702" s="11"/>
      <c r="AJ702" s="11"/>
      <c r="AK702" s="11"/>
    </row>
    <row r="703" ht="13.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89"/>
      <c r="AB703" s="11"/>
      <c r="AC703" s="264"/>
      <c r="AD703" s="264"/>
      <c r="AE703" s="11"/>
      <c r="AF703" s="11"/>
      <c r="AG703" s="11"/>
      <c r="AH703" s="11"/>
      <c r="AI703" s="11"/>
      <c r="AJ703" s="11"/>
      <c r="AK703" s="11"/>
    </row>
    <row r="704" ht="13.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89"/>
      <c r="AB704" s="11"/>
      <c r="AC704" s="264"/>
      <c r="AD704" s="264"/>
      <c r="AE704" s="11"/>
      <c r="AF704" s="11"/>
      <c r="AG704" s="11"/>
      <c r="AH704" s="11"/>
      <c r="AI704" s="11"/>
      <c r="AJ704" s="11"/>
      <c r="AK704" s="11"/>
    </row>
    <row r="705" ht="13.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89"/>
      <c r="AB705" s="11"/>
      <c r="AC705" s="264"/>
      <c r="AD705" s="264"/>
      <c r="AE705" s="11"/>
      <c r="AF705" s="11"/>
      <c r="AG705" s="11"/>
      <c r="AH705" s="11"/>
      <c r="AI705" s="11"/>
      <c r="AJ705" s="11"/>
      <c r="AK705" s="11"/>
    </row>
    <row r="706" ht="13.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89"/>
      <c r="AB706" s="11"/>
      <c r="AC706" s="264"/>
      <c r="AD706" s="264"/>
      <c r="AE706" s="11"/>
      <c r="AF706" s="11"/>
      <c r="AG706" s="11"/>
      <c r="AH706" s="11"/>
      <c r="AI706" s="11"/>
      <c r="AJ706" s="11"/>
      <c r="AK706" s="11"/>
    </row>
    <row r="707" ht="13.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89"/>
      <c r="AB707" s="11"/>
      <c r="AC707" s="264"/>
      <c r="AD707" s="264"/>
      <c r="AE707" s="11"/>
      <c r="AF707" s="11"/>
      <c r="AG707" s="11"/>
      <c r="AH707" s="11"/>
      <c r="AI707" s="11"/>
      <c r="AJ707" s="11"/>
      <c r="AK707" s="11"/>
    </row>
    <row r="708" ht="13.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89"/>
      <c r="AB708" s="11"/>
      <c r="AC708" s="264"/>
      <c r="AD708" s="264"/>
      <c r="AE708" s="11"/>
      <c r="AF708" s="11"/>
      <c r="AG708" s="11"/>
      <c r="AH708" s="11"/>
      <c r="AI708" s="11"/>
      <c r="AJ708" s="11"/>
      <c r="AK708" s="11"/>
    </row>
    <row r="709" ht="13.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89"/>
      <c r="AB709" s="11"/>
      <c r="AC709" s="264"/>
      <c r="AD709" s="264"/>
      <c r="AE709" s="11"/>
      <c r="AF709" s="11"/>
      <c r="AG709" s="11"/>
      <c r="AH709" s="11"/>
      <c r="AI709" s="11"/>
      <c r="AJ709" s="11"/>
      <c r="AK709" s="11"/>
    </row>
    <row r="710" ht="13.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89"/>
      <c r="AB710" s="11"/>
      <c r="AC710" s="264"/>
      <c r="AD710" s="264"/>
      <c r="AE710" s="11"/>
      <c r="AF710" s="11"/>
      <c r="AG710" s="11"/>
      <c r="AH710" s="11"/>
      <c r="AI710" s="11"/>
      <c r="AJ710" s="11"/>
      <c r="AK710" s="11"/>
    </row>
    <row r="711" ht="13.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89"/>
      <c r="AB711" s="11"/>
      <c r="AC711" s="264"/>
      <c r="AD711" s="264"/>
      <c r="AE711" s="11"/>
      <c r="AF711" s="11"/>
      <c r="AG711" s="11"/>
      <c r="AH711" s="11"/>
      <c r="AI711" s="11"/>
      <c r="AJ711" s="11"/>
      <c r="AK711" s="11"/>
    </row>
    <row r="712" ht="13.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89"/>
      <c r="AB712" s="11"/>
      <c r="AC712" s="264"/>
      <c r="AD712" s="264"/>
      <c r="AE712" s="11"/>
      <c r="AF712" s="11"/>
      <c r="AG712" s="11"/>
      <c r="AH712" s="11"/>
      <c r="AI712" s="11"/>
      <c r="AJ712" s="11"/>
      <c r="AK712" s="11"/>
    </row>
    <row r="713" ht="13.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89"/>
      <c r="AB713" s="11"/>
      <c r="AC713" s="264"/>
      <c r="AD713" s="264"/>
      <c r="AE713" s="11"/>
      <c r="AF713" s="11"/>
      <c r="AG713" s="11"/>
      <c r="AH713" s="11"/>
      <c r="AI713" s="11"/>
      <c r="AJ713" s="11"/>
      <c r="AK713" s="11"/>
    </row>
    <row r="714" ht="13.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89"/>
      <c r="AB714" s="11"/>
      <c r="AC714" s="264"/>
      <c r="AD714" s="264"/>
      <c r="AE714" s="11"/>
      <c r="AF714" s="11"/>
      <c r="AG714" s="11"/>
      <c r="AH714" s="11"/>
      <c r="AI714" s="11"/>
      <c r="AJ714" s="11"/>
      <c r="AK714" s="11"/>
    </row>
    <row r="715" ht="13.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89"/>
      <c r="AB715" s="11"/>
      <c r="AC715" s="264"/>
      <c r="AD715" s="264"/>
      <c r="AE715" s="11"/>
      <c r="AF715" s="11"/>
      <c r="AG715" s="11"/>
      <c r="AH715" s="11"/>
      <c r="AI715" s="11"/>
      <c r="AJ715" s="11"/>
      <c r="AK715" s="11"/>
    </row>
    <row r="716" ht="13.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89"/>
      <c r="AB716" s="11"/>
      <c r="AC716" s="264"/>
      <c r="AD716" s="264"/>
      <c r="AE716" s="11"/>
      <c r="AF716" s="11"/>
      <c r="AG716" s="11"/>
      <c r="AH716" s="11"/>
      <c r="AI716" s="11"/>
      <c r="AJ716" s="11"/>
      <c r="AK716" s="11"/>
    </row>
    <row r="717" ht="13.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89"/>
      <c r="AB717" s="11"/>
      <c r="AC717" s="264"/>
      <c r="AD717" s="264"/>
      <c r="AE717" s="11"/>
      <c r="AF717" s="11"/>
      <c r="AG717" s="11"/>
      <c r="AH717" s="11"/>
      <c r="AI717" s="11"/>
      <c r="AJ717" s="11"/>
      <c r="AK717" s="11"/>
    </row>
    <row r="718" ht="13.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89"/>
      <c r="AB718" s="11"/>
      <c r="AC718" s="264"/>
      <c r="AD718" s="264"/>
      <c r="AE718" s="11"/>
      <c r="AF718" s="11"/>
      <c r="AG718" s="11"/>
      <c r="AH718" s="11"/>
      <c r="AI718" s="11"/>
      <c r="AJ718" s="11"/>
      <c r="AK718" s="11"/>
    </row>
    <row r="719" ht="13.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89"/>
      <c r="AB719" s="11"/>
      <c r="AC719" s="264"/>
      <c r="AD719" s="264"/>
      <c r="AE719" s="11"/>
      <c r="AF719" s="11"/>
      <c r="AG719" s="11"/>
      <c r="AH719" s="11"/>
      <c r="AI719" s="11"/>
      <c r="AJ719" s="11"/>
      <c r="AK719" s="11"/>
    </row>
    <row r="720" ht="13.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89"/>
      <c r="AB720" s="11"/>
      <c r="AC720" s="264"/>
      <c r="AD720" s="264"/>
      <c r="AE720" s="11"/>
      <c r="AF720" s="11"/>
      <c r="AG720" s="11"/>
      <c r="AH720" s="11"/>
      <c r="AI720" s="11"/>
      <c r="AJ720" s="11"/>
      <c r="AK720" s="11"/>
    </row>
    <row r="721" ht="13.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89"/>
      <c r="AB721" s="11"/>
      <c r="AC721" s="264"/>
      <c r="AD721" s="264"/>
      <c r="AE721" s="11"/>
      <c r="AF721" s="11"/>
      <c r="AG721" s="11"/>
      <c r="AH721" s="11"/>
      <c r="AI721" s="11"/>
      <c r="AJ721" s="11"/>
      <c r="AK721" s="11"/>
    </row>
    <row r="722" ht="13.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89"/>
      <c r="AB722" s="11"/>
      <c r="AC722" s="264"/>
      <c r="AD722" s="264"/>
      <c r="AE722" s="11"/>
      <c r="AF722" s="11"/>
      <c r="AG722" s="11"/>
      <c r="AH722" s="11"/>
      <c r="AI722" s="11"/>
      <c r="AJ722" s="11"/>
      <c r="AK722" s="11"/>
    </row>
    <row r="723" ht="13.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89"/>
      <c r="AB723" s="11"/>
      <c r="AC723" s="264"/>
      <c r="AD723" s="264"/>
      <c r="AE723" s="11"/>
      <c r="AF723" s="11"/>
      <c r="AG723" s="11"/>
      <c r="AH723" s="11"/>
      <c r="AI723" s="11"/>
      <c r="AJ723" s="11"/>
      <c r="AK723" s="11"/>
    </row>
    <row r="724" ht="13.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89"/>
      <c r="AB724" s="11"/>
      <c r="AC724" s="264"/>
      <c r="AD724" s="264"/>
      <c r="AE724" s="11"/>
      <c r="AF724" s="11"/>
      <c r="AG724" s="11"/>
      <c r="AH724" s="11"/>
      <c r="AI724" s="11"/>
      <c r="AJ724" s="11"/>
      <c r="AK724" s="11"/>
    </row>
    <row r="725" ht="13.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89"/>
      <c r="AB725" s="11"/>
      <c r="AC725" s="264"/>
      <c r="AD725" s="264"/>
      <c r="AE725" s="11"/>
      <c r="AF725" s="11"/>
      <c r="AG725" s="11"/>
      <c r="AH725" s="11"/>
      <c r="AI725" s="11"/>
      <c r="AJ725" s="11"/>
      <c r="AK725" s="11"/>
    </row>
    <row r="726" ht="13.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89"/>
      <c r="AB726" s="11"/>
      <c r="AC726" s="264"/>
      <c r="AD726" s="264"/>
      <c r="AE726" s="11"/>
      <c r="AF726" s="11"/>
      <c r="AG726" s="11"/>
      <c r="AH726" s="11"/>
      <c r="AI726" s="11"/>
      <c r="AJ726" s="11"/>
      <c r="AK726" s="11"/>
    </row>
    <row r="727" ht="13.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89"/>
      <c r="AB727" s="11"/>
      <c r="AC727" s="264"/>
      <c r="AD727" s="264"/>
      <c r="AE727" s="11"/>
      <c r="AF727" s="11"/>
      <c r="AG727" s="11"/>
      <c r="AH727" s="11"/>
      <c r="AI727" s="11"/>
      <c r="AJ727" s="11"/>
      <c r="AK727" s="11"/>
    </row>
    <row r="728" ht="13.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89"/>
      <c r="AB728" s="11"/>
      <c r="AC728" s="264"/>
      <c r="AD728" s="264"/>
      <c r="AE728" s="11"/>
      <c r="AF728" s="11"/>
      <c r="AG728" s="11"/>
      <c r="AH728" s="11"/>
      <c r="AI728" s="11"/>
      <c r="AJ728" s="11"/>
      <c r="AK728" s="11"/>
    </row>
    <row r="729" ht="13.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89"/>
      <c r="AB729" s="11"/>
      <c r="AC729" s="264"/>
      <c r="AD729" s="264"/>
      <c r="AE729" s="11"/>
      <c r="AF729" s="11"/>
      <c r="AG729" s="11"/>
      <c r="AH729" s="11"/>
      <c r="AI729" s="11"/>
      <c r="AJ729" s="11"/>
      <c r="AK729" s="11"/>
    </row>
    <row r="730" ht="13.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89"/>
      <c r="AB730" s="11"/>
      <c r="AC730" s="264"/>
      <c r="AD730" s="264"/>
      <c r="AE730" s="11"/>
      <c r="AF730" s="11"/>
      <c r="AG730" s="11"/>
      <c r="AH730" s="11"/>
      <c r="AI730" s="11"/>
      <c r="AJ730" s="11"/>
      <c r="AK730" s="11"/>
    </row>
    <row r="731" ht="13.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89"/>
      <c r="AB731" s="11"/>
      <c r="AC731" s="264"/>
      <c r="AD731" s="264"/>
      <c r="AE731" s="11"/>
      <c r="AF731" s="11"/>
      <c r="AG731" s="11"/>
      <c r="AH731" s="11"/>
      <c r="AI731" s="11"/>
      <c r="AJ731" s="11"/>
      <c r="AK731" s="11"/>
    </row>
    <row r="732" ht="13.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89"/>
      <c r="AB732" s="11"/>
      <c r="AC732" s="264"/>
      <c r="AD732" s="264"/>
      <c r="AE732" s="11"/>
      <c r="AF732" s="11"/>
      <c r="AG732" s="11"/>
      <c r="AH732" s="11"/>
      <c r="AI732" s="11"/>
      <c r="AJ732" s="11"/>
      <c r="AK732" s="11"/>
    </row>
    <row r="733" ht="13.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89"/>
      <c r="AB733" s="11"/>
      <c r="AC733" s="264"/>
      <c r="AD733" s="264"/>
      <c r="AE733" s="11"/>
      <c r="AF733" s="11"/>
      <c r="AG733" s="11"/>
      <c r="AH733" s="11"/>
      <c r="AI733" s="11"/>
      <c r="AJ733" s="11"/>
      <c r="AK733" s="11"/>
    </row>
    <row r="734" ht="13.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89"/>
      <c r="AB734" s="11"/>
      <c r="AC734" s="264"/>
      <c r="AD734" s="264"/>
      <c r="AE734" s="11"/>
      <c r="AF734" s="11"/>
      <c r="AG734" s="11"/>
      <c r="AH734" s="11"/>
      <c r="AI734" s="11"/>
      <c r="AJ734" s="11"/>
      <c r="AK734" s="11"/>
    </row>
    <row r="735" ht="13.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89"/>
      <c r="AB735" s="11"/>
      <c r="AC735" s="264"/>
      <c r="AD735" s="264"/>
      <c r="AE735" s="11"/>
      <c r="AF735" s="11"/>
      <c r="AG735" s="11"/>
      <c r="AH735" s="11"/>
      <c r="AI735" s="11"/>
      <c r="AJ735" s="11"/>
      <c r="AK735" s="11"/>
    </row>
    <row r="736" ht="13.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89"/>
      <c r="AB736" s="11"/>
      <c r="AC736" s="264"/>
      <c r="AD736" s="264"/>
      <c r="AE736" s="11"/>
      <c r="AF736" s="11"/>
      <c r="AG736" s="11"/>
      <c r="AH736" s="11"/>
      <c r="AI736" s="11"/>
      <c r="AJ736" s="11"/>
      <c r="AK736" s="11"/>
    </row>
    <row r="737" ht="13.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89"/>
      <c r="AB737" s="11"/>
      <c r="AC737" s="264"/>
      <c r="AD737" s="264"/>
      <c r="AE737" s="11"/>
      <c r="AF737" s="11"/>
      <c r="AG737" s="11"/>
      <c r="AH737" s="11"/>
      <c r="AI737" s="11"/>
      <c r="AJ737" s="11"/>
      <c r="AK737" s="11"/>
    </row>
    <row r="738" ht="13.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89"/>
      <c r="AB738" s="11"/>
      <c r="AC738" s="264"/>
      <c r="AD738" s="264"/>
      <c r="AE738" s="11"/>
      <c r="AF738" s="11"/>
      <c r="AG738" s="11"/>
      <c r="AH738" s="11"/>
      <c r="AI738" s="11"/>
      <c r="AJ738" s="11"/>
      <c r="AK738" s="11"/>
    </row>
    <row r="739" ht="13.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89"/>
      <c r="AB739" s="11"/>
      <c r="AC739" s="264"/>
      <c r="AD739" s="264"/>
      <c r="AE739" s="11"/>
      <c r="AF739" s="11"/>
      <c r="AG739" s="11"/>
      <c r="AH739" s="11"/>
      <c r="AI739" s="11"/>
      <c r="AJ739" s="11"/>
      <c r="AK739" s="11"/>
    </row>
    <row r="740" ht="13.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89"/>
      <c r="AB740" s="11"/>
      <c r="AC740" s="264"/>
      <c r="AD740" s="264"/>
      <c r="AE740" s="11"/>
      <c r="AF740" s="11"/>
      <c r="AG740" s="11"/>
      <c r="AH740" s="11"/>
      <c r="AI740" s="11"/>
      <c r="AJ740" s="11"/>
      <c r="AK740" s="11"/>
    </row>
    <row r="741" ht="13.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89"/>
      <c r="AB741" s="11"/>
      <c r="AC741" s="264"/>
      <c r="AD741" s="264"/>
      <c r="AE741" s="11"/>
      <c r="AF741" s="11"/>
      <c r="AG741" s="11"/>
      <c r="AH741" s="11"/>
      <c r="AI741" s="11"/>
      <c r="AJ741" s="11"/>
      <c r="AK741" s="11"/>
    </row>
    <row r="742" ht="13.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89"/>
      <c r="AB742" s="11"/>
      <c r="AC742" s="264"/>
      <c r="AD742" s="264"/>
      <c r="AE742" s="11"/>
      <c r="AF742" s="11"/>
      <c r="AG742" s="11"/>
      <c r="AH742" s="11"/>
      <c r="AI742" s="11"/>
      <c r="AJ742" s="11"/>
      <c r="AK742" s="11"/>
    </row>
    <row r="743" ht="13.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89"/>
      <c r="AB743" s="11"/>
      <c r="AC743" s="264"/>
      <c r="AD743" s="264"/>
      <c r="AE743" s="11"/>
      <c r="AF743" s="11"/>
      <c r="AG743" s="11"/>
      <c r="AH743" s="11"/>
      <c r="AI743" s="11"/>
      <c r="AJ743" s="11"/>
      <c r="AK743" s="11"/>
    </row>
    <row r="744" ht="13.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89"/>
      <c r="AB744" s="11"/>
      <c r="AC744" s="264"/>
      <c r="AD744" s="264"/>
      <c r="AE744" s="11"/>
      <c r="AF744" s="11"/>
      <c r="AG744" s="11"/>
      <c r="AH744" s="11"/>
      <c r="AI744" s="11"/>
      <c r="AJ744" s="11"/>
      <c r="AK744" s="11"/>
    </row>
    <row r="745" ht="13.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89"/>
      <c r="AB745" s="11"/>
      <c r="AC745" s="264"/>
      <c r="AD745" s="264"/>
      <c r="AE745" s="11"/>
      <c r="AF745" s="11"/>
      <c r="AG745" s="11"/>
      <c r="AH745" s="11"/>
      <c r="AI745" s="11"/>
      <c r="AJ745" s="11"/>
      <c r="AK745" s="11"/>
    </row>
    <row r="746" ht="13.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89"/>
      <c r="AB746" s="11"/>
      <c r="AC746" s="264"/>
      <c r="AD746" s="264"/>
      <c r="AE746" s="11"/>
      <c r="AF746" s="11"/>
      <c r="AG746" s="11"/>
      <c r="AH746" s="11"/>
      <c r="AI746" s="11"/>
      <c r="AJ746" s="11"/>
      <c r="AK746" s="11"/>
    </row>
    <row r="747" ht="13.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89"/>
      <c r="AB747" s="11"/>
      <c r="AC747" s="264"/>
      <c r="AD747" s="264"/>
      <c r="AE747" s="11"/>
      <c r="AF747" s="11"/>
      <c r="AG747" s="11"/>
      <c r="AH747" s="11"/>
      <c r="AI747" s="11"/>
      <c r="AJ747" s="11"/>
      <c r="AK747" s="11"/>
    </row>
    <row r="748" ht="13.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89"/>
      <c r="AB748" s="11"/>
      <c r="AC748" s="264"/>
      <c r="AD748" s="264"/>
      <c r="AE748" s="11"/>
      <c r="AF748" s="11"/>
      <c r="AG748" s="11"/>
      <c r="AH748" s="11"/>
      <c r="AI748" s="11"/>
      <c r="AJ748" s="11"/>
      <c r="AK748" s="11"/>
    </row>
    <row r="749" ht="13.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89"/>
      <c r="AB749" s="11"/>
      <c r="AC749" s="264"/>
      <c r="AD749" s="264"/>
      <c r="AE749" s="11"/>
      <c r="AF749" s="11"/>
      <c r="AG749" s="11"/>
      <c r="AH749" s="11"/>
      <c r="AI749" s="11"/>
      <c r="AJ749" s="11"/>
      <c r="AK749" s="11"/>
    </row>
    <row r="750" ht="13.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89"/>
      <c r="AB750" s="11"/>
      <c r="AC750" s="264"/>
      <c r="AD750" s="264"/>
      <c r="AE750" s="11"/>
      <c r="AF750" s="11"/>
      <c r="AG750" s="11"/>
      <c r="AH750" s="11"/>
      <c r="AI750" s="11"/>
      <c r="AJ750" s="11"/>
      <c r="AK750" s="11"/>
    </row>
    <row r="751" ht="13.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89"/>
      <c r="AB751" s="11"/>
      <c r="AC751" s="264"/>
      <c r="AD751" s="264"/>
      <c r="AE751" s="11"/>
      <c r="AF751" s="11"/>
      <c r="AG751" s="11"/>
      <c r="AH751" s="11"/>
      <c r="AI751" s="11"/>
      <c r="AJ751" s="11"/>
      <c r="AK751" s="11"/>
    </row>
    <row r="752" ht="13.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89"/>
      <c r="AB752" s="11"/>
      <c r="AC752" s="264"/>
      <c r="AD752" s="264"/>
      <c r="AE752" s="11"/>
      <c r="AF752" s="11"/>
      <c r="AG752" s="11"/>
      <c r="AH752" s="11"/>
      <c r="AI752" s="11"/>
      <c r="AJ752" s="11"/>
      <c r="AK752" s="11"/>
    </row>
    <row r="753" ht="13.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89"/>
      <c r="AB753" s="11"/>
      <c r="AC753" s="264"/>
      <c r="AD753" s="264"/>
      <c r="AE753" s="11"/>
      <c r="AF753" s="11"/>
      <c r="AG753" s="11"/>
      <c r="AH753" s="11"/>
      <c r="AI753" s="11"/>
      <c r="AJ753" s="11"/>
      <c r="AK753" s="11"/>
    </row>
    <row r="754" ht="13.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89"/>
      <c r="AB754" s="11"/>
      <c r="AC754" s="264"/>
      <c r="AD754" s="264"/>
      <c r="AE754" s="11"/>
      <c r="AF754" s="11"/>
      <c r="AG754" s="11"/>
      <c r="AH754" s="11"/>
      <c r="AI754" s="11"/>
      <c r="AJ754" s="11"/>
      <c r="AK754" s="11"/>
    </row>
    <row r="755" ht="13.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89"/>
      <c r="AB755" s="11"/>
      <c r="AC755" s="264"/>
      <c r="AD755" s="264"/>
      <c r="AE755" s="11"/>
      <c r="AF755" s="11"/>
      <c r="AG755" s="11"/>
      <c r="AH755" s="11"/>
      <c r="AI755" s="11"/>
      <c r="AJ755" s="11"/>
      <c r="AK755" s="11"/>
    </row>
    <row r="756" ht="13.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89"/>
      <c r="AB756" s="11"/>
      <c r="AC756" s="264"/>
      <c r="AD756" s="264"/>
      <c r="AE756" s="11"/>
      <c r="AF756" s="11"/>
      <c r="AG756" s="11"/>
      <c r="AH756" s="11"/>
      <c r="AI756" s="11"/>
      <c r="AJ756" s="11"/>
      <c r="AK756" s="11"/>
    </row>
    <row r="757" ht="13.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89"/>
      <c r="AB757" s="11"/>
      <c r="AC757" s="264"/>
      <c r="AD757" s="264"/>
      <c r="AE757" s="11"/>
      <c r="AF757" s="11"/>
      <c r="AG757" s="11"/>
      <c r="AH757" s="11"/>
      <c r="AI757" s="11"/>
      <c r="AJ757" s="11"/>
      <c r="AK757" s="11"/>
    </row>
    <row r="758" ht="13.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89"/>
      <c r="AB758" s="11"/>
      <c r="AC758" s="264"/>
      <c r="AD758" s="264"/>
      <c r="AE758" s="11"/>
      <c r="AF758" s="11"/>
      <c r="AG758" s="11"/>
      <c r="AH758" s="11"/>
      <c r="AI758" s="11"/>
      <c r="AJ758" s="11"/>
      <c r="AK758" s="11"/>
    </row>
    <row r="759" ht="13.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89"/>
      <c r="AB759" s="11"/>
      <c r="AC759" s="264"/>
      <c r="AD759" s="264"/>
      <c r="AE759" s="11"/>
      <c r="AF759" s="11"/>
      <c r="AG759" s="11"/>
      <c r="AH759" s="11"/>
      <c r="AI759" s="11"/>
      <c r="AJ759" s="11"/>
      <c r="AK759" s="11"/>
    </row>
    <row r="760" ht="13.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89"/>
      <c r="AB760" s="11"/>
      <c r="AC760" s="264"/>
      <c r="AD760" s="264"/>
      <c r="AE760" s="11"/>
      <c r="AF760" s="11"/>
      <c r="AG760" s="11"/>
      <c r="AH760" s="11"/>
      <c r="AI760" s="11"/>
      <c r="AJ760" s="11"/>
      <c r="AK760" s="11"/>
    </row>
    <row r="761" ht="13.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89"/>
      <c r="AB761" s="11"/>
      <c r="AC761" s="264"/>
      <c r="AD761" s="264"/>
      <c r="AE761" s="11"/>
      <c r="AF761" s="11"/>
      <c r="AG761" s="11"/>
      <c r="AH761" s="11"/>
      <c r="AI761" s="11"/>
      <c r="AJ761" s="11"/>
      <c r="AK761" s="11"/>
    </row>
    <row r="762" ht="13.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89"/>
      <c r="AB762" s="11"/>
      <c r="AC762" s="264"/>
      <c r="AD762" s="264"/>
      <c r="AE762" s="11"/>
      <c r="AF762" s="11"/>
      <c r="AG762" s="11"/>
      <c r="AH762" s="11"/>
      <c r="AI762" s="11"/>
      <c r="AJ762" s="11"/>
      <c r="AK762" s="11"/>
    </row>
    <row r="763" ht="13.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89"/>
      <c r="AB763" s="11"/>
      <c r="AC763" s="264"/>
      <c r="AD763" s="264"/>
      <c r="AE763" s="11"/>
      <c r="AF763" s="11"/>
      <c r="AG763" s="11"/>
      <c r="AH763" s="11"/>
      <c r="AI763" s="11"/>
      <c r="AJ763" s="11"/>
      <c r="AK763" s="11"/>
    </row>
    <row r="764" ht="13.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89"/>
      <c r="AB764" s="11"/>
      <c r="AC764" s="264"/>
      <c r="AD764" s="264"/>
      <c r="AE764" s="11"/>
      <c r="AF764" s="11"/>
      <c r="AG764" s="11"/>
      <c r="AH764" s="11"/>
      <c r="AI764" s="11"/>
      <c r="AJ764" s="11"/>
      <c r="AK764" s="11"/>
    </row>
    <row r="765" ht="13.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89"/>
      <c r="AB765" s="11"/>
      <c r="AC765" s="264"/>
      <c r="AD765" s="264"/>
      <c r="AE765" s="11"/>
      <c r="AF765" s="11"/>
      <c r="AG765" s="11"/>
      <c r="AH765" s="11"/>
      <c r="AI765" s="11"/>
      <c r="AJ765" s="11"/>
      <c r="AK765" s="11"/>
    </row>
    <row r="766" ht="13.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89"/>
      <c r="AB766" s="11"/>
      <c r="AC766" s="264"/>
      <c r="AD766" s="264"/>
      <c r="AE766" s="11"/>
      <c r="AF766" s="11"/>
      <c r="AG766" s="11"/>
      <c r="AH766" s="11"/>
      <c r="AI766" s="11"/>
      <c r="AJ766" s="11"/>
      <c r="AK766" s="11"/>
    </row>
    <row r="767" ht="13.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89"/>
      <c r="AB767" s="11"/>
      <c r="AC767" s="264"/>
      <c r="AD767" s="264"/>
      <c r="AE767" s="11"/>
      <c r="AF767" s="11"/>
      <c r="AG767" s="11"/>
      <c r="AH767" s="11"/>
      <c r="AI767" s="11"/>
      <c r="AJ767" s="11"/>
      <c r="AK767" s="11"/>
    </row>
    <row r="768" ht="13.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89"/>
      <c r="AB768" s="11"/>
      <c r="AC768" s="264"/>
      <c r="AD768" s="264"/>
      <c r="AE768" s="11"/>
      <c r="AF768" s="11"/>
      <c r="AG768" s="11"/>
      <c r="AH768" s="11"/>
      <c r="AI768" s="11"/>
      <c r="AJ768" s="11"/>
      <c r="AK768" s="11"/>
    </row>
    <row r="769" ht="13.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89"/>
      <c r="AB769" s="11"/>
      <c r="AC769" s="264"/>
      <c r="AD769" s="264"/>
      <c r="AE769" s="11"/>
      <c r="AF769" s="11"/>
      <c r="AG769" s="11"/>
      <c r="AH769" s="11"/>
      <c r="AI769" s="11"/>
      <c r="AJ769" s="11"/>
      <c r="AK769" s="11"/>
    </row>
    <row r="770" ht="13.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89"/>
      <c r="AB770" s="11"/>
      <c r="AC770" s="264"/>
      <c r="AD770" s="264"/>
      <c r="AE770" s="11"/>
      <c r="AF770" s="11"/>
      <c r="AG770" s="11"/>
      <c r="AH770" s="11"/>
      <c r="AI770" s="11"/>
      <c r="AJ770" s="11"/>
      <c r="AK770" s="11"/>
    </row>
    <row r="771" ht="13.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89"/>
      <c r="AB771" s="11"/>
      <c r="AC771" s="264"/>
      <c r="AD771" s="264"/>
      <c r="AE771" s="11"/>
      <c r="AF771" s="11"/>
      <c r="AG771" s="11"/>
      <c r="AH771" s="11"/>
      <c r="AI771" s="11"/>
      <c r="AJ771" s="11"/>
      <c r="AK771" s="11"/>
    </row>
    <row r="772" ht="13.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89"/>
      <c r="AB772" s="11"/>
      <c r="AC772" s="264"/>
      <c r="AD772" s="264"/>
      <c r="AE772" s="11"/>
      <c r="AF772" s="11"/>
      <c r="AG772" s="11"/>
      <c r="AH772" s="11"/>
      <c r="AI772" s="11"/>
      <c r="AJ772" s="11"/>
      <c r="AK772" s="11"/>
    </row>
    <row r="773" ht="13.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89"/>
      <c r="AB773" s="11"/>
      <c r="AC773" s="264"/>
      <c r="AD773" s="264"/>
      <c r="AE773" s="11"/>
      <c r="AF773" s="11"/>
      <c r="AG773" s="11"/>
      <c r="AH773" s="11"/>
      <c r="AI773" s="11"/>
      <c r="AJ773" s="11"/>
      <c r="AK773" s="11"/>
    </row>
    <row r="774" ht="13.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89"/>
      <c r="AB774" s="11"/>
      <c r="AC774" s="264"/>
      <c r="AD774" s="264"/>
      <c r="AE774" s="11"/>
      <c r="AF774" s="11"/>
      <c r="AG774" s="11"/>
      <c r="AH774" s="11"/>
      <c r="AI774" s="11"/>
      <c r="AJ774" s="11"/>
      <c r="AK774" s="11"/>
    </row>
    <row r="775" ht="13.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89"/>
      <c r="AB775" s="11"/>
      <c r="AC775" s="264"/>
      <c r="AD775" s="264"/>
      <c r="AE775" s="11"/>
      <c r="AF775" s="11"/>
      <c r="AG775" s="11"/>
      <c r="AH775" s="11"/>
      <c r="AI775" s="11"/>
      <c r="AJ775" s="11"/>
      <c r="AK775" s="11"/>
    </row>
    <row r="776" ht="13.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89"/>
      <c r="AB776" s="11"/>
      <c r="AC776" s="264"/>
      <c r="AD776" s="264"/>
      <c r="AE776" s="11"/>
      <c r="AF776" s="11"/>
      <c r="AG776" s="11"/>
      <c r="AH776" s="11"/>
      <c r="AI776" s="11"/>
      <c r="AJ776" s="11"/>
      <c r="AK776" s="11"/>
    </row>
    <row r="777" ht="13.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89"/>
      <c r="AB777" s="11"/>
      <c r="AC777" s="264"/>
      <c r="AD777" s="264"/>
      <c r="AE777" s="11"/>
      <c r="AF777" s="11"/>
      <c r="AG777" s="11"/>
      <c r="AH777" s="11"/>
      <c r="AI777" s="11"/>
      <c r="AJ777" s="11"/>
      <c r="AK777" s="11"/>
    </row>
    <row r="778" ht="13.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89"/>
      <c r="AB778" s="11"/>
      <c r="AC778" s="264"/>
      <c r="AD778" s="264"/>
      <c r="AE778" s="11"/>
      <c r="AF778" s="11"/>
      <c r="AG778" s="11"/>
      <c r="AH778" s="11"/>
      <c r="AI778" s="11"/>
      <c r="AJ778" s="11"/>
      <c r="AK778" s="11"/>
    </row>
    <row r="779" ht="13.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89"/>
      <c r="AB779" s="11"/>
      <c r="AC779" s="264"/>
      <c r="AD779" s="264"/>
      <c r="AE779" s="11"/>
      <c r="AF779" s="11"/>
      <c r="AG779" s="11"/>
      <c r="AH779" s="11"/>
      <c r="AI779" s="11"/>
      <c r="AJ779" s="11"/>
      <c r="AK779" s="11"/>
    </row>
    <row r="780" ht="13.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89"/>
      <c r="AB780" s="11"/>
      <c r="AC780" s="264"/>
      <c r="AD780" s="264"/>
      <c r="AE780" s="11"/>
      <c r="AF780" s="11"/>
      <c r="AG780" s="11"/>
      <c r="AH780" s="11"/>
      <c r="AI780" s="11"/>
      <c r="AJ780" s="11"/>
      <c r="AK780" s="11"/>
    </row>
    <row r="781" ht="13.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89"/>
      <c r="AB781" s="11"/>
      <c r="AC781" s="264"/>
      <c r="AD781" s="264"/>
      <c r="AE781" s="11"/>
      <c r="AF781" s="11"/>
      <c r="AG781" s="11"/>
      <c r="AH781" s="11"/>
      <c r="AI781" s="11"/>
      <c r="AJ781" s="11"/>
      <c r="AK781" s="11"/>
    </row>
    <row r="782" ht="13.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89"/>
      <c r="AB782" s="11"/>
      <c r="AC782" s="264"/>
      <c r="AD782" s="264"/>
      <c r="AE782" s="11"/>
      <c r="AF782" s="11"/>
      <c r="AG782" s="11"/>
      <c r="AH782" s="11"/>
      <c r="AI782" s="11"/>
      <c r="AJ782" s="11"/>
      <c r="AK782" s="11"/>
    </row>
    <row r="783" ht="13.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89"/>
      <c r="AB783" s="11"/>
      <c r="AC783" s="264"/>
      <c r="AD783" s="264"/>
      <c r="AE783" s="11"/>
      <c r="AF783" s="11"/>
      <c r="AG783" s="11"/>
      <c r="AH783" s="11"/>
      <c r="AI783" s="11"/>
      <c r="AJ783" s="11"/>
      <c r="AK783" s="11"/>
    </row>
    <row r="784" ht="13.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89"/>
      <c r="AB784" s="11"/>
      <c r="AC784" s="264"/>
      <c r="AD784" s="264"/>
      <c r="AE784" s="11"/>
      <c r="AF784" s="11"/>
      <c r="AG784" s="11"/>
      <c r="AH784" s="11"/>
      <c r="AI784" s="11"/>
      <c r="AJ784" s="11"/>
      <c r="AK784" s="11"/>
    </row>
    <row r="785" ht="13.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89"/>
      <c r="AB785" s="11"/>
      <c r="AC785" s="264"/>
      <c r="AD785" s="264"/>
      <c r="AE785" s="11"/>
      <c r="AF785" s="11"/>
      <c r="AG785" s="11"/>
      <c r="AH785" s="11"/>
      <c r="AI785" s="11"/>
      <c r="AJ785" s="11"/>
      <c r="AK785" s="11"/>
    </row>
    <row r="786" ht="13.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89"/>
      <c r="AB786" s="11"/>
      <c r="AC786" s="264"/>
      <c r="AD786" s="264"/>
      <c r="AE786" s="11"/>
      <c r="AF786" s="11"/>
      <c r="AG786" s="11"/>
      <c r="AH786" s="11"/>
      <c r="AI786" s="11"/>
      <c r="AJ786" s="11"/>
      <c r="AK786" s="11"/>
    </row>
    <row r="787" ht="13.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89"/>
      <c r="AB787" s="11"/>
      <c r="AC787" s="264"/>
      <c r="AD787" s="264"/>
      <c r="AE787" s="11"/>
      <c r="AF787" s="11"/>
      <c r="AG787" s="11"/>
      <c r="AH787" s="11"/>
      <c r="AI787" s="11"/>
      <c r="AJ787" s="11"/>
      <c r="AK787" s="11"/>
    </row>
    <row r="788" ht="13.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89"/>
      <c r="AB788" s="11"/>
      <c r="AC788" s="264"/>
      <c r="AD788" s="264"/>
      <c r="AE788" s="11"/>
      <c r="AF788" s="11"/>
      <c r="AG788" s="11"/>
      <c r="AH788" s="11"/>
      <c r="AI788" s="11"/>
      <c r="AJ788" s="11"/>
      <c r="AK788" s="11"/>
    </row>
    <row r="789" ht="13.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89"/>
      <c r="AB789" s="11"/>
      <c r="AC789" s="264"/>
      <c r="AD789" s="264"/>
      <c r="AE789" s="11"/>
      <c r="AF789" s="11"/>
      <c r="AG789" s="11"/>
      <c r="AH789" s="11"/>
      <c r="AI789" s="11"/>
      <c r="AJ789" s="11"/>
      <c r="AK789" s="11"/>
    </row>
    <row r="790" ht="13.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89"/>
      <c r="AB790" s="11"/>
      <c r="AC790" s="264"/>
      <c r="AD790" s="264"/>
      <c r="AE790" s="11"/>
      <c r="AF790" s="11"/>
      <c r="AG790" s="11"/>
      <c r="AH790" s="11"/>
      <c r="AI790" s="11"/>
      <c r="AJ790" s="11"/>
      <c r="AK790" s="11"/>
    </row>
    <row r="791" ht="13.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89"/>
      <c r="AB791" s="11"/>
      <c r="AC791" s="264"/>
      <c r="AD791" s="264"/>
      <c r="AE791" s="11"/>
      <c r="AF791" s="11"/>
      <c r="AG791" s="11"/>
      <c r="AH791" s="11"/>
      <c r="AI791" s="11"/>
      <c r="AJ791" s="11"/>
      <c r="AK791" s="11"/>
    </row>
    <row r="792" ht="13.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89"/>
      <c r="AB792" s="11"/>
      <c r="AC792" s="264"/>
      <c r="AD792" s="264"/>
      <c r="AE792" s="11"/>
      <c r="AF792" s="11"/>
      <c r="AG792" s="11"/>
      <c r="AH792" s="11"/>
      <c r="AI792" s="11"/>
      <c r="AJ792" s="11"/>
      <c r="AK792" s="11"/>
    </row>
    <row r="793" ht="13.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89"/>
      <c r="AB793" s="11"/>
      <c r="AC793" s="264"/>
      <c r="AD793" s="264"/>
      <c r="AE793" s="11"/>
      <c r="AF793" s="11"/>
      <c r="AG793" s="11"/>
      <c r="AH793" s="11"/>
      <c r="AI793" s="11"/>
      <c r="AJ793" s="11"/>
      <c r="AK793" s="11"/>
    </row>
    <row r="794" ht="13.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89"/>
      <c r="AB794" s="11"/>
      <c r="AC794" s="264"/>
      <c r="AD794" s="264"/>
      <c r="AE794" s="11"/>
      <c r="AF794" s="11"/>
      <c r="AG794" s="11"/>
      <c r="AH794" s="11"/>
      <c r="AI794" s="11"/>
      <c r="AJ794" s="11"/>
      <c r="AK794" s="11"/>
    </row>
    <row r="795" ht="13.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89"/>
      <c r="AB795" s="11"/>
      <c r="AC795" s="264"/>
      <c r="AD795" s="264"/>
      <c r="AE795" s="11"/>
      <c r="AF795" s="11"/>
      <c r="AG795" s="11"/>
      <c r="AH795" s="11"/>
      <c r="AI795" s="11"/>
      <c r="AJ795" s="11"/>
      <c r="AK795" s="11"/>
    </row>
    <row r="796" ht="13.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89"/>
      <c r="AB796" s="11"/>
      <c r="AC796" s="264"/>
      <c r="AD796" s="264"/>
      <c r="AE796" s="11"/>
      <c r="AF796" s="11"/>
      <c r="AG796" s="11"/>
      <c r="AH796" s="11"/>
      <c r="AI796" s="11"/>
      <c r="AJ796" s="11"/>
      <c r="AK796" s="11"/>
    </row>
    <row r="797" ht="13.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89"/>
      <c r="AB797" s="11"/>
      <c r="AC797" s="264"/>
      <c r="AD797" s="264"/>
      <c r="AE797" s="11"/>
      <c r="AF797" s="11"/>
      <c r="AG797" s="11"/>
      <c r="AH797" s="11"/>
      <c r="AI797" s="11"/>
      <c r="AJ797" s="11"/>
      <c r="AK797" s="11"/>
    </row>
    <row r="798" ht="13.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89"/>
      <c r="AB798" s="11"/>
      <c r="AC798" s="264"/>
      <c r="AD798" s="264"/>
      <c r="AE798" s="11"/>
      <c r="AF798" s="11"/>
      <c r="AG798" s="11"/>
      <c r="AH798" s="11"/>
      <c r="AI798" s="11"/>
      <c r="AJ798" s="11"/>
      <c r="AK798" s="11"/>
    </row>
    <row r="799" ht="13.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89"/>
      <c r="AB799" s="11"/>
      <c r="AC799" s="264"/>
      <c r="AD799" s="264"/>
      <c r="AE799" s="11"/>
      <c r="AF799" s="11"/>
      <c r="AG799" s="11"/>
      <c r="AH799" s="11"/>
      <c r="AI799" s="11"/>
      <c r="AJ799" s="11"/>
      <c r="AK799" s="11"/>
    </row>
    <row r="800" ht="13.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89"/>
      <c r="AB800" s="11"/>
      <c r="AC800" s="264"/>
      <c r="AD800" s="264"/>
      <c r="AE800" s="11"/>
      <c r="AF800" s="11"/>
      <c r="AG800" s="11"/>
      <c r="AH800" s="11"/>
      <c r="AI800" s="11"/>
      <c r="AJ800" s="11"/>
      <c r="AK800" s="11"/>
    </row>
    <row r="801" ht="13.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89"/>
      <c r="AB801" s="11"/>
      <c r="AC801" s="264"/>
      <c r="AD801" s="264"/>
      <c r="AE801" s="11"/>
      <c r="AF801" s="11"/>
      <c r="AG801" s="11"/>
      <c r="AH801" s="11"/>
      <c r="AI801" s="11"/>
      <c r="AJ801" s="11"/>
      <c r="AK801" s="11"/>
    </row>
    <row r="802" ht="13.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89"/>
      <c r="AB802" s="11"/>
      <c r="AC802" s="264"/>
      <c r="AD802" s="264"/>
      <c r="AE802" s="11"/>
      <c r="AF802" s="11"/>
      <c r="AG802" s="11"/>
      <c r="AH802" s="11"/>
      <c r="AI802" s="11"/>
      <c r="AJ802" s="11"/>
      <c r="AK802" s="11"/>
    </row>
    <row r="803" ht="13.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89"/>
      <c r="AB803" s="11"/>
      <c r="AC803" s="264"/>
      <c r="AD803" s="264"/>
      <c r="AE803" s="11"/>
      <c r="AF803" s="11"/>
      <c r="AG803" s="11"/>
      <c r="AH803" s="11"/>
      <c r="AI803" s="11"/>
      <c r="AJ803" s="11"/>
      <c r="AK803" s="11"/>
    </row>
    <row r="804" ht="13.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89"/>
      <c r="AB804" s="11"/>
      <c r="AC804" s="264"/>
      <c r="AD804" s="264"/>
      <c r="AE804" s="11"/>
      <c r="AF804" s="11"/>
      <c r="AG804" s="11"/>
      <c r="AH804" s="11"/>
      <c r="AI804" s="11"/>
      <c r="AJ804" s="11"/>
      <c r="AK804" s="11"/>
    </row>
    <row r="805" ht="13.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89"/>
      <c r="AB805" s="11"/>
      <c r="AC805" s="264"/>
      <c r="AD805" s="264"/>
      <c r="AE805" s="11"/>
      <c r="AF805" s="11"/>
      <c r="AG805" s="11"/>
      <c r="AH805" s="11"/>
      <c r="AI805" s="11"/>
      <c r="AJ805" s="11"/>
      <c r="AK805" s="11"/>
    </row>
    <row r="806" ht="13.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89"/>
      <c r="AB806" s="11"/>
      <c r="AC806" s="264"/>
      <c r="AD806" s="264"/>
      <c r="AE806" s="11"/>
      <c r="AF806" s="11"/>
      <c r="AG806" s="11"/>
      <c r="AH806" s="11"/>
      <c r="AI806" s="11"/>
      <c r="AJ806" s="11"/>
      <c r="AK806" s="11"/>
    </row>
    <row r="807" ht="13.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89"/>
      <c r="AB807" s="11"/>
      <c r="AC807" s="264"/>
      <c r="AD807" s="264"/>
      <c r="AE807" s="11"/>
      <c r="AF807" s="11"/>
      <c r="AG807" s="11"/>
      <c r="AH807" s="11"/>
      <c r="AI807" s="11"/>
      <c r="AJ807" s="11"/>
      <c r="AK807" s="11"/>
    </row>
    <row r="808" ht="13.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89"/>
      <c r="AB808" s="11"/>
      <c r="AC808" s="264"/>
      <c r="AD808" s="264"/>
      <c r="AE808" s="11"/>
      <c r="AF808" s="11"/>
      <c r="AG808" s="11"/>
      <c r="AH808" s="11"/>
      <c r="AI808" s="11"/>
      <c r="AJ808" s="11"/>
      <c r="AK808" s="11"/>
    </row>
    <row r="809" ht="13.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89"/>
      <c r="AB809" s="11"/>
      <c r="AC809" s="264"/>
      <c r="AD809" s="264"/>
      <c r="AE809" s="11"/>
      <c r="AF809" s="11"/>
      <c r="AG809" s="11"/>
      <c r="AH809" s="11"/>
      <c r="AI809" s="11"/>
      <c r="AJ809" s="11"/>
      <c r="AK809" s="11"/>
    </row>
    <row r="810" ht="13.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89"/>
      <c r="AB810" s="11"/>
      <c r="AC810" s="264"/>
      <c r="AD810" s="264"/>
      <c r="AE810" s="11"/>
      <c r="AF810" s="11"/>
      <c r="AG810" s="11"/>
      <c r="AH810" s="11"/>
      <c r="AI810" s="11"/>
      <c r="AJ810" s="11"/>
      <c r="AK810" s="11"/>
    </row>
    <row r="811" ht="13.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89"/>
      <c r="AB811" s="11"/>
      <c r="AC811" s="264"/>
      <c r="AD811" s="264"/>
      <c r="AE811" s="11"/>
      <c r="AF811" s="11"/>
      <c r="AG811" s="11"/>
      <c r="AH811" s="11"/>
      <c r="AI811" s="11"/>
      <c r="AJ811" s="11"/>
      <c r="AK811" s="11"/>
    </row>
    <row r="812" ht="13.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89"/>
      <c r="AB812" s="11"/>
      <c r="AC812" s="264"/>
      <c r="AD812" s="264"/>
      <c r="AE812" s="11"/>
      <c r="AF812" s="11"/>
      <c r="AG812" s="11"/>
      <c r="AH812" s="11"/>
      <c r="AI812" s="11"/>
      <c r="AJ812" s="11"/>
      <c r="AK812" s="11"/>
    </row>
    <row r="813" ht="13.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89"/>
      <c r="AB813" s="11"/>
      <c r="AC813" s="264"/>
      <c r="AD813" s="264"/>
      <c r="AE813" s="11"/>
      <c r="AF813" s="11"/>
      <c r="AG813" s="11"/>
      <c r="AH813" s="11"/>
      <c r="AI813" s="11"/>
      <c r="AJ813" s="11"/>
      <c r="AK813" s="11"/>
    </row>
    <row r="814" ht="13.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89"/>
      <c r="AB814" s="11"/>
      <c r="AC814" s="264"/>
      <c r="AD814" s="264"/>
      <c r="AE814" s="11"/>
      <c r="AF814" s="11"/>
      <c r="AG814" s="11"/>
      <c r="AH814" s="11"/>
      <c r="AI814" s="11"/>
      <c r="AJ814" s="11"/>
      <c r="AK814" s="11"/>
    </row>
    <row r="815" ht="13.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89"/>
      <c r="AB815" s="11"/>
      <c r="AC815" s="264"/>
      <c r="AD815" s="264"/>
      <c r="AE815" s="11"/>
      <c r="AF815" s="11"/>
      <c r="AG815" s="11"/>
      <c r="AH815" s="11"/>
      <c r="AI815" s="11"/>
      <c r="AJ815" s="11"/>
      <c r="AK815" s="11"/>
    </row>
    <row r="816" ht="13.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89"/>
      <c r="AB816" s="11"/>
      <c r="AC816" s="264"/>
      <c r="AD816" s="264"/>
      <c r="AE816" s="11"/>
      <c r="AF816" s="11"/>
      <c r="AG816" s="11"/>
      <c r="AH816" s="11"/>
      <c r="AI816" s="11"/>
      <c r="AJ816" s="11"/>
      <c r="AK816" s="11"/>
    </row>
    <row r="817" ht="13.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89"/>
      <c r="AB817" s="11"/>
      <c r="AC817" s="264"/>
      <c r="AD817" s="264"/>
      <c r="AE817" s="11"/>
      <c r="AF817" s="11"/>
      <c r="AG817" s="11"/>
      <c r="AH817" s="11"/>
      <c r="AI817" s="11"/>
      <c r="AJ817" s="11"/>
      <c r="AK817" s="11"/>
    </row>
    <row r="818" ht="13.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89"/>
      <c r="AB818" s="11"/>
      <c r="AC818" s="264"/>
      <c r="AD818" s="264"/>
      <c r="AE818" s="11"/>
      <c r="AF818" s="11"/>
      <c r="AG818" s="11"/>
      <c r="AH818" s="11"/>
      <c r="AI818" s="11"/>
      <c r="AJ818" s="11"/>
      <c r="AK818" s="11"/>
    </row>
    <row r="819" ht="13.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89"/>
      <c r="AB819" s="11"/>
      <c r="AC819" s="264"/>
      <c r="AD819" s="264"/>
      <c r="AE819" s="11"/>
      <c r="AF819" s="11"/>
      <c r="AG819" s="11"/>
      <c r="AH819" s="11"/>
      <c r="AI819" s="11"/>
      <c r="AJ819" s="11"/>
      <c r="AK819" s="11"/>
    </row>
    <row r="820" ht="13.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89"/>
      <c r="AB820" s="11"/>
      <c r="AC820" s="264"/>
      <c r="AD820" s="264"/>
      <c r="AE820" s="11"/>
      <c r="AF820" s="11"/>
      <c r="AG820" s="11"/>
      <c r="AH820" s="11"/>
      <c r="AI820" s="11"/>
      <c r="AJ820" s="11"/>
      <c r="AK820" s="11"/>
    </row>
    <row r="821" ht="13.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89"/>
      <c r="AB821" s="11"/>
      <c r="AC821" s="264"/>
      <c r="AD821" s="264"/>
      <c r="AE821" s="11"/>
      <c r="AF821" s="11"/>
      <c r="AG821" s="11"/>
      <c r="AH821" s="11"/>
      <c r="AI821" s="11"/>
      <c r="AJ821" s="11"/>
      <c r="AK821" s="11"/>
    </row>
    <row r="822" ht="13.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89"/>
      <c r="AB822" s="11"/>
      <c r="AC822" s="264"/>
      <c r="AD822" s="264"/>
      <c r="AE822" s="11"/>
      <c r="AF822" s="11"/>
      <c r="AG822" s="11"/>
      <c r="AH822" s="11"/>
      <c r="AI822" s="11"/>
      <c r="AJ822" s="11"/>
      <c r="AK822" s="11"/>
    </row>
    <row r="823" ht="13.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89"/>
      <c r="AB823" s="11"/>
      <c r="AC823" s="264"/>
      <c r="AD823" s="264"/>
      <c r="AE823" s="11"/>
      <c r="AF823" s="11"/>
      <c r="AG823" s="11"/>
      <c r="AH823" s="11"/>
      <c r="AI823" s="11"/>
      <c r="AJ823" s="11"/>
      <c r="AK823" s="11"/>
    </row>
    <row r="824" ht="13.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89"/>
      <c r="AB824" s="11"/>
      <c r="AC824" s="264"/>
      <c r="AD824" s="264"/>
      <c r="AE824" s="11"/>
      <c r="AF824" s="11"/>
      <c r="AG824" s="11"/>
      <c r="AH824" s="11"/>
      <c r="AI824" s="11"/>
      <c r="AJ824" s="11"/>
      <c r="AK824" s="11"/>
    </row>
    <row r="825" ht="13.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89"/>
      <c r="AB825" s="11"/>
      <c r="AC825" s="264"/>
      <c r="AD825" s="264"/>
      <c r="AE825" s="11"/>
      <c r="AF825" s="11"/>
      <c r="AG825" s="11"/>
      <c r="AH825" s="11"/>
      <c r="AI825" s="11"/>
      <c r="AJ825" s="11"/>
      <c r="AK825" s="11"/>
    </row>
    <row r="826" ht="13.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89"/>
      <c r="AB826" s="11"/>
      <c r="AC826" s="264"/>
      <c r="AD826" s="264"/>
      <c r="AE826" s="11"/>
      <c r="AF826" s="11"/>
      <c r="AG826" s="11"/>
      <c r="AH826" s="11"/>
      <c r="AI826" s="11"/>
      <c r="AJ826" s="11"/>
      <c r="AK826" s="11"/>
    </row>
    <row r="827" ht="13.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89"/>
      <c r="AB827" s="11"/>
      <c r="AC827" s="264"/>
      <c r="AD827" s="264"/>
      <c r="AE827" s="11"/>
      <c r="AF827" s="11"/>
      <c r="AG827" s="11"/>
      <c r="AH827" s="11"/>
      <c r="AI827" s="11"/>
      <c r="AJ827" s="11"/>
      <c r="AK827" s="11"/>
    </row>
    <row r="828" ht="13.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89"/>
      <c r="AB828" s="11"/>
      <c r="AC828" s="264"/>
      <c r="AD828" s="264"/>
      <c r="AE828" s="11"/>
      <c r="AF828" s="11"/>
      <c r="AG828" s="11"/>
      <c r="AH828" s="11"/>
      <c r="AI828" s="11"/>
      <c r="AJ828" s="11"/>
      <c r="AK828" s="11"/>
    </row>
    <row r="829" ht="13.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89"/>
      <c r="AB829" s="11"/>
      <c r="AC829" s="264"/>
      <c r="AD829" s="264"/>
      <c r="AE829" s="11"/>
      <c r="AF829" s="11"/>
      <c r="AG829" s="11"/>
      <c r="AH829" s="11"/>
      <c r="AI829" s="11"/>
      <c r="AJ829" s="11"/>
      <c r="AK829" s="11"/>
    </row>
    <row r="830" ht="13.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89"/>
      <c r="AB830" s="11"/>
      <c r="AC830" s="264"/>
      <c r="AD830" s="264"/>
      <c r="AE830" s="11"/>
      <c r="AF830" s="11"/>
      <c r="AG830" s="11"/>
      <c r="AH830" s="11"/>
      <c r="AI830" s="11"/>
      <c r="AJ830" s="11"/>
      <c r="AK830" s="11"/>
    </row>
    <row r="831" ht="13.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89"/>
      <c r="AB831" s="11"/>
      <c r="AC831" s="264"/>
      <c r="AD831" s="264"/>
      <c r="AE831" s="11"/>
      <c r="AF831" s="11"/>
      <c r="AG831" s="11"/>
      <c r="AH831" s="11"/>
      <c r="AI831" s="11"/>
      <c r="AJ831" s="11"/>
      <c r="AK831" s="11"/>
    </row>
    <row r="832" ht="13.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89"/>
      <c r="AB832" s="11"/>
      <c r="AC832" s="264"/>
      <c r="AD832" s="264"/>
      <c r="AE832" s="11"/>
      <c r="AF832" s="11"/>
      <c r="AG832" s="11"/>
      <c r="AH832" s="11"/>
      <c r="AI832" s="11"/>
      <c r="AJ832" s="11"/>
      <c r="AK832" s="11"/>
    </row>
    <row r="833" ht="13.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89"/>
      <c r="AB833" s="11"/>
      <c r="AC833" s="264"/>
      <c r="AD833" s="264"/>
      <c r="AE833" s="11"/>
      <c r="AF833" s="11"/>
      <c r="AG833" s="11"/>
      <c r="AH833" s="11"/>
      <c r="AI833" s="11"/>
      <c r="AJ833" s="11"/>
      <c r="AK833" s="11"/>
    </row>
    <row r="834" ht="13.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89"/>
      <c r="AB834" s="11"/>
      <c r="AC834" s="264"/>
      <c r="AD834" s="264"/>
      <c r="AE834" s="11"/>
      <c r="AF834" s="11"/>
      <c r="AG834" s="11"/>
      <c r="AH834" s="11"/>
      <c r="AI834" s="11"/>
      <c r="AJ834" s="11"/>
      <c r="AK834" s="11"/>
    </row>
    <row r="835" ht="13.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89"/>
      <c r="AB835" s="11"/>
      <c r="AC835" s="264"/>
      <c r="AD835" s="264"/>
      <c r="AE835" s="11"/>
      <c r="AF835" s="11"/>
      <c r="AG835" s="11"/>
      <c r="AH835" s="11"/>
      <c r="AI835" s="11"/>
      <c r="AJ835" s="11"/>
      <c r="AK835" s="11"/>
    </row>
    <row r="836" ht="13.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89"/>
      <c r="AB836" s="11"/>
      <c r="AC836" s="264"/>
      <c r="AD836" s="264"/>
      <c r="AE836" s="11"/>
      <c r="AF836" s="11"/>
      <c r="AG836" s="11"/>
      <c r="AH836" s="11"/>
      <c r="AI836" s="11"/>
      <c r="AJ836" s="11"/>
      <c r="AK836" s="11"/>
    </row>
    <row r="837" ht="13.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89"/>
      <c r="AB837" s="11"/>
      <c r="AC837" s="264"/>
      <c r="AD837" s="264"/>
      <c r="AE837" s="11"/>
      <c r="AF837" s="11"/>
      <c r="AG837" s="11"/>
      <c r="AH837" s="11"/>
      <c r="AI837" s="11"/>
      <c r="AJ837" s="11"/>
      <c r="AK837" s="11"/>
    </row>
    <row r="838" ht="13.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89"/>
      <c r="AB838" s="11"/>
      <c r="AC838" s="264"/>
      <c r="AD838" s="264"/>
      <c r="AE838" s="11"/>
      <c r="AF838" s="11"/>
      <c r="AG838" s="11"/>
      <c r="AH838" s="11"/>
      <c r="AI838" s="11"/>
      <c r="AJ838" s="11"/>
      <c r="AK838" s="11"/>
    </row>
    <row r="839" ht="13.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89"/>
      <c r="AB839" s="11"/>
      <c r="AC839" s="264"/>
      <c r="AD839" s="264"/>
      <c r="AE839" s="11"/>
      <c r="AF839" s="11"/>
      <c r="AG839" s="11"/>
      <c r="AH839" s="11"/>
      <c r="AI839" s="11"/>
      <c r="AJ839" s="11"/>
      <c r="AK839" s="11"/>
    </row>
    <row r="840" ht="13.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89"/>
      <c r="AB840" s="11"/>
      <c r="AC840" s="264"/>
      <c r="AD840" s="264"/>
      <c r="AE840" s="11"/>
      <c r="AF840" s="11"/>
      <c r="AG840" s="11"/>
      <c r="AH840" s="11"/>
      <c r="AI840" s="11"/>
      <c r="AJ840" s="11"/>
      <c r="AK840" s="11"/>
    </row>
    <row r="841" ht="13.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89"/>
      <c r="AB841" s="11"/>
      <c r="AC841" s="264"/>
      <c r="AD841" s="264"/>
      <c r="AE841" s="11"/>
      <c r="AF841" s="11"/>
      <c r="AG841" s="11"/>
      <c r="AH841" s="11"/>
      <c r="AI841" s="11"/>
      <c r="AJ841" s="11"/>
      <c r="AK841" s="11"/>
    </row>
    <row r="842" ht="13.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89"/>
      <c r="AB842" s="11"/>
      <c r="AC842" s="264"/>
      <c r="AD842" s="264"/>
      <c r="AE842" s="11"/>
      <c r="AF842" s="11"/>
      <c r="AG842" s="11"/>
      <c r="AH842" s="11"/>
      <c r="AI842" s="11"/>
      <c r="AJ842" s="11"/>
      <c r="AK842" s="11"/>
    </row>
    <row r="843" ht="13.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89"/>
      <c r="AB843" s="11"/>
      <c r="AC843" s="264"/>
      <c r="AD843" s="264"/>
      <c r="AE843" s="11"/>
      <c r="AF843" s="11"/>
      <c r="AG843" s="11"/>
      <c r="AH843" s="11"/>
      <c r="AI843" s="11"/>
      <c r="AJ843" s="11"/>
      <c r="AK843" s="11"/>
    </row>
    <row r="844" ht="13.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89"/>
      <c r="AB844" s="11"/>
      <c r="AC844" s="264"/>
      <c r="AD844" s="264"/>
      <c r="AE844" s="11"/>
      <c r="AF844" s="11"/>
      <c r="AG844" s="11"/>
      <c r="AH844" s="11"/>
      <c r="AI844" s="11"/>
      <c r="AJ844" s="11"/>
      <c r="AK844" s="11"/>
    </row>
    <row r="845" ht="13.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89"/>
      <c r="AB845" s="11"/>
      <c r="AC845" s="264"/>
      <c r="AD845" s="264"/>
      <c r="AE845" s="11"/>
      <c r="AF845" s="11"/>
      <c r="AG845" s="11"/>
      <c r="AH845" s="11"/>
      <c r="AI845" s="11"/>
      <c r="AJ845" s="11"/>
      <c r="AK845" s="11"/>
    </row>
    <row r="846" ht="13.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89"/>
      <c r="AB846" s="11"/>
      <c r="AC846" s="264"/>
      <c r="AD846" s="264"/>
      <c r="AE846" s="11"/>
      <c r="AF846" s="11"/>
      <c r="AG846" s="11"/>
      <c r="AH846" s="11"/>
      <c r="AI846" s="11"/>
      <c r="AJ846" s="11"/>
      <c r="AK846" s="11"/>
    </row>
    <row r="847" ht="13.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89"/>
      <c r="AB847" s="11"/>
      <c r="AC847" s="264"/>
      <c r="AD847" s="264"/>
      <c r="AE847" s="11"/>
      <c r="AF847" s="11"/>
      <c r="AG847" s="11"/>
      <c r="AH847" s="11"/>
      <c r="AI847" s="11"/>
      <c r="AJ847" s="11"/>
      <c r="AK847" s="11"/>
    </row>
    <row r="848" ht="13.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89"/>
      <c r="AB848" s="11"/>
      <c r="AC848" s="264"/>
      <c r="AD848" s="264"/>
      <c r="AE848" s="11"/>
      <c r="AF848" s="11"/>
      <c r="AG848" s="11"/>
      <c r="AH848" s="11"/>
      <c r="AI848" s="11"/>
      <c r="AJ848" s="11"/>
      <c r="AK848" s="11"/>
    </row>
    <row r="849" ht="13.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89"/>
      <c r="AB849" s="11"/>
      <c r="AC849" s="264"/>
      <c r="AD849" s="264"/>
      <c r="AE849" s="11"/>
      <c r="AF849" s="11"/>
      <c r="AG849" s="11"/>
      <c r="AH849" s="11"/>
      <c r="AI849" s="11"/>
      <c r="AJ849" s="11"/>
      <c r="AK849" s="11"/>
    </row>
    <row r="850" ht="13.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89"/>
      <c r="AB850" s="11"/>
      <c r="AC850" s="264"/>
      <c r="AD850" s="264"/>
      <c r="AE850" s="11"/>
      <c r="AF850" s="11"/>
      <c r="AG850" s="11"/>
      <c r="AH850" s="11"/>
      <c r="AI850" s="11"/>
      <c r="AJ850" s="11"/>
      <c r="AK850" s="11"/>
    </row>
    <row r="851" ht="13.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89"/>
      <c r="AB851" s="11"/>
      <c r="AC851" s="264"/>
      <c r="AD851" s="264"/>
      <c r="AE851" s="11"/>
      <c r="AF851" s="11"/>
      <c r="AG851" s="11"/>
      <c r="AH851" s="11"/>
      <c r="AI851" s="11"/>
      <c r="AJ851" s="11"/>
      <c r="AK851" s="11"/>
    </row>
    <row r="852" ht="13.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89"/>
      <c r="AB852" s="11"/>
      <c r="AC852" s="264"/>
      <c r="AD852" s="264"/>
      <c r="AE852" s="11"/>
      <c r="AF852" s="11"/>
      <c r="AG852" s="11"/>
      <c r="AH852" s="11"/>
      <c r="AI852" s="11"/>
      <c r="AJ852" s="11"/>
      <c r="AK852" s="11"/>
    </row>
    <row r="853" ht="13.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89"/>
      <c r="AB853" s="11"/>
      <c r="AC853" s="264"/>
      <c r="AD853" s="264"/>
      <c r="AE853" s="11"/>
      <c r="AF853" s="11"/>
      <c r="AG853" s="11"/>
      <c r="AH853" s="11"/>
      <c r="AI853" s="11"/>
      <c r="AJ853" s="11"/>
      <c r="AK853" s="11"/>
    </row>
    <row r="854" ht="13.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89"/>
      <c r="AB854" s="11"/>
      <c r="AC854" s="264"/>
      <c r="AD854" s="264"/>
      <c r="AE854" s="11"/>
      <c r="AF854" s="11"/>
      <c r="AG854" s="11"/>
      <c r="AH854" s="11"/>
      <c r="AI854" s="11"/>
      <c r="AJ854" s="11"/>
      <c r="AK854" s="11"/>
    </row>
    <row r="855" ht="13.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89"/>
      <c r="AB855" s="11"/>
      <c r="AC855" s="264"/>
      <c r="AD855" s="264"/>
      <c r="AE855" s="11"/>
      <c r="AF855" s="11"/>
      <c r="AG855" s="11"/>
      <c r="AH855" s="11"/>
      <c r="AI855" s="11"/>
      <c r="AJ855" s="11"/>
      <c r="AK855" s="11"/>
    </row>
    <row r="856" ht="13.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89"/>
      <c r="AB856" s="11"/>
      <c r="AC856" s="264"/>
      <c r="AD856" s="264"/>
      <c r="AE856" s="11"/>
      <c r="AF856" s="11"/>
      <c r="AG856" s="11"/>
      <c r="AH856" s="11"/>
      <c r="AI856" s="11"/>
      <c r="AJ856" s="11"/>
      <c r="AK856" s="11"/>
    </row>
    <row r="857" ht="13.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89"/>
      <c r="AB857" s="11"/>
      <c r="AC857" s="264"/>
      <c r="AD857" s="264"/>
      <c r="AE857" s="11"/>
      <c r="AF857" s="11"/>
      <c r="AG857" s="11"/>
      <c r="AH857" s="11"/>
      <c r="AI857" s="11"/>
      <c r="AJ857" s="11"/>
      <c r="AK857" s="11"/>
    </row>
    <row r="858" ht="13.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89"/>
      <c r="AB858" s="11"/>
      <c r="AC858" s="264"/>
      <c r="AD858" s="264"/>
      <c r="AE858" s="11"/>
      <c r="AF858" s="11"/>
      <c r="AG858" s="11"/>
      <c r="AH858" s="11"/>
      <c r="AI858" s="11"/>
      <c r="AJ858" s="11"/>
      <c r="AK858" s="11"/>
    </row>
    <row r="859" ht="13.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89"/>
      <c r="AB859" s="11"/>
      <c r="AC859" s="264"/>
      <c r="AD859" s="264"/>
      <c r="AE859" s="11"/>
      <c r="AF859" s="11"/>
      <c r="AG859" s="11"/>
      <c r="AH859" s="11"/>
      <c r="AI859" s="11"/>
      <c r="AJ859" s="11"/>
      <c r="AK859" s="11"/>
    </row>
    <row r="860" ht="13.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89"/>
      <c r="AB860" s="11"/>
      <c r="AC860" s="264"/>
      <c r="AD860" s="264"/>
      <c r="AE860" s="11"/>
      <c r="AF860" s="11"/>
      <c r="AG860" s="11"/>
      <c r="AH860" s="11"/>
      <c r="AI860" s="11"/>
      <c r="AJ860" s="11"/>
      <c r="AK860" s="11"/>
    </row>
    <row r="861" ht="13.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89"/>
      <c r="AB861" s="11"/>
      <c r="AC861" s="264"/>
      <c r="AD861" s="264"/>
      <c r="AE861" s="11"/>
      <c r="AF861" s="11"/>
      <c r="AG861" s="11"/>
      <c r="AH861" s="11"/>
      <c r="AI861" s="11"/>
      <c r="AJ861" s="11"/>
      <c r="AK861" s="11"/>
    </row>
    <row r="862" ht="13.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89"/>
      <c r="AB862" s="11"/>
      <c r="AC862" s="264"/>
      <c r="AD862" s="264"/>
      <c r="AE862" s="11"/>
      <c r="AF862" s="11"/>
      <c r="AG862" s="11"/>
      <c r="AH862" s="11"/>
      <c r="AI862" s="11"/>
      <c r="AJ862" s="11"/>
      <c r="AK862" s="11"/>
    </row>
    <row r="863" ht="13.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89"/>
      <c r="AB863" s="11"/>
      <c r="AC863" s="264"/>
      <c r="AD863" s="264"/>
      <c r="AE863" s="11"/>
      <c r="AF863" s="11"/>
      <c r="AG863" s="11"/>
      <c r="AH863" s="11"/>
      <c r="AI863" s="11"/>
      <c r="AJ863" s="11"/>
      <c r="AK863" s="11"/>
    </row>
    <row r="864" ht="13.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89"/>
      <c r="AB864" s="11"/>
      <c r="AC864" s="264"/>
      <c r="AD864" s="264"/>
      <c r="AE864" s="11"/>
      <c r="AF864" s="11"/>
      <c r="AG864" s="11"/>
      <c r="AH864" s="11"/>
      <c r="AI864" s="11"/>
      <c r="AJ864" s="11"/>
      <c r="AK864" s="11"/>
    </row>
    <row r="865" ht="13.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89"/>
      <c r="AB865" s="11"/>
      <c r="AC865" s="264"/>
      <c r="AD865" s="264"/>
      <c r="AE865" s="11"/>
      <c r="AF865" s="11"/>
      <c r="AG865" s="11"/>
      <c r="AH865" s="11"/>
      <c r="AI865" s="11"/>
      <c r="AJ865" s="11"/>
      <c r="AK865" s="11"/>
    </row>
    <row r="866" ht="13.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89"/>
      <c r="AB866" s="11"/>
      <c r="AC866" s="264"/>
      <c r="AD866" s="264"/>
      <c r="AE866" s="11"/>
      <c r="AF866" s="11"/>
      <c r="AG866" s="11"/>
      <c r="AH866" s="11"/>
      <c r="AI866" s="11"/>
      <c r="AJ866" s="11"/>
      <c r="AK866" s="11"/>
    </row>
    <row r="867" ht="13.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89"/>
      <c r="AB867" s="11"/>
      <c r="AC867" s="264"/>
      <c r="AD867" s="264"/>
      <c r="AE867" s="11"/>
      <c r="AF867" s="11"/>
      <c r="AG867" s="11"/>
      <c r="AH867" s="11"/>
      <c r="AI867" s="11"/>
      <c r="AJ867" s="11"/>
      <c r="AK867" s="11"/>
    </row>
    <row r="868" ht="13.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89"/>
      <c r="AB868" s="11"/>
      <c r="AC868" s="264"/>
      <c r="AD868" s="264"/>
      <c r="AE868" s="11"/>
      <c r="AF868" s="11"/>
      <c r="AG868" s="11"/>
      <c r="AH868" s="11"/>
      <c r="AI868" s="11"/>
      <c r="AJ868" s="11"/>
      <c r="AK868" s="11"/>
    </row>
    <row r="869" ht="13.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89"/>
      <c r="AB869" s="11"/>
      <c r="AC869" s="264"/>
      <c r="AD869" s="264"/>
      <c r="AE869" s="11"/>
      <c r="AF869" s="11"/>
      <c r="AG869" s="11"/>
      <c r="AH869" s="11"/>
      <c r="AI869" s="11"/>
      <c r="AJ869" s="11"/>
      <c r="AK869" s="11"/>
    </row>
    <row r="870" ht="13.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89"/>
      <c r="AB870" s="11"/>
      <c r="AC870" s="264"/>
      <c r="AD870" s="264"/>
      <c r="AE870" s="11"/>
      <c r="AF870" s="11"/>
      <c r="AG870" s="11"/>
      <c r="AH870" s="11"/>
      <c r="AI870" s="11"/>
      <c r="AJ870" s="11"/>
      <c r="AK870" s="11"/>
    </row>
    <row r="871" ht="13.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89"/>
      <c r="AB871" s="11"/>
      <c r="AC871" s="264"/>
      <c r="AD871" s="264"/>
      <c r="AE871" s="11"/>
      <c r="AF871" s="11"/>
      <c r="AG871" s="11"/>
      <c r="AH871" s="11"/>
      <c r="AI871" s="11"/>
      <c r="AJ871" s="11"/>
      <c r="AK871" s="11"/>
    </row>
    <row r="872" ht="13.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89"/>
      <c r="AB872" s="11"/>
      <c r="AC872" s="264"/>
      <c r="AD872" s="264"/>
      <c r="AE872" s="11"/>
      <c r="AF872" s="11"/>
      <c r="AG872" s="11"/>
      <c r="AH872" s="11"/>
      <c r="AI872" s="11"/>
      <c r="AJ872" s="11"/>
      <c r="AK872" s="11"/>
    </row>
    <row r="873" ht="13.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89"/>
      <c r="AB873" s="11"/>
      <c r="AC873" s="264"/>
      <c r="AD873" s="264"/>
      <c r="AE873" s="11"/>
      <c r="AF873" s="11"/>
      <c r="AG873" s="11"/>
      <c r="AH873" s="11"/>
      <c r="AI873" s="11"/>
      <c r="AJ873" s="11"/>
      <c r="AK873" s="11"/>
    </row>
    <row r="874" ht="13.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89"/>
      <c r="AB874" s="11"/>
      <c r="AC874" s="264"/>
      <c r="AD874" s="264"/>
      <c r="AE874" s="11"/>
      <c r="AF874" s="11"/>
      <c r="AG874" s="11"/>
      <c r="AH874" s="11"/>
      <c r="AI874" s="11"/>
      <c r="AJ874" s="11"/>
      <c r="AK874" s="11"/>
    </row>
    <row r="875" ht="13.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89"/>
      <c r="AB875" s="11"/>
      <c r="AC875" s="264"/>
      <c r="AD875" s="264"/>
      <c r="AE875" s="11"/>
      <c r="AF875" s="11"/>
      <c r="AG875" s="11"/>
      <c r="AH875" s="11"/>
      <c r="AI875" s="11"/>
      <c r="AJ875" s="11"/>
      <c r="AK875" s="11"/>
    </row>
    <row r="876" ht="13.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89"/>
      <c r="AB876" s="11"/>
      <c r="AC876" s="264"/>
      <c r="AD876" s="264"/>
      <c r="AE876" s="11"/>
      <c r="AF876" s="11"/>
      <c r="AG876" s="11"/>
      <c r="AH876" s="11"/>
      <c r="AI876" s="11"/>
      <c r="AJ876" s="11"/>
      <c r="AK876" s="11"/>
    </row>
    <row r="877" ht="13.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89"/>
      <c r="AB877" s="11"/>
      <c r="AC877" s="264"/>
      <c r="AD877" s="264"/>
      <c r="AE877" s="11"/>
      <c r="AF877" s="11"/>
      <c r="AG877" s="11"/>
      <c r="AH877" s="11"/>
      <c r="AI877" s="11"/>
      <c r="AJ877" s="11"/>
      <c r="AK877" s="11"/>
    </row>
    <row r="878" ht="13.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89"/>
      <c r="AB878" s="11"/>
      <c r="AC878" s="264"/>
      <c r="AD878" s="264"/>
      <c r="AE878" s="11"/>
      <c r="AF878" s="11"/>
      <c r="AG878" s="11"/>
      <c r="AH878" s="11"/>
      <c r="AI878" s="11"/>
      <c r="AJ878" s="11"/>
      <c r="AK878" s="11"/>
    </row>
    <row r="879" ht="13.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89"/>
      <c r="AB879" s="11"/>
      <c r="AC879" s="264"/>
      <c r="AD879" s="264"/>
      <c r="AE879" s="11"/>
      <c r="AF879" s="11"/>
      <c r="AG879" s="11"/>
      <c r="AH879" s="11"/>
      <c r="AI879" s="11"/>
      <c r="AJ879" s="11"/>
      <c r="AK879" s="11"/>
    </row>
    <row r="880" ht="13.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89"/>
      <c r="AB880" s="11"/>
      <c r="AC880" s="264"/>
      <c r="AD880" s="264"/>
      <c r="AE880" s="11"/>
      <c r="AF880" s="11"/>
      <c r="AG880" s="11"/>
      <c r="AH880" s="11"/>
      <c r="AI880" s="11"/>
      <c r="AJ880" s="11"/>
      <c r="AK880" s="11"/>
    </row>
    <row r="881" ht="13.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89"/>
      <c r="AB881" s="11"/>
      <c r="AC881" s="264"/>
      <c r="AD881" s="264"/>
      <c r="AE881" s="11"/>
      <c r="AF881" s="11"/>
      <c r="AG881" s="11"/>
      <c r="AH881" s="11"/>
      <c r="AI881" s="11"/>
      <c r="AJ881" s="11"/>
      <c r="AK881" s="11"/>
    </row>
    <row r="882" ht="13.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89"/>
      <c r="AB882" s="11"/>
      <c r="AC882" s="264"/>
      <c r="AD882" s="264"/>
      <c r="AE882" s="11"/>
      <c r="AF882" s="11"/>
      <c r="AG882" s="11"/>
      <c r="AH882" s="11"/>
      <c r="AI882" s="11"/>
      <c r="AJ882" s="11"/>
      <c r="AK882" s="11"/>
    </row>
    <row r="883" ht="13.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89"/>
      <c r="AB883" s="11"/>
      <c r="AC883" s="264"/>
      <c r="AD883" s="264"/>
      <c r="AE883" s="11"/>
      <c r="AF883" s="11"/>
      <c r="AG883" s="11"/>
      <c r="AH883" s="11"/>
      <c r="AI883" s="11"/>
      <c r="AJ883" s="11"/>
      <c r="AK883" s="11"/>
    </row>
    <row r="884" ht="13.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89"/>
      <c r="AB884" s="11"/>
      <c r="AC884" s="264"/>
      <c r="AD884" s="264"/>
      <c r="AE884" s="11"/>
      <c r="AF884" s="11"/>
      <c r="AG884" s="11"/>
      <c r="AH884" s="11"/>
      <c r="AI884" s="11"/>
      <c r="AJ884" s="11"/>
      <c r="AK884" s="11"/>
    </row>
    <row r="885" ht="13.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89"/>
      <c r="AB885" s="11"/>
      <c r="AC885" s="264"/>
      <c r="AD885" s="264"/>
      <c r="AE885" s="11"/>
      <c r="AF885" s="11"/>
      <c r="AG885" s="11"/>
      <c r="AH885" s="11"/>
      <c r="AI885" s="11"/>
      <c r="AJ885" s="11"/>
      <c r="AK885" s="11"/>
    </row>
    <row r="886" ht="13.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89"/>
      <c r="AB886" s="11"/>
      <c r="AC886" s="264"/>
      <c r="AD886" s="264"/>
      <c r="AE886" s="11"/>
      <c r="AF886" s="11"/>
      <c r="AG886" s="11"/>
      <c r="AH886" s="11"/>
      <c r="AI886" s="11"/>
      <c r="AJ886" s="11"/>
      <c r="AK886" s="11"/>
    </row>
    <row r="887" ht="13.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89"/>
      <c r="AB887" s="11"/>
      <c r="AC887" s="264"/>
      <c r="AD887" s="264"/>
      <c r="AE887" s="11"/>
      <c r="AF887" s="11"/>
      <c r="AG887" s="11"/>
      <c r="AH887" s="11"/>
      <c r="AI887" s="11"/>
      <c r="AJ887" s="11"/>
      <c r="AK887" s="11"/>
    </row>
    <row r="888" ht="13.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89"/>
      <c r="AB888" s="11"/>
      <c r="AC888" s="264"/>
      <c r="AD888" s="264"/>
      <c r="AE888" s="11"/>
      <c r="AF888" s="11"/>
      <c r="AG888" s="11"/>
      <c r="AH888" s="11"/>
      <c r="AI888" s="11"/>
      <c r="AJ888" s="11"/>
      <c r="AK888" s="11"/>
    </row>
    <row r="889" ht="13.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89"/>
      <c r="AB889" s="11"/>
      <c r="AC889" s="264"/>
      <c r="AD889" s="264"/>
      <c r="AE889" s="11"/>
      <c r="AF889" s="11"/>
      <c r="AG889" s="11"/>
      <c r="AH889" s="11"/>
      <c r="AI889" s="11"/>
      <c r="AJ889" s="11"/>
      <c r="AK889" s="11"/>
    </row>
    <row r="890" ht="13.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89"/>
      <c r="AB890" s="11"/>
      <c r="AC890" s="264"/>
      <c r="AD890" s="264"/>
      <c r="AE890" s="11"/>
      <c r="AF890" s="11"/>
      <c r="AG890" s="11"/>
      <c r="AH890" s="11"/>
      <c r="AI890" s="11"/>
      <c r="AJ890" s="11"/>
      <c r="AK890" s="11"/>
    </row>
    <row r="891" ht="13.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89"/>
      <c r="AB891" s="11"/>
      <c r="AC891" s="264"/>
      <c r="AD891" s="264"/>
      <c r="AE891" s="11"/>
      <c r="AF891" s="11"/>
      <c r="AG891" s="11"/>
      <c r="AH891" s="11"/>
      <c r="AI891" s="11"/>
      <c r="AJ891" s="11"/>
      <c r="AK891" s="11"/>
    </row>
    <row r="892" ht="13.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89"/>
      <c r="AB892" s="11"/>
      <c r="AC892" s="264"/>
      <c r="AD892" s="264"/>
      <c r="AE892" s="11"/>
      <c r="AF892" s="11"/>
      <c r="AG892" s="11"/>
      <c r="AH892" s="11"/>
      <c r="AI892" s="11"/>
      <c r="AJ892" s="11"/>
      <c r="AK892" s="11"/>
    </row>
    <row r="893" ht="13.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89"/>
      <c r="AB893" s="11"/>
      <c r="AC893" s="264"/>
      <c r="AD893" s="264"/>
      <c r="AE893" s="11"/>
      <c r="AF893" s="11"/>
      <c r="AG893" s="11"/>
      <c r="AH893" s="11"/>
      <c r="AI893" s="11"/>
      <c r="AJ893" s="11"/>
      <c r="AK893" s="11"/>
    </row>
    <row r="894" ht="13.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89"/>
      <c r="AB894" s="11"/>
      <c r="AC894" s="264"/>
      <c r="AD894" s="264"/>
      <c r="AE894" s="11"/>
      <c r="AF894" s="11"/>
      <c r="AG894" s="11"/>
      <c r="AH894" s="11"/>
      <c r="AI894" s="11"/>
      <c r="AJ894" s="11"/>
      <c r="AK894" s="11"/>
    </row>
    <row r="895" ht="13.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89"/>
      <c r="AB895" s="11"/>
      <c r="AC895" s="264"/>
      <c r="AD895" s="264"/>
      <c r="AE895" s="11"/>
      <c r="AF895" s="11"/>
      <c r="AG895" s="11"/>
      <c r="AH895" s="11"/>
      <c r="AI895" s="11"/>
      <c r="AJ895" s="11"/>
      <c r="AK895" s="11"/>
    </row>
    <row r="896" ht="13.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89"/>
      <c r="AB896" s="11"/>
      <c r="AC896" s="264"/>
      <c r="AD896" s="264"/>
      <c r="AE896" s="11"/>
      <c r="AF896" s="11"/>
      <c r="AG896" s="11"/>
      <c r="AH896" s="11"/>
      <c r="AI896" s="11"/>
      <c r="AJ896" s="11"/>
      <c r="AK896" s="11"/>
    </row>
    <row r="897" ht="13.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89"/>
      <c r="AB897" s="11"/>
      <c r="AC897" s="264"/>
      <c r="AD897" s="264"/>
      <c r="AE897" s="11"/>
      <c r="AF897" s="11"/>
      <c r="AG897" s="11"/>
      <c r="AH897" s="11"/>
      <c r="AI897" s="11"/>
      <c r="AJ897" s="11"/>
      <c r="AK897" s="11"/>
    </row>
    <row r="898" ht="13.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89"/>
      <c r="AB898" s="11"/>
      <c r="AC898" s="264"/>
      <c r="AD898" s="264"/>
      <c r="AE898" s="11"/>
      <c r="AF898" s="11"/>
      <c r="AG898" s="11"/>
      <c r="AH898" s="11"/>
      <c r="AI898" s="11"/>
      <c r="AJ898" s="11"/>
      <c r="AK898" s="11"/>
    </row>
    <row r="899" ht="13.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89"/>
      <c r="AB899" s="11"/>
      <c r="AC899" s="264"/>
      <c r="AD899" s="264"/>
      <c r="AE899" s="11"/>
      <c r="AF899" s="11"/>
      <c r="AG899" s="11"/>
      <c r="AH899" s="11"/>
      <c r="AI899" s="11"/>
      <c r="AJ899" s="11"/>
      <c r="AK899" s="11"/>
    </row>
    <row r="900" ht="13.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89"/>
      <c r="AB900" s="11"/>
      <c r="AC900" s="264"/>
      <c r="AD900" s="264"/>
      <c r="AE900" s="11"/>
      <c r="AF900" s="11"/>
      <c r="AG900" s="11"/>
      <c r="AH900" s="11"/>
      <c r="AI900" s="11"/>
      <c r="AJ900" s="11"/>
      <c r="AK900" s="11"/>
    </row>
    <row r="901" ht="13.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89"/>
      <c r="AB901" s="11"/>
      <c r="AC901" s="264"/>
      <c r="AD901" s="264"/>
      <c r="AE901" s="11"/>
      <c r="AF901" s="11"/>
      <c r="AG901" s="11"/>
      <c r="AH901" s="11"/>
      <c r="AI901" s="11"/>
      <c r="AJ901" s="11"/>
      <c r="AK901" s="11"/>
    </row>
    <row r="902" ht="13.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89"/>
      <c r="AB902" s="11"/>
      <c r="AC902" s="264"/>
      <c r="AD902" s="264"/>
      <c r="AE902" s="11"/>
      <c r="AF902" s="11"/>
      <c r="AG902" s="11"/>
      <c r="AH902" s="11"/>
      <c r="AI902" s="11"/>
      <c r="AJ902" s="11"/>
      <c r="AK902" s="11"/>
    </row>
    <row r="903" ht="13.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89"/>
      <c r="AB903" s="11"/>
      <c r="AC903" s="264"/>
      <c r="AD903" s="264"/>
      <c r="AE903" s="11"/>
      <c r="AF903" s="11"/>
      <c r="AG903" s="11"/>
      <c r="AH903" s="11"/>
      <c r="AI903" s="11"/>
      <c r="AJ903" s="11"/>
      <c r="AK903" s="11"/>
    </row>
    <row r="904" ht="13.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89"/>
      <c r="AB904" s="11"/>
      <c r="AC904" s="264"/>
      <c r="AD904" s="264"/>
      <c r="AE904" s="11"/>
      <c r="AF904" s="11"/>
      <c r="AG904" s="11"/>
      <c r="AH904" s="11"/>
      <c r="AI904" s="11"/>
      <c r="AJ904" s="11"/>
      <c r="AK904" s="11"/>
    </row>
    <row r="905" ht="13.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89"/>
      <c r="AB905" s="11"/>
      <c r="AC905" s="264"/>
      <c r="AD905" s="264"/>
      <c r="AE905" s="11"/>
      <c r="AF905" s="11"/>
      <c r="AG905" s="11"/>
      <c r="AH905" s="11"/>
      <c r="AI905" s="11"/>
      <c r="AJ905" s="11"/>
      <c r="AK905" s="11"/>
    </row>
    <row r="906" ht="13.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89"/>
      <c r="AB906" s="11"/>
      <c r="AC906" s="264"/>
      <c r="AD906" s="264"/>
      <c r="AE906" s="11"/>
      <c r="AF906" s="11"/>
      <c r="AG906" s="11"/>
      <c r="AH906" s="11"/>
      <c r="AI906" s="11"/>
      <c r="AJ906" s="11"/>
      <c r="AK906" s="11"/>
    </row>
    <row r="907" ht="13.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89"/>
      <c r="AB907" s="11"/>
      <c r="AC907" s="264"/>
      <c r="AD907" s="264"/>
      <c r="AE907" s="11"/>
      <c r="AF907" s="11"/>
      <c r="AG907" s="11"/>
      <c r="AH907" s="11"/>
      <c r="AI907" s="11"/>
      <c r="AJ907" s="11"/>
      <c r="AK907" s="11"/>
    </row>
    <row r="908" ht="13.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89"/>
      <c r="AB908" s="11"/>
      <c r="AC908" s="264"/>
      <c r="AD908" s="264"/>
      <c r="AE908" s="11"/>
      <c r="AF908" s="11"/>
      <c r="AG908" s="11"/>
      <c r="AH908" s="11"/>
      <c r="AI908" s="11"/>
      <c r="AJ908" s="11"/>
      <c r="AK908" s="11"/>
    </row>
    <row r="909" ht="13.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89"/>
      <c r="AB909" s="11"/>
      <c r="AC909" s="264"/>
      <c r="AD909" s="264"/>
      <c r="AE909" s="11"/>
      <c r="AF909" s="11"/>
      <c r="AG909" s="11"/>
      <c r="AH909" s="11"/>
      <c r="AI909" s="11"/>
      <c r="AJ909" s="11"/>
      <c r="AK909" s="11"/>
    </row>
    <row r="910" ht="13.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89"/>
      <c r="AB910" s="11"/>
      <c r="AC910" s="264"/>
      <c r="AD910" s="264"/>
      <c r="AE910" s="11"/>
      <c r="AF910" s="11"/>
      <c r="AG910" s="11"/>
      <c r="AH910" s="11"/>
      <c r="AI910" s="11"/>
      <c r="AJ910" s="11"/>
      <c r="AK910" s="11"/>
    </row>
    <row r="911" ht="13.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89"/>
      <c r="AB911" s="11"/>
      <c r="AC911" s="264"/>
      <c r="AD911" s="264"/>
      <c r="AE911" s="11"/>
      <c r="AF911" s="11"/>
      <c r="AG911" s="11"/>
      <c r="AH911" s="11"/>
      <c r="AI911" s="11"/>
      <c r="AJ911" s="11"/>
      <c r="AK911" s="11"/>
    </row>
    <row r="912" ht="13.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89"/>
      <c r="AB912" s="11"/>
      <c r="AC912" s="264"/>
      <c r="AD912" s="264"/>
      <c r="AE912" s="11"/>
      <c r="AF912" s="11"/>
      <c r="AG912" s="11"/>
      <c r="AH912" s="11"/>
      <c r="AI912" s="11"/>
      <c r="AJ912" s="11"/>
      <c r="AK912" s="11"/>
    </row>
    <row r="913" ht="13.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89"/>
      <c r="AB913" s="11"/>
      <c r="AC913" s="264"/>
      <c r="AD913" s="264"/>
      <c r="AE913" s="11"/>
      <c r="AF913" s="11"/>
      <c r="AG913" s="11"/>
      <c r="AH913" s="11"/>
      <c r="AI913" s="11"/>
      <c r="AJ913" s="11"/>
      <c r="AK913" s="11"/>
    </row>
    <row r="914" ht="13.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89"/>
      <c r="AB914" s="11"/>
      <c r="AC914" s="264"/>
      <c r="AD914" s="264"/>
      <c r="AE914" s="11"/>
      <c r="AF914" s="11"/>
      <c r="AG914" s="11"/>
      <c r="AH914" s="11"/>
      <c r="AI914" s="11"/>
      <c r="AJ914" s="11"/>
      <c r="AK914" s="11"/>
    </row>
    <row r="915" ht="13.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89"/>
      <c r="AB915" s="11"/>
      <c r="AC915" s="264"/>
      <c r="AD915" s="264"/>
      <c r="AE915" s="11"/>
      <c r="AF915" s="11"/>
      <c r="AG915" s="11"/>
      <c r="AH915" s="11"/>
      <c r="AI915" s="11"/>
      <c r="AJ915" s="11"/>
      <c r="AK915" s="11"/>
    </row>
    <row r="916" ht="13.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89"/>
      <c r="AB916" s="11"/>
      <c r="AC916" s="264"/>
      <c r="AD916" s="264"/>
      <c r="AE916" s="11"/>
      <c r="AF916" s="11"/>
      <c r="AG916" s="11"/>
      <c r="AH916" s="11"/>
      <c r="AI916" s="11"/>
      <c r="AJ916" s="11"/>
      <c r="AK916" s="11"/>
    </row>
    <row r="917" ht="13.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89"/>
      <c r="AB917" s="11"/>
      <c r="AC917" s="264"/>
      <c r="AD917" s="264"/>
      <c r="AE917" s="11"/>
      <c r="AF917" s="11"/>
      <c r="AG917" s="11"/>
      <c r="AH917" s="11"/>
      <c r="AI917" s="11"/>
      <c r="AJ917" s="11"/>
      <c r="AK917" s="11"/>
    </row>
    <row r="918" ht="13.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89"/>
      <c r="AB918" s="11"/>
      <c r="AC918" s="264"/>
      <c r="AD918" s="264"/>
      <c r="AE918" s="11"/>
      <c r="AF918" s="11"/>
      <c r="AG918" s="11"/>
      <c r="AH918" s="11"/>
      <c r="AI918" s="11"/>
      <c r="AJ918" s="11"/>
      <c r="AK918" s="11"/>
    </row>
    <row r="919" ht="13.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89"/>
      <c r="AB919" s="11"/>
      <c r="AC919" s="264"/>
      <c r="AD919" s="264"/>
      <c r="AE919" s="11"/>
      <c r="AF919" s="11"/>
      <c r="AG919" s="11"/>
      <c r="AH919" s="11"/>
      <c r="AI919" s="11"/>
      <c r="AJ919" s="11"/>
      <c r="AK919" s="11"/>
    </row>
    <row r="920" ht="13.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89"/>
      <c r="AB920" s="11"/>
      <c r="AC920" s="264"/>
      <c r="AD920" s="264"/>
      <c r="AE920" s="11"/>
      <c r="AF920" s="11"/>
      <c r="AG920" s="11"/>
      <c r="AH920" s="11"/>
      <c r="AI920" s="11"/>
      <c r="AJ920" s="11"/>
      <c r="AK920" s="11"/>
    </row>
    <row r="921" ht="13.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89"/>
      <c r="AB921" s="11"/>
      <c r="AC921" s="264"/>
      <c r="AD921" s="264"/>
      <c r="AE921" s="11"/>
      <c r="AF921" s="11"/>
      <c r="AG921" s="11"/>
      <c r="AH921" s="11"/>
      <c r="AI921" s="11"/>
      <c r="AJ921" s="11"/>
      <c r="AK921" s="11"/>
    </row>
    <row r="922" ht="13.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89"/>
      <c r="AB922" s="11"/>
      <c r="AC922" s="264"/>
      <c r="AD922" s="264"/>
      <c r="AE922" s="11"/>
      <c r="AF922" s="11"/>
      <c r="AG922" s="11"/>
      <c r="AH922" s="11"/>
      <c r="AI922" s="11"/>
      <c r="AJ922" s="11"/>
      <c r="AK922" s="11"/>
    </row>
    <row r="923" ht="13.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89"/>
      <c r="AB923" s="11"/>
      <c r="AC923" s="264"/>
      <c r="AD923" s="264"/>
      <c r="AE923" s="11"/>
      <c r="AF923" s="11"/>
      <c r="AG923" s="11"/>
      <c r="AH923" s="11"/>
      <c r="AI923" s="11"/>
      <c r="AJ923" s="11"/>
      <c r="AK923" s="11"/>
    </row>
    <row r="924" ht="13.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89"/>
      <c r="AB924" s="11"/>
      <c r="AC924" s="264"/>
      <c r="AD924" s="264"/>
      <c r="AE924" s="11"/>
      <c r="AF924" s="11"/>
      <c r="AG924" s="11"/>
      <c r="AH924" s="11"/>
      <c r="AI924" s="11"/>
      <c r="AJ924" s="11"/>
      <c r="AK924" s="11"/>
    </row>
    <row r="925" ht="13.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89"/>
      <c r="AB925" s="11"/>
      <c r="AC925" s="264"/>
      <c r="AD925" s="264"/>
      <c r="AE925" s="11"/>
      <c r="AF925" s="11"/>
      <c r="AG925" s="11"/>
      <c r="AH925" s="11"/>
      <c r="AI925" s="11"/>
      <c r="AJ925" s="11"/>
      <c r="AK925" s="11"/>
    </row>
    <row r="926" ht="13.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89"/>
      <c r="AB926" s="11"/>
      <c r="AC926" s="264"/>
      <c r="AD926" s="264"/>
      <c r="AE926" s="11"/>
      <c r="AF926" s="11"/>
      <c r="AG926" s="11"/>
      <c r="AH926" s="11"/>
      <c r="AI926" s="11"/>
      <c r="AJ926" s="11"/>
      <c r="AK926" s="11"/>
    </row>
    <row r="927" ht="13.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89"/>
      <c r="AB927" s="11"/>
      <c r="AC927" s="264"/>
      <c r="AD927" s="264"/>
      <c r="AE927" s="11"/>
      <c r="AF927" s="11"/>
      <c r="AG927" s="11"/>
      <c r="AH927" s="11"/>
      <c r="AI927" s="11"/>
      <c r="AJ927" s="11"/>
      <c r="AK927" s="11"/>
    </row>
    <row r="928" ht="13.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89"/>
      <c r="AB928" s="11"/>
      <c r="AC928" s="264"/>
      <c r="AD928" s="264"/>
      <c r="AE928" s="11"/>
      <c r="AF928" s="11"/>
      <c r="AG928" s="11"/>
      <c r="AH928" s="11"/>
      <c r="AI928" s="11"/>
      <c r="AJ928" s="11"/>
      <c r="AK928" s="11"/>
    </row>
    <row r="929" ht="13.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89"/>
      <c r="AB929" s="11"/>
      <c r="AC929" s="264"/>
      <c r="AD929" s="264"/>
      <c r="AE929" s="11"/>
      <c r="AF929" s="11"/>
      <c r="AG929" s="11"/>
      <c r="AH929" s="11"/>
      <c r="AI929" s="11"/>
      <c r="AJ929" s="11"/>
      <c r="AK929" s="11"/>
    </row>
    <row r="930" ht="13.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89"/>
      <c r="AB930" s="11"/>
      <c r="AC930" s="264"/>
      <c r="AD930" s="264"/>
      <c r="AE930" s="11"/>
      <c r="AF930" s="11"/>
      <c r="AG930" s="11"/>
      <c r="AH930" s="11"/>
      <c r="AI930" s="11"/>
      <c r="AJ930" s="11"/>
      <c r="AK930" s="11"/>
    </row>
    <row r="931" ht="13.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89"/>
      <c r="AB931" s="11"/>
      <c r="AC931" s="264"/>
      <c r="AD931" s="264"/>
      <c r="AE931" s="11"/>
      <c r="AF931" s="11"/>
      <c r="AG931" s="11"/>
      <c r="AH931" s="11"/>
      <c r="AI931" s="11"/>
      <c r="AJ931" s="11"/>
      <c r="AK931" s="11"/>
    </row>
    <row r="932" ht="13.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89"/>
      <c r="AB932" s="11"/>
      <c r="AC932" s="264"/>
      <c r="AD932" s="264"/>
      <c r="AE932" s="11"/>
      <c r="AF932" s="11"/>
      <c r="AG932" s="11"/>
      <c r="AH932" s="11"/>
      <c r="AI932" s="11"/>
      <c r="AJ932" s="11"/>
      <c r="AK932" s="11"/>
    </row>
    <row r="933" ht="13.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89"/>
      <c r="AB933" s="11"/>
      <c r="AC933" s="264"/>
      <c r="AD933" s="264"/>
      <c r="AE933" s="11"/>
      <c r="AF933" s="11"/>
      <c r="AG933" s="11"/>
      <c r="AH933" s="11"/>
      <c r="AI933" s="11"/>
      <c r="AJ933" s="11"/>
      <c r="AK933" s="11"/>
    </row>
    <row r="934" ht="13.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89"/>
      <c r="AB934" s="11"/>
      <c r="AC934" s="264"/>
      <c r="AD934" s="264"/>
      <c r="AE934" s="11"/>
      <c r="AF934" s="11"/>
      <c r="AG934" s="11"/>
      <c r="AH934" s="11"/>
      <c r="AI934" s="11"/>
      <c r="AJ934" s="11"/>
      <c r="AK934" s="11"/>
    </row>
    <row r="935" ht="13.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89"/>
      <c r="AB935" s="11"/>
      <c r="AC935" s="264"/>
      <c r="AD935" s="264"/>
      <c r="AE935" s="11"/>
      <c r="AF935" s="11"/>
      <c r="AG935" s="11"/>
      <c r="AH935" s="11"/>
      <c r="AI935" s="11"/>
      <c r="AJ935" s="11"/>
      <c r="AK935" s="11"/>
    </row>
    <row r="936" ht="13.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89"/>
      <c r="AB936" s="11"/>
      <c r="AC936" s="264"/>
      <c r="AD936" s="264"/>
      <c r="AE936" s="11"/>
      <c r="AF936" s="11"/>
      <c r="AG936" s="11"/>
      <c r="AH936" s="11"/>
      <c r="AI936" s="11"/>
      <c r="AJ936" s="11"/>
      <c r="AK936" s="11"/>
    </row>
    <row r="937" ht="13.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89"/>
      <c r="AB937" s="11"/>
      <c r="AC937" s="264"/>
      <c r="AD937" s="264"/>
      <c r="AE937" s="11"/>
      <c r="AF937" s="11"/>
      <c r="AG937" s="11"/>
      <c r="AH937" s="11"/>
      <c r="AI937" s="11"/>
      <c r="AJ937" s="11"/>
      <c r="AK937" s="11"/>
    </row>
    <row r="938" ht="13.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89"/>
      <c r="AB938" s="11"/>
      <c r="AC938" s="264"/>
      <c r="AD938" s="264"/>
      <c r="AE938" s="11"/>
      <c r="AF938" s="11"/>
      <c r="AG938" s="11"/>
      <c r="AH938" s="11"/>
      <c r="AI938" s="11"/>
      <c r="AJ938" s="11"/>
      <c r="AK938" s="11"/>
    </row>
    <row r="939" ht="13.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89"/>
      <c r="AB939" s="11"/>
      <c r="AC939" s="264"/>
      <c r="AD939" s="264"/>
      <c r="AE939" s="11"/>
      <c r="AF939" s="11"/>
      <c r="AG939" s="11"/>
      <c r="AH939" s="11"/>
      <c r="AI939" s="11"/>
      <c r="AJ939" s="11"/>
      <c r="AK939" s="11"/>
    </row>
    <row r="940" ht="13.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89"/>
      <c r="AB940" s="11"/>
      <c r="AC940" s="264"/>
      <c r="AD940" s="264"/>
      <c r="AE940" s="11"/>
      <c r="AF940" s="11"/>
      <c r="AG940" s="11"/>
      <c r="AH940" s="11"/>
      <c r="AI940" s="11"/>
      <c r="AJ940" s="11"/>
      <c r="AK940" s="11"/>
    </row>
    <row r="941" ht="13.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89"/>
      <c r="AB941" s="11"/>
      <c r="AC941" s="264"/>
      <c r="AD941" s="264"/>
      <c r="AE941" s="11"/>
      <c r="AF941" s="11"/>
      <c r="AG941" s="11"/>
      <c r="AH941" s="11"/>
      <c r="AI941" s="11"/>
      <c r="AJ941" s="11"/>
      <c r="AK941" s="11"/>
    </row>
    <row r="942" ht="13.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89"/>
      <c r="AB942" s="11"/>
      <c r="AC942" s="264"/>
      <c r="AD942" s="264"/>
      <c r="AE942" s="11"/>
      <c r="AF942" s="11"/>
      <c r="AG942" s="11"/>
      <c r="AH942" s="11"/>
      <c r="AI942" s="11"/>
      <c r="AJ942" s="11"/>
      <c r="AK942" s="11"/>
    </row>
    <row r="943" ht="13.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89"/>
      <c r="AB943" s="11"/>
      <c r="AC943" s="264"/>
      <c r="AD943" s="264"/>
      <c r="AE943" s="11"/>
      <c r="AF943" s="11"/>
      <c r="AG943" s="11"/>
      <c r="AH943" s="11"/>
      <c r="AI943" s="11"/>
      <c r="AJ943" s="11"/>
      <c r="AK943" s="11"/>
    </row>
    <row r="944" ht="13.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89"/>
      <c r="AB944" s="11"/>
      <c r="AC944" s="264"/>
      <c r="AD944" s="264"/>
      <c r="AE944" s="11"/>
      <c r="AF944" s="11"/>
      <c r="AG944" s="11"/>
      <c r="AH944" s="11"/>
      <c r="AI944" s="11"/>
      <c r="AJ944" s="11"/>
      <c r="AK944" s="11"/>
    </row>
    <row r="945" ht="13.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89"/>
      <c r="AB945" s="11"/>
      <c r="AC945" s="264"/>
      <c r="AD945" s="264"/>
      <c r="AE945" s="11"/>
      <c r="AF945" s="11"/>
      <c r="AG945" s="11"/>
      <c r="AH945" s="11"/>
      <c r="AI945" s="11"/>
      <c r="AJ945" s="11"/>
      <c r="AK945" s="11"/>
    </row>
    <row r="946" ht="13.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89"/>
      <c r="AB946" s="11"/>
      <c r="AC946" s="264"/>
      <c r="AD946" s="264"/>
      <c r="AE946" s="11"/>
      <c r="AF946" s="11"/>
      <c r="AG946" s="11"/>
      <c r="AH946" s="11"/>
      <c r="AI946" s="11"/>
      <c r="AJ946" s="11"/>
      <c r="AK946" s="11"/>
    </row>
    <row r="947" ht="13.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89"/>
      <c r="AB947" s="11"/>
      <c r="AC947" s="264"/>
      <c r="AD947" s="264"/>
      <c r="AE947" s="11"/>
      <c r="AF947" s="11"/>
      <c r="AG947" s="11"/>
      <c r="AH947" s="11"/>
      <c r="AI947" s="11"/>
      <c r="AJ947" s="11"/>
      <c r="AK947" s="11"/>
    </row>
    <row r="948" ht="13.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89"/>
      <c r="AB948" s="11"/>
      <c r="AC948" s="264"/>
      <c r="AD948" s="264"/>
      <c r="AE948" s="11"/>
      <c r="AF948" s="11"/>
      <c r="AG948" s="11"/>
      <c r="AH948" s="11"/>
      <c r="AI948" s="11"/>
      <c r="AJ948" s="11"/>
      <c r="AK948" s="11"/>
    </row>
    <row r="949" ht="13.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89"/>
      <c r="AB949" s="11"/>
      <c r="AC949" s="264"/>
      <c r="AD949" s="264"/>
      <c r="AE949" s="11"/>
      <c r="AF949" s="11"/>
      <c r="AG949" s="11"/>
      <c r="AH949" s="11"/>
      <c r="AI949" s="11"/>
      <c r="AJ949" s="11"/>
      <c r="AK949" s="11"/>
    </row>
    <row r="950" ht="13.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89"/>
      <c r="AB950" s="11"/>
      <c r="AC950" s="264"/>
      <c r="AD950" s="264"/>
      <c r="AE950" s="11"/>
      <c r="AF950" s="11"/>
      <c r="AG950" s="11"/>
      <c r="AH950" s="11"/>
      <c r="AI950" s="11"/>
      <c r="AJ950" s="11"/>
      <c r="AK950" s="11"/>
    </row>
    <row r="951" ht="13.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89"/>
      <c r="AB951" s="11"/>
      <c r="AC951" s="264"/>
      <c r="AD951" s="264"/>
      <c r="AE951" s="11"/>
      <c r="AF951" s="11"/>
      <c r="AG951" s="11"/>
      <c r="AH951" s="11"/>
      <c r="AI951" s="11"/>
      <c r="AJ951" s="11"/>
      <c r="AK951" s="11"/>
    </row>
    <row r="952" ht="13.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89"/>
      <c r="AB952" s="11"/>
      <c r="AC952" s="264"/>
      <c r="AD952" s="264"/>
      <c r="AE952" s="11"/>
      <c r="AF952" s="11"/>
      <c r="AG952" s="11"/>
      <c r="AH952" s="11"/>
      <c r="AI952" s="11"/>
      <c r="AJ952" s="11"/>
      <c r="AK952" s="11"/>
    </row>
    <row r="953" ht="13.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89"/>
      <c r="AB953" s="11"/>
      <c r="AC953" s="264"/>
      <c r="AD953" s="264"/>
      <c r="AE953" s="11"/>
      <c r="AF953" s="11"/>
      <c r="AG953" s="11"/>
      <c r="AH953" s="11"/>
      <c r="AI953" s="11"/>
      <c r="AJ953" s="11"/>
      <c r="AK953" s="11"/>
    </row>
    <row r="954" ht="13.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89"/>
      <c r="AB954" s="11"/>
      <c r="AC954" s="264"/>
      <c r="AD954" s="264"/>
      <c r="AE954" s="11"/>
      <c r="AF954" s="11"/>
      <c r="AG954" s="11"/>
      <c r="AH954" s="11"/>
      <c r="AI954" s="11"/>
      <c r="AJ954" s="11"/>
      <c r="AK954" s="11"/>
    </row>
    <row r="955" ht="13.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89"/>
      <c r="AB955" s="11"/>
      <c r="AC955" s="264"/>
      <c r="AD955" s="264"/>
      <c r="AE955" s="11"/>
      <c r="AF955" s="11"/>
      <c r="AG955" s="11"/>
      <c r="AH955" s="11"/>
      <c r="AI955" s="11"/>
      <c r="AJ955" s="11"/>
      <c r="AK955" s="11"/>
    </row>
    <row r="956" ht="13.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89"/>
      <c r="AB956" s="11"/>
      <c r="AC956" s="264"/>
      <c r="AD956" s="264"/>
      <c r="AE956" s="11"/>
      <c r="AF956" s="11"/>
      <c r="AG956" s="11"/>
      <c r="AH956" s="11"/>
      <c r="AI956" s="11"/>
      <c r="AJ956" s="11"/>
      <c r="AK956" s="11"/>
    </row>
    <row r="957" ht="13.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89"/>
      <c r="AB957" s="11"/>
      <c r="AC957" s="264"/>
      <c r="AD957" s="264"/>
      <c r="AE957" s="11"/>
      <c r="AF957" s="11"/>
      <c r="AG957" s="11"/>
      <c r="AH957" s="11"/>
      <c r="AI957" s="11"/>
      <c r="AJ957" s="11"/>
      <c r="AK957" s="11"/>
    </row>
    <row r="958" ht="13.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89"/>
      <c r="AB958" s="11"/>
      <c r="AC958" s="264"/>
      <c r="AD958" s="264"/>
      <c r="AE958" s="11"/>
      <c r="AF958" s="11"/>
      <c r="AG958" s="11"/>
      <c r="AH958" s="11"/>
      <c r="AI958" s="11"/>
      <c r="AJ958" s="11"/>
      <c r="AK958" s="11"/>
    </row>
    <row r="959" ht="13.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89"/>
      <c r="AB959" s="11"/>
      <c r="AC959" s="264"/>
      <c r="AD959" s="264"/>
      <c r="AE959" s="11"/>
      <c r="AF959" s="11"/>
      <c r="AG959" s="11"/>
      <c r="AH959" s="11"/>
      <c r="AI959" s="11"/>
      <c r="AJ959" s="11"/>
      <c r="AK959" s="11"/>
    </row>
    <row r="960" ht="13.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89"/>
      <c r="AB960" s="11"/>
      <c r="AC960" s="264"/>
      <c r="AD960" s="264"/>
      <c r="AE960" s="11"/>
      <c r="AF960" s="11"/>
      <c r="AG960" s="11"/>
      <c r="AH960" s="11"/>
      <c r="AI960" s="11"/>
      <c r="AJ960" s="11"/>
      <c r="AK960" s="11"/>
    </row>
    <row r="961" ht="13.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89"/>
      <c r="AB961" s="11"/>
      <c r="AC961" s="264"/>
      <c r="AD961" s="264"/>
      <c r="AE961" s="11"/>
      <c r="AF961" s="11"/>
      <c r="AG961" s="11"/>
      <c r="AH961" s="11"/>
      <c r="AI961" s="11"/>
      <c r="AJ961" s="11"/>
      <c r="AK961" s="11"/>
    </row>
    <row r="962" ht="13.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89"/>
      <c r="AB962" s="11"/>
      <c r="AC962" s="264"/>
      <c r="AD962" s="264"/>
      <c r="AE962" s="11"/>
      <c r="AF962" s="11"/>
      <c r="AG962" s="11"/>
      <c r="AH962" s="11"/>
      <c r="AI962" s="11"/>
      <c r="AJ962" s="11"/>
      <c r="AK962" s="11"/>
    </row>
    <row r="963" ht="13.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89"/>
      <c r="AB963" s="11"/>
      <c r="AC963" s="264"/>
      <c r="AD963" s="264"/>
      <c r="AE963" s="11"/>
      <c r="AF963" s="11"/>
      <c r="AG963" s="11"/>
      <c r="AH963" s="11"/>
      <c r="AI963" s="11"/>
      <c r="AJ963" s="11"/>
      <c r="AK963" s="11"/>
    </row>
    <row r="964" ht="13.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89"/>
      <c r="AB964" s="11"/>
      <c r="AC964" s="264"/>
      <c r="AD964" s="264"/>
      <c r="AE964" s="11"/>
      <c r="AF964" s="11"/>
      <c r="AG964" s="11"/>
      <c r="AH964" s="11"/>
      <c r="AI964" s="11"/>
      <c r="AJ964" s="11"/>
      <c r="AK964" s="11"/>
    </row>
    <row r="965" ht="13.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89"/>
      <c r="AB965" s="11"/>
      <c r="AC965" s="264"/>
      <c r="AD965" s="264"/>
      <c r="AE965" s="11"/>
      <c r="AF965" s="11"/>
      <c r="AG965" s="11"/>
      <c r="AH965" s="11"/>
      <c r="AI965" s="11"/>
      <c r="AJ965" s="11"/>
      <c r="AK965" s="11"/>
    </row>
    <row r="966" ht="13.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89"/>
      <c r="AB966" s="11"/>
      <c r="AC966" s="264"/>
      <c r="AD966" s="264"/>
      <c r="AE966" s="11"/>
      <c r="AF966" s="11"/>
      <c r="AG966" s="11"/>
      <c r="AH966" s="11"/>
      <c r="AI966" s="11"/>
      <c r="AJ966" s="11"/>
      <c r="AK966" s="11"/>
    </row>
    <row r="967" ht="13.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89"/>
      <c r="AB967" s="11"/>
      <c r="AC967" s="264"/>
      <c r="AD967" s="264"/>
      <c r="AE967" s="11"/>
      <c r="AF967" s="11"/>
      <c r="AG967" s="11"/>
      <c r="AH967" s="11"/>
      <c r="AI967" s="11"/>
      <c r="AJ967" s="11"/>
      <c r="AK967" s="11"/>
    </row>
    <row r="968" ht="13.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89"/>
      <c r="AB968" s="11"/>
      <c r="AC968" s="264"/>
      <c r="AD968" s="264"/>
      <c r="AE968" s="11"/>
      <c r="AF968" s="11"/>
      <c r="AG968" s="11"/>
      <c r="AH968" s="11"/>
      <c r="AI968" s="11"/>
      <c r="AJ968" s="11"/>
      <c r="AK968" s="11"/>
    </row>
    <row r="969" ht="13.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89"/>
      <c r="AB969" s="11"/>
      <c r="AC969" s="264"/>
      <c r="AD969" s="264"/>
      <c r="AE969" s="11"/>
      <c r="AF969" s="11"/>
      <c r="AG969" s="11"/>
      <c r="AH969" s="11"/>
      <c r="AI969" s="11"/>
      <c r="AJ969" s="11"/>
      <c r="AK969" s="11"/>
    </row>
    <row r="970" ht="13.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89"/>
      <c r="AB970" s="11"/>
      <c r="AC970" s="264"/>
      <c r="AD970" s="264"/>
      <c r="AE970" s="11"/>
      <c r="AF970" s="11"/>
      <c r="AG970" s="11"/>
      <c r="AH970" s="11"/>
      <c r="AI970" s="11"/>
      <c r="AJ970" s="11"/>
      <c r="AK970" s="11"/>
    </row>
    <row r="971" ht="13.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89"/>
      <c r="AB971" s="11"/>
      <c r="AC971" s="264"/>
      <c r="AD971" s="264"/>
      <c r="AE971" s="11"/>
      <c r="AF971" s="11"/>
      <c r="AG971" s="11"/>
      <c r="AH971" s="11"/>
      <c r="AI971" s="11"/>
      <c r="AJ971" s="11"/>
      <c r="AK971" s="11"/>
    </row>
    <row r="972" ht="13.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89"/>
      <c r="AB972" s="11"/>
      <c r="AC972" s="264"/>
      <c r="AD972" s="264"/>
      <c r="AE972" s="11"/>
      <c r="AF972" s="11"/>
      <c r="AG972" s="11"/>
      <c r="AH972" s="11"/>
      <c r="AI972" s="11"/>
      <c r="AJ972" s="11"/>
      <c r="AK972" s="11"/>
    </row>
    <row r="973" ht="13.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89"/>
      <c r="AB973" s="11"/>
      <c r="AC973" s="264"/>
      <c r="AD973" s="264"/>
      <c r="AE973" s="11"/>
      <c r="AF973" s="11"/>
      <c r="AG973" s="11"/>
      <c r="AH973" s="11"/>
      <c r="AI973" s="11"/>
      <c r="AJ973" s="11"/>
      <c r="AK973" s="11"/>
    </row>
    <row r="974" ht="13.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89"/>
      <c r="AB974" s="11"/>
      <c r="AC974" s="264"/>
      <c r="AD974" s="264"/>
      <c r="AE974" s="11"/>
      <c r="AF974" s="11"/>
      <c r="AG974" s="11"/>
      <c r="AH974" s="11"/>
      <c r="AI974" s="11"/>
      <c r="AJ974" s="11"/>
      <c r="AK974" s="11"/>
    </row>
    <row r="975" ht="13.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89"/>
      <c r="AB975" s="11"/>
      <c r="AC975" s="264"/>
      <c r="AD975" s="264"/>
      <c r="AE975" s="11"/>
      <c r="AF975" s="11"/>
      <c r="AG975" s="11"/>
      <c r="AH975" s="11"/>
      <c r="AI975" s="11"/>
      <c r="AJ975" s="11"/>
      <c r="AK975" s="11"/>
    </row>
    <row r="976" ht="13.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89"/>
      <c r="AB976" s="11"/>
      <c r="AC976" s="264"/>
      <c r="AD976" s="264"/>
      <c r="AE976" s="11"/>
      <c r="AF976" s="11"/>
      <c r="AG976" s="11"/>
      <c r="AH976" s="11"/>
      <c r="AI976" s="11"/>
      <c r="AJ976" s="11"/>
      <c r="AK976" s="11"/>
    </row>
    <row r="977" ht="13.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89"/>
      <c r="AB977" s="11"/>
      <c r="AC977" s="264"/>
      <c r="AD977" s="264"/>
      <c r="AE977" s="11"/>
      <c r="AF977" s="11"/>
      <c r="AG977" s="11"/>
      <c r="AH977" s="11"/>
      <c r="AI977" s="11"/>
      <c r="AJ977" s="11"/>
      <c r="AK977" s="11"/>
    </row>
    <row r="978" ht="13.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89"/>
      <c r="AB978" s="11"/>
      <c r="AC978" s="264"/>
      <c r="AD978" s="264"/>
      <c r="AE978" s="11"/>
      <c r="AF978" s="11"/>
      <c r="AG978" s="11"/>
      <c r="AH978" s="11"/>
      <c r="AI978" s="11"/>
      <c r="AJ978" s="11"/>
      <c r="AK978" s="11"/>
    </row>
    <row r="979" ht="13.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89"/>
      <c r="AB979" s="11"/>
      <c r="AC979" s="264"/>
      <c r="AD979" s="264"/>
      <c r="AE979" s="11"/>
      <c r="AF979" s="11"/>
      <c r="AG979" s="11"/>
      <c r="AH979" s="11"/>
      <c r="AI979" s="11"/>
      <c r="AJ979" s="11"/>
      <c r="AK979" s="11"/>
    </row>
    <row r="980" ht="13.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89"/>
      <c r="AB980" s="11"/>
      <c r="AC980" s="264"/>
      <c r="AD980" s="264"/>
      <c r="AE980" s="11"/>
      <c r="AF980" s="11"/>
      <c r="AG980" s="11"/>
      <c r="AH980" s="11"/>
      <c r="AI980" s="11"/>
      <c r="AJ980" s="11"/>
      <c r="AK980" s="11"/>
    </row>
    <row r="981" ht="13.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89"/>
      <c r="AB981" s="11"/>
      <c r="AC981" s="264"/>
      <c r="AD981" s="264"/>
      <c r="AE981" s="11"/>
      <c r="AF981" s="11"/>
      <c r="AG981" s="11"/>
      <c r="AH981" s="11"/>
      <c r="AI981" s="11"/>
      <c r="AJ981" s="11"/>
      <c r="AK981" s="11"/>
    </row>
    <row r="982" ht="13.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89"/>
      <c r="AB982" s="11"/>
      <c r="AC982" s="264"/>
      <c r="AD982" s="264"/>
      <c r="AE982" s="11"/>
      <c r="AF982" s="11"/>
      <c r="AG982" s="11"/>
      <c r="AH982" s="11"/>
      <c r="AI982" s="11"/>
      <c r="AJ982" s="11"/>
      <c r="AK982" s="11"/>
    </row>
    <row r="983" ht="13.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89"/>
      <c r="AB983" s="11"/>
      <c r="AC983" s="264"/>
      <c r="AD983" s="264"/>
      <c r="AE983" s="11"/>
      <c r="AF983" s="11"/>
      <c r="AG983" s="11"/>
      <c r="AH983" s="11"/>
      <c r="AI983" s="11"/>
      <c r="AJ983" s="11"/>
      <c r="AK983" s="11"/>
    </row>
    <row r="984" ht="13.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89"/>
      <c r="AB984" s="11"/>
      <c r="AC984" s="264"/>
      <c r="AD984" s="264"/>
      <c r="AE984" s="11"/>
      <c r="AF984" s="11"/>
      <c r="AG984" s="11"/>
      <c r="AH984" s="11"/>
      <c r="AI984" s="11"/>
      <c r="AJ984" s="11"/>
      <c r="AK984" s="11"/>
    </row>
    <row r="985" ht="13.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89"/>
      <c r="AB985" s="11"/>
      <c r="AC985" s="264"/>
      <c r="AD985" s="264"/>
      <c r="AE985" s="11"/>
      <c r="AF985" s="11"/>
      <c r="AG985" s="11"/>
      <c r="AH985" s="11"/>
      <c r="AI985" s="11"/>
      <c r="AJ985" s="11"/>
      <c r="AK985" s="11"/>
    </row>
    <row r="986" ht="13.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89"/>
      <c r="AB986" s="11"/>
      <c r="AC986" s="264"/>
      <c r="AD986" s="264"/>
      <c r="AE986" s="11"/>
      <c r="AF986" s="11"/>
      <c r="AG986" s="11"/>
      <c r="AH986" s="11"/>
      <c r="AI986" s="11"/>
      <c r="AJ986" s="11"/>
      <c r="AK986" s="11"/>
    </row>
    <row r="987" ht="13.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89"/>
      <c r="AB987" s="11"/>
      <c r="AC987" s="264"/>
      <c r="AD987" s="264"/>
      <c r="AE987" s="11"/>
      <c r="AF987" s="11"/>
      <c r="AG987" s="11"/>
      <c r="AH987" s="11"/>
      <c r="AI987" s="11"/>
      <c r="AJ987" s="11"/>
      <c r="AK987" s="11"/>
    </row>
    <row r="988" ht="13.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89"/>
      <c r="AB988" s="11"/>
      <c r="AC988" s="264"/>
      <c r="AD988" s="264"/>
      <c r="AE988" s="11"/>
      <c r="AF988" s="11"/>
      <c r="AG988" s="11"/>
      <c r="AH988" s="11"/>
      <c r="AI988" s="11"/>
      <c r="AJ988" s="11"/>
      <c r="AK988" s="11"/>
    </row>
    <row r="989" ht="13.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89"/>
      <c r="AB989" s="11"/>
      <c r="AC989" s="264"/>
      <c r="AD989" s="264"/>
      <c r="AE989" s="11"/>
      <c r="AF989" s="11"/>
      <c r="AG989" s="11"/>
      <c r="AH989" s="11"/>
      <c r="AI989" s="11"/>
      <c r="AJ989" s="11"/>
      <c r="AK989" s="11"/>
    </row>
    <row r="990" ht="13.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89"/>
      <c r="AB990" s="11"/>
      <c r="AC990" s="264"/>
      <c r="AD990" s="264"/>
      <c r="AE990" s="11"/>
      <c r="AF990" s="11"/>
      <c r="AG990" s="11"/>
      <c r="AH990" s="11"/>
      <c r="AI990" s="11"/>
      <c r="AJ990" s="11"/>
      <c r="AK990" s="11"/>
    </row>
    <row r="991" ht="13.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89"/>
      <c r="AB991" s="11"/>
      <c r="AC991" s="264"/>
      <c r="AD991" s="264"/>
      <c r="AE991" s="11"/>
      <c r="AF991" s="11"/>
      <c r="AG991" s="11"/>
      <c r="AH991" s="11"/>
      <c r="AI991" s="11"/>
      <c r="AJ991" s="11"/>
      <c r="AK991" s="11"/>
    </row>
    <row r="992" ht="13.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89"/>
      <c r="AB992" s="11"/>
      <c r="AC992" s="264"/>
      <c r="AD992" s="264"/>
      <c r="AE992" s="11"/>
      <c r="AF992" s="11"/>
      <c r="AG992" s="11"/>
      <c r="AH992" s="11"/>
      <c r="AI992" s="11"/>
      <c r="AJ992" s="11"/>
      <c r="AK992" s="11"/>
    </row>
    <row r="993" ht="13.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89"/>
      <c r="AB993" s="11"/>
      <c r="AC993" s="264"/>
      <c r="AD993" s="264"/>
      <c r="AE993" s="11"/>
      <c r="AF993" s="11"/>
      <c r="AG993" s="11"/>
      <c r="AH993" s="11"/>
      <c r="AI993" s="11"/>
      <c r="AJ993" s="11"/>
      <c r="AK993" s="11"/>
    </row>
    <row r="994" ht="13.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89"/>
      <c r="AB994" s="11"/>
      <c r="AC994" s="264"/>
      <c r="AD994" s="264"/>
      <c r="AE994" s="11"/>
      <c r="AF994" s="11"/>
      <c r="AG994" s="11"/>
      <c r="AH994" s="11"/>
      <c r="AI994" s="11"/>
      <c r="AJ994" s="11"/>
      <c r="AK994" s="11"/>
    </row>
    <row r="995" ht="13.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89"/>
      <c r="AB995" s="11"/>
      <c r="AC995" s="264"/>
      <c r="AD995" s="264"/>
      <c r="AE995" s="11"/>
      <c r="AF995" s="11"/>
      <c r="AG995" s="11"/>
      <c r="AH995" s="11"/>
      <c r="AI995" s="11"/>
      <c r="AJ995" s="11"/>
      <c r="AK995" s="11"/>
    </row>
    <row r="996" ht="13.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89"/>
      <c r="AB996" s="11"/>
      <c r="AC996" s="264"/>
      <c r="AD996" s="264"/>
      <c r="AE996" s="11"/>
      <c r="AF996" s="11"/>
      <c r="AG996" s="11"/>
      <c r="AH996" s="11"/>
      <c r="AI996" s="11"/>
      <c r="AJ996" s="11"/>
      <c r="AK996" s="11"/>
    </row>
    <row r="997" ht="13.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89"/>
      <c r="AB997" s="11"/>
      <c r="AC997" s="264"/>
      <c r="AD997" s="264"/>
      <c r="AE997" s="11"/>
      <c r="AF997" s="11"/>
      <c r="AG997" s="11"/>
      <c r="AH997" s="11"/>
      <c r="AI997" s="11"/>
      <c r="AJ997" s="11"/>
      <c r="AK997" s="11"/>
    </row>
    <row r="998" ht="13.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89"/>
      <c r="AB998" s="11"/>
      <c r="AC998" s="264"/>
      <c r="AD998" s="264"/>
      <c r="AE998" s="11"/>
      <c r="AF998" s="11"/>
      <c r="AG998" s="11"/>
      <c r="AH998" s="11"/>
      <c r="AI998" s="11"/>
      <c r="AJ998" s="11"/>
      <c r="AK998" s="11"/>
    </row>
    <row r="999" ht="13.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89"/>
      <c r="AB999" s="11"/>
      <c r="AC999" s="264"/>
      <c r="AD999" s="264"/>
      <c r="AE999" s="11"/>
      <c r="AF999" s="11"/>
      <c r="AG999" s="11"/>
      <c r="AH999" s="11"/>
      <c r="AI999" s="11"/>
      <c r="AJ999" s="11"/>
      <c r="AK999" s="11"/>
    </row>
    <row r="1000" ht="13.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89"/>
      <c r="AB1000" s="11"/>
      <c r="AC1000" s="264"/>
      <c r="AD1000" s="264"/>
      <c r="AE1000" s="11"/>
      <c r="AF1000" s="11"/>
      <c r="AG1000" s="11"/>
      <c r="AH1000" s="11"/>
      <c r="AI1000" s="11"/>
      <c r="AJ1000" s="11"/>
      <c r="AK1000" s="11"/>
    </row>
  </sheetData>
  <mergeCells count="310">
    <mergeCell ref="J71:R71"/>
    <mergeCell ref="J73:R73"/>
    <mergeCell ref="S73:T73"/>
    <mergeCell ref="U73:V73"/>
    <mergeCell ref="W73:X73"/>
    <mergeCell ref="H68:Y68"/>
    <mergeCell ref="A69:Y69"/>
    <mergeCell ref="H70:Y70"/>
    <mergeCell ref="S71:T71"/>
    <mergeCell ref="U71:V71"/>
    <mergeCell ref="W71:X71"/>
    <mergeCell ref="B72:Y72"/>
    <mergeCell ref="A38:G38"/>
    <mergeCell ref="H38:I38"/>
    <mergeCell ref="J38:U38"/>
    <mergeCell ref="V38:Y38"/>
    <mergeCell ref="H39:H40"/>
    <mergeCell ref="I39:I40"/>
    <mergeCell ref="Y39:Y40"/>
    <mergeCell ref="W40:X40"/>
    <mergeCell ref="B40:G40"/>
    <mergeCell ref="J40:V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6:G66"/>
    <mergeCell ref="A68:G68"/>
    <mergeCell ref="A70:G70"/>
    <mergeCell ref="B71:G71"/>
    <mergeCell ref="B73:G73"/>
    <mergeCell ref="B75:G75"/>
    <mergeCell ref="B77:G77"/>
    <mergeCell ref="B60:G60"/>
    <mergeCell ref="B61:G61"/>
    <mergeCell ref="B62:G62"/>
    <mergeCell ref="B63:G63"/>
    <mergeCell ref="B64:G64"/>
    <mergeCell ref="B65:G65"/>
    <mergeCell ref="A67:Y67"/>
    <mergeCell ref="S77:T77"/>
    <mergeCell ref="U77:V77"/>
    <mergeCell ref="B86:Y86"/>
    <mergeCell ref="J87:R87"/>
    <mergeCell ref="S87:T87"/>
    <mergeCell ref="U87:V87"/>
    <mergeCell ref="W87:X87"/>
    <mergeCell ref="B88:Y88"/>
    <mergeCell ref="W89:X89"/>
    <mergeCell ref="B91:G91"/>
    <mergeCell ref="B93:G93"/>
    <mergeCell ref="B95:G95"/>
    <mergeCell ref="B97:G97"/>
    <mergeCell ref="B99:G99"/>
    <mergeCell ref="B101:G101"/>
    <mergeCell ref="J89:R89"/>
    <mergeCell ref="B90:Y90"/>
    <mergeCell ref="J91:R91"/>
    <mergeCell ref="S91:T91"/>
    <mergeCell ref="U91:V91"/>
    <mergeCell ref="W91:X91"/>
    <mergeCell ref="B92:Y92"/>
    <mergeCell ref="U95:V95"/>
    <mergeCell ref="W95:X95"/>
    <mergeCell ref="J95:R95"/>
    <mergeCell ref="J97:R97"/>
    <mergeCell ref="S97:T97"/>
    <mergeCell ref="U97:V97"/>
    <mergeCell ref="W97:X97"/>
    <mergeCell ref="J93:R93"/>
    <mergeCell ref="S93:T93"/>
    <mergeCell ref="U93:V93"/>
    <mergeCell ref="W93:X93"/>
    <mergeCell ref="B94:Y94"/>
    <mergeCell ref="S95:T95"/>
    <mergeCell ref="B96:Y96"/>
    <mergeCell ref="S101:T101"/>
    <mergeCell ref="U101:V101"/>
    <mergeCell ref="B110:Y110"/>
    <mergeCell ref="J111:R111"/>
    <mergeCell ref="S111:T111"/>
    <mergeCell ref="U111:V111"/>
    <mergeCell ref="W111:X111"/>
    <mergeCell ref="B112:Y112"/>
    <mergeCell ref="W113:X113"/>
    <mergeCell ref="B115:G115"/>
    <mergeCell ref="B117:G117"/>
    <mergeCell ref="B119:G119"/>
    <mergeCell ref="J113:R113"/>
    <mergeCell ref="B114:Y114"/>
    <mergeCell ref="J115:R115"/>
    <mergeCell ref="S115:T115"/>
    <mergeCell ref="U115:V115"/>
    <mergeCell ref="W115:X115"/>
    <mergeCell ref="B116:Y116"/>
    <mergeCell ref="U119:V119"/>
    <mergeCell ref="W119:X119"/>
    <mergeCell ref="J117:R117"/>
    <mergeCell ref="S117:T117"/>
    <mergeCell ref="U117:V117"/>
    <mergeCell ref="W117:X117"/>
    <mergeCell ref="B118:Y118"/>
    <mergeCell ref="J119:R119"/>
    <mergeCell ref="S119:T119"/>
    <mergeCell ref="B120:Y120"/>
    <mergeCell ref="B98:Y98"/>
    <mergeCell ref="J99:R99"/>
    <mergeCell ref="S99:T99"/>
    <mergeCell ref="U99:V99"/>
    <mergeCell ref="W99:X99"/>
    <mergeCell ref="B100:Y100"/>
    <mergeCell ref="W101:X101"/>
    <mergeCell ref="B103:G103"/>
    <mergeCell ref="B105:G105"/>
    <mergeCell ref="B107:G107"/>
    <mergeCell ref="B109:G109"/>
    <mergeCell ref="B111:G111"/>
    <mergeCell ref="B113:G113"/>
    <mergeCell ref="J101:R101"/>
    <mergeCell ref="B102:Y102"/>
    <mergeCell ref="J103:R103"/>
    <mergeCell ref="S103:T103"/>
    <mergeCell ref="U103:V103"/>
    <mergeCell ref="W103:X103"/>
    <mergeCell ref="B104:Y104"/>
    <mergeCell ref="U107:V107"/>
    <mergeCell ref="W107:X107"/>
    <mergeCell ref="J107:R107"/>
    <mergeCell ref="J109:R109"/>
    <mergeCell ref="S109:T109"/>
    <mergeCell ref="U109:V109"/>
    <mergeCell ref="W109:X109"/>
    <mergeCell ref="J105:R105"/>
    <mergeCell ref="S105:T105"/>
    <mergeCell ref="U105:V105"/>
    <mergeCell ref="W105:X105"/>
    <mergeCell ref="B106:Y106"/>
    <mergeCell ref="S107:T107"/>
    <mergeCell ref="B108:Y108"/>
    <mergeCell ref="S113:T113"/>
    <mergeCell ref="U113:V113"/>
    <mergeCell ref="S7:T7"/>
    <mergeCell ref="U7:W7"/>
    <mergeCell ref="AA8:AC8"/>
    <mergeCell ref="A1:W1"/>
    <mergeCell ref="A4:Y4"/>
    <mergeCell ref="A5:Y5"/>
    <mergeCell ref="B7:F7"/>
    <mergeCell ref="G7:H7"/>
    <mergeCell ref="I7:K7"/>
    <mergeCell ref="L7:R7"/>
    <mergeCell ref="A9:Y9"/>
    <mergeCell ref="A10:Y10"/>
    <mergeCell ref="D11:E11"/>
    <mergeCell ref="G11:H11"/>
    <mergeCell ref="K11:Q11"/>
    <mergeCell ref="R11:S11"/>
    <mergeCell ref="T11:V11"/>
    <mergeCell ref="Q15:R15"/>
    <mergeCell ref="S15:X15"/>
    <mergeCell ref="I11:J11"/>
    <mergeCell ref="A13:M13"/>
    <mergeCell ref="N13:O13"/>
    <mergeCell ref="P13:X13"/>
    <mergeCell ref="A14:Y14"/>
    <mergeCell ref="A15:H15"/>
    <mergeCell ref="J15:P15"/>
    <mergeCell ref="I17:J17"/>
    <mergeCell ref="I18:J18"/>
    <mergeCell ref="K18:L18"/>
    <mergeCell ref="M18:N18"/>
    <mergeCell ref="R24:W24"/>
    <mergeCell ref="R25:W25"/>
    <mergeCell ref="R18:W18"/>
    <mergeCell ref="X18:Y18"/>
    <mergeCell ref="R19:W19"/>
    <mergeCell ref="R20:W20"/>
    <mergeCell ref="R21:W21"/>
    <mergeCell ref="R22:W22"/>
    <mergeCell ref="R23:W23"/>
    <mergeCell ref="I26:J26"/>
    <mergeCell ref="I27:J27"/>
    <mergeCell ref="K27:L27"/>
    <mergeCell ref="M27:N27"/>
    <mergeCell ref="I28:J28"/>
    <mergeCell ref="K28:L28"/>
    <mergeCell ref="I22:J22"/>
    <mergeCell ref="I23:J23"/>
    <mergeCell ref="K23:L23"/>
    <mergeCell ref="M23:N23"/>
    <mergeCell ref="O25:Q28"/>
    <mergeCell ref="K26:L26"/>
    <mergeCell ref="M26:N26"/>
    <mergeCell ref="M28:N28"/>
    <mergeCell ref="R28:W28"/>
    <mergeCell ref="A29:Q29"/>
    <mergeCell ref="A26:E26"/>
    <mergeCell ref="A27:E27"/>
    <mergeCell ref="F27:G27"/>
    <mergeCell ref="A28:E28"/>
    <mergeCell ref="F28:G28"/>
    <mergeCell ref="A31:H31"/>
    <mergeCell ref="I31:M31"/>
    <mergeCell ref="I33:O33"/>
    <mergeCell ref="P33:Q33"/>
    <mergeCell ref="N31:Q31"/>
    <mergeCell ref="R31:W31"/>
    <mergeCell ref="A32:G32"/>
    <mergeCell ref="I32:O32"/>
    <mergeCell ref="P32:Q32"/>
    <mergeCell ref="R32:W32"/>
    <mergeCell ref="A33:G33"/>
    <mergeCell ref="A17:E17"/>
    <mergeCell ref="F17:G17"/>
    <mergeCell ref="K17:L17"/>
    <mergeCell ref="M17:N17"/>
    <mergeCell ref="R17:W17"/>
    <mergeCell ref="A18:E18"/>
    <mergeCell ref="F18:G18"/>
    <mergeCell ref="A19:E19"/>
    <mergeCell ref="F19:G19"/>
    <mergeCell ref="I19:J19"/>
    <mergeCell ref="K19:L19"/>
    <mergeCell ref="M19:N19"/>
    <mergeCell ref="F20:G20"/>
    <mergeCell ref="M20:N20"/>
    <mergeCell ref="I20:J20"/>
    <mergeCell ref="K20:L20"/>
    <mergeCell ref="I21:J21"/>
    <mergeCell ref="K21:L21"/>
    <mergeCell ref="M21:N21"/>
    <mergeCell ref="K22:L22"/>
    <mergeCell ref="M22:N22"/>
    <mergeCell ref="A24:E24"/>
    <mergeCell ref="F24:G24"/>
    <mergeCell ref="I24:J24"/>
    <mergeCell ref="K24:L24"/>
    <mergeCell ref="M24:N24"/>
    <mergeCell ref="A20:E20"/>
    <mergeCell ref="A21:E21"/>
    <mergeCell ref="F21:G21"/>
    <mergeCell ref="A22:E22"/>
    <mergeCell ref="F22:G22"/>
    <mergeCell ref="A23:E23"/>
    <mergeCell ref="F23:G23"/>
    <mergeCell ref="A25:E25"/>
    <mergeCell ref="F25:G25"/>
    <mergeCell ref="I25:J25"/>
    <mergeCell ref="K25:L25"/>
    <mergeCell ref="M25:N25"/>
    <mergeCell ref="F26:G26"/>
    <mergeCell ref="R26:W26"/>
    <mergeCell ref="A34:G34"/>
    <mergeCell ref="I34:O34"/>
    <mergeCell ref="P34:Q34"/>
    <mergeCell ref="A35:G35"/>
    <mergeCell ref="I35:O35"/>
    <mergeCell ref="P35:Q35"/>
    <mergeCell ref="A37:Y37"/>
    <mergeCell ref="B74:Y74"/>
    <mergeCell ref="J75:R75"/>
    <mergeCell ref="S75:T75"/>
    <mergeCell ref="U75:V75"/>
    <mergeCell ref="W75:X75"/>
    <mergeCell ref="B76:Y76"/>
    <mergeCell ref="W77:X77"/>
    <mergeCell ref="B79:G79"/>
    <mergeCell ref="B81:G81"/>
    <mergeCell ref="B83:G83"/>
    <mergeCell ref="B85:G85"/>
    <mergeCell ref="B87:G87"/>
    <mergeCell ref="B89:G89"/>
    <mergeCell ref="J77:R77"/>
    <mergeCell ref="B78:Y78"/>
    <mergeCell ref="J79:R79"/>
    <mergeCell ref="S79:T79"/>
    <mergeCell ref="U79:V79"/>
    <mergeCell ref="W79:X79"/>
    <mergeCell ref="B80:Y80"/>
    <mergeCell ref="U83:V83"/>
    <mergeCell ref="W83:X83"/>
    <mergeCell ref="J83:R83"/>
    <mergeCell ref="J85:R85"/>
    <mergeCell ref="S85:T85"/>
    <mergeCell ref="U85:V85"/>
    <mergeCell ref="W85:X85"/>
    <mergeCell ref="J81:R81"/>
    <mergeCell ref="S81:T81"/>
    <mergeCell ref="U81:V81"/>
    <mergeCell ref="W81:X81"/>
    <mergeCell ref="B82:Y82"/>
    <mergeCell ref="S83:T83"/>
    <mergeCell ref="B84:Y84"/>
    <mergeCell ref="S89:T89"/>
    <mergeCell ref="U89:V89"/>
  </mergeCells>
  <dataValidations>
    <dataValidation type="list" allowBlank="1" showErrorMessage="1" sqref="AD8 L16:M16 Y15:Y16 X19:X22 F20:F23 H20:I23 K20:K23 M20:M23 F28 H28:I28 K28 M28 X24:Y28 P32:P34 H33:H35 W33:W35 Y31:Y35">
      <formula1>$AB$34:$AB$35</formula1>
    </dataValidation>
    <dataValidation type="list" allowBlank="1" showErrorMessage="1" sqref="F18 H18:I18 K18 M18 F25:F27 H25:I27 K25:K27 M25:M27">
      <formula1>$AA$18:$AA$60</formula1>
    </dataValidation>
    <dataValidation type="list" allowBlank="1" showInputMessage="1" showErrorMessage="1" prompt="Select one" sqref="X18">
      <formula1>$AB$40:$AB$57</formula1>
    </dataValidation>
    <dataValidation type="list" allowBlank="1" showErrorMessage="1" sqref="F24 H24:I24 K24 M24">
      <formula1>$AB$22:$AB$29</formula1>
    </dataValidation>
  </dataValidations>
  <printOptions/>
  <pageMargins bottom="0.5" footer="0.0" header="0.0" left="0.5" right="0.5" top="0.5"/>
  <pageSetup fitToHeight="0"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5.29"/>
    <col customWidth="1" min="3" max="5" width="3.57"/>
    <col customWidth="1" min="6" max="6" width="2.86"/>
    <col customWidth="1" min="7" max="7" width="3.43"/>
    <col customWidth="1" min="8" max="8" width="6.43"/>
    <col customWidth="1" min="9" max="9" width="4.29"/>
    <col customWidth="1" min="10" max="22" width="3.0"/>
    <col customWidth="1" min="23" max="25" width="7.57"/>
    <col customWidth="1" hidden="1" min="26" max="28" width="9.14"/>
    <col customWidth="1" min="29" max="29" width="77.0"/>
    <col customWidth="1" min="30" max="37" width="9.14"/>
  </cols>
  <sheetData>
    <row r="1" ht="29.25" customHeight="1">
      <c r="A1" s="6" t="s">
        <v>599</v>
      </c>
      <c r="X1" s="11"/>
      <c r="Y1" s="11"/>
      <c r="Z1" s="11"/>
      <c r="AA1" s="189"/>
      <c r="AB1" s="11"/>
      <c r="AC1" s="263" t="s">
        <v>686</v>
      </c>
      <c r="AD1" s="11"/>
      <c r="AE1" s="11"/>
      <c r="AF1" s="11"/>
      <c r="AG1" s="11"/>
      <c r="AH1" s="11"/>
      <c r="AI1" s="11"/>
      <c r="AJ1" s="11"/>
      <c r="AK1" s="11"/>
    </row>
    <row r="2" ht="13.5"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89"/>
      <c r="AB2" s="11"/>
      <c r="AC2" s="264" t="s">
        <v>687</v>
      </c>
      <c r="AD2" s="11"/>
      <c r="AE2" s="11"/>
      <c r="AF2" s="11"/>
      <c r="AG2" s="11"/>
      <c r="AH2" s="11"/>
      <c r="AI2" s="11"/>
      <c r="AJ2" s="11"/>
      <c r="AK2" s="11"/>
    </row>
    <row r="3" ht="13.5" customHeight="1">
      <c r="A3" s="11"/>
      <c r="B3" s="11"/>
      <c r="C3" s="11"/>
      <c r="D3" s="11"/>
      <c r="E3" s="11"/>
      <c r="F3" s="11"/>
      <c r="G3" s="11"/>
      <c r="H3" s="11"/>
      <c r="I3" s="11"/>
      <c r="J3" s="11"/>
      <c r="K3" s="11"/>
      <c r="L3" s="11"/>
      <c r="M3" s="11"/>
      <c r="N3" s="11"/>
      <c r="O3" s="11"/>
      <c r="P3" s="11"/>
      <c r="Q3" s="11"/>
      <c r="R3" s="11"/>
      <c r="S3" s="11"/>
      <c r="T3" s="11"/>
      <c r="U3" s="11"/>
      <c r="V3" s="11"/>
      <c r="W3" s="11"/>
      <c r="X3" s="11"/>
      <c r="Y3" s="11"/>
      <c r="Z3" s="11"/>
      <c r="AA3" s="189"/>
      <c r="AB3" s="11"/>
      <c r="AC3" s="11" t="s">
        <v>688</v>
      </c>
      <c r="AD3" s="11"/>
      <c r="AE3" s="11"/>
      <c r="AF3" s="11"/>
      <c r="AG3" s="11"/>
      <c r="AH3" s="11"/>
      <c r="AI3" s="11"/>
      <c r="AJ3" s="11"/>
      <c r="AK3" s="11"/>
    </row>
    <row r="4" ht="13.5" customHeight="1">
      <c r="A4" s="265" t="s">
        <v>1148</v>
      </c>
      <c r="Z4" s="11"/>
      <c r="AA4" s="189"/>
      <c r="AB4" s="11"/>
      <c r="AC4" s="11" t="s">
        <v>690</v>
      </c>
      <c r="AD4" s="11"/>
      <c r="AE4" s="11"/>
      <c r="AF4" s="11"/>
      <c r="AG4" s="11"/>
      <c r="AH4" s="11"/>
      <c r="AI4" s="11"/>
      <c r="AJ4" s="11"/>
      <c r="AK4" s="11"/>
    </row>
    <row r="5" ht="13.5" customHeight="1">
      <c r="A5" s="267" t="str">
        <f>IF('Task 1'!C7="","",'Task 1'!C7)</f>
        <v>SECA</v>
      </c>
      <c r="Z5" s="11"/>
      <c r="AA5" s="189"/>
      <c r="AB5" s="11"/>
      <c r="AC5" s="11" t="s">
        <v>692</v>
      </c>
      <c r="AD5" s="11"/>
      <c r="AE5" s="11"/>
      <c r="AF5" s="11"/>
      <c r="AG5" s="11"/>
      <c r="AH5" s="11"/>
      <c r="AI5" s="11"/>
      <c r="AJ5" s="11"/>
      <c r="AK5" s="11"/>
    </row>
    <row r="6" ht="3.0" customHeight="1">
      <c r="A6" s="267"/>
      <c r="B6" s="267"/>
      <c r="C6" s="267"/>
      <c r="D6" s="5"/>
      <c r="E6" s="5"/>
      <c r="F6" s="5"/>
      <c r="G6" s="5"/>
      <c r="H6" s="5"/>
      <c r="I6" s="5"/>
      <c r="J6" s="5"/>
      <c r="K6" s="5"/>
      <c r="L6" s="5"/>
      <c r="M6" s="5"/>
      <c r="N6" s="5"/>
      <c r="O6" s="5"/>
      <c r="P6" s="5"/>
      <c r="Q6" s="5"/>
      <c r="R6" s="5"/>
      <c r="S6" s="5"/>
      <c r="T6" s="5"/>
      <c r="U6" s="5"/>
      <c r="V6" s="5"/>
      <c r="W6" s="5"/>
      <c r="X6" s="5"/>
      <c r="Y6" s="5"/>
      <c r="Z6" s="11"/>
      <c r="AA6" s="189"/>
      <c r="AB6" s="11"/>
      <c r="AC6" s="11"/>
      <c r="AD6" s="11"/>
      <c r="AE6" s="11"/>
      <c r="AF6" s="11"/>
      <c r="AG6" s="11"/>
      <c r="AH6" s="11"/>
      <c r="AI6" s="11"/>
      <c r="AJ6" s="11"/>
      <c r="AK6" s="11"/>
    </row>
    <row r="7" ht="18.0" customHeight="1">
      <c r="A7" s="268" t="s">
        <v>608</v>
      </c>
      <c r="B7" s="269" t="s">
        <v>322</v>
      </c>
      <c r="G7" s="270" t="str">
        <f>IF('Task 1'!B7="","",'Task 1'!B7)</f>
        <v>2019-2020</v>
      </c>
      <c r="I7" s="271" t="s">
        <v>36</v>
      </c>
      <c r="L7" s="269" t="str">
        <f>IF('Task 1'!F7="","",'Task 1'!F7)</f>
        <v>H92588</v>
      </c>
      <c r="S7" s="271" t="s">
        <v>39</v>
      </c>
      <c r="U7" s="269" t="str">
        <f>IF('Task 1'!J7="","",'Task 1'!J7)</f>
        <v>27 North</v>
      </c>
      <c r="X7" s="271" t="s">
        <v>38</v>
      </c>
      <c r="Y7" s="270">
        <f>IF('Task 1'!I7="","",'Task 1'!I7)</f>
        <v>16</v>
      </c>
      <c r="Z7" s="195"/>
      <c r="AA7" s="193"/>
      <c r="AB7" s="195"/>
      <c r="AC7" s="195"/>
      <c r="AD7" s="195"/>
      <c r="AE7" s="195"/>
      <c r="AF7" s="195"/>
      <c r="AG7" s="195"/>
      <c r="AH7" s="195"/>
      <c r="AI7" s="195"/>
      <c r="AJ7" s="195"/>
      <c r="AK7" s="195"/>
    </row>
    <row r="8" ht="3.0" customHeight="1">
      <c r="A8" s="236"/>
      <c r="B8" s="11"/>
      <c r="C8" s="11"/>
      <c r="D8" s="11"/>
      <c r="E8" s="11"/>
      <c r="F8" s="11"/>
      <c r="G8" s="11"/>
      <c r="H8" s="11"/>
      <c r="I8" s="11"/>
      <c r="J8" s="11"/>
      <c r="K8" s="11"/>
      <c r="L8" s="11"/>
      <c r="M8" s="11"/>
      <c r="N8" s="11"/>
      <c r="O8" s="11"/>
      <c r="P8" s="11"/>
      <c r="Q8" s="11"/>
      <c r="R8" s="11"/>
      <c r="S8" s="11"/>
      <c r="T8" s="11"/>
      <c r="U8" s="11"/>
      <c r="V8" s="11"/>
      <c r="W8" s="11"/>
      <c r="X8" s="11"/>
      <c r="Y8" s="11"/>
      <c r="Z8" s="11"/>
      <c r="AA8" s="189" t="s">
        <v>693</v>
      </c>
      <c r="AD8" s="11"/>
      <c r="AE8" s="11"/>
      <c r="AF8" s="11"/>
      <c r="AG8" s="11"/>
      <c r="AH8" s="11"/>
      <c r="AI8" s="11"/>
      <c r="AJ8" s="11"/>
      <c r="AK8" s="11"/>
    </row>
    <row r="9" ht="13.5" customHeight="1">
      <c r="A9" s="272" t="s">
        <v>694</v>
      </c>
      <c r="B9" s="273"/>
      <c r="C9" s="273"/>
      <c r="D9" s="273"/>
      <c r="E9" s="273"/>
      <c r="F9" s="273"/>
      <c r="G9" s="273"/>
      <c r="H9" s="273"/>
      <c r="I9" s="273"/>
      <c r="J9" s="273"/>
      <c r="K9" s="273"/>
      <c r="L9" s="273"/>
      <c r="M9" s="273"/>
      <c r="N9" s="273"/>
      <c r="O9" s="273"/>
      <c r="P9" s="273"/>
      <c r="Q9" s="273"/>
      <c r="R9" s="273"/>
      <c r="S9" s="273"/>
      <c r="T9" s="273"/>
      <c r="U9" s="273"/>
      <c r="V9" s="273"/>
      <c r="W9" s="273"/>
      <c r="X9" s="273"/>
      <c r="Y9" s="274"/>
      <c r="Z9" s="11"/>
      <c r="AA9" s="189"/>
      <c r="AB9" s="11"/>
      <c r="AC9" s="264" t="s">
        <v>695</v>
      </c>
      <c r="AD9" s="11"/>
      <c r="AE9" s="11"/>
      <c r="AF9" s="11"/>
      <c r="AG9" s="11"/>
      <c r="AH9" s="11"/>
      <c r="AI9" s="11"/>
      <c r="AJ9" s="11"/>
      <c r="AK9" s="11"/>
    </row>
    <row r="10" ht="13.5" customHeight="1">
      <c r="A10" s="275" t="s">
        <v>696</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7"/>
      <c r="Z10" s="11"/>
      <c r="AA10" s="189"/>
      <c r="AB10" s="11"/>
      <c r="AC10" s="264" t="s">
        <v>1041</v>
      </c>
      <c r="AD10" s="11"/>
      <c r="AE10" s="11"/>
      <c r="AF10" s="11"/>
      <c r="AG10" s="11"/>
      <c r="AH10" s="11"/>
      <c r="AI10" s="11"/>
      <c r="AJ10" s="11"/>
      <c r="AK10" s="11"/>
    </row>
    <row r="11" ht="13.5" customHeight="1">
      <c r="A11" s="11"/>
      <c r="B11" s="11"/>
      <c r="C11" s="278" t="s">
        <v>1149</v>
      </c>
      <c r="D11" s="279">
        <f>June!D11+June!R11</f>
        <v>149</v>
      </c>
      <c r="E11" s="25"/>
      <c r="F11" s="11"/>
      <c r="G11" s="278" t="s">
        <v>1150</v>
      </c>
      <c r="I11" s="279">
        <f>D11+R11</f>
        <v>149</v>
      </c>
      <c r="J11" s="25"/>
      <c r="K11" s="280" t="s">
        <v>1151</v>
      </c>
      <c r="R11" s="279"/>
      <c r="S11" s="25"/>
      <c r="T11" s="281" t="s">
        <v>700</v>
      </c>
      <c r="W11" s="282"/>
      <c r="X11" s="278" t="s">
        <v>701</v>
      </c>
      <c r="Y11" s="283"/>
      <c r="Z11" s="11"/>
      <c r="AA11" s="189"/>
      <c r="AB11" s="11"/>
      <c r="AC11" s="284" t="s">
        <v>1152</v>
      </c>
      <c r="AD11" s="11"/>
      <c r="AE11" s="11"/>
      <c r="AF11" s="11"/>
      <c r="AG11" s="11"/>
      <c r="AH11" s="11"/>
      <c r="AI11" s="11"/>
      <c r="AJ11" s="11"/>
      <c r="AK11" s="11"/>
    </row>
    <row r="12" ht="8.25" customHeight="1">
      <c r="A12" s="284"/>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t="s">
        <v>1153</v>
      </c>
      <c r="AD12" s="284"/>
      <c r="AE12" s="284"/>
      <c r="AF12" s="284"/>
      <c r="AG12" s="284"/>
      <c r="AH12" s="284"/>
      <c r="AI12" s="284"/>
      <c r="AJ12" s="284"/>
      <c r="AK12" s="284"/>
    </row>
    <row r="13" ht="12.0" customHeight="1">
      <c r="A13" s="278" t="s">
        <v>953</v>
      </c>
      <c r="N13" s="279" t="str">
        <f>'Task 1'!I36</f>
        <v>No</v>
      </c>
      <c r="O13" s="25"/>
      <c r="P13" s="278" t="s">
        <v>954</v>
      </c>
      <c r="Y13" s="279" t="str">
        <f>'Task 1'!I37</f>
        <v>No</v>
      </c>
      <c r="Z13" s="285"/>
      <c r="AA13" s="285"/>
      <c r="AB13" s="285"/>
      <c r="AC13" s="286" t="s">
        <v>1154</v>
      </c>
      <c r="AD13" s="284"/>
      <c r="AE13" s="284"/>
      <c r="AF13" s="284"/>
      <c r="AG13" s="284"/>
      <c r="AH13" s="284"/>
      <c r="AI13" s="284"/>
      <c r="AJ13" s="284"/>
      <c r="AK13" s="284"/>
    </row>
    <row r="14" ht="12.0" customHeight="1">
      <c r="A14" s="257" t="s">
        <v>707</v>
      </c>
      <c r="B14" s="8"/>
      <c r="C14" s="8"/>
      <c r="D14" s="8"/>
      <c r="E14" s="8"/>
      <c r="F14" s="8"/>
      <c r="G14" s="8"/>
      <c r="H14" s="8"/>
      <c r="I14" s="8"/>
      <c r="J14" s="8"/>
      <c r="K14" s="8"/>
      <c r="L14" s="8"/>
      <c r="M14" s="8"/>
      <c r="N14" s="8"/>
      <c r="O14" s="8"/>
      <c r="P14" s="8"/>
      <c r="Q14" s="8"/>
      <c r="R14" s="8"/>
      <c r="S14" s="8"/>
      <c r="T14" s="8"/>
      <c r="U14" s="8"/>
      <c r="V14" s="8"/>
      <c r="W14" s="8"/>
      <c r="X14" s="8"/>
      <c r="Y14" s="10"/>
      <c r="Z14" s="11"/>
      <c r="AA14" s="11"/>
      <c r="AB14" s="11"/>
      <c r="AC14" s="189" t="s">
        <v>957</v>
      </c>
      <c r="AD14" s="11"/>
      <c r="AE14" s="11"/>
      <c r="AF14" s="11"/>
      <c r="AG14" s="11"/>
      <c r="AH14" s="11"/>
      <c r="AI14" s="11"/>
      <c r="AJ14" s="11"/>
      <c r="AK14" s="11"/>
    </row>
    <row r="15" ht="12.0" customHeight="1">
      <c r="A15" s="224" t="s">
        <v>708</v>
      </c>
      <c r="I15" s="287" t="str">
        <f>'Task 1'!I38</f>
        <v>Yes</v>
      </c>
      <c r="J15" s="258" t="s">
        <v>709</v>
      </c>
      <c r="Q15" s="287" t="str">
        <f>'Task 1'!I39</f>
        <v>No</v>
      </c>
      <c r="R15" s="25"/>
      <c r="S15" s="258" t="s">
        <v>710</v>
      </c>
      <c r="Y15" s="287" t="s">
        <v>72</v>
      </c>
      <c r="Z15" s="189"/>
      <c r="AA15" s="189"/>
      <c r="AB15" s="189"/>
      <c r="AC15" s="189"/>
      <c r="AD15" s="189"/>
      <c r="AE15" s="189"/>
      <c r="AF15" s="189"/>
      <c r="AG15" s="189"/>
      <c r="AH15" s="189"/>
      <c r="AI15" s="189"/>
      <c r="AJ15" s="189"/>
      <c r="AK15" s="189"/>
    </row>
    <row r="16" ht="3.0" customHeight="1">
      <c r="A16" s="285"/>
      <c r="B16" s="285"/>
      <c r="C16" s="285"/>
      <c r="D16" s="285"/>
      <c r="E16" s="285"/>
      <c r="F16" s="285"/>
      <c r="G16" s="285"/>
      <c r="H16" s="285"/>
      <c r="I16" s="285"/>
      <c r="J16" s="285"/>
      <c r="K16" s="285"/>
      <c r="L16" s="285"/>
      <c r="M16" s="11"/>
      <c r="N16" s="278"/>
      <c r="O16" s="278"/>
      <c r="P16" s="278"/>
      <c r="Q16" s="278"/>
      <c r="R16" s="278"/>
      <c r="S16" s="278"/>
      <c r="T16" s="278"/>
      <c r="U16" s="278"/>
      <c r="V16" s="278"/>
      <c r="W16" s="278"/>
      <c r="X16" s="278"/>
      <c r="Y16" s="285"/>
      <c r="Z16" s="189"/>
      <c r="AA16" s="189"/>
      <c r="AB16" s="189"/>
      <c r="AC16" s="288"/>
      <c r="AD16" s="189"/>
      <c r="AE16" s="189"/>
      <c r="AF16" s="189"/>
      <c r="AG16" s="189"/>
      <c r="AH16" s="189"/>
      <c r="AI16" s="189"/>
      <c r="AJ16" s="189"/>
      <c r="AK16" s="189"/>
    </row>
    <row r="17" ht="12.0" customHeight="1">
      <c r="A17" s="257" t="s">
        <v>711</v>
      </c>
      <c r="B17" s="8"/>
      <c r="C17" s="8"/>
      <c r="D17" s="8"/>
      <c r="E17" s="10"/>
      <c r="F17" s="289" t="s">
        <v>713</v>
      </c>
      <c r="G17" s="10"/>
      <c r="H17" s="291" t="s">
        <v>715</v>
      </c>
      <c r="I17" s="289" t="s">
        <v>716</v>
      </c>
      <c r="J17" s="10"/>
      <c r="K17" s="289" t="s">
        <v>717</v>
      </c>
      <c r="L17" s="10"/>
      <c r="M17" s="289" t="s">
        <v>718</v>
      </c>
      <c r="N17" s="10"/>
      <c r="O17" s="183"/>
      <c r="P17" s="291"/>
      <c r="Q17" s="291"/>
      <c r="R17" s="257" t="s">
        <v>719</v>
      </c>
      <c r="S17" s="8"/>
      <c r="T17" s="8"/>
      <c r="U17" s="8"/>
      <c r="V17" s="8"/>
      <c r="W17" s="10"/>
      <c r="X17" s="291" t="s">
        <v>720</v>
      </c>
      <c r="Y17" s="292" t="s">
        <v>721</v>
      </c>
      <c r="Z17" s="189"/>
      <c r="AA17" s="189"/>
      <c r="AB17" s="189"/>
      <c r="AC17" s="288"/>
      <c r="AD17" s="189"/>
      <c r="AE17" s="189"/>
      <c r="AF17" s="189"/>
      <c r="AG17" s="189"/>
      <c r="AH17" s="189"/>
      <c r="AI17" s="189"/>
      <c r="AJ17" s="189"/>
      <c r="AK17" s="189"/>
    </row>
    <row r="18" ht="10.5" customHeight="1">
      <c r="A18" s="190" t="s">
        <v>1155</v>
      </c>
      <c r="F18" s="287"/>
      <c r="G18" s="293"/>
      <c r="H18" s="294"/>
      <c r="I18" s="296"/>
      <c r="J18" s="293"/>
      <c r="K18" s="296"/>
      <c r="L18" s="293"/>
      <c r="M18" s="296"/>
      <c r="N18" s="25"/>
      <c r="O18" s="11"/>
      <c r="P18" s="205"/>
      <c r="Q18" s="205"/>
      <c r="R18" s="189" t="s">
        <v>725</v>
      </c>
      <c r="X18" s="418" t="s">
        <v>854</v>
      </c>
      <c r="Y18" s="25"/>
      <c r="Z18" s="189"/>
      <c r="AA18" s="11" t="s">
        <v>665</v>
      </c>
      <c r="AB18" s="189"/>
      <c r="AC18" s="288"/>
      <c r="AD18" s="189"/>
      <c r="AE18" s="189"/>
      <c r="AF18" s="189"/>
      <c r="AG18" s="189"/>
      <c r="AH18" s="189"/>
      <c r="AI18" s="189"/>
      <c r="AJ18" s="189"/>
      <c r="AK18" s="189"/>
    </row>
    <row r="19" ht="10.5" customHeight="1">
      <c r="A19" s="224" t="s">
        <v>727</v>
      </c>
      <c r="F19" s="299">
        <v>0.0</v>
      </c>
      <c r="G19" s="129"/>
      <c r="H19" s="300">
        <v>0.0</v>
      </c>
      <c r="I19" s="302">
        <v>0.0</v>
      </c>
      <c r="J19" s="129"/>
      <c r="K19" s="302">
        <v>0.0</v>
      </c>
      <c r="L19" s="129"/>
      <c r="M19" s="302">
        <v>0.0</v>
      </c>
      <c r="N19" s="128"/>
      <c r="O19" s="189"/>
      <c r="P19" s="189"/>
      <c r="Q19" s="189"/>
      <c r="R19" s="189" t="s">
        <v>728</v>
      </c>
      <c r="X19" s="303" t="s">
        <v>74</v>
      </c>
      <c r="Y19" s="295">
        <v>4.0</v>
      </c>
      <c r="Z19" s="189"/>
      <c r="AA19" s="189" t="s">
        <v>668</v>
      </c>
      <c r="AB19" s="189"/>
      <c r="AC19" s="288"/>
      <c r="AD19" s="189"/>
      <c r="AE19" s="189"/>
      <c r="AF19" s="189"/>
      <c r="AG19" s="189"/>
      <c r="AH19" s="189"/>
      <c r="AI19" s="189"/>
      <c r="AJ19" s="189"/>
      <c r="AK19" s="189"/>
    </row>
    <row r="20" ht="10.5" customHeight="1">
      <c r="A20" s="224" t="s">
        <v>1156</v>
      </c>
      <c r="F20" s="299" t="s">
        <v>72</v>
      </c>
      <c r="G20" s="129"/>
      <c r="H20" s="300" t="s">
        <v>72</v>
      </c>
      <c r="I20" s="302" t="s">
        <v>72</v>
      </c>
      <c r="J20" s="128"/>
      <c r="K20" s="302" t="s">
        <v>72</v>
      </c>
      <c r="L20" s="128"/>
      <c r="M20" s="302" t="s">
        <v>72</v>
      </c>
      <c r="N20" s="128"/>
      <c r="O20" s="189"/>
      <c r="P20" s="189"/>
      <c r="Q20" s="189"/>
      <c r="R20" s="189" t="s">
        <v>731</v>
      </c>
      <c r="X20" s="305" t="s">
        <v>72</v>
      </c>
      <c r="Y20" s="302">
        <v>0.0</v>
      </c>
      <c r="Z20" s="189"/>
      <c r="AA20" s="189" t="s">
        <v>732</v>
      </c>
      <c r="AB20" s="189"/>
      <c r="AC20" s="189"/>
      <c r="AD20" s="189"/>
      <c r="AE20" s="189"/>
      <c r="AF20" s="189"/>
      <c r="AG20" s="189"/>
      <c r="AH20" s="189"/>
      <c r="AI20" s="189"/>
      <c r="AJ20" s="189"/>
      <c r="AK20" s="189"/>
    </row>
    <row r="21" ht="10.5" customHeight="1">
      <c r="A21" s="224" t="s">
        <v>1157</v>
      </c>
      <c r="F21" s="299" t="s">
        <v>72</v>
      </c>
      <c r="G21" s="129"/>
      <c r="H21" s="300" t="s">
        <v>72</v>
      </c>
      <c r="I21" s="302" t="s">
        <v>72</v>
      </c>
      <c r="J21" s="128"/>
      <c r="K21" s="302" t="s">
        <v>72</v>
      </c>
      <c r="L21" s="128"/>
      <c r="M21" s="302" t="s">
        <v>72</v>
      </c>
      <c r="N21" s="128"/>
      <c r="O21" s="189"/>
      <c r="P21" s="189"/>
      <c r="Q21" s="189"/>
      <c r="R21" s="189" t="s">
        <v>736</v>
      </c>
      <c r="X21" s="305" t="s">
        <v>72</v>
      </c>
      <c r="Y21" s="302">
        <v>0.0</v>
      </c>
      <c r="Z21" s="189"/>
      <c r="AA21" s="189" t="s">
        <v>737</v>
      </c>
      <c r="AB21" s="189"/>
      <c r="AC21" s="288"/>
      <c r="AD21" s="189"/>
      <c r="AE21" s="189"/>
      <c r="AF21" s="189"/>
      <c r="AG21" s="189"/>
      <c r="AH21" s="189"/>
      <c r="AI21" s="189"/>
      <c r="AJ21" s="189"/>
      <c r="AK21" s="189"/>
    </row>
    <row r="22" ht="10.5" customHeight="1">
      <c r="A22" s="224" t="s">
        <v>1158</v>
      </c>
      <c r="F22" s="299" t="s">
        <v>72</v>
      </c>
      <c r="G22" s="129"/>
      <c r="H22" s="300" t="s">
        <v>72</v>
      </c>
      <c r="I22" s="302" t="s">
        <v>72</v>
      </c>
      <c r="J22" s="128"/>
      <c r="K22" s="302" t="s">
        <v>72</v>
      </c>
      <c r="L22" s="128"/>
      <c r="M22" s="302" t="s">
        <v>72</v>
      </c>
      <c r="N22" s="128"/>
      <c r="O22" s="189"/>
      <c r="P22" s="189"/>
      <c r="Q22" s="189"/>
      <c r="R22" s="189" t="s">
        <v>1159</v>
      </c>
      <c r="X22" s="306" t="s">
        <v>72</v>
      </c>
      <c r="Y22" s="287">
        <v>0.0</v>
      </c>
      <c r="Z22" s="189"/>
      <c r="AA22" s="189" t="s">
        <v>670</v>
      </c>
      <c r="AB22" s="204" t="s">
        <v>72</v>
      </c>
      <c r="AC22" s="288"/>
      <c r="AD22" s="189"/>
      <c r="AE22" s="189"/>
      <c r="AF22" s="189"/>
      <c r="AG22" s="189"/>
      <c r="AH22" s="189"/>
      <c r="AI22" s="189"/>
      <c r="AJ22" s="189"/>
      <c r="AK22" s="189"/>
    </row>
    <row r="23" ht="10.5" customHeight="1">
      <c r="A23" s="224" t="s">
        <v>1160</v>
      </c>
      <c r="F23" s="299" t="s">
        <v>72</v>
      </c>
      <c r="G23" s="129"/>
      <c r="H23" s="300" t="s">
        <v>72</v>
      </c>
      <c r="I23" s="302" t="s">
        <v>72</v>
      </c>
      <c r="J23" s="128"/>
      <c r="K23" s="302" t="s">
        <v>72</v>
      </c>
      <c r="L23" s="128"/>
      <c r="M23" s="302" t="s">
        <v>72</v>
      </c>
      <c r="N23" s="128"/>
      <c r="O23" s="189"/>
      <c r="P23" s="189"/>
      <c r="Q23" s="189"/>
      <c r="R23" s="307" t="s">
        <v>742</v>
      </c>
      <c r="S23" s="8"/>
      <c r="T23" s="8"/>
      <c r="U23" s="8"/>
      <c r="V23" s="8"/>
      <c r="W23" s="10"/>
      <c r="X23" s="309" t="s">
        <v>743</v>
      </c>
      <c r="Y23" s="311" t="s">
        <v>746</v>
      </c>
      <c r="Z23" s="189"/>
      <c r="AA23" s="11" t="s">
        <v>673</v>
      </c>
      <c r="AB23" s="204" t="s">
        <v>747</v>
      </c>
      <c r="AC23" s="288"/>
      <c r="AD23" s="189"/>
      <c r="AE23" s="189"/>
      <c r="AF23" s="189"/>
      <c r="AG23" s="189"/>
      <c r="AH23" s="189"/>
      <c r="AI23" s="189"/>
      <c r="AJ23" s="189"/>
      <c r="AK23" s="189"/>
    </row>
    <row r="24" ht="10.5" customHeight="1">
      <c r="A24" s="224" t="s">
        <v>1161</v>
      </c>
      <c r="F24" s="312" t="s">
        <v>72</v>
      </c>
      <c r="G24" s="129"/>
      <c r="H24" s="313" t="s">
        <v>72</v>
      </c>
      <c r="I24" s="314" t="s">
        <v>72</v>
      </c>
      <c r="J24" s="129"/>
      <c r="K24" s="314" t="s">
        <v>72</v>
      </c>
      <c r="L24" s="129"/>
      <c r="M24" s="314" t="s">
        <v>72</v>
      </c>
      <c r="N24" s="128"/>
      <c r="O24" s="189"/>
      <c r="P24" s="189"/>
      <c r="Q24" s="189"/>
      <c r="R24" s="189" t="s">
        <v>750</v>
      </c>
      <c r="X24" s="305" t="s">
        <v>72</v>
      </c>
      <c r="Y24" s="305" t="s">
        <v>72</v>
      </c>
      <c r="Z24" s="189"/>
      <c r="AA24" s="11" t="s">
        <v>675</v>
      </c>
      <c r="AB24" s="204" t="s">
        <v>751</v>
      </c>
      <c r="AC24" s="288"/>
      <c r="AD24" s="189"/>
      <c r="AE24" s="189"/>
      <c r="AF24" s="189"/>
      <c r="AG24" s="189"/>
      <c r="AH24" s="189"/>
      <c r="AI24" s="189"/>
      <c r="AJ24" s="189"/>
      <c r="AK24" s="189"/>
    </row>
    <row r="25" ht="10.5" customHeight="1">
      <c r="A25" s="190" t="s">
        <v>1162</v>
      </c>
      <c r="F25" s="299"/>
      <c r="G25" s="129"/>
      <c r="H25" s="300"/>
      <c r="I25" s="302"/>
      <c r="J25" s="129"/>
      <c r="K25" s="302"/>
      <c r="L25" s="129"/>
      <c r="M25" s="302"/>
      <c r="N25" s="128"/>
      <c r="O25" s="315"/>
      <c r="R25" s="189" t="s">
        <v>753</v>
      </c>
      <c r="X25" s="305" t="s">
        <v>72</v>
      </c>
      <c r="Y25" s="305" t="s">
        <v>72</v>
      </c>
      <c r="Z25" s="189"/>
      <c r="AA25" s="11" t="s">
        <v>754</v>
      </c>
      <c r="AB25" s="204" t="s">
        <v>755</v>
      </c>
      <c r="AC25" s="288"/>
      <c r="AD25" s="189"/>
      <c r="AE25" s="189"/>
      <c r="AF25" s="189"/>
      <c r="AG25" s="189"/>
      <c r="AH25" s="189"/>
      <c r="AI25" s="189"/>
      <c r="AJ25" s="189"/>
      <c r="AK25" s="189"/>
    </row>
    <row r="26" ht="10.5" customHeight="1">
      <c r="A26" s="190" t="s">
        <v>1163</v>
      </c>
      <c r="F26" s="299"/>
      <c r="G26" s="129"/>
      <c r="H26" s="300"/>
      <c r="I26" s="302"/>
      <c r="J26" s="129"/>
      <c r="K26" s="302"/>
      <c r="L26" s="129"/>
      <c r="M26" s="302"/>
      <c r="N26" s="128"/>
      <c r="R26" s="189" t="s">
        <v>758</v>
      </c>
      <c r="X26" s="305" t="s">
        <v>72</v>
      </c>
      <c r="Y26" s="305" t="s">
        <v>72</v>
      </c>
      <c r="Z26" s="11"/>
      <c r="AA26" s="11" t="s">
        <v>759</v>
      </c>
      <c r="AB26" s="204" t="s">
        <v>760</v>
      </c>
      <c r="AC26" s="264"/>
      <c r="AD26" s="11"/>
      <c r="AE26" s="11"/>
      <c r="AF26" s="11"/>
      <c r="AG26" s="11"/>
      <c r="AH26" s="11"/>
      <c r="AI26" s="11"/>
      <c r="AJ26" s="11"/>
      <c r="AK26" s="11"/>
    </row>
    <row r="27" ht="10.5" customHeight="1">
      <c r="A27" s="190" t="s">
        <v>1164</v>
      </c>
      <c r="F27" s="299"/>
      <c r="G27" s="129"/>
      <c r="H27" s="300"/>
      <c r="I27" s="302"/>
      <c r="J27" s="129"/>
      <c r="K27" s="302"/>
      <c r="L27" s="129"/>
      <c r="M27" s="302"/>
      <c r="N27" s="128"/>
      <c r="R27" s="187" t="s">
        <v>625</v>
      </c>
      <c r="S27" s="187"/>
      <c r="T27" s="187"/>
      <c r="U27" s="187"/>
      <c r="V27" s="187"/>
      <c r="W27" s="187"/>
      <c r="X27" s="305" t="s">
        <v>72</v>
      </c>
      <c r="Y27" s="305" t="s">
        <v>72</v>
      </c>
      <c r="Z27" s="11"/>
      <c r="AA27" s="11" t="s">
        <v>765</v>
      </c>
      <c r="AB27" s="204" t="s">
        <v>766</v>
      </c>
      <c r="AC27" s="264"/>
      <c r="AD27" s="11"/>
      <c r="AE27" s="11"/>
      <c r="AF27" s="11"/>
      <c r="AG27" s="11"/>
      <c r="AH27" s="11"/>
      <c r="AI27" s="11"/>
      <c r="AJ27" s="11"/>
      <c r="AK27" s="11"/>
    </row>
    <row r="28" ht="10.5" customHeight="1">
      <c r="A28" s="224" t="s">
        <v>1165</v>
      </c>
      <c r="F28" s="299" t="s">
        <v>72</v>
      </c>
      <c r="G28" s="129"/>
      <c r="H28" s="300" t="s">
        <v>72</v>
      </c>
      <c r="I28" s="302" t="s">
        <v>72</v>
      </c>
      <c r="J28" s="128"/>
      <c r="K28" s="302" t="s">
        <v>72</v>
      </c>
      <c r="L28" s="128"/>
      <c r="M28" s="302" t="s">
        <v>72</v>
      </c>
      <c r="N28" s="128"/>
      <c r="R28" s="189" t="s">
        <v>771</v>
      </c>
      <c r="X28" s="305" t="s">
        <v>72</v>
      </c>
      <c r="Y28" s="305" t="s">
        <v>72</v>
      </c>
      <c r="Z28" s="189"/>
      <c r="AA28" s="11" t="s">
        <v>772</v>
      </c>
      <c r="AB28" s="204" t="s">
        <v>773</v>
      </c>
      <c r="AC28" s="288"/>
      <c r="AD28" s="189"/>
      <c r="AE28" s="189"/>
      <c r="AF28" s="189"/>
      <c r="AG28" s="189"/>
      <c r="AH28" s="189"/>
      <c r="AI28" s="189"/>
      <c r="AJ28" s="189"/>
      <c r="AK28" s="189"/>
    </row>
    <row r="29" ht="11.25" customHeight="1">
      <c r="A29" s="193" t="s">
        <v>774</v>
      </c>
      <c r="R29" s="183" t="s">
        <v>775</v>
      </c>
      <c r="S29" s="183"/>
      <c r="T29" s="183"/>
      <c r="U29" s="183"/>
      <c r="V29" s="183"/>
      <c r="W29" s="317" t="s">
        <v>628</v>
      </c>
      <c r="X29" s="318" t="s">
        <v>721</v>
      </c>
      <c r="Y29" s="292" t="s">
        <v>52</v>
      </c>
      <c r="Z29" s="189"/>
      <c r="AA29" s="11" t="s">
        <v>776</v>
      </c>
      <c r="AB29" s="204" t="s">
        <v>777</v>
      </c>
      <c r="AC29" s="288"/>
      <c r="AD29" s="189"/>
      <c r="AE29" s="189"/>
      <c r="AF29" s="189"/>
      <c r="AG29" s="189"/>
      <c r="AH29" s="189"/>
      <c r="AI29" s="189"/>
      <c r="AJ29" s="189"/>
      <c r="AK29" s="189"/>
    </row>
    <row r="30" ht="3.0" hidden="1" customHeight="1">
      <c r="A30" s="11"/>
      <c r="B30" s="11"/>
      <c r="C30" s="11"/>
      <c r="D30" s="11"/>
      <c r="E30" s="11"/>
      <c r="F30" s="11"/>
      <c r="G30" s="11"/>
      <c r="H30" s="11"/>
      <c r="I30" s="11"/>
      <c r="J30" s="11"/>
      <c r="K30" s="11"/>
      <c r="L30" s="11"/>
      <c r="M30" s="11"/>
      <c r="N30" s="11"/>
      <c r="O30" s="11"/>
      <c r="P30" s="11"/>
      <c r="Q30" s="11"/>
      <c r="R30" s="11"/>
      <c r="S30" s="11"/>
      <c r="T30" s="11"/>
      <c r="U30" s="11"/>
      <c r="V30" s="11"/>
      <c r="W30" s="11"/>
      <c r="X30" s="319"/>
      <c r="Y30" s="11"/>
      <c r="Z30" s="189"/>
      <c r="AA30" s="189" t="s">
        <v>723</v>
      </c>
      <c r="AB30" s="189"/>
      <c r="AC30" s="288"/>
      <c r="AD30" s="189"/>
      <c r="AE30" s="189"/>
      <c r="AF30" s="189"/>
      <c r="AG30" s="189"/>
      <c r="AH30" s="189"/>
      <c r="AI30" s="189"/>
      <c r="AJ30" s="189"/>
      <c r="AK30" s="189"/>
    </row>
    <row r="31" ht="11.25" customHeight="1">
      <c r="A31" s="257" t="s">
        <v>780</v>
      </c>
      <c r="B31" s="8"/>
      <c r="C31" s="8"/>
      <c r="D31" s="8"/>
      <c r="E31" s="8"/>
      <c r="F31" s="8"/>
      <c r="G31" s="8"/>
      <c r="H31" s="10"/>
      <c r="I31" s="186" t="s">
        <v>784</v>
      </c>
      <c r="J31" s="8"/>
      <c r="K31" s="8"/>
      <c r="L31" s="8"/>
      <c r="M31" s="10"/>
      <c r="N31" s="289"/>
      <c r="O31" s="8"/>
      <c r="P31" s="8"/>
      <c r="Q31" s="10"/>
      <c r="R31" s="189" t="s">
        <v>790</v>
      </c>
      <c r="X31" s="321">
        <v>0.0</v>
      </c>
      <c r="Y31" s="296" t="s">
        <v>72</v>
      </c>
      <c r="Z31" s="189"/>
      <c r="AA31" s="11" t="s">
        <v>791</v>
      </c>
      <c r="AB31" s="189"/>
      <c r="AC31" s="288"/>
      <c r="AD31" s="189"/>
      <c r="AE31" s="189"/>
      <c r="AF31" s="189"/>
      <c r="AG31" s="189"/>
      <c r="AH31" s="189"/>
      <c r="AI31" s="189"/>
      <c r="AJ31" s="189"/>
      <c r="AK31" s="189"/>
    </row>
    <row r="32" ht="10.5" customHeight="1">
      <c r="A32" s="189" t="s">
        <v>792</v>
      </c>
      <c r="H32" s="287">
        <v>0.0</v>
      </c>
      <c r="I32" s="189" t="s">
        <v>793</v>
      </c>
      <c r="P32" s="287" t="s">
        <v>72</v>
      </c>
      <c r="Q32" s="25"/>
      <c r="R32" s="187" t="s">
        <v>794</v>
      </c>
      <c r="X32" s="321">
        <v>0.0</v>
      </c>
      <c r="Y32" s="296" t="s">
        <v>72</v>
      </c>
      <c r="Z32" s="11"/>
      <c r="AA32" s="11" t="s">
        <v>795</v>
      </c>
      <c r="AB32" s="11"/>
      <c r="AC32" s="264"/>
      <c r="AD32" s="11"/>
      <c r="AE32" s="11"/>
      <c r="AF32" s="11"/>
      <c r="AG32" s="11"/>
      <c r="AH32" s="11"/>
      <c r="AI32" s="11"/>
      <c r="AJ32" s="11"/>
      <c r="AK32" s="11"/>
    </row>
    <row r="33" ht="10.5" customHeight="1">
      <c r="A33" s="189" t="s">
        <v>796</v>
      </c>
      <c r="H33" s="287" t="s">
        <v>72</v>
      </c>
      <c r="I33" s="189" t="s">
        <v>797</v>
      </c>
      <c r="P33" s="287" t="s">
        <v>72</v>
      </c>
      <c r="Q33" s="25"/>
      <c r="R33" s="189" t="s">
        <v>798</v>
      </c>
      <c r="S33" s="189"/>
      <c r="T33" s="189"/>
      <c r="U33" s="189"/>
      <c r="V33" s="189"/>
      <c r="W33" s="305" t="s">
        <v>72</v>
      </c>
      <c r="X33" s="321">
        <v>0.0</v>
      </c>
      <c r="Y33" s="296" t="s">
        <v>72</v>
      </c>
      <c r="Z33" s="11"/>
      <c r="AA33" s="189" t="s">
        <v>799</v>
      </c>
      <c r="AB33" s="189"/>
      <c r="AC33" s="264"/>
      <c r="AD33" s="11"/>
      <c r="AE33" s="11"/>
      <c r="AF33" s="11"/>
      <c r="AG33" s="11"/>
      <c r="AH33" s="11"/>
      <c r="AI33" s="11"/>
      <c r="AJ33" s="11"/>
      <c r="AK33" s="11"/>
    </row>
    <row r="34" ht="10.5" customHeight="1">
      <c r="A34" s="189" t="s">
        <v>801</v>
      </c>
      <c r="H34" s="299" t="s">
        <v>72</v>
      </c>
      <c r="I34" s="193" t="s">
        <v>802</v>
      </c>
      <c r="P34" s="322" t="s">
        <v>74</v>
      </c>
      <c r="Q34" s="25"/>
      <c r="R34" s="189" t="s">
        <v>803</v>
      </c>
      <c r="S34" s="189"/>
      <c r="T34" s="189"/>
      <c r="U34" s="189"/>
      <c r="V34" s="189"/>
      <c r="W34" s="306" t="s">
        <v>72</v>
      </c>
      <c r="X34" s="323">
        <v>0.0</v>
      </c>
      <c r="Y34" s="302" t="s">
        <v>72</v>
      </c>
      <c r="Z34" s="11"/>
      <c r="AA34" s="189" t="s">
        <v>804</v>
      </c>
      <c r="AB34" s="189" t="s">
        <v>72</v>
      </c>
      <c r="AC34" s="324"/>
      <c r="AD34" s="205"/>
      <c r="AE34" s="205"/>
      <c r="AF34" s="205"/>
      <c r="AG34" s="205"/>
      <c r="AH34" s="205"/>
      <c r="AI34" s="205"/>
      <c r="AJ34" s="205"/>
      <c r="AK34" s="205"/>
    </row>
    <row r="35" ht="10.5" customHeight="1">
      <c r="A35" s="189" t="s">
        <v>805</v>
      </c>
      <c r="H35" s="299" t="s">
        <v>72</v>
      </c>
      <c r="I35" s="189"/>
      <c r="P35" s="325"/>
      <c r="Q35" s="32"/>
      <c r="R35" s="189" t="s">
        <v>806</v>
      </c>
      <c r="S35" s="187"/>
      <c r="T35" s="187"/>
      <c r="U35" s="187"/>
      <c r="V35" s="187"/>
      <c r="W35" s="306" t="s">
        <v>72</v>
      </c>
      <c r="X35" s="326">
        <v>0.0</v>
      </c>
      <c r="Y35" s="296" t="s">
        <v>72</v>
      </c>
      <c r="Z35" s="11"/>
      <c r="AA35" s="189" t="s">
        <v>807</v>
      </c>
      <c r="AB35" s="189" t="s">
        <v>74</v>
      </c>
      <c r="AC35" s="288"/>
      <c r="AD35" s="189"/>
      <c r="AE35" s="189"/>
      <c r="AF35" s="189"/>
      <c r="AG35" s="189"/>
      <c r="AH35" s="189"/>
      <c r="AI35" s="189"/>
      <c r="AJ35" s="189"/>
      <c r="AK35" s="189"/>
    </row>
    <row r="36" ht="3.0"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89" t="s">
        <v>808</v>
      </c>
      <c r="AB36" s="189"/>
      <c r="AC36" s="288"/>
      <c r="AD36" s="189"/>
      <c r="AE36" s="189"/>
      <c r="AF36" s="189"/>
      <c r="AG36" s="189"/>
      <c r="AH36" s="189"/>
      <c r="AI36" s="189"/>
      <c r="AJ36" s="189"/>
      <c r="AK36" s="189"/>
    </row>
    <row r="37" ht="13.5" customHeight="1">
      <c r="A37" s="327" t="s">
        <v>809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4"/>
      <c r="Z37" s="205"/>
      <c r="AA37" s="189" t="s">
        <v>810</v>
      </c>
      <c r="AB37" s="189"/>
      <c r="AC37" s="205"/>
      <c r="AD37" s="205"/>
      <c r="AE37" s="205"/>
      <c r="AF37" s="205"/>
      <c r="AG37" s="205"/>
      <c r="AH37" s="205"/>
      <c r="AI37" s="205"/>
      <c r="AJ37" s="205"/>
      <c r="AK37" s="205"/>
    </row>
    <row r="38" ht="13.5" customHeight="1">
      <c r="A38" s="328"/>
      <c r="B38" s="32"/>
      <c r="C38" s="32"/>
      <c r="D38" s="32"/>
      <c r="E38" s="32"/>
      <c r="F38" s="32"/>
      <c r="G38" s="329"/>
      <c r="H38" s="330" t="s">
        <v>176</v>
      </c>
      <c r="I38" s="331"/>
      <c r="J38" s="332" t="s">
        <v>592</v>
      </c>
      <c r="K38" s="128"/>
      <c r="L38" s="128"/>
      <c r="M38" s="128"/>
      <c r="N38" s="128"/>
      <c r="O38" s="128"/>
      <c r="P38" s="128"/>
      <c r="Q38" s="128"/>
      <c r="R38" s="128"/>
      <c r="S38" s="128"/>
      <c r="T38" s="128"/>
      <c r="U38" s="331"/>
      <c r="V38" s="333" t="s">
        <v>657</v>
      </c>
      <c r="W38" s="25"/>
      <c r="X38" s="25"/>
      <c r="Y38" s="293"/>
      <c r="Z38" s="11"/>
      <c r="AA38" s="189" t="s">
        <v>811</v>
      </c>
      <c r="AB38" s="189"/>
      <c r="AC38" s="264"/>
      <c r="AD38" s="11"/>
      <c r="AE38" s="11"/>
      <c r="AF38" s="11"/>
      <c r="AG38" s="11"/>
      <c r="AH38" s="11"/>
      <c r="AI38" s="11"/>
      <c r="AJ38" s="11"/>
      <c r="AK38" s="11"/>
    </row>
    <row r="39" ht="54.0" customHeight="1">
      <c r="A39" s="189"/>
      <c r="B39" s="189"/>
      <c r="C39" s="189"/>
      <c r="D39" s="189"/>
      <c r="E39" s="189"/>
      <c r="F39" s="189"/>
      <c r="G39" s="189"/>
      <c r="H39" s="334" t="s">
        <v>812</v>
      </c>
      <c r="I39" s="335" t="s">
        <v>813</v>
      </c>
      <c r="J39" s="336" t="s">
        <v>814</v>
      </c>
      <c r="K39" s="337" t="s">
        <v>815</v>
      </c>
      <c r="L39" s="338" t="s">
        <v>816</v>
      </c>
      <c r="M39" s="339" t="s">
        <v>817</v>
      </c>
      <c r="N39" s="340" t="s">
        <v>818</v>
      </c>
      <c r="O39" s="341" t="s">
        <v>819</v>
      </c>
      <c r="P39" s="341" t="s">
        <v>820</v>
      </c>
      <c r="Q39" s="337" t="s">
        <v>821</v>
      </c>
      <c r="R39" s="342" t="s">
        <v>822</v>
      </c>
      <c r="S39" s="342" t="s">
        <v>823</v>
      </c>
      <c r="T39" s="342" t="s">
        <v>824</v>
      </c>
      <c r="U39" s="343" t="s">
        <v>825</v>
      </c>
      <c r="V39" s="344" t="s">
        <v>826</v>
      </c>
      <c r="W39" s="345" t="s">
        <v>827</v>
      </c>
      <c r="X39" s="343" t="s">
        <v>828</v>
      </c>
      <c r="Y39" s="346" t="s">
        <v>829</v>
      </c>
      <c r="Z39" s="11"/>
      <c r="AA39" s="189" t="s">
        <v>830</v>
      </c>
      <c r="AB39" s="189"/>
      <c r="AC39" s="264"/>
      <c r="AD39" s="11"/>
      <c r="AE39" s="11"/>
      <c r="AF39" s="11"/>
      <c r="AG39" s="11"/>
      <c r="AH39" s="11"/>
      <c r="AI39" s="11"/>
      <c r="AJ39" s="11"/>
      <c r="AK39" s="11"/>
    </row>
    <row r="40" ht="13.5" customHeight="1">
      <c r="A40" s="287"/>
      <c r="B40" s="347" t="s">
        <v>831</v>
      </c>
      <c r="C40" s="25"/>
      <c r="D40" s="25"/>
      <c r="E40" s="25"/>
      <c r="F40" s="25"/>
      <c r="G40" s="293"/>
      <c r="H40" s="348"/>
      <c r="I40" s="349"/>
      <c r="J40" s="350" t="s">
        <v>1166</v>
      </c>
      <c r="K40" s="128"/>
      <c r="L40" s="128"/>
      <c r="M40" s="128"/>
      <c r="N40" s="128"/>
      <c r="O40" s="128"/>
      <c r="P40" s="128"/>
      <c r="Q40" s="128"/>
      <c r="R40" s="128"/>
      <c r="S40" s="128"/>
      <c r="T40" s="128"/>
      <c r="U40" s="128"/>
      <c r="V40" s="331"/>
      <c r="W40" s="350" t="s">
        <v>835</v>
      </c>
      <c r="X40" s="331"/>
      <c r="Y40" s="293"/>
      <c r="Z40" s="11"/>
      <c r="AA40" s="189" t="s">
        <v>836</v>
      </c>
      <c r="AB40" s="285" t="s">
        <v>726</v>
      </c>
      <c r="AC40" s="264"/>
      <c r="AD40" s="11"/>
      <c r="AE40" s="11"/>
      <c r="AF40" s="11"/>
      <c r="AG40" s="11"/>
      <c r="AH40" s="11"/>
      <c r="AI40" s="11"/>
      <c r="AJ40" s="11"/>
      <c r="AK40" s="11"/>
    </row>
    <row r="41" ht="13.5" customHeight="1">
      <c r="A41" s="352">
        <v>1.0</v>
      </c>
      <c r="B41" s="353" t="s">
        <v>1167</v>
      </c>
      <c r="C41" s="128"/>
      <c r="D41" s="128"/>
      <c r="E41" s="128"/>
      <c r="F41" s="128"/>
      <c r="G41" s="129"/>
      <c r="H41" s="354">
        <v>17.0</v>
      </c>
      <c r="I41" s="355">
        <v>3.0</v>
      </c>
      <c r="J41" s="356" t="s">
        <v>838</v>
      </c>
      <c r="K41" s="357"/>
      <c r="L41" s="357"/>
      <c r="M41" s="357"/>
      <c r="N41" s="358"/>
      <c r="O41" s="357"/>
      <c r="P41" s="357"/>
      <c r="Q41" s="358"/>
      <c r="R41" s="358"/>
      <c r="S41" s="358"/>
      <c r="T41" s="358"/>
      <c r="U41" s="359"/>
      <c r="V41" s="360"/>
      <c r="W41" s="361">
        <v>0.0</v>
      </c>
      <c r="X41" s="362">
        <v>0.0</v>
      </c>
      <c r="Y41" s="363">
        <v>0.0</v>
      </c>
      <c r="Z41" s="285"/>
      <c r="AA41" s="189" t="s">
        <v>724</v>
      </c>
      <c r="AB41" s="285" t="s">
        <v>71</v>
      </c>
      <c r="AC41" s="364"/>
      <c r="AD41" s="285"/>
      <c r="AE41" s="285"/>
      <c r="AF41" s="285"/>
      <c r="AG41" s="285"/>
      <c r="AH41" s="285"/>
      <c r="AI41" s="285"/>
      <c r="AJ41" s="285"/>
      <c r="AK41" s="285"/>
    </row>
    <row r="42" ht="13.5" customHeight="1">
      <c r="A42" s="352">
        <f t="shared" ref="A42:A65" si="1">1+A41</f>
        <v>2</v>
      </c>
      <c r="B42" s="353" t="s">
        <v>229</v>
      </c>
      <c r="C42" s="128"/>
      <c r="D42" s="128"/>
      <c r="E42" s="128"/>
      <c r="F42" s="128"/>
      <c r="G42" s="129"/>
      <c r="H42" s="354">
        <v>24.0</v>
      </c>
      <c r="I42" s="355">
        <v>4.0</v>
      </c>
      <c r="J42" s="356" t="s">
        <v>838</v>
      </c>
      <c r="K42" s="357"/>
      <c r="L42" s="357"/>
      <c r="M42" s="357"/>
      <c r="N42" s="358"/>
      <c r="O42" s="357"/>
      <c r="P42" s="357"/>
      <c r="Q42" s="358"/>
      <c r="R42" s="358"/>
      <c r="S42" s="358"/>
      <c r="T42" s="358"/>
      <c r="U42" s="359"/>
      <c r="V42" s="360"/>
      <c r="W42" s="361">
        <v>0.0</v>
      </c>
      <c r="X42" s="362">
        <v>0.0</v>
      </c>
      <c r="Y42" s="363">
        <v>0.0</v>
      </c>
      <c r="Z42" s="285"/>
      <c r="AA42" s="189"/>
      <c r="AB42" s="285"/>
      <c r="AC42" s="364"/>
      <c r="AD42" s="285"/>
      <c r="AE42" s="285"/>
      <c r="AF42" s="285"/>
      <c r="AG42" s="285"/>
      <c r="AH42" s="285"/>
      <c r="AI42" s="285"/>
      <c r="AJ42" s="285"/>
      <c r="AK42" s="285"/>
    </row>
    <row r="43" ht="13.5" customHeight="1">
      <c r="A43" s="352">
        <f t="shared" si="1"/>
        <v>3</v>
      </c>
      <c r="B43" s="353" t="s">
        <v>230</v>
      </c>
      <c r="C43" s="128"/>
      <c r="D43" s="128"/>
      <c r="E43" s="128"/>
      <c r="F43" s="128"/>
      <c r="G43" s="129"/>
      <c r="H43" s="354">
        <v>12.0</v>
      </c>
      <c r="I43" s="355">
        <v>3.0</v>
      </c>
      <c r="J43" s="356" t="s">
        <v>838</v>
      </c>
      <c r="K43" s="357"/>
      <c r="L43" s="357"/>
      <c r="M43" s="357"/>
      <c r="N43" s="358"/>
      <c r="O43" s="357"/>
      <c r="P43" s="357"/>
      <c r="Q43" s="358"/>
      <c r="R43" s="358"/>
      <c r="S43" s="358"/>
      <c r="T43" s="358"/>
      <c r="U43" s="359"/>
      <c r="V43" s="360"/>
      <c r="W43" s="361">
        <v>0.0</v>
      </c>
      <c r="X43" s="362">
        <v>0.0</v>
      </c>
      <c r="Y43" s="363">
        <v>0.0</v>
      </c>
      <c r="Z43" s="285"/>
      <c r="AA43" s="189"/>
      <c r="AB43" s="285"/>
      <c r="AC43" s="364"/>
      <c r="AD43" s="285"/>
      <c r="AE43" s="285"/>
      <c r="AF43" s="285"/>
      <c r="AG43" s="285"/>
      <c r="AH43" s="285"/>
      <c r="AI43" s="285"/>
      <c r="AJ43" s="285"/>
      <c r="AK43" s="285"/>
    </row>
    <row r="44" ht="13.5" customHeight="1">
      <c r="A44" s="352">
        <f t="shared" si="1"/>
        <v>4</v>
      </c>
      <c r="B44" s="353" t="s">
        <v>1168</v>
      </c>
      <c r="C44" s="128"/>
      <c r="D44" s="128"/>
      <c r="E44" s="128"/>
      <c r="F44" s="128"/>
      <c r="G44" s="129"/>
      <c r="H44" s="354">
        <v>6.0</v>
      </c>
      <c r="I44" s="355">
        <v>2.0</v>
      </c>
      <c r="J44" s="356" t="s">
        <v>838</v>
      </c>
      <c r="K44" s="357"/>
      <c r="L44" s="357"/>
      <c r="M44" s="357"/>
      <c r="N44" s="358"/>
      <c r="O44" s="357"/>
      <c r="P44" s="357"/>
      <c r="Q44" s="358"/>
      <c r="R44" s="358"/>
      <c r="S44" s="358"/>
      <c r="T44" s="358"/>
      <c r="U44" s="359"/>
      <c r="V44" s="360"/>
      <c r="W44" s="361">
        <v>0.0</v>
      </c>
      <c r="X44" s="362">
        <v>0.0</v>
      </c>
      <c r="Y44" s="363">
        <v>0.0</v>
      </c>
      <c r="Z44" s="285"/>
      <c r="AA44" s="189"/>
      <c r="AB44" s="285"/>
      <c r="AC44" s="364"/>
      <c r="AD44" s="285"/>
      <c r="AE44" s="285"/>
      <c r="AF44" s="285"/>
      <c r="AG44" s="285"/>
      <c r="AH44" s="285"/>
      <c r="AI44" s="285"/>
      <c r="AJ44" s="285"/>
      <c r="AK44" s="285"/>
    </row>
    <row r="45" ht="13.5" customHeight="1">
      <c r="A45" s="352">
        <f t="shared" si="1"/>
        <v>5</v>
      </c>
      <c r="B45" s="353" t="s">
        <v>234</v>
      </c>
      <c r="C45" s="128"/>
      <c r="D45" s="128"/>
      <c r="E45" s="128"/>
      <c r="F45" s="128"/>
      <c r="G45" s="129"/>
      <c r="H45" s="354">
        <v>2.0</v>
      </c>
      <c r="I45" s="355">
        <v>1.0</v>
      </c>
      <c r="J45" s="356" t="s">
        <v>838</v>
      </c>
      <c r="K45" s="357"/>
      <c r="L45" s="421" t="s">
        <v>838</v>
      </c>
      <c r="M45" s="357"/>
      <c r="N45" s="358"/>
      <c r="O45" s="357"/>
      <c r="P45" s="357"/>
      <c r="Q45" s="358"/>
      <c r="R45" s="358"/>
      <c r="S45" s="358"/>
      <c r="T45" s="358"/>
      <c r="U45" s="359"/>
      <c r="V45" s="360"/>
      <c r="W45" s="361">
        <v>0.0</v>
      </c>
      <c r="X45" s="362">
        <v>0.0</v>
      </c>
      <c r="Y45" s="363">
        <v>0.0</v>
      </c>
      <c r="Z45" s="285"/>
      <c r="AA45" s="189"/>
      <c r="AB45" s="285"/>
      <c r="AC45" s="364"/>
      <c r="AD45" s="285"/>
      <c r="AE45" s="285"/>
      <c r="AF45" s="285"/>
      <c r="AG45" s="285"/>
      <c r="AH45" s="285"/>
      <c r="AI45" s="285"/>
      <c r="AJ45" s="285"/>
      <c r="AK45" s="285"/>
    </row>
    <row r="46" ht="13.5" customHeight="1">
      <c r="A46" s="352">
        <f t="shared" si="1"/>
        <v>6</v>
      </c>
      <c r="B46" s="353" t="s">
        <v>236</v>
      </c>
      <c r="C46" s="128"/>
      <c r="D46" s="128"/>
      <c r="E46" s="128"/>
      <c r="F46" s="128"/>
      <c r="G46" s="129"/>
      <c r="H46" s="354">
        <v>21.0</v>
      </c>
      <c r="I46" s="355">
        <v>3.0</v>
      </c>
      <c r="J46" s="356" t="s">
        <v>838</v>
      </c>
      <c r="K46" s="357"/>
      <c r="L46" s="421" t="s">
        <v>838</v>
      </c>
      <c r="M46" s="421"/>
      <c r="N46" s="358"/>
      <c r="O46" s="357"/>
      <c r="P46" s="357"/>
      <c r="Q46" s="358"/>
      <c r="R46" s="358"/>
      <c r="S46" s="358"/>
      <c r="T46" s="358"/>
      <c r="U46" s="359"/>
      <c r="V46" s="360"/>
      <c r="W46" s="361">
        <v>0.0</v>
      </c>
      <c r="X46" s="362">
        <v>0.0</v>
      </c>
      <c r="Y46" s="363">
        <v>0.0</v>
      </c>
      <c r="Z46" s="285"/>
      <c r="AA46" s="189"/>
      <c r="AB46" s="285"/>
      <c r="AC46" s="364"/>
      <c r="AD46" s="285"/>
      <c r="AE46" s="285"/>
      <c r="AF46" s="285"/>
      <c r="AG46" s="285"/>
      <c r="AH46" s="285"/>
      <c r="AI46" s="285"/>
      <c r="AJ46" s="285"/>
      <c r="AK46" s="285"/>
    </row>
    <row r="47" ht="13.5" customHeight="1">
      <c r="A47" s="352">
        <f t="shared" si="1"/>
        <v>7</v>
      </c>
      <c r="B47" s="365"/>
      <c r="C47" s="128"/>
      <c r="D47" s="128"/>
      <c r="E47" s="128"/>
      <c r="F47" s="128"/>
      <c r="G47" s="129"/>
      <c r="H47" s="358">
        <v>0.0</v>
      </c>
      <c r="I47" s="359">
        <v>0.0</v>
      </c>
      <c r="J47" s="366"/>
      <c r="K47" s="357"/>
      <c r="L47" s="357"/>
      <c r="M47" s="357"/>
      <c r="N47" s="358"/>
      <c r="O47" s="357"/>
      <c r="P47" s="357"/>
      <c r="Q47" s="358"/>
      <c r="R47" s="358"/>
      <c r="S47" s="358"/>
      <c r="T47" s="358"/>
      <c r="U47" s="359"/>
      <c r="V47" s="360"/>
      <c r="W47" s="361">
        <v>0.0</v>
      </c>
      <c r="X47" s="362">
        <v>0.0</v>
      </c>
      <c r="Y47" s="363">
        <v>0.0</v>
      </c>
      <c r="Z47" s="285"/>
      <c r="AA47" s="189"/>
      <c r="AB47" s="285"/>
      <c r="AC47" s="364"/>
      <c r="AD47" s="285"/>
      <c r="AE47" s="285"/>
      <c r="AF47" s="285"/>
      <c r="AG47" s="285"/>
      <c r="AH47" s="285"/>
      <c r="AI47" s="285"/>
      <c r="AJ47" s="285"/>
      <c r="AK47" s="285"/>
    </row>
    <row r="48" ht="13.5" customHeight="1">
      <c r="A48" s="352">
        <f t="shared" si="1"/>
        <v>8</v>
      </c>
      <c r="B48" s="365"/>
      <c r="C48" s="128"/>
      <c r="D48" s="128"/>
      <c r="E48" s="128"/>
      <c r="F48" s="128"/>
      <c r="G48" s="129"/>
      <c r="H48" s="358">
        <v>0.0</v>
      </c>
      <c r="I48" s="359">
        <v>0.0</v>
      </c>
      <c r="J48" s="366"/>
      <c r="K48" s="357"/>
      <c r="L48" s="357"/>
      <c r="M48" s="357"/>
      <c r="N48" s="358"/>
      <c r="O48" s="357"/>
      <c r="P48" s="357"/>
      <c r="Q48" s="358"/>
      <c r="R48" s="358"/>
      <c r="S48" s="358"/>
      <c r="T48" s="358"/>
      <c r="U48" s="359"/>
      <c r="V48" s="360"/>
      <c r="W48" s="361">
        <v>0.0</v>
      </c>
      <c r="X48" s="362">
        <v>0.0</v>
      </c>
      <c r="Y48" s="363">
        <v>0.0</v>
      </c>
      <c r="Z48" s="285"/>
      <c r="AA48" s="189"/>
      <c r="AB48" s="285"/>
      <c r="AC48" s="364"/>
      <c r="AD48" s="285"/>
      <c r="AE48" s="285"/>
      <c r="AF48" s="285"/>
      <c r="AG48" s="285"/>
      <c r="AH48" s="285"/>
      <c r="AI48" s="285"/>
      <c r="AJ48" s="285"/>
      <c r="AK48" s="285"/>
    </row>
    <row r="49" ht="13.5" customHeight="1">
      <c r="A49" s="352">
        <f t="shared" si="1"/>
        <v>9</v>
      </c>
      <c r="B49" s="365"/>
      <c r="C49" s="128"/>
      <c r="D49" s="128"/>
      <c r="E49" s="128"/>
      <c r="F49" s="128"/>
      <c r="G49" s="129"/>
      <c r="H49" s="358">
        <v>0.0</v>
      </c>
      <c r="I49" s="359">
        <v>0.0</v>
      </c>
      <c r="J49" s="366"/>
      <c r="K49" s="357"/>
      <c r="L49" s="357"/>
      <c r="M49" s="357"/>
      <c r="N49" s="358"/>
      <c r="O49" s="357"/>
      <c r="P49" s="357"/>
      <c r="Q49" s="358"/>
      <c r="R49" s="358"/>
      <c r="S49" s="358"/>
      <c r="T49" s="358"/>
      <c r="U49" s="359"/>
      <c r="V49" s="360"/>
      <c r="W49" s="361">
        <v>0.0</v>
      </c>
      <c r="X49" s="362">
        <v>0.0</v>
      </c>
      <c r="Y49" s="363">
        <v>0.0</v>
      </c>
      <c r="Z49" s="285"/>
      <c r="AA49" s="189"/>
      <c r="AB49" s="285"/>
      <c r="AC49" s="364"/>
      <c r="AD49" s="285"/>
      <c r="AE49" s="285"/>
      <c r="AF49" s="285"/>
      <c r="AG49" s="285"/>
      <c r="AH49" s="285"/>
      <c r="AI49" s="285"/>
      <c r="AJ49" s="285"/>
      <c r="AK49" s="285"/>
    </row>
    <row r="50" ht="13.5" customHeight="1">
      <c r="A50" s="352">
        <f t="shared" si="1"/>
        <v>10</v>
      </c>
      <c r="B50" s="365"/>
      <c r="C50" s="128"/>
      <c r="D50" s="128"/>
      <c r="E50" s="128"/>
      <c r="F50" s="128"/>
      <c r="G50" s="129"/>
      <c r="H50" s="358">
        <v>0.0</v>
      </c>
      <c r="I50" s="359">
        <v>0.0</v>
      </c>
      <c r="J50" s="366"/>
      <c r="K50" s="357"/>
      <c r="L50" s="357"/>
      <c r="M50" s="357"/>
      <c r="N50" s="358"/>
      <c r="O50" s="357"/>
      <c r="P50" s="357"/>
      <c r="Q50" s="358"/>
      <c r="R50" s="358"/>
      <c r="S50" s="358"/>
      <c r="T50" s="358"/>
      <c r="U50" s="359"/>
      <c r="V50" s="360"/>
      <c r="W50" s="361">
        <v>0.0</v>
      </c>
      <c r="X50" s="362">
        <v>0.0</v>
      </c>
      <c r="Y50" s="363">
        <v>0.0</v>
      </c>
      <c r="Z50" s="285"/>
      <c r="AA50" s="189"/>
      <c r="AB50" s="285"/>
      <c r="AC50" s="364"/>
      <c r="AD50" s="285"/>
      <c r="AE50" s="285"/>
      <c r="AF50" s="285"/>
      <c r="AG50" s="285"/>
      <c r="AH50" s="285"/>
      <c r="AI50" s="285"/>
      <c r="AJ50" s="285"/>
      <c r="AK50" s="285"/>
    </row>
    <row r="51" ht="13.5" customHeight="1">
      <c r="A51" s="352">
        <f t="shared" si="1"/>
        <v>11</v>
      </c>
      <c r="B51" s="365"/>
      <c r="C51" s="128"/>
      <c r="D51" s="128"/>
      <c r="E51" s="128"/>
      <c r="F51" s="128"/>
      <c r="G51" s="129"/>
      <c r="H51" s="358">
        <v>0.0</v>
      </c>
      <c r="I51" s="359">
        <v>0.0</v>
      </c>
      <c r="J51" s="366"/>
      <c r="K51" s="357"/>
      <c r="L51" s="357"/>
      <c r="M51" s="357"/>
      <c r="N51" s="358"/>
      <c r="O51" s="357"/>
      <c r="P51" s="357"/>
      <c r="Q51" s="358"/>
      <c r="R51" s="358"/>
      <c r="S51" s="358"/>
      <c r="T51" s="358"/>
      <c r="U51" s="359"/>
      <c r="V51" s="360"/>
      <c r="W51" s="361">
        <v>0.0</v>
      </c>
      <c r="X51" s="362">
        <v>0.0</v>
      </c>
      <c r="Y51" s="363">
        <v>0.0</v>
      </c>
      <c r="Z51" s="285"/>
      <c r="AA51" s="189"/>
      <c r="AB51" s="285"/>
      <c r="AC51" s="364"/>
      <c r="AD51" s="285"/>
      <c r="AE51" s="285"/>
      <c r="AF51" s="285"/>
      <c r="AG51" s="285"/>
      <c r="AH51" s="285"/>
      <c r="AI51" s="285"/>
      <c r="AJ51" s="285"/>
      <c r="AK51" s="285"/>
    </row>
    <row r="52" ht="13.5" customHeight="1">
      <c r="A52" s="352">
        <f t="shared" si="1"/>
        <v>12</v>
      </c>
      <c r="B52" s="365"/>
      <c r="C52" s="128"/>
      <c r="D52" s="128"/>
      <c r="E52" s="128"/>
      <c r="F52" s="128"/>
      <c r="G52" s="129"/>
      <c r="H52" s="358">
        <v>0.0</v>
      </c>
      <c r="I52" s="359">
        <v>0.0</v>
      </c>
      <c r="J52" s="366"/>
      <c r="K52" s="357"/>
      <c r="L52" s="357"/>
      <c r="M52" s="357"/>
      <c r="N52" s="358"/>
      <c r="O52" s="357"/>
      <c r="P52" s="357"/>
      <c r="Q52" s="358"/>
      <c r="R52" s="358"/>
      <c r="S52" s="358"/>
      <c r="T52" s="358"/>
      <c r="U52" s="359"/>
      <c r="V52" s="360"/>
      <c r="W52" s="361">
        <v>0.0</v>
      </c>
      <c r="X52" s="362">
        <v>0.0</v>
      </c>
      <c r="Y52" s="363">
        <v>0.0</v>
      </c>
      <c r="Z52" s="285"/>
      <c r="AA52" s="367" t="s">
        <v>839</v>
      </c>
      <c r="AB52" s="285" t="s">
        <v>852</v>
      </c>
      <c r="AC52" s="364"/>
      <c r="AD52" s="285"/>
      <c r="AE52" s="285"/>
      <c r="AF52" s="285"/>
      <c r="AG52" s="285"/>
      <c r="AH52" s="285"/>
      <c r="AI52" s="285"/>
      <c r="AJ52" s="285"/>
      <c r="AK52" s="285"/>
    </row>
    <row r="53" ht="13.5" customHeight="1">
      <c r="A53" s="352">
        <f t="shared" si="1"/>
        <v>13</v>
      </c>
      <c r="B53" s="365"/>
      <c r="C53" s="128"/>
      <c r="D53" s="128"/>
      <c r="E53" s="128"/>
      <c r="F53" s="128"/>
      <c r="G53" s="129"/>
      <c r="H53" s="358">
        <v>0.0</v>
      </c>
      <c r="I53" s="359">
        <v>0.0</v>
      </c>
      <c r="J53" s="366"/>
      <c r="K53" s="357"/>
      <c r="L53" s="357"/>
      <c r="M53" s="357"/>
      <c r="N53" s="358"/>
      <c r="O53" s="357"/>
      <c r="P53" s="357"/>
      <c r="Q53" s="358"/>
      <c r="R53" s="358"/>
      <c r="S53" s="358"/>
      <c r="T53" s="358"/>
      <c r="U53" s="359"/>
      <c r="V53" s="360"/>
      <c r="W53" s="361">
        <v>0.0</v>
      </c>
      <c r="X53" s="362">
        <v>0.0</v>
      </c>
      <c r="Y53" s="363">
        <v>0.0</v>
      </c>
      <c r="Z53" s="285"/>
      <c r="AA53" s="285" t="s">
        <v>841</v>
      </c>
      <c r="AB53" s="285" t="s">
        <v>853</v>
      </c>
      <c r="AC53" s="364"/>
      <c r="AD53" s="285"/>
      <c r="AE53" s="285"/>
      <c r="AF53" s="285"/>
      <c r="AG53" s="285"/>
      <c r="AH53" s="285"/>
      <c r="AI53" s="285"/>
      <c r="AJ53" s="285"/>
      <c r="AK53" s="285"/>
    </row>
    <row r="54" ht="13.5" customHeight="1">
      <c r="A54" s="352">
        <f t="shared" si="1"/>
        <v>14</v>
      </c>
      <c r="B54" s="365"/>
      <c r="C54" s="128"/>
      <c r="D54" s="128"/>
      <c r="E54" s="128"/>
      <c r="F54" s="128"/>
      <c r="G54" s="129"/>
      <c r="H54" s="358">
        <v>0.0</v>
      </c>
      <c r="I54" s="359">
        <v>0.0</v>
      </c>
      <c r="J54" s="366"/>
      <c r="K54" s="357"/>
      <c r="L54" s="357"/>
      <c r="M54" s="357"/>
      <c r="N54" s="358"/>
      <c r="O54" s="357"/>
      <c r="P54" s="357"/>
      <c r="Q54" s="358"/>
      <c r="R54" s="358"/>
      <c r="S54" s="358"/>
      <c r="T54" s="358"/>
      <c r="U54" s="359"/>
      <c r="V54" s="360"/>
      <c r="W54" s="361">
        <v>0.0</v>
      </c>
      <c r="X54" s="362">
        <v>0.0</v>
      </c>
      <c r="Y54" s="363">
        <v>0.0</v>
      </c>
      <c r="Z54" s="285"/>
      <c r="AA54" s="285" t="s">
        <v>842</v>
      </c>
      <c r="AB54" s="285" t="s">
        <v>854</v>
      </c>
      <c r="AC54" s="364"/>
      <c r="AD54" s="285"/>
      <c r="AE54" s="285"/>
      <c r="AF54" s="285"/>
      <c r="AG54" s="285"/>
      <c r="AH54" s="285"/>
      <c r="AI54" s="285"/>
      <c r="AJ54" s="285"/>
      <c r="AK54" s="285"/>
    </row>
    <row r="55" ht="13.5" customHeight="1">
      <c r="A55" s="352">
        <f t="shared" si="1"/>
        <v>15</v>
      </c>
      <c r="B55" s="365"/>
      <c r="C55" s="128"/>
      <c r="D55" s="128"/>
      <c r="E55" s="128"/>
      <c r="F55" s="128"/>
      <c r="G55" s="129"/>
      <c r="H55" s="358">
        <v>0.0</v>
      </c>
      <c r="I55" s="359">
        <v>0.0</v>
      </c>
      <c r="J55" s="366"/>
      <c r="K55" s="357"/>
      <c r="L55" s="357"/>
      <c r="M55" s="357"/>
      <c r="N55" s="358"/>
      <c r="O55" s="357"/>
      <c r="P55" s="357"/>
      <c r="Q55" s="358"/>
      <c r="R55" s="358"/>
      <c r="S55" s="358"/>
      <c r="T55" s="358"/>
      <c r="U55" s="359"/>
      <c r="V55" s="360"/>
      <c r="W55" s="361">
        <v>0.0</v>
      </c>
      <c r="X55" s="362">
        <v>0.0</v>
      </c>
      <c r="Y55" s="363">
        <v>0.0</v>
      </c>
      <c r="Z55" s="285"/>
      <c r="AA55" s="285" t="s">
        <v>844</v>
      </c>
      <c r="AB55" s="285" t="s">
        <v>855</v>
      </c>
      <c r="AC55" s="364"/>
      <c r="AD55" s="285"/>
      <c r="AE55" s="285"/>
      <c r="AF55" s="285"/>
      <c r="AG55" s="285"/>
      <c r="AH55" s="285"/>
      <c r="AI55" s="285"/>
      <c r="AJ55" s="285"/>
      <c r="AK55" s="285"/>
    </row>
    <row r="56" ht="13.5" customHeight="1">
      <c r="A56" s="352">
        <f t="shared" si="1"/>
        <v>16</v>
      </c>
      <c r="B56" s="365"/>
      <c r="C56" s="128"/>
      <c r="D56" s="128"/>
      <c r="E56" s="128"/>
      <c r="F56" s="128"/>
      <c r="G56" s="129"/>
      <c r="H56" s="358">
        <v>0.0</v>
      </c>
      <c r="I56" s="359">
        <v>0.0</v>
      </c>
      <c r="J56" s="366"/>
      <c r="K56" s="357"/>
      <c r="L56" s="357"/>
      <c r="M56" s="357"/>
      <c r="N56" s="358"/>
      <c r="O56" s="357"/>
      <c r="P56" s="357"/>
      <c r="Q56" s="358"/>
      <c r="R56" s="358"/>
      <c r="S56" s="358"/>
      <c r="T56" s="358"/>
      <c r="U56" s="359"/>
      <c r="V56" s="360"/>
      <c r="W56" s="361">
        <v>0.0</v>
      </c>
      <c r="X56" s="362">
        <v>0.0</v>
      </c>
      <c r="Y56" s="363">
        <v>0.0</v>
      </c>
      <c r="Z56" s="285"/>
      <c r="AA56" s="285" t="s">
        <v>845</v>
      </c>
      <c r="AB56" s="285" t="s">
        <v>856</v>
      </c>
      <c r="AC56" s="364"/>
      <c r="AD56" s="285"/>
      <c r="AE56" s="285"/>
      <c r="AF56" s="285"/>
      <c r="AG56" s="285"/>
      <c r="AH56" s="285"/>
      <c r="AI56" s="285"/>
      <c r="AJ56" s="285"/>
      <c r="AK56" s="285"/>
    </row>
    <row r="57" ht="13.5" customHeight="1">
      <c r="A57" s="352">
        <f t="shared" si="1"/>
        <v>17</v>
      </c>
      <c r="B57" s="365"/>
      <c r="C57" s="128"/>
      <c r="D57" s="128"/>
      <c r="E57" s="128"/>
      <c r="F57" s="128"/>
      <c r="G57" s="129"/>
      <c r="H57" s="358">
        <v>0.0</v>
      </c>
      <c r="I57" s="359">
        <v>0.0</v>
      </c>
      <c r="J57" s="366"/>
      <c r="K57" s="357"/>
      <c r="L57" s="357"/>
      <c r="M57" s="357"/>
      <c r="N57" s="358"/>
      <c r="O57" s="357"/>
      <c r="P57" s="357"/>
      <c r="Q57" s="358"/>
      <c r="R57" s="358"/>
      <c r="S57" s="358"/>
      <c r="T57" s="358"/>
      <c r="U57" s="359"/>
      <c r="V57" s="360"/>
      <c r="W57" s="361">
        <v>0.0</v>
      </c>
      <c r="X57" s="362">
        <v>0.0</v>
      </c>
      <c r="Y57" s="363">
        <v>0.0</v>
      </c>
      <c r="Z57" s="285"/>
      <c r="AA57" s="285" t="s">
        <v>846</v>
      </c>
      <c r="AB57" s="285" t="s">
        <v>857</v>
      </c>
      <c r="AC57" s="364"/>
      <c r="AD57" s="285"/>
      <c r="AE57" s="285"/>
      <c r="AF57" s="285"/>
      <c r="AG57" s="285"/>
      <c r="AH57" s="285"/>
      <c r="AI57" s="285"/>
      <c r="AJ57" s="285"/>
      <c r="AK57" s="285"/>
    </row>
    <row r="58" ht="13.5" customHeight="1">
      <c r="A58" s="352">
        <f t="shared" si="1"/>
        <v>18</v>
      </c>
      <c r="B58" s="365"/>
      <c r="C58" s="128"/>
      <c r="D58" s="128"/>
      <c r="E58" s="128"/>
      <c r="F58" s="128"/>
      <c r="G58" s="129"/>
      <c r="H58" s="358">
        <v>0.0</v>
      </c>
      <c r="I58" s="359">
        <v>0.0</v>
      </c>
      <c r="J58" s="366"/>
      <c r="K58" s="357"/>
      <c r="L58" s="357"/>
      <c r="M58" s="357"/>
      <c r="N58" s="358"/>
      <c r="O58" s="357"/>
      <c r="P58" s="357"/>
      <c r="Q58" s="358"/>
      <c r="R58" s="358"/>
      <c r="S58" s="358"/>
      <c r="T58" s="358"/>
      <c r="U58" s="359"/>
      <c r="V58" s="360"/>
      <c r="W58" s="361">
        <v>0.0</v>
      </c>
      <c r="X58" s="362">
        <v>0.0</v>
      </c>
      <c r="Y58" s="363">
        <v>0.0</v>
      </c>
      <c r="Z58" s="285"/>
      <c r="AA58" s="285" t="s">
        <v>848</v>
      </c>
      <c r="AB58" s="285"/>
      <c r="AC58" s="364"/>
      <c r="AD58" s="285"/>
      <c r="AE58" s="285"/>
      <c r="AF58" s="285"/>
      <c r="AG58" s="285"/>
      <c r="AH58" s="285"/>
      <c r="AI58" s="285"/>
      <c r="AJ58" s="285"/>
      <c r="AK58" s="285"/>
    </row>
    <row r="59" ht="13.5" customHeight="1">
      <c r="A59" s="352">
        <f t="shared" si="1"/>
        <v>19</v>
      </c>
      <c r="B59" s="365"/>
      <c r="C59" s="128"/>
      <c r="D59" s="128"/>
      <c r="E59" s="128"/>
      <c r="F59" s="128"/>
      <c r="G59" s="129"/>
      <c r="H59" s="358">
        <v>0.0</v>
      </c>
      <c r="I59" s="359">
        <v>0.0</v>
      </c>
      <c r="J59" s="366"/>
      <c r="K59" s="357"/>
      <c r="L59" s="357"/>
      <c r="M59" s="357"/>
      <c r="N59" s="358"/>
      <c r="O59" s="357"/>
      <c r="P59" s="357"/>
      <c r="Q59" s="358"/>
      <c r="R59" s="358"/>
      <c r="S59" s="358"/>
      <c r="T59" s="358"/>
      <c r="U59" s="359"/>
      <c r="V59" s="360"/>
      <c r="W59" s="361">
        <v>0.0</v>
      </c>
      <c r="X59" s="362">
        <v>0.0</v>
      </c>
      <c r="Y59" s="363">
        <v>0.0</v>
      </c>
      <c r="Z59" s="285"/>
      <c r="AA59" s="285"/>
      <c r="AB59" s="285"/>
      <c r="AC59" s="364"/>
      <c r="AD59" s="285"/>
      <c r="AE59" s="285"/>
      <c r="AF59" s="285"/>
      <c r="AG59" s="285"/>
      <c r="AH59" s="285"/>
      <c r="AI59" s="285"/>
      <c r="AJ59" s="285"/>
      <c r="AK59" s="285"/>
    </row>
    <row r="60" ht="13.5" customHeight="1">
      <c r="A60" s="352">
        <f t="shared" si="1"/>
        <v>20</v>
      </c>
      <c r="B60" s="365"/>
      <c r="C60" s="128"/>
      <c r="D60" s="128"/>
      <c r="E60" s="128"/>
      <c r="F60" s="128"/>
      <c r="G60" s="129"/>
      <c r="H60" s="358">
        <v>0.0</v>
      </c>
      <c r="I60" s="359">
        <v>0.0</v>
      </c>
      <c r="J60" s="366"/>
      <c r="K60" s="357"/>
      <c r="L60" s="357"/>
      <c r="M60" s="357"/>
      <c r="N60" s="358"/>
      <c r="O60" s="357"/>
      <c r="P60" s="357"/>
      <c r="Q60" s="358"/>
      <c r="R60" s="358"/>
      <c r="S60" s="358"/>
      <c r="T60" s="358"/>
      <c r="U60" s="359"/>
      <c r="V60" s="360"/>
      <c r="W60" s="361">
        <v>0.0</v>
      </c>
      <c r="X60" s="362">
        <v>0.0</v>
      </c>
      <c r="Y60" s="363">
        <v>0.0</v>
      </c>
      <c r="Z60" s="285"/>
      <c r="AA60" s="285"/>
      <c r="AB60" s="285"/>
      <c r="AC60" s="364"/>
      <c r="AD60" s="285"/>
      <c r="AE60" s="285"/>
      <c r="AF60" s="285"/>
      <c r="AG60" s="285"/>
      <c r="AH60" s="285"/>
      <c r="AI60" s="285"/>
      <c r="AJ60" s="285"/>
      <c r="AK60" s="285"/>
    </row>
    <row r="61" ht="13.5" customHeight="1">
      <c r="A61" s="352">
        <f t="shared" si="1"/>
        <v>21</v>
      </c>
      <c r="B61" s="365"/>
      <c r="C61" s="128"/>
      <c r="D61" s="128"/>
      <c r="E61" s="128"/>
      <c r="F61" s="128"/>
      <c r="G61" s="129"/>
      <c r="H61" s="358">
        <v>0.0</v>
      </c>
      <c r="I61" s="359">
        <v>0.0</v>
      </c>
      <c r="J61" s="366"/>
      <c r="K61" s="357"/>
      <c r="L61" s="357"/>
      <c r="M61" s="357"/>
      <c r="N61" s="358"/>
      <c r="O61" s="357"/>
      <c r="P61" s="357"/>
      <c r="Q61" s="358"/>
      <c r="R61" s="358"/>
      <c r="S61" s="358"/>
      <c r="T61" s="358"/>
      <c r="U61" s="359"/>
      <c r="V61" s="360"/>
      <c r="W61" s="361">
        <v>0.0</v>
      </c>
      <c r="X61" s="362">
        <v>0.0</v>
      </c>
      <c r="Y61" s="363">
        <v>0.0</v>
      </c>
      <c r="Z61" s="285"/>
      <c r="AA61" s="285"/>
      <c r="AB61" s="285"/>
      <c r="AC61" s="364"/>
      <c r="AD61" s="285"/>
      <c r="AE61" s="285"/>
      <c r="AF61" s="285"/>
      <c r="AG61" s="285"/>
      <c r="AH61" s="285"/>
      <c r="AI61" s="285"/>
      <c r="AJ61" s="285"/>
      <c r="AK61" s="285"/>
    </row>
    <row r="62" ht="13.5" customHeight="1">
      <c r="A62" s="352">
        <f t="shared" si="1"/>
        <v>22</v>
      </c>
      <c r="B62" s="365"/>
      <c r="C62" s="128"/>
      <c r="D62" s="128"/>
      <c r="E62" s="128"/>
      <c r="F62" s="128"/>
      <c r="G62" s="129"/>
      <c r="H62" s="358">
        <v>0.0</v>
      </c>
      <c r="I62" s="359">
        <v>0.0</v>
      </c>
      <c r="J62" s="366"/>
      <c r="K62" s="357"/>
      <c r="L62" s="357"/>
      <c r="M62" s="357"/>
      <c r="N62" s="358"/>
      <c r="O62" s="357"/>
      <c r="P62" s="357"/>
      <c r="Q62" s="358"/>
      <c r="R62" s="358"/>
      <c r="S62" s="358"/>
      <c r="T62" s="358"/>
      <c r="U62" s="359"/>
      <c r="V62" s="360"/>
      <c r="W62" s="361">
        <v>0.0</v>
      </c>
      <c r="X62" s="362">
        <v>0.0</v>
      </c>
      <c r="Y62" s="363">
        <v>0.0</v>
      </c>
      <c r="Z62" s="285"/>
      <c r="AA62" s="285"/>
      <c r="AB62" s="285"/>
      <c r="AC62" s="364"/>
      <c r="AD62" s="285"/>
      <c r="AE62" s="285"/>
      <c r="AF62" s="285"/>
      <c r="AG62" s="285"/>
      <c r="AH62" s="285"/>
      <c r="AI62" s="285"/>
      <c r="AJ62" s="285"/>
      <c r="AK62" s="285"/>
    </row>
    <row r="63" ht="13.5" customHeight="1">
      <c r="A63" s="352">
        <f t="shared" si="1"/>
        <v>23</v>
      </c>
      <c r="B63" s="365"/>
      <c r="C63" s="128"/>
      <c r="D63" s="128"/>
      <c r="E63" s="128"/>
      <c r="F63" s="128"/>
      <c r="G63" s="129"/>
      <c r="H63" s="358">
        <v>0.0</v>
      </c>
      <c r="I63" s="359">
        <v>0.0</v>
      </c>
      <c r="J63" s="366"/>
      <c r="K63" s="357"/>
      <c r="L63" s="357"/>
      <c r="M63" s="357"/>
      <c r="N63" s="358"/>
      <c r="O63" s="357"/>
      <c r="P63" s="357"/>
      <c r="Q63" s="358"/>
      <c r="R63" s="358"/>
      <c r="S63" s="358"/>
      <c r="T63" s="358"/>
      <c r="U63" s="359"/>
      <c r="V63" s="360"/>
      <c r="W63" s="361">
        <v>0.0</v>
      </c>
      <c r="X63" s="362">
        <v>0.0</v>
      </c>
      <c r="Y63" s="363">
        <v>0.0</v>
      </c>
      <c r="Z63" s="285"/>
      <c r="AA63" s="285"/>
      <c r="AB63" s="285"/>
      <c r="AC63" s="364"/>
      <c r="AD63" s="285"/>
      <c r="AE63" s="285"/>
      <c r="AF63" s="285"/>
      <c r="AG63" s="285"/>
      <c r="AH63" s="285"/>
      <c r="AI63" s="285"/>
      <c r="AJ63" s="285"/>
      <c r="AK63" s="285"/>
    </row>
    <row r="64" ht="13.5" customHeight="1">
      <c r="A64" s="352">
        <f t="shared" si="1"/>
        <v>24</v>
      </c>
      <c r="B64" s="365"/>
      <c r="C64" s="128"/>
      <c r="D64" s="128"/>
      <c r="E64" s="128"/>
      <c r="F64" s="128"/>
      <c r="G64" s="129"/>
      <c r="H64" s="358">
        <v>0.0</v>
      </c>
      <c r="I64" s="359">
        <v>0.0</v>
      </c>
      <c r="J64" s="366"/>
      <c r="K64" s="357"/>
      <c r="L64" s="357"/>
      <c r="M64" s="357"/>
      <c r="N64" s="358"/>
      <c r="O64" s="357"/>
      <c r="P64" s="357"/>
      <c r="Q64" s="358"/>
      <c r="R64" s="358"/>
      <c r="S64" s="358"/>
      <c r="T64" s="358"/>
      <c r="U64" s="359"/>
      <c r="V64" s="360"/>
      <c r="W64" s="361">
        <v>0.0</v>
      </c>
      <c r="X64" s="362">
        <v>0.0</v>
      </c>
      <c r="Y64" s="363">
        <v>0.0</v>
      </c>
      <c r="Z64" s="285"/>
      <c r="AA64" s="285"/>
      <c r="AB64" s="285"/>
      <c r="AC64" s="364"/>
      <c r="AD64" s="285"/>
      <c r="AE64" s="285"/>
      <c r="AF64" s="285"/>
      <c r="AG64" s="285"/>
      <c r="AH64" s="285"/>
      <c r="AI64" s="285"/>
      <c r="AJ64" s="285"/>
      <c r="AK64" s="285"/>
    </row>
    <row r="65" ht="13.5" customHeight="1">
      <c r="A65" s="352">
        <f t="shared" si="1"/>
        <v>25</v>
      </c>
      <c r="B65" s="365"/>
      <c r="C65" s="128"/>
      <c r="D65" s="128"/>
      <c r="E65" s="128"/>
      <c r="F65" s="128"/>
      <c r="G65" s="129"/>
      <c r="H65" s="358">
        <v>0.0</v>
      </c>
      <c r="I65" s="359">
        <v>0.0</v>
      </c>
      <c r="J65" s="366"/>
      <c r="K65" s="357"/>
      <c r="L65" s="357"/>
      <c r="M65" s="357"/>
      <c r="N65" s="358"/>
      <c r="O65" s="357"/>
      <c r="P65" s="357"/>
      <c r="Q65" s="358"/>
      <c r="R65" s="358"/>
      <c r="S65" s="358"/>
      <c r="T65" s="358"/>
      <c r="U65" s="359"/>
      <c r="V65" s="360"/>
      <c r="W65" s="361">
        <v>0.0</v>
      </c>
      <c r="X65" s="362">
        <v>0.0</v>
      </c>
      <c r="Y65" s="363">
        <v>0.0</v>
      </c>
      <c r="Z65" s="285"/>
      <c r="AA65" s="285"/>
      <c r="AB65" s="285"/>
      <c r="AC65" s="364"/>
      <c r="AD65" s="285"/>
      <c r="AE65" s="285"/>
      <c r="AF65" s="285"/>
      <c r="AG65" s="285"/>
      <c r="AH65" s="285"/>
      <c r="AI65" s="285"/>
      <c r="AJ65" s="285"/>
      <c r="AK65" s="285"/>
    </row>
    <row r="66" ht="13.5" customHeight="1">
      <c r="A66" s="11"/>
      <c r="B66" s="368" t="s">
        <v>858</v>
      </c>
      <c r="C66" s="32"/>
      <c r="D66" s="32"/>
      <c r="E66" s="32"/>
      <c r="F66" s="32"/>
      <c r="G66" s="32"/>
      <c r="H66" s="223">
        <f t="shared" ref="H66:I66" si="2">SUM(H41:H65)</f>
        <v>82</v>
      </c>
      <c r="I66" s="223">
        <f t="shared" si="2"/>
        <v>16</v>
      </c>
      <c r="J66" s="223">
        <f t="shared" ref="J66:V66" si="3">COUNTIF(J41:J65,"x")</f>
        <v>6</v>
      </c>
      <c r="K66" s="223">
        <f t="shared" si="3"/>
        <v>0</v>
      </c>
      <c r="L66" s="223">
        <f t="shared" si="3"/>
        <v>2</v>
      </c>
      <c r="M66" s="223">
        <f t="shared" si="3"/>
        <v>0</v>
      </c>
      <c r="N66" s="369">
        <f t="shared" si="3"/>
        <v>0</v>
      </c>
      <c r="O66" s="369">
        <f t="shared" si="3"/>
        <v>0</v>
      </c>
      <c r="P66" s="369">
        <f t="shared" si="3"/>
        <v>0</v>
      </c>
      <c r="Q66" s="223">
        <f t="shared" si="3"/>
        <v>0</v>
      </c>
      <c r="R66" s="223">
        <f t="shared" si="3"/>
        <v>0</v>
      </c>
      <c r="S66" s="223">
        <f t="shared" si="3"/>
        <v>0</v>
      </c>
      <c r="T66" s="223">
        <f t="shared" si="3"/>
        <v>0</v>
      </c>
      <c r="U66" s="223">
        <f t="shared" si="3"/>
        <v>0</v>
      </c>
      <c r="V66" s="223">
        <f t="shared" si="3"/>
        <v>0</v>
      </c>
      <c r="W66" s="370">
        <f t="shared" ref="W66:Y66" si="4">SUM(W41:W65)</f>
        <v>0</v>
      </c>
      <c r="X66" s="370">
        <f t="shared" si="4"/>
        <v>0</v>
      </c>
      <c r="Y66" s="370">
        <f t="shared" si="4"/>
        <v>0</v>
      </c>
      <c r="Z66" s="11"/>
      <c r="AA66" s="189"/>
      <c r="AB66" s="11"/>
      <c r="AC66" s="11"/>
      <c r="AD66" s="11"/>
      <c r="AE66" s="11"/>
      <c r="AF66" s="11"/>
      <c r="AG66" s="11"/>
      <c r="AH66" s="11"/>
      <c r="AI66" s="11"/>
      <c r="AJ66" s="11"/>
      <c r="AK66" s="11"/>
    </row>
    <row r="67" ht="12.75" customHeight="1">
      <c r="A67" s="327" t="s">
        <v>862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4"/>
      <c r="Z67" s="11"/>
      <c r="AA67" s="189"/>
      <c r="AB67" s="11"/>
      <c r="AC67" s="264" t="s">
        <v>863</v>
      </c>
      <c r="AD67" s="11"/>
      <c r="AE67" s="11"/>
      <c r="AF67" s="11"/>
      <c r="AG67" s="11"/>
      <c r="AH67" s="11"/>
      <c r="AI67" s="11"/>
      <c r="AJ67" s="11"/>
      <c r="AK67" s="11"/>
    </row>
    <row r="68" ht="13.5" customHeight="1">
      <c r="A68" s="371" t="s">
        <v>864</v>
      </c>
      <c r="B68" s="276"/>
      <c r="C68" s="276"/>
      <c r="D68" s="276"/>
      <c r="E68" s="276"/>
      <c r="F68" s="276"/>
      <c r="G68" s="277"/>
      <c r="H68" s="372" t="s">
        <v>865</v>
      </c>
      <c r="I68" s="276"/>
      <c r="J68" s="276"/>
      <c r="K68" s="276"/>
      <c r="L68" s="276"/>
      <c r="M68" s="276"/>
      <c r="N68" s="276"/>
      <c r="O68" s="276"/>
      <c r="P68" s="276"/>
      <c r="Q68" s="276"/>
      <c r="R68" s="276"/>
      <c r="S68" s="276"/>
      <c r="T68" s="276"/>
      <c r="U68" s="276"/>
      <c r="V68" s="276"/>
      <c r="W68" s="276"/>
      <c r="X68" s="276"/>
      <c r="Y68" s="277"/>
      <c r="Z68" s="11"/>
      <c r="AA68" s="189"/>
      <c r="AB68" s="11"/>
      <c r="AC68" s="264" t="s">
        <v>866</v>
      </c>
      <c r="AD68" s="11"/>
      <c r="AE68" s="11"/>
      <c r="AF68" s="11"/>
      <c r="AG68" s="11"/>
      <c r="AH68" s="11"/>
      <c r="AI68" s="11"/>
      <c r="AJ68" s="11"/>
      <c r="AK68" s="11"/>
    </row>
    <row r="69" ht="147.0" customHeight="1">
      <c r="A69" s="373" t="s">
        <v>1169</v>
      </c>
      <c r="Z69" s="11"/>
      <c r="AA69" s="189"/>
      <c r="AB69" s="11"/>
      <c r="AC69" s="264"/>
      <c r="AD69" s="11"/>
      <c r="AE69" s="11"/>
      <c r="AF69" s="11"/>
      <c r="AG69" s="11"/>
      <c r="AH69" s="11"/>
      <c r="AI69" s="11"/>
      <c r="AJ69" s="11"/>
      <c r="AK69" s="11"/>
    </row>
    <row r="70" ht="13.5" customHeight="1">
      <c r="A70" s="374" t="s">
        <v>868</v>
      </c>
      <c r="B70" s="8"/>
      <c r="C70" s="8"/>
      <c r="D70" s="8"/>
      <c r="E70" s="8"/>
      <c r="F70" s="8"/>
      <c r="G70" s="10"/>
      <c r="H70" s="375"/>
      <c r="I70" s="8"/>
      <c r="J70" s="8"/>
      <c r="K70" s="8"/>
      <c r="L70" s="8"/>
      <c r="M70" s="8"/>
      <c r="N70" s="8"/>
      <c r="O70" s="8"/>
      <c r="P70" s="8"/>
      <c r="Q70" s="8"/>
      <c r="R70" s="8"/>
      <c r="S70" s="8"/>
      <c r="T70" s="8"/>
      <c r="U70" s="8"/>
      <c r="V70" s="8"/>
      <c r="W70" s="8"/>
      <c r="X70" s="8"/>
      <c r="Y70" s="10"/>
      <c r="Z70" s="11"/>
      <c r="AA70" s="189"/>
      <c r="AB70" s="11"/>
      <c r="AC70" s="264" t="s">
        <v>869</v>
      </c>
      <c r="AD70" s="11"/>
      <c r="AE70" s="11"/>
      <c r="AF70" s="11"/>
      <c r="AG70" s="11"/>
      <c r="AH70" s="11"/>
      <c r="AI70" s="11"/>
      <c r="AJ70" s="11"/>
      <c r="AK70" s="11"/>
    </row>
    <row r="71" ht="13.5" customHeight="1">
      <c r="A71" s="376">
        <f>A41</f>
        <v>1</v>
      </c>
      <c r="B71" s="377" t="str">
        <f>IF(B41="","",B41)</f>
        <v>The Cambodian Experience</v>
      </c>
      <c r="H71" s="378" t="s">
        <v>870</v>
      </c>
      <c r="I71" s="378"/>
      <c r="J71" s="379" t="s">
        <v>1170</v>
      </c>
      <c r="K71" s="25"/>
      <c r="L71" s="25"/>
      <c r="M71" s="25"/>
      <c r="N71" s="25"/>
      <c r="O71" s="25"/>
      <c r="P71" s="25"/>
      <c r="Q71" s="25"/>
      <c r="R71" s="25"/>
      <c r="S71" s="378" t="s">
        <v>872</v>
      </c>
      <c r="U71" s="380">
        <f>IF(H41="","",H41)</f>
        <v>17</v>
      </c>
      <c r="V71" s="25"/>
      <c r="W71" s="378" t="s">
        <v>873</v>
      </c>
      <c r="Y71" s="381">
        <f>IF((W41="")*(X41=""),"",SUM(W41:X41))</f>
        <v>0</v>
      </c>
      <c r="Z71" s="11"/>
      <c r="AA71" s="189"/>
      <c r="AB71" s="11"/>
      <c r="AC71" s="264" t="s">
        <v>874</v>
      </c>
      <c r="AD71" s="11"/>
      <c r="AE71" s="11"/>
      <c r="AF71" s="11"/>
      <c r="AG71" s="11"/>
      <c r="AH71" s="11"/>
      <c r="AI71" s="11"/>
      <c r="AJ71" s="11"/>
      <c r="AK71" s="11"/>
    </row>
    <row r="72" ht="13.5" customHeight="1">
      <c r="A72" s="382"/>
      <c r="B72" s="383" t="s">
        <v>1171</v>
      </c>
      <c r="C72" s="25"/>
      <c r="D72" s="25"/>
      <c r="E72" s="25"/>
      <c r="F72" s="25"/>
      <c r="G72" s="25"/>
      <c r="H72" s="25"/>
      <c r="I72" s="25"/>
      <c r="J72" s="25"/>
      <c r="K72" s="25"/>
      <c r="L72" s="25"/>
      <c r="M72" s="25"/>
      <c r="N72" s="25"/>
      <c r="O72" s="25"/>
      <c r="P72" s="25"/>
      <c r="Q72" s="25"/>
      <c r="R72" s="25"/>
      <c r="S72" s="25"/>
      <c r="T72" s="25"/>
      <c r="U72" s="25"/>
      <c r="V72" s="25"/>
      <c r="W72" s="25"/>
      <c r="X72" s="25"/>
      <c r="Y72" s="25"/>
      <c r="Z72" s="11"/>
      <c r="AA72" s="189"/>
      <c r="AB72" s="11"/>
      <c r="AC72" s="264"/>
      <c r="AD72" s="11"/>
      <c r="AE72" s="11"/>
      <c r="AF72" s="11"/>
      <c r="AG72" s="11"/>
      <c r="AH72" s="11"/>
      <c r="AI72" s="11"/>
      <c r="AJ72" s="11"/>
      <c r="AK72" s="11"/>
    </row>
    <row r="73" ht="13.5" customHeight="1">
      <c r="A73" s="376">
        <f>A42</f>
        <v>2</v>
      </c>
      <c r="B73" s="377" t="str">
        <f>IF(B42="","",B42)</f>
        <v>Second Annual Fun in the Sun</v>
      </c>
      <c r="H73" s="378" t="s">
        <v>870</v>
      </c>
      <c r="I73" s="378"/>
      <c r="J73" s="379" t="s">
        <v>1172</v>
      </c>
      <c r="K73" s="25"/>
      <c r="L73" s="25"/>
      <c r="M73" s="25"/>
      <c r="N73" s="25"/>
      <c r="O73" s="25"/>
      <c r="P73" s="25"/>
      <c r="Q73" s="25"/>
      <c r="R73" s="25"/>
      <c r="S73" s="378" t="s">
        <v>872</v>
      </c>
      <c r="U73" s="380">
        <f>IF(H42="","",H42)</f>
        <v>24</v>
      </c>
      <c r="V73" s="25"/>
      <c r="W73" s="378" t="s">
        <v>873</v>
      </c>
      <c r="Y73" s="381">
        <f>IF((W42="")*(X42=""),"",SUM(W42:X42))</f>
        <v>0</v>
      </c>
      <c r="Z73" s="11"/>
      <c r="AA73" s="189"/>
      <c r="AB73" s="11"/>
      <c r="AC73" s="264"/>
      <c r="AD73" s="11"/>
      <c r="AE73" s="11"/>
      <c r="AF73" s="11"/>
      <c r="AG73" s="11"/>
      <c r="AH73" s="11"/>
      <c r="AI73" s="11"/>
      <c r="AJ73" s="11"/>
      <c r="AK73" s="11"/>
    </row>
    <row r="74" ht="13.5" customHeight="1">
      <c r="A74" s="382"/>
      <c r="B74" s="383" t="s">
        <v>1173</v>
      </c>
      <c r="C74" s="25"/>
      <c r="D74" s="25"/>
      <c r="E74" s="25"/>
      <c r="F74" s="25"/>
      <c r="G74" s="25"/>
      <c r="H74" s="25"/>
      <c r="I74" s="25"/>
      <c r="J74" s="25"/>
      <c r="K74" s="25"/>
      <c r="L74" s="25"/>
      <c r="M74" s="25"/>
      <c r="N74" s="25"/>
      <c r="O74" s="25"/>
      <c r="P74" s="25"/>
      <c r="Q74" s="25"/>
      <c r="R74" s="25"/>
      <c r="S74" s="25"/>
      <c r="T74" s="25"/>
      <c r="U74" s="25"/>
      <c r="V74" s="25"/>
      <c r="W74" s="25"/>
      <c r="X74" s="25"/>
      <c r="Y74" s="25"/>
      <c r="Z74" s="11"/>
      <c r="AA74" s="189"/>
      <c r="AB74" s="11"/>
      <c r="AC74" s="264"/>
      <c r="AD74" s="11"/>
      <c r="AE74" s="11"/>
      <c r="AF74" s="11"/>
      <c r="AG74" s="11"/>
      <c r="AH74" s="11"/>
      <c r="AI74" s="11"/>
      <c r="AJ74" s="11"/>
      <c r="AK74" s="11"/>
    </row>
    <row r="75" ht="13.5" customHeight="1">
      <c r="A75" s="376">
        <f>A43</f>
        <v>3</v>
      </c>
      <c r="B75" s="377" t="str">
        <f>IF(B43="","",B43)</f>
        <v>July Bread of Life</v>
      </c>
      <c r="H75" s="378" t="s">
        <v>870</v>
      </c>
      <c r="I75" s="378"/>
      <c r="J75" s="379" t="s">
        <v>138</v>
      </c>
      <c r="K75" s="25"/>
      <c r="L75" s="25"/>
      <c r="M75" s="25"/>
      <c r="N75" s="25"/>
      <c r="O75" s="25"/>
      <c r="P75" s="25"/>
      <c r="Q75" s="25"/>
      <c r="R75" s="25"/>
      <c r="S75" s="378" t="s">
        <v>872</v>
      </c>
      <c r="U75" s="380">
        <f>IF(H43="","",H43)</f>
        <v>12</v>
      </c>
      <c r="V75" s="25"/>
      <c r="W75" s="378" t="s">
        <v>873</v>
      </c>
      <c r="Y75" s="381">
        <f>IF((W43="")*(X43=""),"",SUM(W43:X43))</f>
        <v>0</v>
      </c>
      <c r="Z75" s="11"/>
      <c r="AA75" s="189"/>
      <c r="AB75" s="11"/>
      <c r="AC75" s="264"/>
      <c r="AD75" s="11"/>
      <c r="AE75" s="11"/>
      <c r="AF75" s="11"/>
      <c r="AG75" s="11"/>
      <c r="AH75" s="11"/>
      <c r="AI75" s="11"/>
      <c r="AJ75" s="11"/>
      <c r="AK75" s="11"/>
    </row>
    <row r="76" ht="13.5" customHeight="1">
      <c r="A76" s="382"/>
      <c r="B76" s="383" t="s">
        <v>1174</v>
      </c>
      <c r="C76" s="25"/>
      <c r="D76" s="25"/>
      <c r="E76" s="25"/>
      <c r="F76" s="25"/>
      <c r="G76" s="25"/>
      <c r="H76" s="25"/>
      <c r="I76" s="25"/>
      <c r="J76" s="25"/>
      <c r="K76" s="25"/>
      <c r="L76" s="25"/>
      <c r="M76" s="25"/>
      <c r="N76" s="25"/>
      <c r="O76" s="25"/>
      <c r="P76" s="25"/>
      <c r="Q76" s="25"/>
      <c r="R76" s="25"/>
      <c r="S76" s="25"/>
      <c r="T76" s="25"/>
      <c r="U76" s="25"/>
      <c r="V76" s="25"/>
      <c r="W76" s="25"/>
      <c r="X76" s="25"/>
      <c r="Y76" s="25"/>
      <c r="Z76" s="11"/>
      <c r="AA76" s="189"/>
      <c r="AB76" s="11"/>
      <c r="AC76" s="264"/>
      <c r="AD76" s="11"/>
      <c r="AE76" s="11"/>
      <c r="AF76" s="11"/>
      <c r="AG76" s="11"/>
      <c r="AH76" s="11"/>
      <c r="AI76" s="11"/>
      <c r="AJ76" s="11"/>
      <c r="AK76" s="11"/>
    </row>
    <row r="77" ht="13.5" customHeight="1">
      <c r="A77" s="376">
        <f>A44</f>
        <v>4</v>
      </c>
      <c r="B77" s="377" t="str">
        <f>IF(B44="","",B44)</f>
        <v>Overseas Khmer Summit</v>
      </c>
      <c r="H77" s="378" t="s">
        <v>870</v>
      </c>
      <c r="I77" s="378"/>
      <c r="J77" s="379" t="s">
        <v>1089</v>
      </c>
      <c r="K77" s="25"/>
      <c r="L77" s="25"/>
      <c r="M77" s="25"/>
      <c r="N77" s="25"/>
      <c r="O77" s="25"/>
      <c r="P77" s="25"/>
      <c r="Q77" s="25"/>
      <c r="R77" s="25"/>
      <c r="S77" s="378" t="s">
        <v>872</v>
      </c>
      <c r="U77" s="380">
        <f>IF(H44="","",H44)</f>
        <v>6</v>
      </c>
      <c r="V77" s="25"/>
      <c r="W77" s="378" t="s">
        <v>873</v>
      </c>
      <c r="Y77" s="381">
        <f>IF((W44="")*(X44=""),"",SUM(W44:X44))</f>
        <v>0</v>
      </c>
      <c r="Z77" s="11"/>
      <c r="AA77" s="189"/>
      <c r="AB77" s="11"/>
      <c r="AC77" s="264"/>
      <c r="AD77" s="11"/>
      <c r="AE77" s="11"/>
      <c r="AF77" s="11"/>
      <c r="AG77" s="11"/>
      <c r="AH77" s="11"/>
      <c r="AI77" s="11"/>
      <c r="AJ77" s="11"/>
      <c r="AK77" s="11"/>
    </row>
    <row r="78" ht="13.5" customHeight="1">
      <c r="A78" s="382"/>
      <c r="B78" s="383" t="s">
        <v>1175</v>
      </c>
      <c r="C78" s="25"/>
      <c r="D78" s="25"/>
      <c r="E78" s="25"/>
      <c r="F78" s="25"/>
      <c r="G78" s="25"/>
      <c r="H78" s="25"/>
      <c r="I78" s="25"/>
      <c r="J78" s="25"/>
      <c r="K78" s="25"/>
      <c r="L78" s="25"/>
      <c r="M78" s="25"/>
      <c r="N78" s="25"/>
      <c r="O78" s="25"/>
      <c r="P78" s="25"/>
      <c r="Q78" s="25"/>
      <c r="R78" s="25"/>
      <c r="S78" s="25"/>
      <c r="T78" s="25"/>
      <c r="U78" s="25"/>
      <c r="V78" s="25"/>
      <c r="W78" s="25"/>
      <c r="X78" s="25"/>
      <c r="Y78" s="25"/>
      <c r="Z78" s="11"/>
      <c r="AA78" s="189"/>
      <c r="AB78" s="11"/>
      <c r="AC78" s="264"/>
      <c r="AD78" s="11"/>
      <c r="AE78" s="11"/>
      <c r="AF78" s="11"/>
      <c r="AG78" s="11"/>
      <c r="AH78" s="11"/>
      <c r="AI78" s="11"/>
      <c r="AJ78" s="11"/>
      <c r="AK78" s="11"/>
    </row>
    <row r="79" ht="13.5" customHeight="1">
      <c r="A79" s="376">
        <f>A45</f>
        <v>5</v>
      </c>
      <c r="B79" s="377" t="str">
        <f>IF(B45="","",B45)</f>
        <v>July Animal Shelter Service</v>
      </c>
      <c r="H79" s="378" t="s">
        <v>870</v>
      </c>
      <c r="I79" s="378"/>
      <c r="J79" s="379" t="s">
        <v>1147</v>
      </c>
      <c r="K79" s="25"/>
      <c r="L79" s="25"/>
      <c r="M79" s="25"/>
      <c r="N79" s="25"/>
      <c r="O79" s="25"/>
      <c r="P79" s="25"/>
      <c r="Q79" s="25"/>
      <c r="R79" s="25"/>
      <c r="S79" s="378" t="s">
        <v>872</v>
      </c>
      <c r="U79" s="380">
        <f>IF(H45="","",H45)</f>
        <v>2</v>
      </c>
      <c r="V79" s="25"/>
      <c r="W79" s="378" t="s">
        <v>873</v>
      </c>
      <c r="Y79" s="381">
        <f>IF((W45="")*(X45=""),"",SUM(W45:X45))</f>
        <v>0</v>
      </c>
      <c r="Z79" s="11"/>
      <c r="AA79" s="189"/>
      <c r="AB79" s="11"/>
      <c r="AC79" s="264"/>
      <c r="AD79" s="11"/>
      <c r="AE79" s="11"/>
      <c r="AF79" s="11"/>
      <c r="AG79" s="11"/>
      <c r="AH79" s="11"/>
      <c r="AI79" s="11"/>
      <c r="AJ79" s="11"/>
      <c r="AK79" s="11"/>
    </row>
    <row r="80" ht="13.5" customHeight="1">
      <c r="A80" s="382"/>
      <c r="B80" s="383" t="s">
        <v>1176</v>
      </c>
      <c r="C80" s="25"/>
      <c r="D80" s="25"/>
      <c r="E80" s="25"/>
      <c r="F80" s="25"/>
      <c r="G80" s="25"/>
      <c r="H80" s="25"/>
      <c r="I80" s="25"/>
      <c r="J80" s="25"/>
      <c r="K80" s="25"/>
      <c r="L80" s="25"/>
      <c r="M80" s="25"/>
      <c r="N80" s="25"/>
      <c r="O80" s="25"/>
      <c r="P80" s="25"/>
      <c r="Q80" s="25"/>
      <c r="R80" s="25"/>
      <c r="S80" s="25"/>
      <c r="T80" s="25"/>
      <c r="U80" s="25"/>
      <c r="V80" s="25"/>
      <c r="W80" s="25"/>
      <c r="X80" s="25"/>
      <c r="Y80" s="25"/>
      <c r="Z80" s="11"/>
      <c r="AA80" s="189"/>
      <c r="AB80" s="11"/>
      <c r="AC80" s="264"/>
      <c r="AD80" s="11"/>
      <c r="AE80" s="11"/>
      <c r="AF80" s="11"/>
      <c r="AG80" s="11"/>
      <c r="AH80" s="11"/>
      <c r="AI80" s="11"/>
      <c r="AJ80" s="11"/>
      <c r="AK80" s="11"/>
    </row>
    <row r="81" ht="13.5" customHeight="1">
      <c r="A81" s="376">
        <f>A46</f>
        <v>6</v>
      </c>
      <c r="B81" s="377" t="str">
        <f>IF(B46="","",B46)</f>
        <v>July Stockton Food Bank Service</v>
      </c>
      <c r="H81" s="378" t="s">
        <v>870</v>
      </c>
      <c r="I81" s="378"/>
      <c r="J81" s="379" t="s">
        <v>1177</v>
      </c>
      <c r="K81" s="25"/>
      <c r="L81" s="25"/>
      <c r="M81" s="25"/>
      <c r="N81" s="25"/>
      <c r="O81" s="25"/>
      <c r="P81" s="25"/>
      <c r="Q81" s="25"/>
      <c r="R81" s="25"/>
      <c r="S81" s="378" t="s">
        <v>872</v>
      </c>
      <c r="U81" s="380">
        <f>IF(H46="","",H46)</f>
        <v>21</v>
      </c>
      <c r="V81" s="25"/>
      <c r="W81" s="378" t="s">
        <v>873</v>
      </c>
      <c r="Y81" s="381">
        <f>IF((W46="")*(X46=""),"",SUM(W46:X46))</f>
        <v>0</v>
      </c>
      <c r="Z81" s="11"/>
      <c r="AA81" s="189"/>
      <c r="AB81" s="11"/>
      <c r="AC81" s="264"/>
      <c r="AD81" s="11"/>
      <c r="AE81" s="11"/>
      <c r="AF81" s="11"/>
      <c r="AG81" s="11"/>
      <c r="AH81" s="11"/>
      <c r="AI81" s="11"/>
      <c r="AJ81" s="11"/>
      <c r="AK81" s="11"/>
    </row>
    <row r="82" ht="13.5" customHeight="1">
      <c r="A82" s="382"/>
      <c r="B82" s="383" t="s">
        <v>1178</v>
      </c>
      <c r="C82" s="25"/>
      <c r="D82" s="25"/>
      <c r="E82" s="25"/>
      <c r="F82" s="25"/>
      <c r="G82" s="25"/>
      <c r="H82" s="25"/>
      <c r="I82" s="25"/>
      <c r="J82" s="25"/>
      <c r="K82" s="25"/>
      <c r="L82" s="25"/>
      <c r="M82" s="25"/>
      <c r="N82" s="25"/>
      <c r="O82" s="25"/>
      <c r="P82" s="25"/>
      <c r="Q82" s="25"/>
      <c r="R82" s="25"/>
      <c r="S82" s="25"/>
      <c r="T82" s="25"/>
      <c r="U82" s="25"/>
      <c r="V82" s="25"/>
      <c r="W82" s="25"/>
      <c r="X82" s="25"/>
      <c r="Y82" s="25"/>
      <c r="Z82" s="11"/>
      <c r="AA82" s="189"/>
      <c r="AB82" s="11"/>
      <c r="AC82" s="264"/>
      <c r="AD82" s="11"/>
      <c r="AE82" s="11"/>
      <c r="AF82" s="11"/>
      <c r="AG82" s="11"/>
      <c r="AH82" s="11"/>
      <c r="AI82" s="11"/>
      <c r="AJ82" s="11"/>
      <c r="AK82" s="11"/>
    </row>
    <row r="83" ht="13.5" customHeight="1">
      <c r="A83" s="376">
        <f>A47</f>
        <v>7</v>
      </c>
      <c r="B83" s="377" t="str">
        <f>IF(B47="","",B47)</f>
        <v/>
      </c>
      <c r="H83" s="378" t="s">
        <v>870</v>
      </c>
      <c r="I83" s="378"/>
      <c r="J83" s="387"/>
      <c r="K83" s="25"/>
      <c r="L83" s="25"/>
      <c r="M83" s="25"/>
      <c r="N83" s="25"/>
      <c r="O83" s="25"/>
      <c r="P83" s="25"/>
      <c r="Q83" s="25"/>
      <c r="R83" s="25"/>
      <c r="S83" s="378" t="s">
        <v>872</v>
      </c>
      <c r="U83" s="380">
        <f>IF(H47="","",H47)</f>
        <v>0</v>
      </c>
      <c r="V83" s="25"/>
      <c r="W83" s="378" t="s">
        <v>873</v>
      </c>
      <c r="Y83" s="381">
        <f>IF((W47="")*(X47=""),"",SUM(W47:X47))</f>
        <v>0</v>
      </c>
      <c r="Z83" s="11"/>
      <c r="AA83" s="189"/>
      <c r="AB83" s="11"/>
      <c r="AC83" s="264"/>
      <c r="AD83" s="11"/>
      <c r="AE83" s="11"/>
      <c r="AF83" s="11"/>
      <c r="AG83" s="11"/>
      <c r="AH83" s="11"/>
      <c r="AI83" s="11"/>
      <c r="AJ83" s="11"/>
      <c r="AK83" s="11"/>
    </row>
    <row r="84" ht="13.5" customHeight="1">
      <c r="A84" s="382"/>
      <c r="B84" s="388" t="s">
        <v>887</v>
      </c>
      <c r="C84" s="25"/>
      <c r="D84" s="25"/>
      <c r="E84" s="25"/>
      <c r="F84" s="25"/>
      <c r="G84" s="25"/>
      <c r="H84" s="25"/>
      <c r="I84" s="25"/>
      <c r="J84" s="25"/>
      <c r="K84" s="25"/>
      <c r="L84" s="25"/>
      <c r="M84" s="25"/>
      <c r="N84" s="25"/>
      <c r="O84" s="25"/>
      <c r="P84" s="25"/>
      <c r="Q84" s="25"/>
      <c r="R84" s="25"/>
      <c r="S84" s="25"/>
      <c r="T84" s="25"/>
      <c r="U84" s="25"/>
      <c r="V84" s="25"/>
      <c r="W84" s="25"/>
      <c r="X84" s="25"/>
      <c r="Y84" s="25"/>
      <c r="Z84" s="11"/>
      <c r="AA84" s="189"/>
      <c r="AB84" s="11"/>
      <c r="AC84" s="264"/>
      <c r="AD84" s="11"/>
      <c r="AE84" s="11"/>
      <c r="AF84" s="11"/>
      <c r="AG84" s="11"/>
      <c r="AH84" s="11"/>
      <c r="AI84" s="11"/>
      <c r="AJ84" s="11"/>
      <c r="AK84" s="11"/>
    </row>
    <row r="85" ht="13.5" customHeight="1">
      <c r="A85" s="376">
        <f>A48</f>
        <v>8</v>
      </c>
      <c r="B85" s="377" t="str">
        <f>IF(B48="","",B48)</f>
        <v/>
      </c>
      <c r="H85" s="378" t="s">
        <v>870</v>
      </c>
      <c r="I85" s="378"/>
      <c r="J85" s="387"/>
      <c r="K85" s="25"/>
      <c r="L85" s="25"/>
      <c r="M85" s="25"/>
      <c r="N85" s="25"/>
      <c r="O85" s="25"/>
      <c r="P85" s="25"/>
      <c r="Q85" s="25"/>
      <c r="R85" s="25"/>
      <c r="S85" s="378" t="s">
        <v>872</v>
      </c>
      <c r="U85" s="380">
        <f>IF(H48="","",H48)</f>
        <v>0</v>
      </c>
      <c r="V85" s="25"/>
      <c r="W85" s="378" t="s">
        <v>873</v>
      </c>
      <c r="Y85" s="381">
        <f>IF((W48="")*(X48=""),"",SUM(W48:X48))</f>
        <v>0</v>
      </c>
      <c r="Z85" s="11"/>
      <c r="AA85" s="189"/>
      <c r="AB85" s="11"/>
      <c r="AC85" s="264"/>
      <c r="AD85" s="11"/>
      <c r="AE85" s="11"/>
      <c r="AF85" s="11"/>
      <c r="AG85" s="11"/>
      <c r="AH85" s="11"/>
      <c r="AI85" s="11"/>
      <c r="AJ85" s="11"/>
      <c r="AK85" s="11"/>
    </row>
    <row r="86" ht="13.5" customHeight="1">
      <c r="A86" s="382"/>
      <c r="B86" s="388" t="s">
        <v>887</v>
      </c>
      <c r="C86" s="25"/>
      <c r="D86" s="25"/>
      <c r="E86" s="25"/>
      <c r="F86" s="25"/>
      <c r="G86" s="25"/>
      <c r="H86" s="25"/>
      <c r="I86" s="25"/>
      <c r="J86" s="25"/>
      <c r="K86" s="25"/>
      <c r="L86" s="25"/>
      <c r="M86" s="25"/>
      <c r="N86" s="25"/>
      <c r="O86" s="25"/>
      <c r="P86" s="25"/>
      <c r="Q86" s="25"/>
      <c r="R86" s="25"/>
      <c r="S86" s="25"/>
      <c r="T86" s="25"/>
      <c r="U86" s="25"/>
      <c r="V86" s="25"/>
      <c r="W86" s="25"/>
      <c r="X86" s="25"/>
      <c r="Y86" s="25"/>
      <c r="Z86" s="11"/>
      <c r="AA86" s="189"/>
      <c r="AB86" s="11"/>
      <c r="AC86" s="264"/>
      <c r="AD86" s="11"/>
      <c r="AE86" s="11"/>
      <c r="AF86" s="11"/>
      <c r="AG86" s="11"/>
      <c r="AH86" s="11"/>
      <c r="AI86" s="11"/>
      <c r="AJ86" s="11"/>
      <c r="AK86" s="11"/>
    </row>
    <row r="87" ht="13.5" customHeight="1">
      <c r="A87" s="376">
        <f>A49</f>
        <v>9</v>
      </c>
      <c r="B87" s="377" t="str">
        <f>IF(B49="","",B49)</f>
        <v/>
      </c>
      <c r="H87" s="378" t="s">
        <v>870</v>
      </c>
      <c r="I87" s="378"/>
      <c r="J87" s="387"/>
      <c r="K87" s="25"/>
      <c r="L87" s="25"/>
      <c r="M87" s="25"/>
      <c r="N87" s="25"/>
      <c r="O87" s="25"/>
      <c r="P87" s="25"/>
      <c r="Q87" s="25"/>
      <c r="R87" s="25"/>
      <c r="S87" s="378" t="s">
        <v>872</v>
      </c>
      <c r="U87" s="380">
        <f>IF(H49="","",H49)</f>
        <v>0</v>
      </c>
      <c r="V87" s="25"/>
      <c r="W87" s="378" t="s">
        <v>873</v>
      </c>
      <c r="Y87" s="381">
        <f>IF((W49="")*(X49=""),"",SUM(W49:X49))</f>
        <v>0</v>
      </c>
      <c r="Z87" s="11"/>
      <c r="AA87" s="189"/>
      <c r="AB87" s="11"/>
      <c r="AC87" s="264"/>
      <c r="AD87" s="11"/>
      <c r="AE87" s="11"/>
      <c r="AF87" s="11"/>
      <c r="AG87" s="11"/>
      <c r="AH87" s="11"/>
      <c r="AI87" s="11"/>
      <c r="AJ87" s="11"/>
      <c r="AK87" s="11"/>
    </row>
    <row r="88" ht="13.5" customHeight="1">
      <c r="A88" s="382"/>
      <c r="B88" s="388" t="s">
        <v>887</v>
      </c>
      <c r="C88" s="25"/>
      <c r="D88" s="25"/>
      <c r="E88" s="25"/>
      <c r="F88" s="25"/>
      <c r="G88" s="25"/>
      <c r="H88" s="25"/>
      <c r="I88" s="25"/>
      <c r="J88" s="25"/>
      <c r="K88" s="25"/>
      <c r="L88" s="25"/>
      <c r="M88" s="25"/>
      <c r="N88" s="25"/>
      <c r="O88" s="25"/>
      <c r="P88" s="25"/>
      <c r="Q88" s="25"/>
      <c r="R88" s="25"/>
      <c r="S88" s="25"/>
      <c r="T88" s="25"/>
      <c r="U88" s="25"/>
      <c r="V88" s="25"/>
      <c r="W88" s="25"/>
      <c r="X88" s="25"/>
      <c r="Y88" s="25"/>
      <c r="Z88" s="11"/>
      <c r="AA88" s="189"/>
      <c r="AB88" s="11"/>
      <c r="AC88" s="264"/>
      <c r="AD88" s="11"/>
      <c r="AE88" s="11"/>
      <c r="AF88" s="11"/>
      <c r="AG88" s="11"/>
      <c r="AH88" s="11"/>
      <c r="AI88" s="11"/>
      <c r="AJ88" s="11"/>
      <c r="AK88" s="11"/>
    </row>
    <row r="89" ht="13.5" customHeight="1">
      <c r="A89" s="376">
        <f>A50</f>
        <v>10</v>
      </c>
      <c r="B89" s="377" t="str">
        <f>IF(B50="","",B50)</f>
        <v/>
      </c>
      <c r="H89" s="378" t="s">
        <v>870</v>
      </c>
      <c r="I89" s="378"/>
      <c r="J89" s="387"/>
      <c r="K89" s="25"/>
      <c r="L89" s="25"/>
      <c r="M89" s="25"/>
      <c r="N89" s="25"/>
      <c r="O89" s="25"/>
      <c r="P89" s="25"/>
      <c r="Q89" s="25"/>
      <c r="R89" s="25"/>
      <c r="S89" s="378" t="s">
        <v>872</v>
      </c>
      <c r="U89" s="380">
        <f>IF(H50="","",H50)</f>
        <v>0</v>
      </c>
      <c r="V89" s="25"/>
      <c r="W89" s="378" t="s">
        <v>873</v>
      </c>
      <c r="Y89" s="381">
        <f>IF((W50="")*(X50=""),"",SUM(W50:X50))</f>
        <v>0</v>
      </c>
      <c r="Z89" s="11"/>
      <c r="AA89" s="189"/>
      <c r="AB89" s="11"/>
      <c r="AC89" s="264"/>
      <c r="AD89" s="11"/>
      <c r="AE89" s="11"/>
      <c r="AF89" s="11"/>
      <c r="AG89" s="11"/>
      <c r="AH89" s="11"/>
      <c r="AI89" s="11"/>
      <c r="AJ89" s="11"/>
      <c r="AK89" s="11"/>
    </row>
    <row r="90" ht="13.5" customHeight="1">
      <c r="A90" s="382"/>
      <c r="B90" s="388" t="s">
        <v>887</v>
      </c>
      <c r="C90" s="25"/>
      <c r="D90" s="25"/>
      <c r="E90" s="25"/>
      <c r="F90" s="25"/>
      <c r="G90" s="25"/>
      <c r="H90" s="25"/>
      <c r="I90" s="25"/>
      <c r="J90" s="25"/>
      <c r="K90" s="25"/>
      <c r="L90" s="25"/>
      <c r="M90" s="25"/>
      <c r="N90" s="25"/>
      <c r="O90" s="25"/>
      <c r="P90" s="25"/>
      <c r="Q90" s="25"/>
      <c r="R90" s="25"/>
      <c r="S90" s="25"/>
      <c r="T90" s="25"/>
      <c r="U90" s="25"/>
      <c r="V90" s="25"/>
      <c r="W90" s="25"/>
      <c r="X90" s="25"/>
      <c r="Y90" s="25"/>
      <c r="Z90" s="11"/>
      <c r="AA90" s="189"/>
      <c r="AB90" s="11"/>
      <c r="AC90" s="264"/>
      <c r="AD90" s="11"/>
      <c r="AE90" s="11"/>
      <c r="AF90" s="11"/>
      <c r="AG90" s="11"/>
      <c r="AH90" s="11"/>
      <c r="AI90" s="11"/>
      <c r="AJ90" s="11"/>
      <c r="AK90" s="11"/>
    </row>
    <row r="91" ht="13.5" customHeight="1">
      <c r="A91" s="376">
        <f>A51</f>
        <v>11</v>
      </c>
      <c r="B91" s="377" t="str">
        <f>IF(B51="","",B51)</f>
        <v/>
      </c>
      <c r="H91" s="378" t="s">
        <v>870</v>
      </c>
      <c r="I91" s="378"/>
      <c r="J91" s="387"/>
      <c r="K91" s="25"/>
      <c r="L91" s="25"/>
      <c r="M91" s="25"/>
      <c r="N91" s="25"/>
      <c r="O91" s="25"/>
      <c r="P91" s="25"/>
      <c r="Q91" s="25"/>
      <c r="R91" s="25"/>
      <c r="S91" s="378" t="s">
        <v>872</v>
      </c>
      <c r="U91" s="380">
        <f>IF(H51="","",H51)</f>
        <v>0</v>
      </c>
      <c r="V91" s="25"/>
      <c r="W91" s="378" t="s">
        <v>873</v>
      </c>
      <c r="Y91" s="381">
        <f>IF((W51="")*(X51=""),"",SUM(W51:X51))</f>
        <v>0</v>
      </c>
      <c r="Z91" s="11"/>
      <c r="AA91" s="189"/>
      <c r="AB91" s="11"/>
      <c r="AC91" s="264"/>
      <c r="AD91" s="11"/>
      <c r="AE91" s="11"/>
      <c r="AF91" s="11"/>
      <c r="AG91" s="11"/>
      <c r="AH91" s="11"/>
      <c r="AI91" s="11"/>
      <c r="AJ91" s="11"/>
      <c r="AK91" s="11"/>
    </row>
    <row r="92" ht="13.5" customHeight="1">
      <c r="A92" s="382"/>
      <c r="B92" s="388" t="s">
        <v>887</v>
      </c>
      <c r="C92" s="25"/>
      <c r="D92" s="25"/>
      <c r="E92" s="25"/>
      <c r="F92" s="25"/>
      <c r="G92" s="25"/>
      <c r="H92" s="25"/>
      <c r="I92" s="25"/>
      <c r="J92" s="25"/>
      <c r="K92" s="25"/>
      <c r="L92" s="25"/>
      <c r="M92" s="25"/>
      <c r="N92" s="25"/>
      <c r="O92" s="25"/>
      <c r="P92" s="25"/>
      <c r="Q92" s="25"/>
      <c r="R92" s="25"/>
      <c r="S92" s="25"/>
      <c r="T92" s="25"/>
      <c r="U92" s="25"/>
      <c r="V92" s="25"/>
      <c r="W92" s="25"/>
      <c r="X92" s="25"/>
      <c r="Y92" s="25"/>
      <c r="Z92" s="11"/>
      <c r="AA92" s="189"/>
      <c r="AB92" s="11"/>
      <c r="AC92" s="264"/>
      <c r="AD92" s="11"/>
      <c r="AE92" s="11"/>
      <c r="AF92" s="11"/>
      <c r="AG92" s="11"/>
      <c r="AH92" s="11"/>
      <c r="AI92" s="11"/>
      <c r="AJ92" s="11"/>
      <c r="AK92" s="11"/>
    </row>
    <row r="93" ht="13.5" customHeight="1">
      <c r="A93" s="389">
        <f>A52</f>
        <v>12</v>
      </c>
      <c r="B93" s="390" t="str">
        <f>IF(B52="","",B52)</f>
        <v/>
      </c>
      <c r="C93" s="32"/>
      <c r="D93" s="32"/>
      <c r="E93" s="32"/>
      <c r="F93" s="32"/>
      <c r="G93" s="32"/>
      <c r="H93" s="391" t="s">
        <v>870</v>
      </c>
      <c r="I93" s="391"/>
      <c r="J93" s="392"/>
      <c r="K93" s="128"/>
      <c r="L93" s="128"/>
      <c r="M93" s="128"/>
      <c r="N93" s="128"/>
      <c r="O93" s="128"/>
      <c r="P93" s="128"/>
      <c r="Q93" s="128"/>
      <c r="R93" s="128"/>
      <c r="S93" s="391" t="s">
        <v>872</v>
      </c>
      <c r="T93" s="32"/>
      <c r="U93" s="393">
        <f>IF(H52="","",H52)</f>
        <v>0</v>
      </c>
      <c r="V93" s="128"/>
      <c r="W93" s="391" t="s">
        <v>873</v>
      </c>
      <c r="X93" s="32"/>
      <c r="Y93" s="394">
        <f>IF((W52="")*(X52=""),"",SUM(W52:X52))</f>
        <v>0</v>
      </c>
      <c r="Z93" s="11"/>
      <c r="AA93" s="189"/>
      <c r="AB93" s="11"/>
      <c r="AC93" s="264"/>
      <c r="AD93" s="11"/>
      <c r="AE93" s="11"/>
      <c r="AF93" s="11"/>
      <c r="AG93" s="11"/>
      <c r="AH93" s="11"/>
      <c r="AI93" s="11"/>
      <c r="AJ93" s="11"/>
      <c r="AK93" s="11"/>
    </row>
    <row r="94" ht="13.5" customHeight="1">
      <c r="A94" s="382"/>
      <c r="B94" s="388" t="s">
        <v>887</v>
      </c>
      <c r="C94" s="25"/>
      <c r="D94" s="25"/>
      <c r="E94" s="25"/>
      <c r="F94" s="25"/>
      <c r="G94" s="25"/>
      <c r="H94" s="25"/>
      <c r="I94" s="25"/>
      <c r="J94" s="25"/>
      <c r="K94" s="25"/>
      <c r="L94" s="25"/>
      <c r="M94" s="25"/>
      <c r="N94" s="25"/>
      <c r="O94" s="25"/>
      <c r="P94" s="25"/>
      <c r="Q94" s="25"/>
      <c r="R94" s="25"/>
      <c r="S94" s="25"/>
      <c r="T94" s="25"/>
      <c r="U94" s="25"/>
      <c r="V94" s="25"/>
      <c r="W94" s="25"/>
      <c r="X94" s="25"/>
      <c r="Y94" s="25"/>
      <c r="Z94" s="11"/>
      <c r="AA94" s="189"/>
      <c r="AB94" s="11"/>
      <c r="AC94" s="264"/>
      <c r="AD94" s="11"/>
      <c r="AE94" s="11"/>
      <c r="AF94" s="11"/>
      <c r="AG94" s="11"/>
      <c r="AH94" s="11"/>
      <c r="AI94" s="11"/>
      <c r="AJ94" s="11"/>
      <c r="AK94" s="11"/>
    </row>
    <row r="95" ht="13.5" customHeight="1">
      <c r="A95" s="389">
        <f>A53</f>
        <v>13</v>
      </c>
      <c r="B95" s="390" t="str">
        <f>IF(B53="","",B53)</f>
        <v/>
      </c>
      <c r="C95" s="32"/>
      <c r="D95" s="32"/>
      <c r="E95" s="32"/>
      <c r="F95" s="32"/>
      <c r="G95" s="32"/>
      <c r="H95" s="391" t="s">
        <v>870</v>
      </c>
      <c r="I95" s="391"/>
      <c r="J95" s="392"/>
      <c r="K95" s="128"/>
      <c r="L95" s="128"/>
      <c r="M95" s="128"/>
      <c r="N95" s="128"/>
      <c r="O95" s="128"/>
      <c r="P95" s="128"/>
      <c r="Q95" s="128"/>
      <c r="R95" s="128"/>
      <c r="S95" s="391" t="s">
        <v>872</v>
      </c>
      <c r="T95" s="32"/>
      <c r="U95" s="393">
        <f>IF(H53="","",H53)</f>
        <v>0</v>
      </c>
      <c r="V95" s="128"/>
      <c r="W95" s="391" t="s">
        <v>873</v>
      </c>
      <c r="X95" s="32"/>
      <c r="Y95" s="394">
        <f>IF((W53="")*(X53=""),"",SUM(W53:X53))</f>
        <v>0</v>
      </c>
      <c r="Z95" s="11"/>
      <c r="AA95" s="189"/>
      <c r="AB95" s="11"/>
      <c r="AC95" s="264"/>
      <c r="AD95" s="11"/>
      <c r="AE95" s="11"/>
      <c r="AF95" s="11"/>
      <c r="AG95" s="11"/>
      <c r="AH95" s="11"/>
      <c r="AI95" s="11"/>
      <c r="AJ95" s="11"/>
      <c r="AK95" s="11"/>
    </row>
    <row r="96" ht="13.5" customHeight="1">
      <c r="A96" s="382"/>
      <c r="B96" s="388" t="s">
        <v>887</v>
      </c>
      <c r="C96" s="25"/>
      <c r="D96" s="25"/>
      <c r="E96" s="25"/>
      <c r="F96" s="25"/>
      <c r="G96" s="25"/>
      <c r="H96" s="25"/>
      <c r="I96" s="25"/>
      <c r="J96" s="25"/>
      <c r="K96" s="25"/>
      <c r="L96" s="25"/>
      <c r="M96" s="25"/>
      <c r="N96" s="25"/>
      <c r="O96" s="25"/>
      <c r="P96" s="25"/>
      <c r="Q96" s="25"/>
      <c r="R96" s="25"/>
      <c r="S96" s="25"/>
      <c r="T96" s="25"/>
      <c r="U96" s="25"/>
      <c r="V96" s="25"/>
      <c r="W96" s="25"/>
      <c r="X96" s="25"/>
      <c r="Y96" s="25"/>
      <c r="Z96" s="11"/>
      <c r="AA96" s="189"/>
      <c r="AB96" s="11"/>
      <c r="AC96" s="264"/>
      <c r="AD96" s="11"/>
      <c r="AE96" s="11"/>
      <c r="AF96" s="11"/>
      <c r="AG96" s="11"/>
      <c r="AH96" s="11"/>
      <c r="AI96" s="11"/>
      <c r="AJ96" s="11"/>
      <c r="AK96" s="11"/>
    </row>
    <row r="97" ht="13.5" customHeight="1">
      <c r="A97" s="389">
        <f>A54</f>
        <v>14</v>
      </c>
      <c r="B97" s="390" t="str">
        <f>IF(B54="","",B54)</f>
        <v/>
      </c>
      <c r="C97" s="32"/>
      <c r="D97" s="32"/>
      <c r="E97" s="32"/>
      <c r="F97" s="32"/>
      <c r="G97" s="32"/>
      <c r="H97" s="391" t="s">
        <v>870</v>
      </c>
      <c r="I97" s="391"/>
      <c r="J97" s="395"/>
      <c r="K97" s="128"/>
      <c r="L97" s="128"/>
      <c r="M97" s="128"/>
      <c r="N97" s="128"/>
      <c r="O97" s="128"/>
      <c r="P97" s="128"/>
      <c r="Q97" s="128"/>
      <c r="R97" s="128"/>
      <c r="S97" s="391" t="s">
        <v>872</v>
      </c>
      <c r="T97" s="32"/>
      <c r="U97" s="393">
        <f>IF(H54="","",H54)</f>
        <v>0</v>
      </c>
      <c r="V97" s="128"/>
      <c r="W97" s="391" t="s">
        <v>873</v>
      </c>
      <c r="X97" s="32"/>
      <c r="Y97" s="394">
        <f>IF((W54="")*(X54=""),"",SUM(W54:X54))</f>
        <v>0</v>
      </c>
      <c r="Z97" s="11"/>
      <c r="AA97" s="189"/>
      <c r="AB97" s="11"/>
      <c r="AC97" s="264"/>
      <c r="AD97" s="11"/>
      <c r="AE97" s="11"/>
      <c r="AF97" s="11"/>
      <c r="AG97" s="11"/>
      <c r="AH97" s="11"/>
      <c r="AI97" s="11"/>
      <c r="AJ97" s="11"/>
      <c r="AK97" s="11"/>
    </row>
    <row r="98" ht="13.5" customHeight="1">
      <c r="A98" s="382"/>
      <c r="B98" s="388" t="s">
        <v>887</v>
      </c>
      <c r="C98" s="25"/>
      <c r="D98" s="25"/>
      <c r="E98" s="25"/>
      <c r="F98" s="25"/>
      <c r="G98" s="25"/>
      <c r="H98" s="25"/>
      <c r="I98" s="25"/>
      <c r="J98" s="25"/>
      <c r="K98" s="25"/>
      <c r="L98" s="25"/>
      <c r="M98" s="25"/>
      <c r="N98" s="25"/>
      <c r="O98" s="25"/>
      <c r="P98" s="25"/>
      <c r="Q98" s="25"/>
      <c r="R98" s="25"/>
      <c r="S98" s="25"/>
      <c r="T98" s="25"/>
      <c r="U98" s="25"/>
      <c r="V98" s="25"/>
      <c r="W98" s="25"/>
      <c r="X98" s="25"/>
      <c r="Y98" s="25"/>
      <c r="Z98" s="11"/>
      <c r="AA98" s="189"/>
      <c r="AB98" s="11"/>
      <c r="AC98" s="264"/>
      <c r="AD98" s="11"/>
      <c r="AE98" s="11"/>
      <c r="AF98" s="11"/>
      <c r="AG98" s="11"/>
      <c r="AH98" s="11"/>
      <c r="AI98" s="11"/>
      <c r="AJ98" s="11"/>
      <c r="AK98" s="11"/>
    </row>
    <row r="99" ht="13.5" customHeight="1">
      <c r="A99" s="389">
        <f>A55</f>
        <v>15</v>
      </c>
      <c r="B99" s="390" t="str">
        <f>IF(B55="","",B55)</f>
        <v/>
      </c>
      <c r="C99" s="32"/>
      <c r="D99" s="32"/>
      <c r="E99" s="32"/>
      <c r="F99" s="32"/>
      <c r="G99" s="32"/>
      <c r="H99" s="391" t="s">
        <v>870</v>
      </c>
      <c r="I99" s="391"/>
      <c r="J99" s="395"/>
      <c r="K99" s="128"/>
      <c r="L99" s="128"/>
      <c r="M99" s="128"/>
      <c r="N99" s="128"/>
      <c r="O99" s="128"/>
      <c r="P99" s="128"/>
      <c r="Q99" s="128"/>
      <c r="R99" s="128"/>
      <c r="S99" s="391" t="s">
        <v>872</v>
      </c>
      <c r="T99" s="32"/>
      <c r="U99" s="393">
        <f>IF(H55="","",H55)</f>
        <v>0</v>
      </c>
      <c r="V99" s="128"/>
      <c r="W99" s="391" t="s">
        <v>873</v>
      </c>
      <c r="X99" s="32"/>
      <c r="Y99" s="394">
        <f>IF((W55="")*(X55=""),"",SUM(W55:X55))</f>
        <v>0</v>
      </c>
      <c r="Z99" s="11"/>
      <c r="AA99" s="189"/>
      <c r="AB99" s="11"/>
      <c r="AC99" s="264"/>
      <c r="AD99" s="11"/>
      <c r="AE99" s="11"/>
      <c r="AF99" s="11"/>
      <c r="AG99" s="11"/>
      <c r="AH99" s="11"/>
      <c r="AI99" s="11"/>
      <c r="AJ99" s="11"/>
      <c r="AK99" s="11"/>
    </row>
    <row r="100" ht="13.5" customHeight="1">
      <c r="A100" s="382"/>
      <c r="B100" s="388" t="s">
        <v>887</v>
      </c>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11"/>
      <c r="AA100" s="189"/>
      <c r="AB100" s="11"/>
      <c r="AC100" s="264"/>
      <c r="AD100" s="11"/>
      <c r="AE100" s="11"/>
      <c r="AF100" s="11"/>
      <c r="AG100" s="11"/>
      <c r="AH100" s="11"/>
      <c r="AI100" s="11"/>
      <c r="AJ100" s="11"/>
      <c r="AK100" s="11"/>
    </row>
    <row r="101" ht="13.5" customHeight="1">
      <c r="A101" s="389">
        <f>A56</f>
        <v>16</v>
      </c>
      <c r="B101" s="390" t="str">
        <f>IF(B56="","",B56)</f>
        <v/>
      </c>
      <c r="C101" s="32"/>
      <c r="D101" s="32"/>
      <c r="E101" s="32"/>
      <c r="F101" s="32"/>
      <c r="G101" s="32"/>
      <c r="H101" s="391" t="s">
        <v>870</v>
      </c>
      <c r="I101" s="391"/>
      <c r="J101" s="395"/>
      <c r="K101" s="128"/>
      <c r="L101" s="128"/>
      <c r="M101" s="128"/>
      <c r="N101" s="128"/>
      <c r="O101" s="128"/>
      <c r="P101" s="128"/>
      <c r="Q101" s="128"/>
      <c r="R101" s="128"/>
      <c r="S101" s="391" t="s">
        <v>872</v>
      </c>
      <c r="T101" s="32"/>
      <c r="U101" s="393">
        <f>IF(H56="","",H56)</f>
        <v>0</v>
      </c>
      <c r="V101" s="128"/>
      <c r="W101" s="391" t="s">
        <v>873</v>
      </c>
      <c r="X101" s="32"/>
      <c r="Y101" s="394">
        <f>IF((W56="")*(X56=""),"",SUM(W56:X56))</f>
        <v>0</v>
      </c>
      <c r="Z101" s="11"/>
      <c r="AA101" s="189"/>
      <c r="AB101" s="11"/>
      <c r="AC101" s="264"/>
      <c r="AD101" s="11"/>
      <c r="AE101" s="11"/>
      <c r="AF101" s="11"/>
      <c r="AG101" s="11"/>
      <c r="AH101" s="11"/>
      <c r="AI101" s="11"/>
      <c r="AJ101" s="11"/>
      <c r="AK101" s="11"/>
    </row>
    <row r="102" ht="13.5" customHeight="1">
      <c r="A102" s="382"/>
      <c r="B102" s="388" t="s">
        <v>887</v>
      </c>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11"/>
      <c r="AA102" s="189"/>
      <c r="AB102" s="11"/>
      <c r="AC102" s="264"/>
      <c r="AD102" s="11"/>
      <c r="AE102" s="11"/>
      <c r="AF102" s="11"/>
      <c r="AG102" s="11"/>
      <c r="AH102" s="11"/>
      <c r="AI102" s="11"/>
      <c r="AJ102" s="11"/>
      <c r="AK102" s="11"/>
    </row>
    <row r="103" ht="13.5" customHeight="1">
      <c r="A103" s="389">
        <f>A57</f>
        <v>17</v>
      </c>
      <c r="B103" s="390" t="str">
        <f>IF(B57="","",B57)</f>
        <v/>
      </c>
      <c r="C103" s="32"/>
      <c r="D103" s="32"/>
      <c r="E103" s="32"/>
      <c r="F103" s="32"/>
      <c r="G103" s="32"/>
      <c r="H103" s="391" t="s">
        <v>870</v>
      </c>
      <c r="I103" s="391"/>
      <c r="J103" s="395"/>
      <c r="K103" s="128"/>
      <c r="L103" s="128"/>
      <c r="M103" s="128"/>
      <c r="N103" s="128"/>
      <c r="O103" s="128"/>
      <c r="P103" s="128"/>
      <c r="Q103" s="128"/>
      <c r="R103" s="128"/>
      <c r="S103" s="391" t="s">
        <v>872</v>
      </c>
      <c r="T103" s="32"/>
      <c r="U103" s="393">
        <f>IF(H57="","",H57)</f>
        <v>0</v>
      </c>
      <c r="V103" s="128"/>
      <c r="W103" s="391" t="s">
        <v>873</v>
      </c>
      <c r="X103" s="32"/>
      <c r="Y103" s="394">
        <f>IF((W57="")*(X57=""),"",SUM(W57:X57))</f>
        <v>0</v>
      </c>
      <c r="Z103" s="11"/>
      <c r="AA103" s="189"/>
      <c r="AB103" s="11"/>
      <c r="AC103" s="264"/>
      <c r="AD103" s="11"/>
      <c r="AE103" s="11"/>
      <c r="AF103" s="11"/>
      <c r="AG103" s="11"/>
      <c r="AH103" s="11"/>
      <c r="AI103" s="11"/>
      <c r="AJ103" s="11"/>
      <c r="AK103" s="11"/>
    </row>
    <row r="104" ht="13.5" customHeight="1">
      <c r="A104" s="382"/>
      <c r="B104" s="388" t="s">
        <v>887</v>
      </c>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11"/>
      <c r="AA104" s="189"/>
      <c r="AB104" s="11"/>
      <c r="AC104" s="264"/>
      <c r="AD104" s="11"/>
      <c r="AE104" s="11"/>
      <c r="AF104" s="11"/>
      <c r="AG104" s="11"/>
      <c r="AH104" s="11"/>
      <c r="AI104" s="11"/>
      <c r="AJ104" s="11"/>
      <c r="AK104" s="11"/>
    </row>
    <row r="105" ht="13.5" customHeight="1">
      <c r="A105" s="389">
        <f>A58</f>
        <v>18</v>
      </c>
      <c r="B105" s="390" t="str">
        <f>IF(B58="","",B58)</f>
        <v/>
      </c>
      <c r="C105" s="32"/>
      <c r="D105" s="32"/>
      <c r="E105" s="32"/>
      <c r="F105" s="32"/>
      <c r="G105" s="32"/>
      <c r="H105" s="391" t="s">
        <v>870</v>
      </c>
      <c r="I105" s="391"/>
      <c r="J105" s="395"/>
      <c r="K105" s="128"/>
      <c r="L105" s="128"/>
      <c r="M105" s="128"/>
      <c r="N105" s="128"/>
      <c r="O105" s="128"/>
      <c r="P105" s="128"/>
      <c r="Q105" s="128"/>
      <c r="R105" s="128"/>
      <c r="S105" s="391" t="s">
        <v>872</v>
      </c>
      <c r="T105" s="32"/>
      <c r="U105" s="393">
        <f>IF(H58="","",H58)</f>
        <v>0</v>
      </c>
      <c r="V105" s="128"/>
      <c r="W105" s="391" t="s">
        <v>873</v>
      </c>
      <c r="X105" s="32"/>
      <c r="Y105" s="394">
        <f>IF((W58="")*(X58=""),"",SUM(W58:X58))</f>
        <v>0</v>
      </c>
      <c r="Z105" s="11"/>
      <c r="AA105" s="189"/>
      <c r="AB105" s="11"/>
      <c r="AC105" s="264"/>
      <c r="AD105" s="11"/>
      <c r="AE105" s="11"/>
      <c r="AF105" s="11"/>
      <c r="AG105" s="11"/>
      <c r="AH105" s="11"/>
      <c r="AI105" s="11"/>
      <c r="AJ105" s="11"/>
      <c r="AK105" s="11"/>
    </row>
    <row r="106" ht="13.5" customHeight="1">
      <c r="A106" s="382"/>
      <c r="B106" s="388" t="s">
        <v>887</v>
      </c>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11"/>
      <c r="AA106" s="189"/>
      <c r="AB106" s="11"/>
      <c r="AC106" s="264"/>
      <c r="AD106" s="11"/>
      <c r="AE106" s="11"/>
      <c r="AF106" s="11"/>
      <c r="AG106" s="11"/>
      <c r="AH106" s="11"/>
      <c r="AI106" s="11"/>
      <c r="AJ106" s="11"/>
      <c r="AK106" s="11"/>
    </row>
    <row r="107" ht="13.5" customHeight="1">
      <c r="A107" s="389">
        <f>A59</f>
        <v>19</v>
      </c>
      <c r="B107" s="390" t="str">
        <f>IF(B59="","",B59)</f>
        <v/>
      </c>
      <c r="C107" s="32"/>
      <c r="D107" s="32"/>
      <c r="E107" s="32"/>
      <c r="F107" s="32"/>
      <c r="G107" s="32"/>
      <c r="H107" s="391" t="s">
        <v>870</v>
      </c>
      <c r="I107" s="391"/>
      <c r="J107" s="395"/>
      <c r="K107" s="128"/>
      <c r="L107" s="128"/>
      <c r="M107" s="128"/>
      <c r="N107" s="128"/>
      <c r="O107" s="128"/>
      <c r="P107" s="128"/>
      <c r="Q107" s="128"/>
      <c r="R107" s="128"/>
      <c r="S107" s="391" t="s">
        <v>872</v>
      </c>
      <c r="T107" s="32"/>
      <c r="U107" s="393">
        <f>IF(H59="","",H59)</f>
        <v>0</v>
      </c>
      <c r="V107" s="128"/>
      <c r="W107" s="391" t="s">
        <v>873</v>
      </c>
      <c r="X107" s="32"/>
      <c r="Y107" s="394">
        <f>IF((W59="")*(X59=""),"",SUM(W59:X59))</f>
        <v>0</v>
      </c>
      <c r="Z107" s="11"/>
      <c r="AA107" s="189"/>
      <c r="AB107" s="11"/>
      <c r="AC107" s="264"/>
      <c r="AD107" s="11"/>
      <c r="AE107" s="11"/>
      <c r="AF107" s="11"/>
      <c r="AG107" s="11"/>
      <c r="AH107" s="11"/>
      <c r="AI107" s="11"/>
      <c r="AJ107" s="11"/>
      <c r="AK107" s="11"/>
    </row>
    <row r="108" ht="13.5" customHeight="1">
      <c r="A108" s="382"/>
      <c r="B108" s="388" t="s">
        <v>887</v>
      </c>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11"/>
      <c r="AA108" s="189"/>
      <c r="AB108" s="11"/>
      <c r="AC108" s="264"/>
      <c r="AD108" s="11"/>
      <c r="AE108" s="11"/>
      <c r="AF108" s="11"/>
      <c r="AG108" s="11"/>
      <c r="AH108" s="11"/>
      <c r="AI108" s="11"/>
      <c r="AJ108" s="11"/>
      <c r="AK108" s="11"/>
    </row>
    <row r="109" ht="13.5" customHeight="1">
      <c r="A109" s="389">
        <f>A60</f>
        <v>20</v>
      </c>
      <c r="B109" s="390" t="str">
        <f>IF(B60="","",B60)</f>
        <v/>
      </c>
      <c r="C109" s="32"/>
      <c r="D109" s="32"/>
      <c r="E109" s="32"/>
      <c r="F109" s="32"/>
      <c r="G109" s="32"/>
      <c r="H109" s="391" t="s">
        <v>870</v>
      </c>
      <c r="I109" s="391"/>
      <c r="J109" s="395"/>
      <c r="K109" s="128"/>
      <c r="L109" s="128"/>
      <c r="M109" s="128"/>
      <c r="N109" s="128"/>
      <c r="O109" s="128"/>
      <c r="P109" s="128"/>
      <c r="Q109" s="128"/>
      <c r="R109" s="128"/>
      <c r="S109" s="391" t="s">
        <v>872</v>
      </c>
      <c r="T109" s="32"/>
      <c r="U109" s="393">
        <f>IF(H60="","",H60)</f>
        <v>0</v>
      </c>
      <c r="V109" s="128"/>
      <c r="W109" s="391" t="s">
        <v>873</v>
      </c>
      <c r="X109" s="32"/>
      <c r="Y109" s="394">
        <f>IF((W60="")*(X60=""),"",SUM(W60:X60))</f>
        <v>0</v>
      </c>
      <c r="Z109" s="11"/>
      <c r="AA109" s="189"/>
      <c r="AB109" s="11"/>
      <c r="AC109" s="264"/>
      <c r="AD109" s="11"/>
      <c r="AE109" s="11"/>
      <c r="AF109" s="11"/>
      <c r="AG109" s="11"/>
      <c r="AH109" s="11"/>
      <c r="AI109" s="11"/>
      <c r="AJ109" s="11"/>
      <c r="AK109" s="11"/>
    </row>
    <row r="110" ht="13.5" customHeight="1">
      <c r="A110" s="382"/>
      <c r="B110" s="388" t="s">
        <v>887</v>
      </c>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11"/>
      <c r="AA110" s="189"/>
      <c r="AB110" s="11"/>
      <c r="AC110" s="264"/>
      <c r="AD110" s="11"/>
      <c r="AE110" s="11"/>
      <c r="AF110" s="11"/>
      <c r="AG110" s="11"/>
      <c r="AH110" s="11"/>
      <c r="AI110" s="11"/>
      <c r="AJ110" s="11"/>
      <c r="AK110" s="11"/>
    </row>
    <row r="111" ht="13.5" customHeight="1">
      <c r="A111" s="389">
        <f>A61</f>
        <v>21</v>
      </c>
      <c r="B111" s="390" t="str">
        <f>IF(B61="","",B61)</f>
        <v/>
      </c>
      <c r="C111" s="32"/>
      <c r="D111" s="32"/>
      <c r="E111" s="32"/>
      <c r="F111" s="32"/>
      <c r="G111" s="32"/>
      <c r="H111" s="391" t="s">
        <v>870</v>
      </c>
      <c r="I111" s="391"/>
      <c r="J111" s="395"/>
      <c r="K111" s="128"/>
      <c r="L111" s="128"/>
      <c r="M111" s="128"/>
      <c r="N111" s="128"/>
      <c r="O111" s="128"/>
      <c r="P111" s="128"/>
      <c r="Q111" s="128"/>
      <c r="R111" s="128"/>
      <c r="S111" s="391" t="s">
        <v>872</v>
      </c>
      <c r="T111" s="32"/>
      <c r="U111" s="393">
        <f>IF(H61="","",H61)</f>
        <v>0</v>
      </c>
      <c r="V111" s="128"/>
      <c r="W111" s="391" t="s">
        <v>873</v>
      </c>
      <c r="X111" s="32"/>
      <c r="Y111" s="394">
        <f>IF((W61="")*(X61=""),"",SUM(W61:X61))</f>
        <v>0</v>
      </c>
      <c r="Z111" s="11"/>
      <c r="AA111" s="189"/>
      <c r="AB111" s="11"/>
      <c r="AC111" s="264"/>
      <c r="AD111" s="11"/>
      <c r="AE111" s="11"/>
      <c r="AF111" s="11"/>
      <c r="AG111" s="11"/>
      <c r="AH111" s="11"/>
      <c r="AI111" s="11"/>
      <c r="AJ111" s="11"/>
      <c r="AK111" s="11"/>
    </row>
    <row r="112" ht="13.5" customHeight="1">
      <c r="A112" s="382"/>
      <c r="B112" s="388" t="s">
        <v>887</v>
      </c>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11"/>
      <c r="AA112" s="189"/>
      <c r="AB112" s="11"/>
      <c r="AC112" s="264"/>
      <c r="AD112" s="11"/>
      <c r="AE112" s="11"/>
      <c r="AF112" s="11"/>
      <c r="AG112" s="11"/>
      <c r="AH112" s="11"/>
      <c r="AI112" s="11"/>
      <c r="AJ112" s="11"/>
      <c r="AK112" s="11"/>
    </row>
    <row r="113" ht="13.5" customHeight="1">
      <c r="A113" s="389">
        <f>A62</f>
        <v>22</v>
      </c>
      <c r="B113" s="390" t="str">
        <f>IF(B62="","",B62)</f>
        <v/>
      </c>
      <c r="C113" s="32"/>
      <c r="D113" s="32"/>
      <c r="E113" s="32"/>
      <c r="F113" s="32"/>
      <c r="G113" s="32"/>
      <c r="H113" s="391" t="s">
        <v>870</v>
      </c>
      <c r="I113" s="391"/>
      <c r="J113" s="395"/>
      <c r="K113" s="128"/>
      <c r="L113" s="128"/>
      <c r="M113" s="128"/>
      <c r="N113" s="128"/>
      <c r="O113" s="128"/>
      <c r="P113" s="128"/>
      <c r="Q113" s="128"/>
      <c r="R113" s="128"/>
      <c r="S113" s="391" t="s">
        <v>872</v>
      </c>
      <c r="T113" s="32"/>
      <c r="U113" s="393">
        <f>IF(H62="","",H62)</f>
        <v>0</v>
      </c>
      <c r="V113" s="128"/>
      <c r="W113" s="391" t="s">
        <v>873</v>
      </c>
      <c r="X113" s="32"/>
      <c r="Y113" s="394">
        <f>IF((W62="")*(X62=""),"",SUM(W62:X62))</f>
        <v>0</v>
      </c>
      <c r="Z113" s="11"/>
      <c r="AA113" s="189"/>
      <c r="AB113" s="11"/>
      <c r="AC113" s="264"/>
      <c r="AD113" s="11"/>
      <c r="AE113" s="11"/>
      <c r="AF113" s="11"/>
      <c r="AG113" s="11"/>
      <c r="AH113" s="11"/>
      <c r="AI113" s="11"/>
      <c r="AJ113" s="11"/>
      <c r="AK113" s="11"/>
    </row>
    <row r="114" ht="13.5" customHeight="1">
      <c r="A114" s="382"/>
      <c r="B114" s="388" t="s">
        <v>887</v>
      </c>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11"/>
      <c r="AA114" s="189"/>
      <c r="AB114" s="11"/>
      <c r="AC114" s="264"/>
      <c r="AD114" s="11"/>
      <c r="AE114" s="11"/>
      <c r="AF114" s="11"/>
      <c r="AG114" s="11"/>
      <c r="AH114" s="11"/>
      <c r="AI114" s="11"/>
      <c r="AJ114" s="11"/>
      <c r="AK114" s="11"/>
    </row>
    <row r="115" ht="13.5" customHeight="1">
      <c r="A115" s="389">
        <f>A63</f>
        <v>23</v>
      </c>
      <c r="B115" s="390" t="str">
        <f>IF(B63="","",B63)</f>
        <v/>
      </c>
      <c r="C115" s="32"/>
      <c r="D115" s="32"/>
      <c r="E115" s="32"/>
      <c r="F115" s="32"/>
      <c r="G115" s="32"/>
      <c r="H115" s="391" t="s">
        <v>870</v>
      </c>
      <c r="I115" s="391"/>
      <c r="J115" s="395"/>
      <c r="K115" s="128"/>
      <c r="L115" s="128"/>
      <c r="M115" s="128"/>
      <c r="N115" s="128"/>
      <c r="O115" s="128"/>
      <c r="P115" s="128"/>
      <c r="Q115" s="128"/>
      <c r="R115" s="128"/>
      <c r="S115" s="391" t="s">
        <v>872</v>
      </c>
      <c r="T115" s="32"/>
      <c r="U115" s="393">
        <f>IF(H63="","",H63)</f>
        <v>0</v>
      </c>
      <c r="V115" s="128"/>
      <c r="W115" s="391" t="s">
        <v>873</v>
      </c>
      <c r="X115" s="32"/>
      <c r="Y115" s="394">
        <f>IF((W63="")*(X63=""),"",SUM(W63:X63))</f>
        <v>0</v>
      </c>
      <c r="Z115" s="11"/>
      <c r="AA115" s="189"/>
      <c r="AB115" s="11"/>
      <c r="AC115" s="264"/>
      <c r="AD115" s="11"/>
      <c r="AE115" s="11"/>
      <c r="AF115" s="11"/>
      <c r="AG115" s="11"/>
      <c r="AH115" s="11"/>
      <c r="AI115" s="11"/>
      <c r="AJ115" s="11"/>
      <c r="AK115" s="11"/>
    </row>
    <row r="116" ht="13.5" customHeight="1">
      <c r="A116" s="382"/>
      <c r="B116" s="388" t="s">
        <v>887</v>
      </c>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11"/>
      <c r="AA116" s="189"/>
      <c r="AB116" s="11"/>
      <c r="AC116" s="264"/>
      <c r="AD116" s="11"/>
      <c r="AE116" s="11"/>
      <c r="AF116" s="11"/>
      <c r="AG116" s="11"/>
      <c r="AH116" s="11"/>
      <c r="AI116" s="11"/>
      <c r="AJ116" s="11"/>
      <c r="AK116" s="11"/>
    </row>
    <row r="117" ht="13.5" customHeight="1">
      <c r="A117" s="389">
        <f>A64</f>
        <v>24</v>
      </c>
      <c r="B117" s="390" t="str">
        <f>IF(B64="","",B64)</f>
        <v/>
      </c>
      <c r="C117" s="32"/>
      <c r="D117" s="32"/>
      <c r="E117" s="32"/>
      <c r="F117" s="32"/>
      <c r="G117" s="32"/>
      <c r="H117" s="391" t="s">
        <v>870</v>
      </c>
      <c r="I117" s="391"/>
      <c r="J117" s="395"/>
      <c r="K117" s="128"/>
      <c r="L117" s="128"/>
      <c r="M117" s="128"/>
      <c r="N117" s="128"/>
      <c r="O117" s="128"/>
      <c r="P117" s="128"/>
      <c r="Q117" s="128"/>
      <c r="R117" s="128"/>
      <c r="S117" s="391" t="s">
        <v>872</v>
      </c>
      <c r="T117" s="32"/>
      <c r="U117" s="393">
        <f>IF(H64="","",H64)</f>
        <v>0</v>
      </c>
      <c r="V117" s="128"/>
      <c r="W117" s="391" t="s">
        <v>873</v>
      </c>
      <c r="X117" s="32"/>
      <c r="Y117" s="394">
        <f>IF((W64="")*(X64=""),"",SUM(W64:X64))</f>
        <v>0</v>
      </c>
      <c r="Z117" s="11"/>
      <c r="AA117" s="189"/>
      <c r="AB117" s="11"/>
      <c r="AC117" s="264"/>
      <c r="AD117" s="11"/>
      <c r="AE117" s="11"/>
      <c r="AF117" s="11"/>
      <c r="AG117" s="11"/>
      <c r="AH117" s="11"/>
      <c r="AI117" s="11"/>
      <c r="AJ117" s="11"/>
      <c r="AK117" s="11"/>
    </row>
    <row r="118" ht="13.5" customHeight="1">
      <c r="A118" s="382"/>
      <c r="B118" s="388" t="s">
        <v>887</v>
      </c>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11"/>
      <c r="AA118" s="189"/>
      <c r="AB118" s="11"/>
      <c r="AC118" s="264"/>
      <c r="AD118" s="11"/>
      <c r="AE118" s="11"/>
      <c r="AF118" s="11"/>
      <c r="AG118" s="11"/>
      <c r="AH118" s="11"/>
      <c r="AI118" s="11"/>
      <c r="AJ118" s="11"/>
      <c r="AK118" s="11"/>
    </row>
    <row r="119" ht="13.5" customHeight="1">
      <c r="A119" s="389">
        <f>A65</f>
        <v>25</v>
      </c>
      <c r="B119" s="390" t="str">
        <f>IF(B65="","",B65)</f>
        <v/>
      </c>
      <c r="C119" s="32"/>
      <c r="D119" s="32"/>
      <c r="E119" s="32"/>
      <c r="F119" s="32"/>
      <c r="G119" s="32"/>
      <c r="H119" s="391" t="s">
        <v>870</v>
      </c>
      <c r="I119" s="391"/>
      <c r="J119" s="395"/>
      <c r="K119" s="128"/>
      <c r="L119" s="128"/>
      <c r="M119" s="128"/>
      <c r="N119" s="128"/>
      <c r="O119" s="128"/>
      <c r="P119" s="128"/>
      <c r="Q119" s="128"/>
      <c r="R119" s="128"/>
      <c r="S119" s="391" t="s">
        <v>872</v>
      </c>
      <c r="T119" s="32"/>
      <c r="U119" s="393">
        <f>IF(H65="","",H65)</f>
        <v>0</v>
      </c>
      <c r="V119" s="128"/>
      <c r="W119" s="391" t="s">
        <v>873</v>
      </c>
      <c r="X119" s="32"/>
      <c r="Y119" s="394">
        <f>IF((W65="")*(X65=""),"",SUM(W65:X65))</f>
        <v>0</v>
      </c>
      <c r="Z119" s="11"/>
      <c r="AA119" s="189"/>
      <c r="AB119" s="11"/>
      <c r="AC119" s="264"/>
      <c r="AD119" s="11"/>
      <c r="AE119" s="11"/>
      <c r="AF119" s="11"/>
      <c r="AG119" s="11"/>
      <c r="AH119" s="11"/>
      <c r="AI119" s="11"/>
      <c r="AJ119" s="11"/>
      <c r="AK119" s="11"/>
    </row>
    <row r="120" ht="13.5" customHeight="1">
      <c r="A120" s="382"/>
      <c r="B120" s="388" t="s">
        <v>887</v>
      </c>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11"/>
      <c r="AA120" s="189"/>
      <c r="AB120" s="11"/>
      <c r="AC120" s="264"/>
      <c r="AD120" s="11"/>
      <c r="AE120" s="11"/>
      <c r="AF120" s="11"/>
      <c r="AG120" s="11"/>
      <c r="AH120" s="11"/>
      <c r="AI120" s="11"/>
      <c r="AJ120" s="11"/>
      <c r="AK120" s="11"/>
    </row>
    <row r="121" ht="13.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89"/>
      <c r="AB121" s="11"/>
      <c r="AC121" s="264"/>
      <c r="AD121" s="11"/>
      <c r="AE121" s="11"/>
      <c r="AF121" s="11"/>
      <c r="AG121" s="11"/>
      <c r="AH121" s="11"/>
      <c r="AI121" s="11"/>
      <c r="AJ121" s="11"/>
      <c r="AK121" s="11"/>
    </row>
    <row r="122" ht="13.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89"/>
      <c r="AB122" s="11"/>
      <c r="AC122" s="264"/>
      <c r="AD122" s="11"/>
      <c r="AE122" s="11"/>
      <c r="AF122" s="11"/>
      <c r="AG122" s="11"/>
      <c r="AH122" s="11"/>
      <c r="AI122" s="11"/>
      <c r="AJ122" s="11"/>
      <c r="AK122" s="11"/>
    </row>
    <row r="123" ht="13.5" customHeight="1">
      <c r="A123" s="11" t="s">
        <v>895</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89"/>
      <c r="AB123" s="11"/>
      <c r="AC123" s="264"/>
      <c r="AD123" s="11"/>
      <c r="AE123" s="11"/>
      <c r="AF123" s="11"/>
      <c r="AG123" s="11"/>
      <c r="AH123" s="11"/>
      <c r="AI123" s="11"/>
      <c r="AJ123" s="11"/>
      <c r="AK123" s="11"/>
    </row>
    <row r="124" ht="13.5" customHeight="1">
      <c r="A124" s="256"/>
      <c r="B124" s="256" t="s">
        <v>897</v>
      </c>
      <c r="C124" s="256" t="s">
        <v>898</v>
      </c>
      <c r="D124" s="256" t="s">
        <v>899</v>
      </c>
      <c r="E124" s="256" t="s">
        <v>900</v>
      </c>
      <c r="F124" s="256" t="s">
        <v>901</v>
      </c>
      <c r="G124" s="256" t="s">
        <v>902</v>
      </c>
      <c r="H124" s="256" t="s">
        <v>903</v>
      </c>
      <c r="I124" s="256" t="s">
        <v>904</v>
      </c>
      <c r="J124" s="256" t="s">
        <v>905</v>
      </c>
      <c r="K124" s="256" t="s">
        <v>906</v>
      </c>
      <c r="L124" s="256" t="s">
        <v>907</v>
      </c>
      <c r="M124" s="256" t="s">
        <v>908</v>
      </c>
      <c r="N124" s="256" t="s">
        <v>747</v>
      </c>
      <c r="O124" s="256" t="s">
        <v>909</v>
      </c>
      <c r="P124" s="256" t="s">
        <v>910</v>
      </c>
      <c r="Q124" s="256" t="s">
        <v>911</v>
      </c>
      <c r="R124" s="256" t="s">
        <v>912</v>
      </c>
      <c r="S124" s="256" t="s">
        <v>838</v>
      </c>
      <c r="T124" s="256" t="s">
        <v>552</v>
      </c>
      <c r="U124" s="256"/>
      <c r="V124" s="256"/>
      <c r="W124" s="256"/>
      <c r="X124" s="256"/>
      <c r="Y124" s="256"/>
      <c r="Z124" s="256"/>
      <c r="AA124" s="256"/>
      <c r="AB124" s="256"/>
      <c r="AC124" s="256"/>
      <c r="AD124" s="256"/>
      <c r="AE124" s="256"/>
      <c r="AF124" s="256"/>
      <c r="AG124" s="256"/>
      <c r="AH124" s="256"/>
      <c r="AI124" s="256"/>
      <c r="AJ124" s="256"/>
      <c r="AK124" s="256"/>
    </row>
    <row r="125" ht="20.25" customHeight="1">
      <c r="A125" s="397"/>
      <c r="B125" s="397" t="str">
        <f>IF(F18&gt;0,"Yes",IF(H18&gt;0,"Yes",IF(I18&gt;0,"Yes",IF(K18&gt;0,"Yes",IF(M18&gt;0,"Yes","No")))))</f>
        <v>No</v>
      </c>
      <c r="C125" s="397" t="str">
        <f>IF(F25&gt;0,"Yes",IF(H25&gt;0,"Yes",IF(I25&gt;0,"Yes",IF(K25&gt;0,"Yes",IF(M25&gt;0,"Yes","No")))))</f>
        <v>No</v>
      </c>
      <c r="D125" s="397" t="str">
        <f>X19</f>
        <v>Yes</v>
      </c>
      <c r="E125" s="397" t="str">
        <f>IF(F21="Yes","Yes",IF(H21="Yes","Yes",IF(I21="Yes","Yes",IF(K21="Yes","Yes",IF(M21="Yes","Yes","No")))))</f>
        <v>No</v>
      </c>
      <c r="F125" s="397" t="str">
        <f>IF(F28="Yes","Yes",IF(H28="Yes","Yes",IF(I28="Yes","Yes",IF(K28="Yes","Yes",IF(M28="Yes","Yes","No")))))</f>
        <v>No</v>
      </c>
      <c r="G125" s="397" t="str">
        <f>'Task 1'!I38</f>
        <v>Yes</v>
      </c>
      <c r="H125" s="397">
        <f>H66</f>
        <v>82</v>
      </c>
      <c r="I125" s="397"/>
      <c r="J125" s="414">
        <f>J66</f>
        <v>6</v>
      </c>
      <c r="K125" s="415">
        <f>W66</f>
        <v>0</v>
      </c>
      <c r="L125" s="414"/>
      <c r="M125" s="397">
        <f t="shared" ref="M125:Q125" si="5">M66</f>
        <v>0</v>
      </c>
      <c r="N125" s="397">
        <f t="shared" si="5"/>
        <v>0</v>
      </c>
      <c r="O125" s="397">
        <f t="shared" si="5"/>
        <v>0</v>
      </c>
      <c r="P125" s="397">
        <f t="shared" si="5"/>
        <v>0</v>
      </c>
      <c r="Q125" s="397">
        <f t="shared" si="5"/>
        <v>0</v>
      </c>
      <c r="R125" s="397">
        <f>R66+S66+T66</f>
        <v>0</v>
      </c>
      <c r="S125" s="397">
        <f t="shared" ref="S125:T125" si="6">U66</f>
        <v>0</v>
      </c>
      <c r="T125" s="416">
        <f t="shared" si="6"/>
        <v>0</v>
      </c>
      <c r="U125" s="397"/>
      <c r="V125" s="256"/>
      <c r="W125" s="256"/>
      <c r="X125" s="256"/>
      <c r="Y125" s="256"/>
      <c r="Z125" s="256"/>
      <c r="AA125" s="256"/>
      <c r="AB125" s="256"/>
      <c r="AC125" s="256"/>
      <c r="AD125" s="256"/>
      <c r="AE125" s="256"/>
      <c r="AF125" s="256"/>
      <c r="AG125" s="256"/>
      <c r="AH125" s="256"/>
      <c r="AI125" s="256"/>
      <c r="AJ125" s="256"/>
      <c r="AK125" s="256"/>
    </row>
    <row r="126" ht="13.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89"/>
      <c r="AB126" s="11"/>
      <c r="AC126" s="264"/>
      <c r="AD126" s="11"/>
      <c r="AE126" s="11"/>
      <c r="AF126" s="11"/>
      <c r="AG126" s="11"/>
      <c r="AH126" s="11"/>
      <c r="AI126" s="11"/>
      <c r="AJ126" s="11"/>
      <c r="AK126" s="11"/>
    </row>
    <row r="127" ht="13.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89"/>
      <c r="AB127" s="11"/>
      <c r="AC127" s="264"/>
      <c r="AD127" s="11"/>
      <c r="AE127" s="11"/>
      <c r="AF127" s="11"/>
      <c r="AG127" s="11"/>
      <c r="AH127" s="11"/>
      <c r="AI127" s="11"/>
      <c r="AJ127" s="11"/>
      <c r="AK127" s="11"/>
    </row>
    <row r="128" ht="13.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89"/>
      <c r="AB128" s="11"/>
      <c r="AC128" s="264"/>
      <c r="AD128" s="11"/>
      <c r="AE128" s="11"/>
      <c r="AF128" s="11"/>
      <c r="AG128" s="11"/>
      <c r="AH128" s="11"/>
      <c r="AI128" s="11"/>
      <c r="AJ128" s="11"/>
      <c r="AK128" s="11"/>
    </row>
    <row r="129" ht="13.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89"/>
      <c r="AB129" s="11"/>
      <c r="AC129" s="264"/>
      <c r="AD129" s="11"/>
      <c r="AE129" s="11"/>
      <c r="AF129" s="11"/>
      <c r="AG129" s="11"/>
      <c r="AH129" s="11"/>
      <c r="AI129" s="11"/>
      <c r="AJ129" s="11"/>
      <c r="AK129" s="11"/>
    </row>
    <row r="130" ht="13.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89"/>
      <c r="AB130" s="11"/>
      <c r="AC130" s="264"/>
      <c r="AD130" s="11"/>
      <c r="AE130" s="11"/>
      <c r="AF130" s="11"/>
      <c r="AG130" s="11"/>
      <c r="AH130" s="11"/>
      <c r="AI130" s="11"/>
      <c r="AJ130" s="11"/>
      <c r="AK130" s="11"/>
    </row>
    <row r="131" ht="13.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89"/>
      <c r="AB131" s="11"/>
      <c r="AC131" s="264"/>
      <c r="AD131" s="11"/>
      <c r="AE131" s="11"/>
      <c r="AF131" s="11"/>
      <c r="AG131" s="11"/>
      <c r="AH131" s="11"/>
      <c r="AI131" s="11"/>
      <c r="AJ131" s="11"/>
      <c r="AK131" s="11"/>
    </row>
    <row r="132" ht="13.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89"/>
      <c r="AB132" s="11"/>
      <c r="AC132" s="264"/>
      <c r="AD132" s="11"/>
      <c r="AE132" s="11"/>
      <c r="AF132" s="11"/>
      <c r="AG132" s="11"/>
      <c r="AH132" s="11"/>
      <c r="AI132" s="11"/>
      <c r="AJ132" s="11"/>
      <c r="AK132" s="11"/>
    </row>
    <row r="133" ht="13.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89"/>
      <c r="AB133" s="11"/>
      <c r="AC133" s="264"/>
      <c r="AD133" s="11"/>
      <c r="AE133" s="11"/>
      <c r="AF133" s="11"/>
      <c r="AG133" s="11"/>
      <c r="AH133" s="11"/>
      <c r="AI133" s="11"/>
      <c r="AJ133" s="11"/>
      <c r="AK133" s="11"/>
    </row>
    <row r="134" ht="13.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89"/>
      <c r="AB134" s="11"/>
      <c r="AC134" s="264"/>
      <c r="AD134" s="11"/>
      <c r="AE134" s="11"/>
      <c r="AF134" s="11"/>
      <c r="AG134" s="11"/>
      <c r="AH134" s="11"/>
      <c r="AI134" s="11"/>
      <c r="AJ134" s="11"/>
      <c r="AK134" s="11"/>
    </row>
    <row r="135" ht="13.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89"/>
      <c r="AB135" s="11"/>
      <c r="AC135" s="264"/>
      <c r="AD135" s="11"/>
      <c r="AE135" s="11"/>
      <c r="AF135" s="11"/>
      <c r="AG135" s="11"/>
      <c r="AH135" s="11"/>
      <c r="AI135" s="11"/>
      <c r="AJ135" s="11"/>
      <c r="AK135" s="11"/>
    </row>
    <row r="136" ht="13.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89"/>
      <c r="AB136" s="11"/>
      <c r="AC136" s="264"/>
      <c r="AD136" s="11"/>
      <c r="AE136" s="11"/>
      <c r="AF136" s="11"/>
      <c r="AG136" s="11"/>
      <c r="AH136" s="11"/>
      <c r="AI136" s="11"/>
      <c r="AJ136" s="11"/>
      <c r="AK136" s="11"/>
    </row>
    <row r="137" ht="13.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89"/>
      <c r="AB137" s="11"/>
      <c r="AC137" s="264"/>
      <c r="AD137" s="11"/>
      <c r="AE137" s="11"/>
      <c r="AF137" s="11"/>
      <c r="AG137" s="11"/>
      <c r="AH137" s="11"/>
      <c r="AI137" s="11"/>
      <c r="AJ137" s="11"/>
      <c r="AK137" s="11"/>
    </row>
    <row r="138" ht="13.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89"/>
      <c r="AB138" s="11"/>
      <c r="AC138" s="264"/>
      <c r="AD138" s="11"/>
      <c r="AE138" s="11"/>
      <c r="AF138" s="11"/>
      <c r="AG138" s="11"/>
      <c r="AH138" s="11"/>
      <c r="AI138" s="11"/>
      <c r="AJ138" s="11"/>
      <c r="AK138" s="11"/>
    </row>
    <row r="139" ht="13.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89"/>
      <c r="AB139" s="11"/>
      <c r="AC139" s="264"/>
      <c r="AD139" s="11"/>
      <c r="AE139" s="11"/>
      <c r="AF139" s="11"/>
      <c r="AG139" s="11"/>
      <c r="AH139" s="11"/>
      <c r="AI139" s="11"/>
      <c r="AJ139" s="11"/>
      <c r="AK139" s="11"/>
    </row>
    <row r="140" ht="13.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89"/>
      <c r="AB140" s="11"/>
      <c r="AC140" s="264"/>
      <c r="AD140" s="11"/>
      <c r="AE140" s="11"/>
      <c r="AF140" s="11"/>
      <c r="AG140" s="11"/>
      <c r="AH140" s="11"/>
      <c r="AI140" s="11"/>
      <c r="AJ140" s="11"/>
      <c r="AK140" s="11"/>
    </row>
    <row r="141" ht="13.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89"/>
      <c r="AB141" s="11"/>
      <c r="AC141" s="264"/>
      <c r="AD141" s="11"/>
      <c r="AE141" s="11"/>
      <c r="AF141" s="11"/>
      <c r="AG141" s="11"/>
      <c r="AH141" s="11"/>
      <c r="AI141" s="11"/>
      <c r="AJ141" s="11"/>
      <c r="AK141" s="11"/>
    </row>
    <row r="142" ht="13.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89"/>
      <c r="AB142" s="11"/>
      <c r="AC142" s="264"/>
      <c r="AD142" s="11"/>
      <c r="AE142" s="11"/>
      <c r="AF142" s="11"/>
      <c r="AG142" s="11"/>
      <c r="AH142" s="11"/>
      <c r="AI142" s="11"/>
      <c r="AJ142" s="11"/>
      <c r="AK142" s="11"/>
    </row>
    <row r="143" ht="13.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89"/>
      <c r="AB143" s="11"/>
      <c r="AC143" s="264"/>
      <c r="AD143" s="11"/>
      <c r="AE143" s="11"/>
      <c r="AF143" s="11"/>
      <c r="AG143" s="11"/>
      <c r="AH143" s="11"/>
      <c r="AI143" s="11"/>
      <c r="AJ143" s="11"/>
      <c r="AK143" s="11"/>
    </row>
    <row r="144" ht="13.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89"/>
      <c r="AB144" s="11"/>
      <c r="AC144" s="264"/>
      <c r="AD144" s="11"/>
      <c r="AE144" s="11"/>
      <c r="AF144" s="11"/>
      <c r="AG144" s="11"/>
      <c r="AH144" s="11"/>
      <c r="AI144" s="11"/>
      <c r="AJ144" s="11"/>
      <c r="AK144" s="11"/>
    </row>
    <row r="145" ht="13.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89"/>
      <c r="AB145" s="11"/>
      <c r="AC145" s="264"/>
      <c r="AD145" s="11"/>
      <c r="AE145" s="11"/>
      <c r="AF145" s="11"/>
      <c r="AG145" s="11"/>
      <c r="AH145" s="11"/>
      <c r="AI145" s="11"/>
      <c r="AJ145" s="11"/>
      <c r="AK145" s="11"/>
    </row>
    <row r="146" ht="13.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89"/>
      <c r="AB146" s="11"/>
      <c r="AC146" s="264"/>
      <c r="AD146" s="11"/>
      <c r="AE146" s="11"/>
      <c r="AF146" s="11"/>
      <c r="AG146" s="11"/>
      <c r="AH146" s="11"/>
      <c r="AI146" s="11"/>
      <c r="AJ146" s="11"/>
      <c r="AK146" s="11"/>
    </row>
    <row r="147" ht="13.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89"/>
      <c r="AB147" s="11"/>
      <c r="AC147" s="264"/>
      <c r="AD147" s="11"/>
      <c r="AE147" s="11"/>
      <c r="AF147" s="11"/>
      <c r="AG147" s="11"/>
      <c r="AH147" s="11"/>
      <c r="AI147" s="11"/>
      <c r="AJ147" s="11"/>
      <c r="AK147" s="11"/>
    </row>
    <row r="148" ht="13.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89"/>
      <c r="AB148" s="11"/>
      <c r="AC148" s="264"/>
      <c r="AD148" s="11"/>
      <c r="AE148" s="11"/>
      <c r="AF148" s="11"/>
      <c r="AG148" s="11"/>
      <c r="AH148" s="11"/>
      <c r="AI148" s="11"/>
      <c r="AJ148" s="11"/>
      <c r="AK148" s="11"/>
    </row>
    <row r="149" ht="13.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89"/>
      <c r="AB149" s="11"/>
      <c r="AC149" s="264"/>
      <c r="AD149" s="11"/>
      <c r="AE149" s="11"/>
      <c r="AF149" s="11"/>
      <c r="AG149" s="11"/>
      <c r="AH149" s="11"/>
      <c r="AI149" s="11"/>
      <c r="AJ149" s="11"/>
      <c r="AK149" s="11"/>
    </row>
    <row r="150" ht="13.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89"/>
      <c r="AB150" s="11"/>
      <c r="AC150" s="264"/>
      <c r="AD150" s="11"/>
      <c r="AE150" s="11"/>
      <c r="AF150" s="11"/>
      <c r="AG150" s="11"/>
      <c r="AH150" s="11"/>
      <c r="AI150" s="11"/>
      <c r="AJ150" s="11"/>
      <c r="AK150" s="11"/>
    </row>
    <row r="151" ht="13.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89"/>
      <c r="AB151" s="11"/>
      <c r="AC151" s="264"/>
      <c r="AD151" s="11"/>
      <c r="AE151" s="11"/>
      <c r="AF151" s="11"/>
      <c r="AG151" s="11"/>
      <c r="AH151" s="11"/>
      <c r="AI151" s="11"/>
      <c r="AJ151" s="11"/>
      <c r="AK151" s="11"/>
    </row>
    <row r="152" ht="13.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89"/>
      <c r="AB152" s="11"/>
      <c r="AC152" s="264"/>
      <c r="AD152" s="11"/>
      <c r="AE152" s="11"/>
      <c r="AF152" s="11"/>
      <c r="AG152" s="11"/>
      <c r="AH152" s="11"/>
      <c r="AI152" s="11"/>
      <c r="AJ152" s="11"/>
      <c r="AK152" s="11"/>
    </row>
    <row r="153" ht="13.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89"/>
      <c r="AB153" s="11"/>
      <c r="AC153" s="264"/>
      <c r="AD153" s="11"/>
      <c r="AE153" s="11"/>
      <c r="AF153" s="11"/>
      <c r="AG153" s="11"/>
      <c r="AH153" s="11"/>
      <c r="AI153" s="11"/>
      <c r="AJ153" s="11"/>
      <c r="AK153" s="11"/>
    </row>
    <row r="154" ht="13.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89"/>
      <c r="AB154" s="11"/>
      <c r="AC154" s="264"/>
      <c r="AD154" s="11"/>
      <c r="AE154" s="11"/>
      <c r="AF154" s="11"/>
      <c r="AG154" s="11"/>
      <c r="AH154" s="11"/>
      <c r="AI154" s="11"/>
      <c r="AJ154" s="11"/>
      <c r="AK154" s="11"/>
    </row>
    <row r="155" ht="13.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89"/>
      <c r="AB155" s="11"/>
      <c r="AC155" s="264"/>
      <c r="AD155" s="11"/>
      <c r="AE155" s="11"/>
      <c r="AF155" s="11"/>
      <c r="AG155" s="11"/>
      <c r="AH155" s="11"/>
      <c r="AI155" s="11"/>
      <c r="AJ155" s="11"/>
      <c r="AK155" s="11"/>
    </row>
    <row r="156" ht="13.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89"/>
      <c r="AB156" s="11"/>
      <c r="AC156" s="264"/>
      <c r="AD156" s="11"/>
      <c r="AE156" s="11"/>
      <c r="AF156" s="11"/>
      <c r="AG156" s="11"/>
      <c r="AH156" s="11"/>
      <c r="AI156" s="11"/>
      <c r="AJ156" s="11"/>
      <c r="AK156" s="11"/>
    </row>
    <row r="157" ht="13.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89"/>
      <c r="AB157" s="11"/>
      <c r="AC157" s="264"/>
      <c r="AD157" s="11"/>
      <c r="AE157" s="11"/>
      <c r="AF157" s="11"/>
      <c r="AG157" s="11"/>
      <c r="AH157" s="11"/>
      <c r="AI157" s="11"/>
      <c r="AJ157" s="11"/>
      <c r="AK157" s="11"/>
    </row>
    <row r="158" ht="13.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89"/>
      <c r="AB158" s="11"/>
      <c r="AC158" s="264"/>
      <c r="AD158" s="11"/>
      <c r="AE158" s="11"/>
      <c r="AF158" s="11"/>
      <c r="AG158" s="11"/>
      <c r="AH158" s="11"/>
      <c r="AI158" s="11"/>
      <c r="AJ158" s="11"/>
      <c r="AK158" s="11"/>
    </row>
    <row r="159" ht="13.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89"/>
      <c r="AB159" s="11"/>
      <c r="AC159" s="264"/>
      <c r="AD159" s="11"/>
      <c r="AE159" s="11"/>
      <c r="AF159" s="11"/>
      <c r="AG159" s="11"/>
      <c r="AH159" s="11"/>
      <c r="AI159" s="11"/>
      <c r="AJ159" s="11"/>
      <c r="AK159" s="11"/>
    </row>
    <row r="160" ht="13.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89"/>
      <c r="AB160" s="11"/>
      <c r="AC160" s="264"/>
      <c r="AD160" s="11"/>
      <c r="AE160" s="11"/>
      <c r="AF160" s="11"/>
      <c r="AG160" s="11"/>
      <c r="AH160" s="11"/>
      <c r="AI160" s="11"/>
      <c r="AJ160" s="11"/>
      <c r="AK160" s="11"/>
    </row>
    <row r="161" ht="13.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89"/>
      <c r="AB161" s="11"/>
      <c r="AC161" s="264"/>
      <c r="AD161" s="11"/>
      <c r="AE161" s="11"/>
      <c r="AF161" s="11"/>
      <c r="AG161" s="11"/>
      <c r="AH161" s="11"/>
      <c r="AI161" s="11"/>
      <c r="AJ161" s="11"/>
      <c r="AK161" s="11"/>
    </row>
    <row r="162" ht="13.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89"/>
      <c r="AB162" s="11"/>
      <c r="AC162" s="264"/>
      <c r="AD162" s="11"/>
      <c r="AE162" s="11"/>
      <c r="AF162" s="11"/>
      <c r="AG162" s="11"/>
      <c r="AH162" s="11"/>
      <c r="AI162" s="11"/>
      <c r="AJ162" s="11"/>
      <c r="AK162" s="11"/>
    </row>
    <row r="163" ht="13.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89"/>
      <c r="AB163" s="11"/>
      <c r="AC163" s="264"/>
      <c r="AD163" s="11"/>
      <c r="AE163" s="11"/>
      <c r="AF163" s="11"/>
      <c r="AG163" s="11"/>
      <c r="AH163" s="11"/>
      <c r="AI163" s="11"/>
      <c r="AJ163" s="11"/>
      <c r="AK163" s="11"/>
    </row>
    <row r="164" ht="13.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89"/>
      <c r="AB164" s="11"/>
      <c r="AC164" s="264"/>
      <c r="AD164" s="11"/>
      <c r="AE164" s="11"/>
      <c r="AF164" s="11"/>
      <c r="AG164" s="11"/>
      <c r="AH164" s="11"/>
      <c r="AI164" s="11"/>
      <c r="AJ164" s="11"/>
      <c r="AK164" s="11"/>
    </row>
    <row r="165" ht="13.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89"/>
      <c r="AB165" s="11"/>
      <c r="AC165" s="264"/>
      <c r="AD165" s="11"/>
      <c r="AE165" s="11"/>
      <c r="AF165" s="11"/>
      <c r="AG165" s="11"/>
      <c r="AH165" s="11"/>
      <c r="AI165" s="11"/>
      <c r="AJ165" s="11"/>
      <c r="AK165" s="11"/>
    </row>
    <row r="166" ht="13.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89"/>
      <c r="AB166" s="11"/>
      <c r="AC166" s="264"/>
      <c r="AD166" s="11"/>
      <c r="AE166" s="11"/>
      <c r="AF166" s="11"/>
      <c r="AG166" s="11"/>
      <c r="AH166" s="11"/>
      <c r="AI166" s="11"/>
      <c r="AJ166" s="11"/>
      <c r="AK166" s="11"/>
    </row>
    <row r="167" ht="13.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89"/>
      <c r="AB167" s="11"/>
      <c r="AC167" s="264"/>
      <c r="AD167" s="11"/>
      <c r="AE167" s="11"/>
      <c r="AF167" s="11"/>
      <c r="AG167" s="11"/>
      <c r="AH167" s="11"/>
      <c r="AI167" s="11"/>
      <c r="AJ167" s="11"/>
      <c r="AK167" s="11"/>
    </row>
    <row r="168" ht="13.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89"/>
      <c r="AB168" s="11"/>
      <c r="AC168" s="264"/>
      <c r="AD168" s="11"/>
      <c r="AE168" s="11"/>
      <c r="AF168" s="11"/>
      <c r="AG168" s="11"/>
      <c r="AH168" s="11"/>
      <c r="AI168" s="11"/>
      <c r="AJ168" s="11"/>
      <c r="AK168" s="11"/>
    </row>
    <row r="169" ht="13.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89"/>
      <c r="AB169" s="11"/>
      <c r="AC169" s="264"/>
      <c r="AD169" s="11"/>
      <c r="AE169" s="11"/>
      <c r="AF169" s="11"/>
      <c r="AG169" s="11"/>
      <c r="AH169" s="11"/>
      <c r="AI169" s="11"/>
      <c r="AJ169" s="11"/>
      <c r="AK169" s="11"/>
    </row>
    <row r="170" ht="13.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89"/>
      <c r="AB170" s="11"/>
      <c r="AC170" s="264"/>
      <c r="AD170" s="11"/>
      <c r="AE170" s="11"/>
      <c r="AF170" s="11"/>
      <c r="AG170" s="11"/>
      <c r="AH170" s="11"/>
      <c r="AI170" s="11"/>
      <c r="AJ170" s="11"/>
      <c r="AK170" s="11"/>
    </row>
    <row r="171" ht="13.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89"/>
      <c r="AB171" s="11"/>
      <c r="AC171" s="264"/>
      <c r="AD171" s="11"/>
      <c r="AE171" s="11"/>
      <c r="AF171" s="11"/>
      <c r="AG171" s="11"/>
      <c r="AH171" s="11"/>
      <c r="AI171" s="11"/>
      <c r="AJ171" s="11"/>
      <c r="AK171" s="11"/>
    </row>
    <row r="172" ht="13.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89"/>
      <c r="AB172" s="11"/>
      <c r="AC172" s="264"/>
      <c r="AD172" s="11"/>
      <c r="AE172" s="11"/>
      <c r="AF172" s="11"/>
      <c r="AG172" s="11"/>
      <c r="AH172" s="11"/>
      <c r="AI172" s="11"/>
      <c r="AJ172" s="11"/>
      <c r="AK172" s="11"/>
    </row>
    <row r="173" ht="13.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89"/>
      <c r="AB173" s="11"/>
      <c r="AC173" s="264"/>
      <c r="AD173" s="11"/>
      <c r="AE173" s="11"/>
      <c r="AF173" s="11"/>
      <c r="AG173" s="11"/>
      <c r="AH173" s="11"/>
      <c r="AI173" s="11"/>
      <c r="AJ173" s="11"/>
      <c r="AK173" s="11"/>
    </row>
    <row r="174" ht="13.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89"/>
      <c r="AB174" s="11"/>
      <c r="AC174" s="264"/>
      <c r="AD174" s="11"/>
      <c r="AE174" s="11"/>
      <c r="AF174" s="11"/>
      <c r="AG174" s="11"/>
      <c r="AH174" s="11"/>
      <c r="AI174" s="11"/>
      <c r="AJ174" s="11"/>
      <c r="AK174" s="11"/>
    </row>
    <row r="175" ht="13.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89"/>
      <c r="AB175" s="11"/>
      <c r="AC175" s="264"/>
      <c r="AD175" s="11"/>
      <c r="AE175" s="11"/>
      <c r="AF175" s="11"/>
      <c r="AG175" s="11"/>
      <c r="AH175" s="11"/>
      <c r="AI175" s="11"/>
      <c r="AJ175" s="11"/>
      <c r="AK175" s="11"/>
    </row>
    <row r="176" ht="13.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89"/>
      <c r="AB176" s="11"/>
      <c r="AC176" s="264"/>
      <c r="AD176" s="11"/>
      <c r="AE176" s="11"/>
      <c r="AF176" s="11"/>
      <c r="AG176" s="11"/>
      <c r="AH176" s="11"/>
      <c r="AI176" s="11"/>
      <c r="AJ176" s="11"/>
      <c r="AK176" s="11"/>
    </row>
    <row r="177" ht="13.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89"/>
      <c r="AB177" s="11"/>
      <c r="AC177" s="264"/>
      <c r="AD177" s="11"/>
      <c r="AE177" s="11"/>
      <c r="AF177" s="11"/>
      <c r="AG177" s="11"/>
      <c r="AH177" s="11"/>
      <c r="AI177" s="11"/>
      <c r="AJ177" s="11"/>
      <c r="AK177" s="11"/>
    </row>
    <row r="178" ht="13.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89"/>
      <c r="AB178" s="11"/>
      <c r="AC178" s="264"/>
      <c r="AD178" s="11"/>
      <c r="AE178" s="11"/>
      <c r="AF178" s="11"/>
      <c r="AG178" s="11"/>
      <c r="AH178" s="11"/>
      <c r="AI178" s="11"/>
      <c r="AJ178" s="11"/>
      <c r="AK178" s="11"/>
    </row>
    <row r="179" ht="13.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89"/>
      <c r="AB179" s="11"/>
      <c r="AC179" s="264"/>
      <c r="AD179" s="11"/>
      <c r="AE179" s="11"/>
      <c r="AF179" s="11"/>
      <c r="AG179" s="11"/>
      <c r="AH179" s="11"/>
      <c r="AI179" s="11"/>
      <c r="AJ179" s="11"/>
      <c r="AK179" s="11"/>
    </row>
    <row r="180" ht="13.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89"/>
      <c r="AB180" s="11"/>
      <c r="AC180" s="264"/>
      <c r="AD180" s="11"/>
      <c r="AE180" s="11"/>
      <c r="AF180" s="11"/>
      <c r="AG180" s="11"/>
      <c r="AH180" s="11"/>
      <c r="AI180" s="11"/>
      <c r="AJ180" s="11"/>
      <c r="AK180" s="11"/>
    </row>
    <row r="181" ht="13.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89"/>
      <c r="AB181" s="11"/>
      <c r="AC181" s="264"/>
      <c r="AD181" s="11"/>
      <c r="AE181" s="11"/>
      <c r="AF181" s="11"/>
      <c r="AG181" s="11"/>
      <c r="AH181" s="11"/>
      <c r="AI181" s="11"/>
      <c r="AJ181" s="11"/>
      <c r="AK181" s="11"/>
    </row>
    <row r="182" ht="13.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89"/>
      <c r="AB182" s="11"/>
      <c r="AC182" s="264"/>
      <c r="AD182" s="11"/>
      <c r="AE182" s="11"/>
      <c r="AF182" s="11"/>
      <c r="AG182" s="11"/>
      <c r="AH182" s="11"/>
      <c r="AI182" s="11"/>
      <c r="AJ182" s="11"/>
      <c r="AK182" s="11"/>
    </row>
    <row r="183" ht="13.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89"/>
      <c r="AB183" s="11"/>
      <c r="AC183" s="264"/>
      <c r="AD183" s="11"/>
      <c r="AE183" s="11"/>
      <c r="AF183" s="11"/>
      <c r="AG183" s="11"/>
      <c r="AH183" s="11"/>
      <c r="AI183" s="11"/>
      <c r="AJ183" s="11"/>
      <c r="AK183" s="11"/>
    </row>
    <row r="184" ht="13.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89"/>
      <c r="AB184" s="11"/>
      <c r="AC184" s="264"/>
      <c r="AD184" s="11"/>
      <c r="AE184" s="11"/>
      <c r="AF184" s="11"/>
      <c r="AG184" s="11"/>
      <c r="AH184" s="11"/>
      <c r="AI184" s="11"/>
      <c r="AJ184" s="11"/>
      <c r="AK184" s="11"/>
    </row>
    <row r="185" ht="13.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89"/>
      <c r="AB185" s="11"/>
      <c r="AC185" s="264"/>
      <c r="AD185" s="11"/>
      <c r="AE185" s="11"/>
      <c r="AF185" s="11"/>
      <c r="AG185" s="11"/>
      <c r="AH185" s="11"/>
      <c r="AI185" s="11"/>
      <c r="AJ185" s="11"/>
      <c r="AK185" s="11"/>
    </row>
    <row r="186" ht="13.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89"/>
      <c r="AB186" s="11"/>
      <c r="AC186" s="264"/>
      <c r="AD186" s="11"/>
      <c r="AE186" s="11"/>
      <c r="AF186" s="11"/>
      <c r="AG186" s="11"/>
      <c r="AH186" s="11"/>
      <c r="AI186" s="11"/>
      <c r="AJ186" s="11"/>
      <c r="AK186" s="11"/>
    </row>
    <row r="187" ht="13.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89"/>
      <c r="AB187" s="11"/>
      <c r="AC187" s="264"/>
      <c r="AD187" s="11"/>
      <c r="AE187" s="11"/>
      <c r="AF187" s="11"/>
      <c r="AG187" s="11"/>
      <c r="AH187" s="11"/>
      <c r="AI187" s="11"/>
      <c r="AJ187" s="11"/>
      <c r="AK187" s="11"/>
    </row>
    <row r="188" ht="13.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89"/>
      <c r="AB188" s="11"/>
      <c r="AC188" s="264"/>
      <c r="AD188" s="11"/>
      <c r="AE188" s="11"/>
      <c r="AF188" s="11"/>
      <c r="AG188" s="11"/>
      <c r="AH188" s="11"/>
      <c r="AI188" s="11"/>
      <c r="AJ188" s="11"/>
      <c r="AK188" s="11"/>
    </row>
    <row r="189" ht="13.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89"/>
      <c r="AB189" s="11"/>
      <c r="AC189" s="264"/>
      <c r="AD189" s="11"/>
      <c r="AE189" s="11"/>
      <c r="AF189" s="11"/>
      <c r="AG189" s="11"/>
      <c r="AH189" s="11"/>
      <c r="AI189" s="11"/>
      <c r="AJ189" s="11"/>
      <c r="AK189" s="11"/>
    </row>
    <row r="190" ht="13.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89"/>
      <c r="AB190" s="11"/>
      <c r="AC190" s="264"/>
      <c r="AD190" s="11"/>
      <c r="AE190" s="11"/>
      <c r="AF190" s="11"/>
      <c r="AG190" s="11"/>
      <c r="AH190" s="11"/>
      <c r="AI190" s="11"/>
      <c r="AJ190" s="11"/>
      <c r="AK190" s="11"/>
    </row>
    <row r="191" ht="13.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89"/>
      <c r="AB191" s="11"/>
      <c r="AC191" s="264"/>
      <c r="AD191" s="11"/>
      <c r="AE191" s="11"/>
      <c r="AF191" s="11"/>
      <c r="AG191" s="11"/>
      <c r="AH191" s="11"/>
      <c r="AI191" s="11"/>
      <c r="AJ191" s="11"/>
      <c r="AK191" s="11"/>
    </row>
    <row r="192" ht="13.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89"/>
      <c r="AB192" s="11"/>
      <c r="AC192" s="264"/>
      <c r="AD192" s="11"/>
      <c r="AE192" s="11"/>
      <c r="AF192" s="11"/>
      <c r="AG192" s="11"/>
      <c r="AH192" s="11"/>
      <c r="AI192" s="11"/>
      <c r="AJ192" s="11"/>
      <c r="AK192" s="11"/>
    </row>
    <row r="193" ht="13.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89"/>
      <c r="AB193" s="11"/>
      <c r="AC193" s="264"/>
      <c r="AD193" s="11"/>
      <c r="AE193" s="11"/>
      <c r="AF193" s="11"/>
      <c r="AG193" s="11"/>
      <c r="AH193" s="11"/>
      <c r="AI193" s="11"/>
      <c r="AJ193" s="11"/>
      <c r="AK193" s="11"/>
    </row>
    <row r="194" ht="13.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89"/>
      <c r="AB194" s="11"/>
      <c r="AC194" s="264"/>
      <c r="AD194" s="11"/>
      <c r="AE194" s="11"/>
      <c r="AF194" s="11"/>
      <c r="AG194" s="11"/>
      <c r="AH194" s="11"/>
      <c r="AI194" s="11"/>
      <c r="AJ194" s="11"/>
      <c r="AK194" s="11"/>
    </row>
    <row r="195" ht="13.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89"/>
      <c r="AB195" s="11"/>
      <c r="AC195" s="264"/>
      <c r="AD195" s="11"/>
      <c r="AE195" s="11"/>
      <c r="AF195" s="11"/>
      <c r="AG195" s="11"/>
      <c r="AH195" s="11"/>
      <c r="AI195" s="11"/>
      <c r="AJ195" s="11"/>
      <c r="AK195" s="11"/>
    </row>
    <row r="196" ht="13.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89"/>
      <c r="AB196" s="11"/>
      <c r="AC196" s="264"/>
      <c r="AD196" s="11"/>
      <c r="AE196" s="11"/>
      <c r="AF196" s="11"/>
      <c r="AG196" s="11"/>
      <c r="AH196" s="11"/>
      <c r="AI196" s="11"/>
      <c r="AJ196" s="11"/>
      <c r="AK196" s="11"/>
    </row>
    <row r="197" ht="13.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89"/>
      <c r="AB197" s="11"/>
      <c r="AC197" s="264"/>
      <c r="AD197" s="11"/>
      <c r="AE197" s="11"/>
      <c r="AF197" s="11"/>
      <c r="AG197" s="11"/>
      <c r="AH197" s="11"/>
      <c r="AI197" s="11"/>
      <c r="AJ197" s="11"/>
      <c r="AK197" s="11"/>
    </row>
    <row r="198" ht="13.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89"/>
      <c r="AB198" s="11"/>
      <c r="AC198" s="264"/>
      <c r="AD198" s="11"/>
      <c r="AE198" s="11"/>
      <c r="AF198" s="11"/>
      <c r="AG198" s="11"/>
      <c r="AH198" s="11"/>
      <c r="AI198" s="11"/>
      <c r="AJ198" s="11"/>
      <c r="AK198" s="11"/>
    </row>
    <row r="199" ht="13.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89"/>
      <c r="AB199" s="11"/>
      <c r="AC199" s="264"/>
      <c r="AD199" s="11"/>
      <c r="AE199" s="11"/>
      <c r="AF199" s="11"/>
      <c r="AG199" s="11"/>
      <c r="AH199" s="11"/>
      <c r="AI199" s="11"/>
      <c r="AJ199" s="11"/>
      <c r="AK199" s="11"/>
    </row>
    <row r="200" ht="13.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89"/>
      <c r="AB200" s="11"/>
      <c r="AC200" s="264"/>
      <c r="AD200" s="11"/>
      <c r="AE200" s="11"/>
      <c r="AF200" s="11"/>
      <c r="AG200" s="11"/>
      <c r="AH200" s="11"/>
      <c r="AI200" s="11"/>
      <c r="AJ200" s="11"/>
      <c r="AK200" s="11"/>
    </row>
    <row r="201" ht="13.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89"/>
      <c r="AB201" s="11"/>
      <c r="AC201" s="264"/>
      <c r="AD201" s="11"/>
      <c r="AE201" s="11"/>
      <c r="AF201" s="11"/>
      <c r="AG201" s="11"/>
      <c r="AH201" s="11"/>
      <c r="AI201" s="11"/>
      <c r="AJ201" s="11"/>
      <c r="AK201" s="11"/>
    </row>
    <row r="202" ht="13.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89"/>
      <c r="AB202" s="11"/>
      <c r="AC202" s="264"/>
      <c r="AD202" s="11"/>
      <c r="AE202" s="11"/>
      <c r="AF202" s="11"/>
      <c r="AG202" s="11"/>
      <c r="AH202" s="11"/>
      <c r="AI202" s="11"/>
      <c r="AJ202" s="11"/>
      <c r="AK202" s="11"/>
    </row>
    <row r="203" ht="13.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89"/>
      <c r="AB203" s="11"/>
      <c r="AC203" s="264"/>
      <c r="AD203" s="11"/>
      <c r="AE203" s="11"/>
      <c r="AF203" s="11"/>
      <c r="AG203" s="11"/>
      <c r="AH203" s="11"/>
      <c r="AI203" s="11"/>
      <c r="AJ203" s="11"/>
      <c r="AK203" s="11"/>
    </row>
    <row r="204" ht="13.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89"/>
      <c r="AB204" s="11"/>
      <c r="AC204" s="264"/>
      <c r="AD204" s="11"/>
      <c r="AE204" s="11"/>
      <c r="AF204" s="11"/>
      <c r="AG204" s="11"/>
      <c r="AH204" s="11"/>
      <c r="AI204" s="11"/>
      <c r="AJ204" s="11"/>
      <c r="AK204" s="11"/>
    </row>
    <row r="205" ht="13.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89"/>
      <c r="AB205" s="11"/>
      <c r="AC205" s="264"/>
      <c r="AD205" s="11"/>
      <c r="AE205" s="11"/>
      <c r="AF205" s="11"/>
      <c r="AG205" s="11"/>
      <c r="AH205" s="11"/>
      <c r="AI205" s="11"/>
      <c r="AJ205" s="11"/>
      <c r="AK205" s="11"/>
    </row>
    <row r="206" ht="13.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89"/>
      <c r="AB206" s="11"/>
      <c r="AC206" s="264"/>
      <c r="AD206" s="11"/>
      <c r="AE206" s="11"/>
      <c r="AF206" s="11"/>
      <c r="AG206" s="11"/>
      <c r="AH206" s="11"/>
      <c r="AI206" s="11"/>
      <c r="AJ206" s="11"/>
      <c r="AK206" s="11"/>
    </row>
    <row r="207" ht="13.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89"/>
      <c r="AB207" s="11"/>
      <c r="AC207" s="264"/>
      <c r="AD207" s="11"/>
      <c r="AE207" s="11"/>
      <c r="AF207" s="11"/>
      <c r="AG207" s="11"/>
      <c r="AH207" s="11"/>
      <c r="AI207" s="11"/>
      <c r="AJ207" s="11"/>
      <c r="AK207" s="11"/>
    </row>
    <row r="208" ht="13.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89"/>
      <c r="AB208" s="11"/>
      <c r="AC208" s="264"/>
      <c r="AD208" s="11"/>
      <c r="AE208" s="11"/>
      <c r="AF208" s="11"/>
      <c r="AG208" s="11"/>
      <c r="AH208" s="11"/>
      <c r="AI208" s="11"/>
      <c r="AJ208" s="11"/>
      <c r="AK208" s="11"/>
    </row>
    <row r="209" ht="13.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89"/>
      <c r="AB209" s="11"/>
      <c r="AC209" s="264"/>
      <c r="AD209" s="11"/>
      <c r="AE209" s="11"/>
      <c r="AF209" s="11"/>
      <c r="AG209" s="11"/>
      <c r="AH209" s="11"/>
      <c r="AI209" s="11"/>
      <c r="AJ209" s="11"/>
      <c r="AK209" s="11"/>
    </row>
    <row r="210" ht="13.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89"/>
      <c r="AB210" s="11"/>
      <c r="AC210" s="264"/>
      <c r="AD210" s="11"/>
      <c r="AE210" s="11"/>
      <c r="AF210" s="11"/>
      <c r="AG210" s="11"/>
      <c r="AH210" s="11"/>
      <c r="AI210" s="11"/>
      <c r="AJ210" s="11"/>
      <c r="AK210" s="11"/>
    </row>
    <row r="211" ht="13.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89"/>
      <c r="AB211" s="11"/>
      <c r="AC211" s="264"/>
      <c r="AD211" s="11"/>
      <c r="AE211" s="11"/>
      <c r="AF211" s="11"/>
      <c r="AG211" s="11"/>
      <c r="AH211" s="11"/>
      <c r="AI211" s="11"/>
      <c r="AJ211" s="11"/>
      <c r="AK211" s="11"/>
    </row>
    <row r="212" ht="13.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89"/>
      <c r="AB212" s="11"/>
      <c r="AC212" s="264"/>
      <c r="AD212" s="11"/>
      <c r="AE212" s="11"/>
      <c r="AF212" s="11"/>
      <c r="AG212" s="11"/>
      <c r="AH212" s="11"/>
      <c r="AI212" s="11"/>
      <c r="AJ212" s="11"/>
      <c r="AK212" s="11"/>
    </row>
    <row r="213" ht="13.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89"/>
      <c r="AB213" s="11"/>
      <c r="AC213" s="264"/>
      <c r="AD213" s="11"/>
      <c r="AE213" s="11"/>
      <c r="AF213" s="11"/>
      <c r="AG213" s="11"/>
      <c r="AH213" s="11"/>
      <c r="AI213" s="11"/>
      <c r="AJ213" s="11"/>
      <c r="AK213" s="11"/>
    </row>
    <row r="214" ht="13.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89"/>
      <c r="AB214" s="11"/>
      <c r="AC214" s="264"/>
      <c r="AD214" s="11"/>
      <c r="AE214" s="11"/>
      <c r="AF214" s="11"/>
      <c r="AG214" s="11"/>
      <c r="AH214" s="11"/>
      <c r="AI214" s="11"/>
      <c r="AJ214" s="11"/>
      <c r="AK214" s="11"/>
    </row>
    <row r="215" ht="13.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89"/>
      <c r="AB215" s="11"/>
      <c r="AC215" s="264"/>
      <c r="AD215" s="11"/>
      <c r="AE215" s="11"/>
      <c r="AF215" s="11"/>
      <c r="AG215" s="11"/>
      <c r="AH215" s="11"/>
      <c r="AI215" s="11"/>
      <c r="AJ215" s="11"/>
      <c r="AK215" s="11"/>
    </row>
    <row r="216" ht="13.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89"/>
      <c r="AB216" s="11"/>
      <c r="AC216" s="264"/>
      <c r="AD216" s="11"/>
      <c r="AE216" s="11"/>
      <c r="AF216" s="11"/>
      <c r="AG216" s="11"/>
      <c r="AH216" s="11"/>
      <c r="AI216" s="11"/>
      <c r="AJ216" s="11"/>
      <c r="AK216" s="11"/>
    </row>
    <row r="217" ht="13.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89"/>
      <c r="AB217" s="11"/>
      <c r="AC217" s="264"/>
      <c r="AD217" s="11"/>
      <c r="AE217" s="11"/>
      <c r="AF217" s="11"/>
      <c r="AG217" s="11"/>
      <c r="AH217" s="11"/>
      <c r="AI217" s="11"/>
      <c r="AJ217" s="11"/>
      <c r="AK217" s="11"/>
    </row>
    <row r="218" ht="13.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89"/>
      <c r="AB218" s="11"/>
      <c r="AC218" s="264"/>
      <c r="AD218" s="11"/>
      <c r="AE218" s="11"/>
      <c r="AF218" s="11"/>
      <c r="AG218" s="11"/>
      <c r="AH218" s="11"/>
      <c r="AI218" s="11"/>
      <c r="AJ218" s="11"/>
      <c r="AK218" s="11"/>
    </row>
    <row r="219" ht="13.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89"/>
      <c r="AB219" s="11"/>
      <c r="AC219" s="264"/>
      <c r="AD219" s="11"/>
      <c r="AE219" s="11"/>
      <c r="AF219" s="11"/>
      <c r="AG219" s="11"/>
      <c r="AH219" s="11"/>
      <c r="AI219" s="11"/>
      <c r="AJ219" s="11"/>
      <c r="AK219" s="11"/>
    </row>
    <row r="220" ht="13.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89"/>
      <c r="AB220" s="11"/>
      <c r="AC220" s="264"/>
      <c r="AD220" s="11"/>
      <c r="AE220" s="11"/>
      <c r="AF220" s="11"/>
      <c r="AG220" s="11"/>
      <c r="AH220" s="11"/>
      <c r="AI220" s="11"/>
      <c r="AJ220" s="11"/>
      <c r="AK220" s="11"/>
    </row>
    <row r="221" ht="13.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89"/>
      <c r="AB221" s="11"/>
      <c r="AC221" s="264"/>
      <c r="AD221" s="11"/>
      <c r="AE221" s="11"/>
      <c r="AF221" s="11"/>
      <c r="AG221" s="11"/>
      <c r="AH221" s="11"/>
      <c r="AI221" s="11"/>
      <c r="AJ221" s="11"/>
      <c r="AK221" s="11"/>
    </row>
    <row r="222" ht="13.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89"/>
      <c r="AB222" s="11"/>
      <c r="AC222" s="264"/>
      <c r="AD222" s="11"/>
      <c r="AE222" s="11"/>
      <c r="AF222" s="11"/>
      <c r="AG222" s="11"/>
      <c r="AH222" s="11"/>
      <c r="AI222" s="11"/>
      <c r="AJ222" s="11"/>
      <c r="AK222" s="11"/>
    </row>
    <row r="223" ht="13.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89"/>
      <c r="AB223" s="11"/>
      <c r="AC223" s="264"/>
      <c r="AD223" s="11"/>
      <c r="AE223" s="11"/>
      <c r="AF223" s="11"/>
      <c r="AG223" s="11"/>
      <c r="AH223" s="11"/>
      <c r="AI223" s="11"/>
      <c r="AJ223" s="11"/>
      <c r="AK223" s="11"/>
    </row>
    <row r="224" ht="13.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89"/>
      <c r="AB224" s="11"/>
      <c r="AC224" s="264"/>
      <c r="AD224" s="11"/>
      <c r="AE224" s="11"/>
      <c r="AF224" s="11"/>
      <c r="AG224" s="11"/>
      <c r="AH224" s="11"/>
      <c r="AI224" s="11"/>
      <c r="AJ224" s="11"/>
      <c r="AK224" s="11"/>
    </row>
    <row r="225" ht="13.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89"/>
      <c r="AB225" s="11"/>
      <c r="AC225" s="264"/>
      <c r="AD225" s="11"/>
      <c r="AE225" s="11"/>
      <c r="AF225" s="11"/>
      <c r="AG225" s="11"/>
      <c r="AH225" s="11"/>
      <c r="AI225" s="11"/>
      <c r="AJ225" s="11"/>
      <c r="AK225" s="11"/>
    </row>
    <row r="226" ht="13.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89"/>
      <c r="AB226" s="11"/>
      <c r="AC226" s="264"/>
      <c r="AD226" s="11"/>
      <c r="AE226" s="11"/>
      <c r="AF226" s="11"/>
      <c r="AG226" s="11"/>
      <c r="AH226" s="11"/>
      <c r="AI226" s="11"/>
      <c r="AJ226" s="11"/>
      <c r="AK226" s="11"/>
    </row>
    <row r="227" ht="13.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89"/>
      <c r="AB227" s="11"/>
      <c r="AC227" s="264"/>
      <c r="AD227" s="11"/>
      <c r="AE227" s="11"/>
      <c r="AF227" s="11"/>
      <c r="AG227" s="11"/>
      <c r="AH227" s="11"/>
      <c r="AI227" s="11"/>
      <c r="AJ227" s="11"/>
      <c r="AK227" s="11"/>
    </row>
    <row r="228" ht="13.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89"/>
      <c r="AB228" s="11"/>
      <c r="AC228" s="264"/>
      <c r="AD228" s="11"/>
      <c r="AE228" s="11"/>
      <c r="AF228" s="11"/>
      <c r="AG228" s="11"/>
      <c r="AH228" s="11"/>
      <c r="AI228" s="11"/>
      <c r="AJ228" s="11"/>
      <c r="AK228" s="11"/>
    </row>
    <row r="229" ht="13.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89"/>
      <c r="AB229" s="11"/>
      <c r="AC229" s="264"/>
      <c r="AD229" s="11"/>
      <c r="AE229" s="11"/>
      <c r="AF229" s="11"/>
      <c r="AG229" s="11"/>
      <c r="AH229" s="11"/>
      <c r="AI229" s="11"/>
      <c r="AJ229" s="11"/>
      <c r="AK229" s="11"/>
    </row>
    <row r="230" ht="13.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89"/>
      <c r="AB230" s="11"/>
      <c r="AC230" s="264"/>
      <c r="AD230" s="11"/>
      <c r="AE230" s="11"/>
      <c r="AF230" s="11"/>
      <c r="AG230" s="11"/>
      <c r="AH230" s="11"/>
      <c r="AI230" s="11"/>
      <c r="AJ230" s="11"/>
      <c r="AK230" s="11"/>
    </row>
    <row r="231" ht="13.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89"/>
      <c r="AB231" s="11"/>
      <c r="AC231" s="264"/>
      <c r="AD231" s="11"/>
      <c r="AE231" s="11"/>
      <c r="AF231" s="11"/>
      <c r="AG231" s="11"/>
      <c r="AH231" s="11"/>
      <c r="AI231" s="11"/>
      <c r="AJ231" s="11"/>
      <c r="AK231" s="11"/>
    </row>
    <row r="232" ht="13.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89"/>
      <c r="AB232" s="11"/>
      <c r="AC232" s="264"/>
      <c r="AD232" s="11"/>
      <c r="AE232" s="11"/>
      <c r="AF232" s="11"/>
      <c r="AG232" s="11"/>
      <c r="AH232" s="11"/>
      <c r="AI232" s="11"/>
      <c r="AJ232" s="11"/>
      <c r="AK232" s="11"/>
    </row>
    <row r="233" ht="13.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89"/>
      <c r="AB233" s="11"/>
      <c r="AC233" s="264"/>
      <c r="AD233" s="11"/>
      <c r="AE233" s="11"/>
      <c r="AF233" s="11"/>
      <c r="AG233" s="11"/>
      <c r="AH233" s="11"/>
      <c r="AI233" s="11"/>
      <c r="AJ233" s="11"/>
      <c r="AK233" s="11"/>
    </row>
    <row r="234" ht="13.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89"/>
      <c r="AB234" s="11"/>
      <c r="AC234" s="264"/>
      <c r="AD234" s="11"/>
      <c r="AE234" s="11"/>
      <c r="AF234" s="11"/>
      <c r="AG234" s="11"/>
      <c r="AH234" s="11"/>
      <c r="AI234" s="11"/>
      <c r="AJ234" s="11"/>
      <c r="AK234" s="11"/>
    </row>
    <row r="235" ht="13.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89"/>
      <c r="AB235" s="11"/>
      <c r="AC235" s="264"/>
      <c r="AD235" s="11"/>
      <c r="AE235" s="11"/>
      <c r="AF235" s="11"/>
      <c r="AG235" s="11"/>
      <c r="AH235" s="11"/>
      <c r="AI235" s="11"/>
      <c r="AJ235" s="11"/>
      <c r="AK235" s="11"/>
    </row>
    <row r="236" ht="13.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89"/>
      <c r="AB236" s="11"/>
      <c r="AC236" s="264"/>
      <c r="AD236" s="11"/>
      <c r="AE236" s="11"/>
      <c r="AF236" s="11"/>
      <c r="AG236" s="11"/>
      <c r="AH236" s="11"/>
      <c r="AI236" s="11"/>
      <c r="AJ236" s="11"/>
      <c r="AK236" s="11"/>
    </row>
    <row r="237" ht="13.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89"/>
      <c r="AB237" s="11"/>
      <c r="AC237" s="264"/>
      <c r="AD237" s="11"/>
      <c r="AE237" s="11"/>
      <c r="AF237" s="11"/>
      <c r="AG237" s="11"/>
      <c r="AH237" s="11"/>
      <c r="AI237" s="11"/>
      <c r="AJ237" s="11"/>
      <c r="AK237" s="11"/>
    </row>
    <row r="238" ht="13.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89"/>
      <c r="AB238" s="11"/>
      <c r="AC238" s="264"/>
      <c r="AD238" s="11"/>
      <c r="AE238" s="11"/>
      <c r="AF238" s="11"/>
      <c r="AG238" s="11"/>
      <c r="AH238" s="11"/>
      <c r="AI238" s="11"/>
      <c r="AJ238" s="11"/>
      <c r="AK238" s="11"/>
    </row>
    <row r="239" ht="13.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89"/>
      <c r="AB239" s="11"/>
      <c r="AC239" s="264"/>
      <c r="AD239" s="11"/>
      <c r="AE239" s="11"/>
      <c r="AF239" s="11"/>
      <c r="AG239" s="11"/>
      <c r="AH239" s="11"/>
      <c r="AI239" s="11"/>
      <c r="AJ239" s="11"/>
      <c r="AK239" s="11"/>
    </row>
    <row r="240" ht="13.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89"/>
      <c r="AB240" s="11"/>
      <c r="AC240" s="264"/>
      <c r="AD240" s="11"/>
      <c r="AE240" s="11"/>
      <c r="AF240" s="11"/>
      <c r="AG240" s="11"/>
      <c r="AH240" s="11"/>
      <c r="AI240" s="11"/>
      <c r="AJ240" s="11"/>
      <c r="AK240" s="11"/>
    </row>
    <row r="241" ht="13.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89"/>
      <c r="AB241" s="11"/>
      <c r="AC241" s="264"/>
      <c r="AD241" s="11"/>
      <c r="AE241" s="11"/>
      <c r="AF241" s="11"/>
      <c r="AG241" s="11"/>
      <c r="AH241" s="11"/>
      <c r="AI241" s="11"/>
      <c r="AJ241" s="11"/>
      <c r="AK241" s="11"/>
    </row>
    <row r="242" ht="13.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89"/>
      <c r="AB242" s="11"/>
      <c r="AC242" s="264"/>
      <c r="AD242" s="11"/>
      <c r="AE242" s="11"/>
      <c r="AF242" s="11"/>
      <c r="AG242" s="11"/>
      <c r="AH242" s="11"/>
      <c r="AI242" s="11"/>
      <c r="AJ242" s="11"/>
      <c r="AK242" s="11"/>
    </row>
    <row r="243" ht="13.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89"/>
      <c r="AB243" s="11"/>
      <c r="AC243" s="264"/>
      <c r="AD243" s="11"/>
      <c r="AE243" s="11"/>
      <c r="AF243" s="11"/>
      <c r="AG243" s="11"/>
      <c r="AH243" s="11"/>
      <c r="AI243" s="11"/>
      <c r="AJ243" s="11"/>
      <c r="AK243" s="11"/>
    </row>
    <row r="244" ht="13.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89"/>
      <c r="AB244" s="11"/>
      <c r="AC244" s="264"/>
      <c r="AD244" s="11"/>
      <c r="AE244" s="11"/>
      <c r="AF244" s="11"/>
      <c r="AG244" s="11"/>
      <c r="AH244" s="11"/>
      <c r="AI244" s="11"/>
      <c r="AJ244" s="11"/>
      <c r="AK244" s="11"/>
    </row>
    <row r="245" ht="13.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89"/>
      <c r="AB245" s="11"/>
      <c r="AC245" s="264"/>
      <c r="AD245" s="11"/>
      <c r="AE245" s="11"/>
      <c r="AF245" s="11"/>
      <c r="AG245" s="11"/>
      <c r="AH245" s="11"/>
      <c r="AI245" s="11"/>
      <c r="AJ245" s="11"/>
      <c r="AK245" s="11"/>
    </row>
    <row r="246" ht="13.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89"/>
      <c r="AB246" s="11"/>
      <c r="AC246" s="264"/>
      <c r="AD246" s="11"/>
      <c r="AE246" s="11"/>
      <c r="AF246" s="11"/>
      <c r="AG246" s="11"/>
      <c r="AH246" s="11"/>
      <c r="AI246" s="11"/>
      <c r="AJ246" s="11"/>
      <c r="AK246" s="11"/>
    </row>
    <row r="247" ht="13.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89"/>
      <c r="AB247" s="11"/>
      <c r="AC247" s="264"/>
      <c r="AD247" s="11"/>
      <c r="AE247" s="11"/>
      <c r="AF247" s="11"/>
      <c r="AG247" s="11"/>
      <c r="AH247" s="11"/>
      <c r="AI247" s="11"/>
      <c r="AJ247" s="11"/>
      <c r="AK247" s="11"/>
    </row>
    <row r="248" ht="13.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89"/>
      <c r="AB248" s="11"/>
      <c r="AC248" s="264"/>
      <c r="AD248" s="11"/>
      <c r="AE248" s="11"/>
      <c r="AF248" s="11"/>
      <c r="AG248" s="11"/>
      <c r="AH248" s="11"/>
      <c r="AI248" s="11"/>
      <c r="AJ248" s="11"/>
      <c r="AK248" s="11"/>
    </row>
    <row r="249" ht="13.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89"/>
      <c r="AB249" s="11"/>
      <c r="AC249" s="264"/>
      <c r="AD249" s="11"/>
      <c r="AE249" s="11"/>
      <c r="AF249" s="11"/>
      <c r="AG249" s="11"/>
      <c r="AH249" s="11"/>
      <c r="AI249" s="11"/>
      <c r="AJ249" s="11"/>
      <c r="AK249" s="11"/>
    </row>
    <row r="250" ht="13.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89"/>
      <c r="AB250" s="11"/>
      <c r="AC250" s="264"/>
      <c r="AD250" s="11"/>
      <c r="AE250" s="11"/>
      <c r="AF250" s="11"/>
      <c r="AG250" s="11"/>
      <c r="AH250" s="11"/>
      <c r="AI250" s="11"/>
      <c r="AJ250" s="11"/>
      <c r="AK250" s="11"/>
    </row>
    <row r="251" ht="13.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89"/>
      <c r="AB251" s="11"/>
      <c r="AC251" s="264"/>
      <c r="AD251" s="11"/>
      <c r="AE251" s="11"/>
      <c r="AF251" s="11"/>
      <c r="AG251" s="11"/>
      <c r="AH251" s="11"/>
      <c r="AI251" s="11"/>
      <c r="AJ251" s="11"/>
      <c r="AK251" s="11"/>
    </row>
    <row r="252" ht="13.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89"/>
      <c r="AB252" s="11"/>
      <c r="AC252" s="264"/>
      <c r="AD252" s="11"/>
      <c r="AE252" s="11"/>
      <c r="AF252" s="11"/>
      <c r="AG252" s="11"/>
      <c r="AH252" s="11"/>
      <c r="AI252" s="11"/>
      <c r="AJ252" s="11"/>
      <c r="AK252" s="11"/>
    </row>
    <row r="253" ht="13.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89"/>
      <c r="AB253" s="11"/>
      <c r="AC253" s="264"/>
      <c r="AD253" s="11"/>
      <c r="AE253" s="11"/>
      <c r="AF253" s="11"/>
      <c r="AG253" s="11"/>
      <c r="AH253" s="11"/>
      <c r="AI253" s="11"/>
      <c r="AJ253" s="11"/>
      <c r="AK253" s="11"/>
    </row>
    <row r="254" ht="13.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89"/>
      <c r="AB254" s="11"/>
      <c r="AC254" s="264"/>
      <c r="AD254" s="11"/>
      <c r="AE254" s="11"/>
      <c r="AF254" s="11"/>
      <c r="AG254" s="11"/>
      <c r="AH254" s="11"/>
      <c r="AI254" s="11"/>
      <c r="AJ254" s="11"/>
      <c r="AK254" s="11"/>
    </row>
    <row r="255" ht="13.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89"/>
      <c r="AB255" s="11"/>
      <c r="AC255" s="264"/>
      <c r="AD255" s="11"/>
      <c r="AE255" s="11"/>
      <c r="AF255" s="11"/>
      <c r="AG255" s="11"/>
      <c r="AH255" s="11"/>
      <c r="AI255" s="11"/>
      <c r="AJ255" s="11"/>
      <c r="AK255" s="11"/>
    </row>
    <row r="256" ht="13.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89"/>
      <c r="AB256" s="11"/>
      <c r="AC256" s="264"/>
      <c r="AD256" s="11"/>
      <c r="AE256" s="11"/>
      <c r="AF256" s="11"/>
      <c r="AG256" s="11"/>
      <c r="AH256" s="11"/>
      <c r="AI256" s="11"/>
      <c r="AJ256" s="11"/>
      <c r="AK256" s="11"/>
    </row>
    <row r="257" ht="13.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89"/>
      <c r="AB257" s="11"/>
      <c r="AC257" s="264"/>
      <c r="AD257" s="11"/>
      <c r="AE257" s="11"/>
      <c r="AF257" s="11"/>
      <c r="AG257" s="11"/>
      <c r="AH257" s="11"/>
      <c r="AI257" s="11"/>
      <c r="AJ257" s="11"/>
      <c r="AK257" s="11"/>
    </row>
    <row r="258" ht="13.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89"/>
      <c r="AB258" s="11"/>
      <c r="AC258" s="264"/>
      <c r="AD258" s="11"/>
      <c r="AE258" s="11"/>
      <c r="AF258" s="11"/>
      <c r="AG258" s="11"/>
      <c r="AH258" s="11"/>
      <c r="AI258" s="11"/>
      <c r="AJ258" s="11"/>
      <c r="AK258" s="11"/>
    </row>
    <row r="259" ht="13.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89"/>
      <c r="AB259" s="11"/>
      <c r="AC259" s="264"/>
      <c r="AD259" s="11"/>
      <c r="AE259" s="11"/>
      <c r="AF259" s="11"/>
      <c r="AG259" s="11"/>
      <c r="AH259" s="11"/>
      <c r="AI259" s="11"/>
      <c r="AJ259" s="11"/>
      <c r="AK259" s="11"/>
    </row>
    <row r="260" ht="13.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89"/>
      <c r="AB260" s="11"/>
      <c r="AC260" s="264"/>
      <c r="AD260" s="11"/>
      <c r="AE260" s="11"/>
      <c r="AF260" s="11"/>
      <c r="AG260" s="11"/>
      <c r="AH260" s="11"/>
      <c r="AI260" s="11"/>
      <c r="AJ260" s="11"/>
      <c r="AK260" s="11"/>
    </row>
    <row r="261" ht="13.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89"/>
      <c r="AB261" s="11"/>
      <c r="AC261" s="264"/>
      <c r="AD261" s="11"/>
      <c r="AE261" s="11"/>
      <c r="AF261" s="11"/>
      <c r="AG261" s="11"/>
      <c r="AH261" s="11"/>
      <c r="AI261" s="11"/>
      <c r="AJ261" s="11"/>
      <c r="AK261" s="11"/>
    </row>
    <row r="262" ht="13.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89"/>
      <c r="AB262" s="11"/>
      <c r="AC262" s="264"/>
      <c r="AD262" s="11"/>
      <c r="AE262" s="11"/>
      <c r="AF262" s="11"/>
      <c r="AG262" s="11"/>
      <c r="AH262" s="11"/>
      <c r="AI262" s="11"/>
      <c r="AJ262" s="11"/>
      <c r="AK262" s="11"/>
    </row>
    <row r="263" ht="13.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89"/>
      <c r="AB263" s="11"/>
      <c r="AC263" s="264"/>
      <c r="AD263" s="11"/>
      <c r="AE263" s="11"/>
      <c r="AF263" s="11"/>
      <c r="AG263" s="11"/>
      <c r="AH263" s="11"/>
      <c r="AI263" s="11"/>
      <c r="AJ263" s="11"/>
      <c r="AK263" s="11"/>
    </row>
    <row r="264" ht="13.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89"/>
      <c r="AB264" s="11"/>
      <c r="AC264" s="264"/>
      <c r="AD264" s="11"/>
      <c r="AE264" s="11"/>
      <c r="AF264" s="11"/>
      <c r="AG264" s="11"/>
      <c r="AH264" s="11"/>
      <c r="AI264" s="11"/>
      <c r="AJ264" s="11"/>
      <c r="AK264" s="11"/>
    </row>
    <row r="265" ht="13.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89"/>
      <c r="AB265" s="11"/>
      <c r="AC265" s="264"/>
      <c r="AD265" s="11"/>
      <c r="AE265" s="11"/>
      <c r="AF265" s="11"/>
      <c r="AG265" s="11"/>
      <c r="AH265" s="11"/>
      <c r="AI265" s="11"/>
      <c r="AJ265" s="11"/>
      <c r="AK265" s="11"/>
    </row>
    <row r="266" ht="13.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89"/>
      <c r="AB266" s="11"/>
      <c r="AC266" s="264"/>
      <c r="AD266" s="11"/>
      <c r="AE266" s="11"/>
      <c r="AF266" s="11"/>
      <c r="AG266" s="11"/>
      <c r="AH266" s="11"/>
      <c r="AI266" s="11"/>
      <c r="AJ266" s="11"/>
      <c r="AK266" s="11"/>
    </row>
    <row r="267" ht="13.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89"/>
      <c r="AB267" s="11"/>
      <c r="AC267" s="264"/>
      <c r="AD267" s="11"/>
      <c r="AE267" s="11"/>
      <c r="AF267" s="11"/>
      <c r="AG267" s="11"/>
      <c r="AH267" s="11"/>
      <c r="AI267" s="11"/>
      <c r="AJ267" s="11"/>
      <c r="AK267" s="11"/>
    </row>
    <row r="268" ht="13.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89"/>
      <c r="AB268" s="11"/>
      <c r="AC268" s="264"/>
      <c r="AD268" s="11"/>
      <c r="AE268" s="11"/>
      <c r="AF268" s="11"/>
      <c r="AG268" s="11"/>
      <c r="AH268" s="11"/>
      <c r="AI268" s="11"/>
      <c r="AJ268" s="11"/>
      <c r="AK268" s="11"/>
    </row>
    <row r="269" ht="13.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89"/>
      <c r="AB269" s="11"/>
      <c r="AC269" s="264"/>
      <c r="AD269" s="11"/>
      <c r="AE269" s="11"/>
      <c r="AF269" s="11"/>
      <c r="AG269" s="11"/>
      <c r="AH269" s="11"/>
      <c r="AI269" s="11"/>
      <c r="AJ269" s="11"/>
      <c r="AK269" s="11"/>
    </row>
    <row r="270" ht="13.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89"/>
      <c r="AB270" s="11"/>
      <c r="AC270" s="264"/>
      <c r="AD270" s="11"/>
      <c r="AE270" s="11"/>
      <c r="AF270" s="11"/>
      <c r="AG270" s="11"/>
      <c r="AH270" s="11"/>
      <c r="AI270" s="11"/>
      <c r="AJ270" s="11"/>
      <c r="AK270" s="11"/>
    </row>
    <row r="271" ht="13.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89"/>
      <c r="AB271" s="11"/>
      <c r="AC271" s="264"/>
      <c r="AD271" s="11"/>
      <c r="AE271" s="11"/>
      <c r="AF271" s="11"/>
      <c r="AG271" s="11"/>
      <c r="AH271" s="11"/>
      <c r="AI271" s="11"/>
      <c r="AJ271" s="11"/>
      <c r="AK271" s="11"/>
    </row>
    <row r="272" ht="13.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89"/>
      <c r="AB272" s="11"/>
      <c r="AC272" s="264"/>
      <c r="AD272" s="11"/>
      <c r="AE272" s="11"/>
      <c r="AF272" s="11"/>
      <c r="AG272" s="11"/>
      <c r="AH272" s="11"/>
      <c r="AI272" s="11"/>
      <c r="AJ272" s="11"/>
      <c r="AK272" s="11"/>
    </row>
    <row r="273" ht="13.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89"/>
      <c r="AB273" s="11"/>
      <c r="AC273" s="264"/>
      <c r="AD273" s="11"/>
      <c r="AE273" s="11"/>
      <c r="AF273" s="11"/>
      <c r="AG273" s="11"/>
      <c r="AH273" s="11"/>
      <c r="AI273" s="11"/>
      <c r="AJ273" s="11"/>
      <c r="AK273" s="11"/>
    </row>
    <row r="274" ht="13.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89"/>
      <c r="AB274" s="11"/>
      <c r="AC274" s="264"/>
      <c r="AD274" s="11"/>
      <c r="AE274" s="11"/>
      <c r="AF274" s="11"/>
      <c r="AG274" s="11"/>
      <c r="AH274" s="11"/>
      <c r="AI274" s="11"/>
      <c r="AJ274" s="11"/>
      <c r="AK274" s="11"/>
    </row>
    <row r="275" ht="13.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89"/>
      <c r="AB275" s="11"/>
      <c r="AC275" s="264"/>
      <c r="AD275" s="11"/>
      <c r="AE275" s="11"/>
      <c r="AF275" s="11"/>
      <c r="AG275" s="11"/>
      <c r="AH275" s="11"/>
      <c r="AI275" s="11"/>
      <c r="AJ275" s="11"/>
      <c r="AK275" s="11"/>
    </row>
    <row r="276" ht="13.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89"/>
      <c r="AB276" s="11"/>
      <c r="AC276" s="264"/>
      <c r="AD276" s="11"/>
      <c r="AE276" s="11"/>
      <c r="AF276" s="11"/>
      <c r="AG276" s="11"/>
      <c r="AH276" s="11"/>
      <c r="AI276" s="11"/>
      <c r="AJ276" s="11"/>
      <c r="AK276" s="11"/>
    </row>
    <row r="277" ht="13.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89"/>
      <c r="AB277" s="11"/>
      <c r="AC277" s="264"/>
      <c r="AD277" s="11"/>
      <c r="AE277" s="11"/>
      <c r="AF277" s="11"/>
      <c r="AG277" s="11"/>
      <c r="AH277" s="11"/>
      <c r="AI277" s="11"/>
      <c r="AJ277" s="11"/>
      <c r="AK277" s="11"/>
    </row>
    <row r="278" ht="13.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89"/>
      <c r="AB278" s="11"/>
      <c r="AC278" s="264"/>
      <c r="AD278" s="11"/>
      <c r="AE278" s="11"/>
      <c r="AF278" s="11"/>
      <c r="AG278" s="11"/>
      <c r="AH278" s="11"/>
      <c r="AI278" s="11"/>
      <c r="AJ278" s="11"/>
      <c r="AK278" s="11"/>
    </row>
    <row r="279" ht="13.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89"/>
      <c r="AB279" s="11"/>
      <c r="AC279" s="264"/>
      <c r="AD279" s="11"/>
      <c r="AE279" s="11"/>
      <c r="AF279" s="11"/>
      <c r="AG279" s="11"/>
      <c r="AH279" s="11"/>
      <c r="AI279" s="11"/>
      <c r="AJ279" s="11"/>
      <c r="AK279" s="11"/>
    </row>
    <row r="280" ht="13.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89"/>
      <c r="AB280" s="11"/>
      <c r="AC280" s="264"/>
      <c r="AD280" s="11"/>
      <c r="AE280" s="11"/>
      <c r="AF280" s="11"/>
      <c r="AG280" s="11"/>
      <c r="AH280" s="11"/>
      <c r="AI280" s="11"/>
      <c r="AJ280" s="11"/>
      <c r="AK280" s="11"/>
    </row>
    <row r="281" ht="13.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89"/>
      <c r="AB281" s="11"/>
      <c r="AC281" s="264"/>
      <c r="AD281" s="11"/>
      <c r="AE281" s="11"/>
      <c r="AF281" s="11"/>
      <c r="AG281" s="11"/>
      <c r="AH281" s="11"/>
      <c r="AI281" s="11"/>
      <c r="AJ281" s="11"/>
      <c r="AK281" s="11"/>
    </row>
    <row r="282" ht="13.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89"/>
      <c r="AB282" s="11"/>
      <c r="AC282" s="264"/>
      <c r="AD282" s="11"/>
      <c r="AE282" s="11"/>
      <c r="AF282" s="11"/>
      <c r="AG282" s="11"/>
      <c r="AH282" s="11"/>
      <c r="AI282" s="11"/>
      <c r="AJ282" s="11"/>
      <c r="AK282" s="11"/>
    </row>
    <row r="283" ht="13.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89"/>
      <c r="AB283" s="11"/>
      <c r="AC283" s="264"/>
      <c r="AD283" s="11"/>
      <c r="AE283" s="11"/>
      <c r="AF283" s="11"/>
      <c r="AG283" s="11"/>
      <c r="AH283" s="11"/>
      <c r="AI283" s="11"/>
      <c r="AJ283" s="11"/>
      <c r="AK283" s="11"/>
    </row>
    <row r="284" ht="13.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89"/>
      <c r="AB284" s="11"/>
      <c r="AC284" s="264"/>
      <c r="AD284" s="11"/>
      <c r="AE284" s="11"/>
      <c r="AF284" s="11"/>
      <c r="AG284" s="11"/>
      <c r="AH284" s="11"/>
      <c r="AI284" s="11"/>
      <c r="AJ284" s="11"/>
      <c r="AK284" s="11"/>
    </row>
    <row r="285" ht="13.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89"/>
      <c r="AB285" s="11"/>
      <c r="AC285" s="264"/>
      <c r="AD285" s="11"/>
      <c r="AE285" s="11"/>
      <c r="AF285" s="11"/>
      <c r="AG285" s="11"/>
      <c r="AH285" s="11"/>
      <c r="AI285" s="11"/>
      <c r="AJ285" s="11"/>
      <c r="AK285" s="11"/>
    </row>
    <row r="286" ht="13.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89"/>
      <c r="AB286" s="11"/>
      <c r="AC286" s="264"/>
      <c r="AD286" s="11"/>
      <c r="AE286" s="11"/>
      <c r="AF286" s="11"/>
      <c r="AG286" s="11"/>
      <c r="AH286" s="11"/>
      <c r="AI286" s="11"/>
      <c r="AJ286" s="11"/>
      <c r="AK286" s="11"/>
    </row>
    <row r="287" ht="13.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89"/>
      <c r="AB287" s="11"/>
      <c r="AC287" s="264"/>
      <c r="AD287" s="11"/>
      <c r="AE287" s="11"/>
      <c r="AF287" s="11"/>
      <c r="AG287" s="11"/>
      <c r="AH287" s="11"/>
      <c r="AI287" s="11"/>
      <c r="AJ287" s="11"/>
      <c r="AK287" s="11"/>
    </row>
    <row r="288" ht="13.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89"/>
      <c r="AB288" s="11"/>
      <c r="AC288" s="264"/>
      <c r="AD288" s="11"/>
      <c r="AE288" s="11"/>
      <c r="AF288" s="11"/>
      <c r="AG288" s="11"/>
      <c r="AH288" s="11"/>
      <c r="AI288" s="11"/>
      <c r="AJ288" s="11"/>
      <c r="AK288" s="11"/>
    </row>
    <row r="289" ht="13.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89"/>
      <c r="AB289" s="11"/>
      <c r="AC289" s="264"/>
      <c r="AD289" s="11"/>
      <c r="AE289" s="11"/>
      <c r="AF289" s="11"/>
      <c r="AG289" s="11"/>
      <c r="AH289" s="11"/>
      <c r="AI289" s="11"/>
      <c r="AJ289" s="11"/>
      <c r="AK289" s="11"/>
    </row>
    <row r="290" ht="13.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89"/>
      <c r="AB290" s="11"/>
      <c r="AC290" s="264"/>
      <c r="AD290" s="11"/>
      <c r="AE290" s="11"/>
      <c r="AF290" s="11"/>
      <c r="AG290" s="11"/>
      <c r="AH290" s="11"/>
      <c r="AI290" s="11"/>
      <c r="AJ290" s="11"/>
      <c r="AK290" s="11"/>
    </row>
    <row r="291" ht="13.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89"/>
      <c r="AB291" s="11"/>
      <c r="AC291" s="264"/>
      <c r="AD291" s="11"/>
      <c r="AE291" s="11"/>
      <c r="AF291" s="11"/>
      <c r="AG291" s="11"/>
      <c r="AH291" s="11"/>
      <c r="AI291" s="11"/>
      <c r="AJ291" s="11"/>
      <c r="AK291" s="11"/>
    </row>
    <row r="292" ht="13.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89"/>
      <c r="AB292" s="11"/>
      <c r="AC292" s="264"/>
      <c r="AD292" s="11"/>
      <c r="AE292" s="11"/>
      <c r="AF292" s="11"/>
      <c r="AG292" s="11"/>
      <c r="AH292" s="11"/>
      <c r="AI292" s="11"/>
      <c r="AJ292" s="11"/>
      <c r="AK292" s="11"/>
    </row>
    <row r="293" ht="13.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89"/>
      <c r="AB293" s="11"/>
      <c r="AC293" s="264"/>
      <c r="AD293" s="11"/>
      <c r="AE293" s="11"/>
      <c r="AF293" s="11"/>
      <c r="AG293" s="11"/>
      <c r="AH293" s="11"/>
      <c r="AI293" s="11"/>
      <c r="AJ293" s="11"/>
      <c r="AK293" s="11"/>
    </row>
    <row r="294" ht="13.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89"/>
      <c r="AB294" s="11"/>
      <c r="AC294" s="264"/>
      <c r="AD294" s="11"/>
      <c r="AE294" s="11"/>
      <c r="AF294" s="11"/>
      <c r="AG294" s="11"/>
      <c r="AH294" s="11"/>
      <c r="AI294" s="11"/>
      <c r="AJ294" s="11"/>
      <c r="AK294" s="11"/>
    </row>
    <row r="295" ht="13.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89"/>
      <c r="AB295" s="11"/>
      <c r="AC295" s="264"/>
      <c r="AD295" s="11"/>
      <c r="AE295" s="11"/>
      <c r="AF295" s="11"/>
      <c r="AG295" s="11"/>
      <c r="AH295" s="11"/>
      <c r="AI295" s="11"/>
      <c r="AJ295" s="11"/>
      <c r="AK295" s="11"/>
    </row>
    <row r="296" ht="13.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89"/>
      <c r="AB296" s="11"/>
      <c r="AC296" s="264"/>
      <c r="AD296" s="11"/>
      <c r="AE296" s="11"/>
      <c r="AF296" s="11"/>
      <c r="AG296" s="11"/>
      <c r="AH296" s="11"/>
      <c r="AI296" s="11"/>
      <c r="AJ296" s="11"/>
      <c r="AK296" s="11"/>
    </row>
    <row r="297" ht="13.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89"/>
      <c r="AB297" s="11"/>
      <c r="AC297" s="264"/>
      <c r="AD297" s="11"/>
      <c r="AE297" s="11"/>
      <c r="AF297" s="11"/>
      <c r="AG297" s="11"/>
      <c r="AH297" s="11"/>
      <c r="AI297" s="11"/>
      <c r="AJ297" s="11"/>
      <c r="AK297" s="11"/>
    </row>
    <row r="298" ht="13.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89"/>
      <c r="AB298" s="11"/>
      <c r="AC298" s="264"/>
      <c r="AD298" s="11"/>
      <c r="AE298" s="11"/>
      <c r="AF298" s="11"/>
      <c r="AG298" s="11"/>
      <c r="AH298" s="11"/>
      <c r="AI298" s="11"/>
      <c r="AJ298" s="11"/>
      <c r="AK298" s="11"/>
    </row>
    <row r="299" ht="13.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89"/>
      <c r="AB299" s="11"/>
      <c r="AC299" s="264"/>
      <c r="AD299" s="11"/>
      <c r="AE299" s="11"/>
      <c r="AF299" s="11"/>
      <c r="AG299" s="11"/>
      <c r="AH299" s="11"/>
      <c r="AI299" s="11"/>
      <c r="AJ299" s="11"/>
      <c r="AK299" s="11"/>
    </row>
    <row r="300" ht="13.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89"/>
      <c r="AB300" s="11"/>
      <c r="AC300" s="264"/>
      <c r="AD300" s="11"/>
      <c r="AE300" s="11"/>
      <c r="AF300" s="11"/>
      <c r="AG300" s="11"/>
      <c r="AH300" s="11"/>
      <c r="AI300" s="11"/>
      <c r="AJ300" s="11"/>
      <c r="AK300" s="11"/>
    </row>
    <row r="301" ht="13.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89"/>
      <c r="AB301" s="11"/>
      <c r="AC301" s="264"/>
      <c r="AD301" s="11"/>
      <c r="AE301" s="11"/>
      <c r="AF301" s="11"/>
      <c r="AG301" s="11"/>
      <c r="AH301" s="11"/>
      <c r="AI301" s="11"/>
      <c r="AJ301" s="11"/>
      <c r="AK301" s="11"/>
    </row>
    <row r="302" ht="13.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89"/>
      <c r="AB302" s="11"/>
      <c r="AC302" s="264"/>
      <c r="AD302" s="11"/>
      <c r="AE302" s="11"/>
      <c r="AF302" s="11"/>
      <c r="AG302" s="11"/>
      <c r="AH302" s="11"/>
      <c r="AI302" s="11"/>
      <c r="AJ302" s="11"/>
      <c r="AK302" s="11"/>
    </row>
    <row r="303" ht="13.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89"/>
      <c r="AB303" s="11"/>
      <c r="AC303" s="264"/>
      <c r="AD303" s="11"/>
      <c r="AE303" s="11"/>
      <c r="AF303" s="11"/>
      <c r="AG303" s="11"/>
      <c r="AH303" s="11"/>
      <c r="AI303" s="11"/>
      <c r="AJ303" s="11"/>
      <c r="AK303" s="11"/>
    </row>
    <row r="304" ht="13.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89"/>
      <c r="AB304" s="11"/>
      <c r="AC304" s="264"/>
      <c r="AD304" s="11"/>
      <c r="AE304" s="11"/>
      <c r="AF304" s="11"/>
      <c r="AG304" s="11"/>
      <c r="AH304" s="11"/>
      <c r="AI304" s="11"/>
      <c r="AJ304" s="11"/>
      <c r="AK304" s="11"/>
    </row>
    <row r="305" ht="13.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89"/>
      <c r="AB305" s="11"/>
      <c r="AC305" s="264"/>
      <c r="AD305" s="11"/>
      <c r="AE305" s="11"/>
      <c r="AF305" s="11"/>
      <c r="AG305" s="11"/>
      <c r="AH305" s="11"/>
      <c r="AI305" s="11"/>
      <c r="AJ305" s="11"/>
      <c r="AK305" s="11"/>
    </row>
    <row r="306" ht="13.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89"/>
      <c r="AB306" s="11"/>
      <c r="AC306" s="264"/>
      <c r="AD306" s="11"/>
      <c r="AE306" s="11"/>
      <c r="AF306" s="11"/>
      <c r="AG306" s="11"/>
      <c r="AH306" s="11"/>
      <c r="AI306" s="11"/>
      <c r="AJ306" s="11"/>
      <c r="AK306" s="11"/>
    </row>
    <row r="307" ht="13.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89"/>
      <c r="AB307" s="11"/>
      <c r="AC307" s="264"/>
      <c r="AD307" s="11"/>
      <c r="AE307" s="11"/>
      <c r="AF307" s="11"/>
      <c r="AG307" s="11"/>
      <c r="AH307" s="11"/>
      <c r="AI307" s="11"/>
      <c r="AJ307" s="11"/>
      <c r="AK307" s="11"/>
    </row>
    <row r="308" ht="13.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89"/>
      <c r="AB308" s="11"/>
      <c r="AC308" s="264"/>
      <c r="AD308" s="11"/>
      <c r="AE308" s="11"/>
      <c r="AF308" s="11"/>
      <c r="AG308" s="11"/>
      <c r="AH308" s="11"/>
      <c r="AI308" s="11"/>
      <c r="AJ308" s="11"/>
      <c r="AK308" s="11"/>
    </row>
    <row r="309" ht="13.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89"/>
      <c r="AB309" s="11"/>
      <c r="AC309" s="264"/>
      <c r="AD309" s="11"/>
      <c r="AE309" s="11"/>
      <c r="AF309" s="11"/>
      <c r="AG309" s="11"/>
      <c r="AH309" s="11"/>
      <c r="AI309" s="11"/>
      <c r="AJ309" s="11"/>
      <c r="AK309" s="11"/>
    </row>
    <row r="310" ht="13.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89"/>
      <c r="AB310" s="11"/>
      <c r="AC310" s="264"/>
      <c r="AD310" s="11"/>
      <c r="AE310" s="11"/>
      <c r="AF310" s="11"/>
      <c r="AG310" s="11"/>
      <c r="AH310" s="11"/>
      <c r="AI310" s="11"/>
      <c r="AJ310" s="11"/>
      <c r="AK310" s="11"/>
    </row>
    <row r="311" ht="13.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89"/>
      <c r="AB311" s="11"/>
      <c r="AC311" s="264"/>
      <c r="AD311" s="11"/>
      <c r="AE311" s="11"/>
      <c r="AF311" s="11"/>
      <c r="AG311" s="11"/>
      <c r="AH311" s="11"/>
      <c r="AI311" s="11"/>
      <c r="AJ311" s="11"/>
      <c r="AK311" s="11"/>
    </row>
    <row r="312" ht="13.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89"/>
      <c r="AB312" s="11"/>
      <c r="AC312" s="264"/>
      <c r="AD312" s="11"/>
      <c r="AE312" s="11"/>
      <c r="AF312" s="11"/>
      <c r="AG312" s="11"/>
      <c r="AH312" s="11"/>
      <c r="AI312" s="11"/>
      <c r="AJ312" s="11"/>
      <c r="AK312" s="11"/>
    </row>
    <row r="313" ht="13.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89"/>
      <c r="AB313" s="11"/>
      <c r="AC313" s="264"/>
      <c r="AD313" s="11"/>
      <c r="AE313" s="11"/>
      <c r="AF313" s="11"/>
      <c r="AG313" s="11"/>
      <c r="AH313" s="11"/>
      <c r="AI313" s="11"/>
      <c r="AJ313" s="11"/>
      <c r="AK313" s="11"/>
    </row>
    <row r="314" ht="13.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89"/>
      <c r="AB314" s="11"/>
      <c r="AC314" s="264"/>
      <c r="AD314" s="11"/>
      <c r="AE314" s="11"/>
      <c r="AF314" s="11"/>
      <c r="AG314" s="11"/>
      <c r="AH314" s="11"/>
      <c r="AI314" s="11"/>
      <c r="AJ314" s="11"/>
      <c r="AK314" s="11"/>
    </row>
    <row r="315" ht="13.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89"/>
      <c r="AB315" s="11"/>
      <c r="AC315" s="264"/>
      <c r="AD315" s="11"/>
      <c r="AE315" s="11"/>
      <c r="AF315" s="11"/>
      <c r="AG315" s="11"/>
      <c r="AH315" s="11"/>
      <c r="AI315" s="11"/>
      <c r="AJ315" s="11"/>
      <c r="AK315" s="11"/>
    </row>
    <row r="316" ht="13.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89"/>
      <c r="AB316" s="11"/>
      <c r="AC316" s="264"/>
      <c r="AD316" s="11"/>
      <c r="AE316" s="11"/>
      <c r="AF316" s="11"/>
      <c r="AG316" s="11"/>
      <c r="AH316" s="11"/>
      <c r="AI316" s="11"/>
      <c r="AJ316" s="11"/>
      <c r="AK316" s="11"/>
    </row>
    <row r="317" ht="13.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89"/>
      <c r="AB317" s="11"/>
      <c r="AC317" s="264"/>
      <c r="AD317" s="11"/>
      <c r="AE317" s="11"/>
      <c r="AF317" s="11"/>
      <c r="AG317" s="11"/>
      <c r="AH317" s="11"/>
      <c r="AI317" s="11"/>
      <c r="AJ317" s="11"/>
      <c r="AK317" s="11"/>
    </row>
    <row r="318" ht="13.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89"/>
      <c r="AB318" s="11"/>
      <c r="AC318" s="264"/>
      <c r="AD318" s="11"/>
      <c r="AE318" s="11"/>
      <c r="AF318" s="11"/>
      <c r="AG318" s="11"/>
      <c r="AH318" s="11"/>
      <c r="AI318" s="11"/>
      <c r="AJ318" s="11"/>
      <c r="AK318" s="11"/>
    </row>
    <row r="319" ht="13.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89"/>
      <c r="AB319" s="11"/>
      <c r="AC319" s="264"/>
      <c r="AD319" s="11"/>
      <c r="AE319" s="11"/>
      <c r="AF319" s="11"/>
      <c r="AG319" s="11"/>
      <c r="AH319" s="11"/>
      <c r="AI319" s="11"/>
      <c r="AJ319" s="11"/>
      <c r="AK319" s="11"/>
    </row>
    <row r="320" ht="13.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89"/>
      <c r="AB320" s="11"/>
      <c r="AC320" s="264"/>
      <c r="AD320" s="11"/>
      <c r="AE320" s="11"/>
      <c r="AF320" s="11"/>
      <c r="AG320" s="11"/>
      <c r="AH320" s="11"/>
      <c r="AI320" s="11"/>
      <c r="AJ320" s="11"/>
      <c r="AK320" s="11"/>
    </row>
    <row r="321" ht="13.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89"/>
      <c r="AB321" s="11"/>
      <c r="AC321" s="264"/>
      <c r="AD321" s="11"/>
      <c r="AE321" s="11"/>
      <c r="AF321" s="11"/>
      <c r="AG321" s="11"/>
      <c r="AH321" s="11"/>
      <c r="AI321" s="11"/>
      <c r="AJ321" s="11"/>
      <c r="AK321" s="11"/>
    </row>
    <row r="322" ht="13.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89"/>
      <c r="AB322" s="11"/>
      <c r="AC322" s="264"/>
      <c r="AD322" s="11"/>
      <c r="AE322" s="11"/>
      <c r="AF322" s="11"/>
      <c r="AG322" s="11"/>
      <c r="AH322" s="11"/>
      <c r="AI322" s="11"/>
      <c r="AJ322" s="11"/>
      <c r="AK322" s="11"/>
    </row>
    <row r="323" ht="13.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89"/>
      <c r="AB323" s="11"/>
      <c r="AC323" s="264"/>
      <c r="AD323" s="11"/>
      <c r="AE323" s="11"/>
      <c r="AF323" s="11"/>
      <c r="AG323" s="11"/>
      <c r="AH323" s="11"/>
      <c r="AI323" s="11"/>
      <c r="AJ323" s="11"/>
      <c r="AK323" s="11"/>
    </row>
    <row r="324" ht="13.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89"/>
      <c r="AB324" s="11"/>
      <c r="AC324" s="264"/>
      <c r="AD324" s="11"/>
      <c r="AE324" s="11"/>
      <c r="AF324" s="11"/>
      <c r="AG324" s="11"/>
      <c r="AH324" s="11"/>
      <c r="AI324" s="11"/>
      <c r="AJ324" s="11"/>
      <c r="AK324" s="11"/>
    </row>
    <row r="325" ht="13.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89"/>
      <c r="AB325" s="11"/>
      <c r="AC325" s="264"/>
      <c r="AD325" s="11"/>
      <c r="AE325" s="11"/>
      <c r="AF325" s="11"/>
      <c r="AG325" s="11"/>
      <c r="AH325" s="11"/>
      <c r="AI325" s="11"/>
      <c r="AJ325" s="11"/>
      <c r="AK325" s="11"/>
    </row>
    <row r="326" ht="13.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89"/>
      <c r="AB326" s="11"/>
      <c r="AC326" s="264"/>
      <c r="AD326" s="11"/>
      <c r="AE326" s="11"/>
      <c r="AF326" s="11"/>
      <c r="AG326" s="11"/>
      <c r="AH326" s="11"/>
      <c r="AI326" s="11"/>
      <c r="AJ326" s="11"/>
      <c r="AK326" s="11"/>
    </row>
    <row r="327" ht="13.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89"/>
      <c r="AB327" s="11"/>
      <c r="AC327" s="264"/>
      <c r="AD327" s="11"/>
      <c r="AE327" s="11"/>
      <c r="AF327" s="11"/>
      <c r="AG327" s="11"/>
      <c r="AH327" s="11"/>
      <c r="AI327" s="11"/>
      <c r="AJ327" s="11"/>
      <c r="AK327" s="11"/>
    </row>
    <row r="328" ht="13.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89"/>
      <c r="AB328" s="11"/>
      <c r="AC328" s="264"/>
      <c r="AD328" s="11"/>
      <c r="AE328" s="11"/>
      <c r="AF328" s="11"/>
      <c r="AG328" s="11"/>
      <c r="AH328" s="11"/>
      <c r="AI328" s="11"/>
      <c r="AJ328" s="11"/>
      <c r="AK328" s="11"/>
    </row>
    <row r="329" ht="13.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89"/>
      <c r="AB329" s="11"/>
      <c r="AC329" s="264"/>
      <c r="AD329" s="11"/>
      <c r="AE329" s="11"/>
      <c r="AF329" s="11"/>
      <c r="AG329" s="11"/>
      <c r="AH329" s="11"/>
      <c r="AI329" s="11"/>
      <c r="AJ329" s="11"/>
      <c r="AK329" s="11"/>
    </row>
    <row r="330" ht="13.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89"/>
      <c r="AB330" s="11"/>
      <c r="AC330" s="264"/>
      <c r="AD330" s="11"/>
      <c r="AE330" s="11"/>
      <c r="AF330" s="11"/>
      <c r="AG330" s="11"/>
      <c r="AH330" s="11"/>
      <c r="AI330" s="11"/>
      <c r="AJ330" s="11"/>
      <c r="AK330" s="11"/>
    </row>
    <row r="331" ht="13.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89"/>
      <c r="AB331" s="11"/>
      <c r="AC331" s="264"/>
      <c r="AD331" s="11"/>
      <c r="AE331" s="11"/>
      <c r="AF331" s="11"/>
      <c r="AG331" s="11"/>
      <c r="AH331" s="11"/>
      <c r="AI331" s="11"/>
      <c r="AJ331" s="11"/>
      <c r="AK331" s="11"/>
    </row>
    <row r="332" ht="13.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89"/>
      <c r="AB332" s="11"/>
      <c r="AC332" s="264"/>
      <c r="AD332" s="11"/>
      <c r="AE332" s="11"/>
      <c r="AF332" s="11"/>
      <c r="AG332" s="11"/>
      <c r="AH332" s="11"/>
      <c r="AI332" s="11"/>
      <c r="AJ332" s="11"/>
      <c r="AK332" s="11"/>
    </row>
    <row r="333" ht="13.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89"/>
      <c r="AB333" s="11"/>
      <c r="AC333" s="264"/>
      <c r="AD333" s="11"/>
      <c r="AE333" s="11"/>
      <c r="AF333" s="11"/>
      <c r="AG333" s="11"/>
      <c r="AH333" s="11"/>
      <c r="AI333" s="11"/>
      <c r="AJ333" s="11"/>
      <c r="AK333" s="11"/>
    </row>
    <row r="334" ht="13.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89"/>
      <c r="AB334" s="11"/>
      <c r="AC334" s="264"/>
      <c r="AD334" s="11"/>
      <c r="AE334" s="11"/>
      <c r="AF334" s="11"/>
      <c r="AG334" s="11"/>
      <c r="AH334" s="11"/>
      <c r="AI334" s="11"/>
      <c r="AJ334" s="11"/>
      <c r="AK334" s="11"/>
    </row>
    <row r="335" ht="13.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89"/>
      <c r="AB335" s="11"/>
      <c r="AC335" s="264"/>
      <c r="AD335" s="11"/>
      <c r="AE335" s="11"/>
      <c r="AF335" s="11"/>
      <c r="AG335" s="11"/>
      <c r="AH335" s="11"/>
      <c r="AI335" s="11"/>
      <c r="AJ335" s="11"/>
      <c r="AK335" s="11"/>
    </row>
    <row r="336" ht="13.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89"/>
      <c r="AB336" s="11"/>
      <c r="AC336" s="264"/>
      <c r="AD336" s="11"/>
      <c r="AE336" s="11"/>
      <c r="AF336" s="11"/>
      <c r="AG336" s="11"/>
      <c r="AH336" s="11"/>
      <c r="AI336" s="11"/>
      <c r="AJ336" s="11"/>
      <c r="AK336" s="11"/>
    </row>
    <row r="337" ht="13.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89"/>
      <c r="AB337" s="11"/>
      <c r="AC337" s="264"/>
      <c r="AD337" s="11"/>
      <c r="AE337" s="11"/>
      <c r="AF337" s="11"/>
      <c r="AG337" s="11"/>
      <c r="AH337" s="11"/>
      <c r="AI337" s="11"/>
      <c r="AJ337" s="11"/>
      <c r="AK337" s="11"/>
    </row>
    <row r="338" ht="13.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89"/>
      <c r="AB338" s="11"/>
      <c r="AC338" s="264"/>
      <c r="AD338" s="11"/>
      <c r="AE338" s="11"/>
      <c r="AF338" s="11"/>
      <c r="AG338" s="11"/>
      <c r="AH338" s="11"/>
      <c r="AI338" s="11"/>
      <c r="AJ338" s="11"/>
      <c r="AK338" s="11"/>
    </row>
    <row r="339" ht="13.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89"/>
      <c r="AB339" s="11"/>
      <c r="AC339" s="264"/>
      <c r="AD339" s="11"/>
      <c r="AE339" s="11"/>
      <c r="AF339" s="11"/>
      <c r="AG339" s="11"/>
      <c r="AH339" s="11"/>
      <c r="AI339" s="11"/>
      <c r="AJ339" s="11"/>
      <c r="AK339" s="11"/>
    </row>
    <row r="340" ht="13.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89"/>
      <c r="AB340" s="11"/>
      <c r="AC340" s="264"/>
      <c r="AD340" s="11"/>
      <c r="AE340" s="11"/>
      <c r="AF340" s="11"/>
      <c r="AG340" s="11"/>
      <c r="AH340" s="11"/>
      <c r="AI340" s="11"/>
      <c r="AJ340" s="11"/>
      <c r="AK340" s="11"/>
    </row>
    <row r="341" ht="13.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89"/>
      <c r="AB341" s="11"/>
      <c r="AC341" s="264"/>
      <c r="AD341" s="11"/>
      <c r="AE341" s="11"/>
      <c r="AF341" s="11"/>
      <c r="AG341" s="11"/>
      <c r="AH341" s="11"/>
      <c r="AI341" s="11"/>
      <c r="AJ341" s="11"/>
      <c r="AK341" s="11"/>
    </row>
    <row r="342" ht="13.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89"/>
      <c r="AB342" s="11"/>
      <c r="AC342" s="264"/>
      <c r="AD342" s="11"/>
      <c r="AE342" s="11"/>
      <c r="AF342" s="11"/>
      <c r="AG342" s="11"/>
      <c r="AH342" s="11"/>
      <c r="AI342" s="11"/>
      <c r="AJ342" s="11"/>
      <c r="AK342" s="11"/>
    </row>
    <row r="343" ht="13.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89"/>
      <c r="AB343" s="11"/>
      <c r="AC343" s="264"/>
      <c r="AD343" s="11"/>
      <c r="AE343" s="11"/>
      <c r="AF343" s="11"/>
      <c r="AG343" s="11"/>
      <c r="AH343" s="11"/>
      <c r="AI343" s="11"/>
      <c r="AJ343" s="11"/>
      <c r="AK343" s="11"/>
    </row>
    <row r="344" ht="13.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89"/>
      <c r="AB344" s="11"/>
      <c r="AC344" s="264"/>
      <c r="AD344" s="11"/>
      <c r="AE344" s="11"/>
      <c r="AF344" s="11"/>
      <c r="AG344" s="11"/>
      <c r="AH344" s="11"/>
      <c r="AI344" s="11"/>
      <c r="AJ344" s="11"/>
      <c r="AK344" s="11"/>
    </row>
    <row r="345" ht="13.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89"/>
      <c r="AB345" s="11"/>
      <c r="AC345" s="264"/>
      <c r="AD345" s="11"/>
      <c r="AE345" s="11"/>
      <c r="AF345" s="11"/>
      <c r="AG345" s="11"/>
      <c r="AH345" s="11"/>
      <c r="AI345" s="11"/>
      <c r="AJ345" s="11"/>
      <c r="AK345" s="11"/>
    </row>
    <row r="346" ht="13.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89"/>
      <c r="AB346" s="11"/>
      <c r="AC346" s="264"/>
      <c r="AD346" s="11"/>
      <c r="AE346" s="11"/>
      <c r="AF346" s="11"/>
      <c r="AG346" s="11"/>
      <c r="AH346" s="11"/>
      <c r="AI346" s="11"/>
      <c r="AJ346" s="11"/>
      <c r="AK346" s="11"/>
    </row>
    <row r="347" ht="13.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89"/>
      <c r="AB347" s="11"/>
      <c r="AC347" s="264"/>
      <c r="AD347" s="11"/>
      <c r="AE347" s="11"/>
      <c r="AF347" s="11"/>
      <c r="AG347" s="11"/>
      <c r="AH347" s="11"/>
      <c r="AI347" s="11"/>
      <c r="AJ347" s="11"/>
      <c r="AK347" s="11"/>
    </row>
    <row r="348" ht="13.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89"/>
      <c r="AB348" s="11"/>
      <c r="AC348" s="264"/>
      <c r="AD348" s="11"/>
      <c r="AE348" s="11"/>
      <c r="AF348" s="11"/>
      <c r="AG348" s="11"/>
      <c r="AH348" s="11"/>
      <c r="AI348" s="11"/>
      <c r="AJ348" s="11"/>
      <c r="AK348" s="11"/>
    </row>
    <row r="349" ht="13.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89"/>
      <c r="AB349" s="11"/>
      <c r="AC349" s="264"/>
      <c r="AD349" s="11"/>
      <c r="AE349" s="11"/>
      <c r="AF349" s="11"/>
      <c r="AG349" s="11"/>
      <c r="AH349" s="11"/>
      <c r="AI349" s="11"/>
      <c r="AJ349" s="11"/>
      <c r="AK349" s="11"/>
    </row>
    <row r="350" ht="13.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89"/>
      <c r="AB350" s="11"/>
      <c r="AC350" s="264"/>
      <c r="AD350" s="11"/>
      <c r="AE350" s="11"/>
      <c r="AF350" s="11"/>
      <c r="AG350" s="11"/>
      <c r="AH350" s="11"/>
      <c r="AI350" s="11"/>
      <c r="AJ350" s="11"/>
      <c r="AK350" s="11"/>
    </row>
    <row r="351" ht="13.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89"/>
      <c r="AB351" s="11"/>
      <c r="AC351" s="264"/>
      <c r="AD351" s="11"/>
      <c r="AE351" s="11"/>
      <c r="AF351" s="11"/>
      <c r="AG351" s="11"/>
      <c r="AH351" s="11"/>
      <c r="AI351" s="11"/>
      <c r="AJ351" s="11"/>
      <c r="AK351" s="11"/>
    </row>
    <row r="352" ht="13.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89"/>
      <c r="AB352" s="11"/>
      <c r="AC352" s="264"/>
      <c r="AD352" s="11"/>
      <c r="AE352" s="11"/>
      <c r="AF352" s="11"/>
      <c r="AG352" s="11"/>
      <c r="AH352" s="11"/>
      <c r="AI352" s="11"/>
      <c r="AJ352" s="11"/>
      <c r="AK352" s="11"/>
    </row>
    <row r="353" ht="13.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89"/>
      <c r="AB353" s="11"/>
      <c r="AC353" s="264"/>
      <c r="AD353" s="11"/>
      <c r="AE353" s="11"/>
      <c r="AF353" s="11"/>
      <c r="AG353" s="11"/>
      <c r="AH353" s="11"/>
      <c r="AI353" s="11"/>
      <c r="AJ353" s="11"/>
      <c r="AK353" s="11"/>
    </row>
    <row r="354" ht="13.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89"/>
      <c r="AB354" s="11"/>
      <c r="AC354" s="264"/>
      <c r="AD354" s="11"/>
      <c r="AE354" s="11"/>
      <c r="AF354" s="11"/>
      <c r="AG354" s="11"/>
      <c r="AH354" s="11"/>
      <c r="AI354" s="11"/>
      <c r="AJ354" s="11"/>
      <c r="AK354" s="11"/>
    </row>
    <row r="355" ht="13.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89"/>
      <c r="AB355" s="11"/>
      <c r="AC355" s="264"/>
      <c r="AD355" s="11"/>
      <c r="AE355" s="11"/>
      <c r="AF355" s="11"/>
      <c r="AG355" s="11"/>
      <c r="AH355" s="11"/>
      <c r="AI355" s="11"/>
      <c r="AJ355" s="11"/>
      <c r="AK355" s="11"/>
    </row>
    <row r="356" ht="13.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89"/>
      <c r="AB356" s="11"/>
      <c r="AC356" s="264"/>
      <c r="AD356" s="11"/>
      <c r="AE356" s="11"/>
      <c r="AF356" s="11"/>
      <c r="AG356" s="11"/>
      <c r="AH356" s="11"/>
      <c r="AI356" s="11"/>
      <c r="AJ356" s="11"/>
      <c r="AK356" s="11"/>
    </row>
    <row r="357" ht="13.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89"/>
      <c r="AB357" s="11"/>
      <c r="AC357" s="264"/>
      <c r="AD357" s="11"/>
      <c r="AE357" s="11"/>
      <c r="AF357" s="11"/>
      <c r="AG357" s="11"/>
      <c r="AH357" s="11"/>
      <c r="AI357" s="11"/>
      <c r="AJ357" s="11"/>
      <c r="AK357" s="11"/>
    </row>
    <row r="358" ht="13.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89"/>
      <c r="AB358" s="11"/>
      <c r="AC358" s="264"/>
      <c r="AD358" s="11"/>
      <c r="AE358" s="11"/>
      <c r="AF358" s="11"/>
      <c r="AG358" s="11"/>
      <c r="AH358" s="11"/>
      <c r="AI358" s="11"/>
      <c r="AJ358" s="11"/>
      <c r="AK358" s="11"/>
    </row>
    <row r="359" ht="13.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89"/>
      <c r="AB359" s="11"/>
      <c r="AC359" s="264"/>
      <c r="AD359" s="11"/>
      <c r="AE359" s="11"/>
      <c r="AF359" s="11"/>
      <c r="AG359" s="11"/>
      <c r="AH359" s="11"/>
      <c r="AI359" s="11"/>
      <c r="AJ359" s="11"/>
      <c r="AK359" s="11"/>
    </row>
    <row r="360" ht="13.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89"/>
      <c r="AB360" s="11"/>
      <c r="AC360" s="264"/>
      <c r="AD360" s="11"/>
      <c r="AE360" s="11"/>
      <c r="AF360" s="11"/>
      <c r="AG360" s="11"/>
      <c r="AH360" s="11"/>
      <c r="AI360" s="11"/>
      <c r="AJ360" s="11"/>
      <c r="AK360" s="11"/>
    </row>
    <row r="361" ht="13.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89"/>
      <c r="AB361" s="11"/>
      <c r="AC361" s="264"/>
      <c r="AD361" s="11"/>
      <c r="AE361" s="11"/>
      <c r="AF361" s="11"/>
      <c r="AG361" s="11"/>
      <c r="AH361" s="11"/>
      <c r="AI361" s="11"/>
      <c r="AJ361" s="11"/>
      <c r="AK361" s="11"/>
    </row>
    <row r="362" ht="13.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89"/>
      <c r="AB362" s="11"/>
      <c r="AC362" s="264"/>
      <c r="AD362" s="11"/>
      <c r="AE362" s="11"/>
      <c r="AF362" s="11"/>
      <c r="AG362" s="11"/>
      <c r="AH362" s="11"/>
      <c r="AI362" s="11"/>
      <c r="AJ362" s="11"/>
      <c r="AK362" s="11"/>
    </row>
    <row r="363" ht="13.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89"/>
      <c r="AB363" s="11"/>
      <c r="AC363" s="264"/>
      <c r="AD363" s="11"/>
      <c r="AE363" s="11"/>
      <c r="AF363" s="11"/>
      <c r="AG363" s="11"/>
      <c r="AH363" s="11"/>
      <c r="AI363" s="11"/>
      <c r="AJ363" s="11"/>
      <c r="AK363" s="11"/>
    </row>
    <row r="364" ht="13.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89"/>
      <c r="AB364" s="11"/>
      <c r="AC364" s="264"/>
      <c r="AD364" s="11"/>
      <c r="AE364" s="11"/>
      <c r="AF364" s="11"/>
      <c r="AG364" s="11"/>
      <c r="AH364" s="11"/>
      <c r="AI364" s="11"/>
      <c r="AJ364" s="11"/>
      <c r="AK364" s="11"/>
    </row>
    <row r="365" ht="13.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89"/>
      <c r="AB365" s="11"/>
      <c r="AC365" s="264"/>
      <c r="AD365" s="11"/>
      <c r="AE365" s="11"/>
      <c r="AF365" s="11"/>
      <c r="AG365" s="11"/>
      <c r="AH365" s="11"/>
      <c r="AI365" s="11"/>
      <c r="AJ365" s="11"/>
      <c r="AK365" s="11"/>
    </row>
    <row r="366" ht="13.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89"/>
      <c r="AB366" s="11"/>
      <c r="AC366" s="264"/>
      <c r="AD366" s="11"/>
      <c r="AE366" s="11"/>
      <c r="AF366" s="11"/>
      <c r="AG366" s="11"/>
      <c r="AH366" s="11"/>
      <c r="AI366" s="11"/>
      <c r="AJ366" s="11"/>
      <c r="AK366" s="11"/>
    </row>
    <row r="367" ht="13.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89"/>
      <c r="AB367" s="11"/>
      <c r="AC367" s="264"/>
      <c r="AD367" s="11"/>
      <c r="AE367" s="11"/>
      <c r="AF367" s="11"/>
      <c r="AG367" s="11"/>
      <c r="AH367" s="11"/>
      <c r="AI367" s="11"/>
      <c r="AJ367" s="11"/>
      <c r="AK367" s="11"/>
    </row>
    <row r="368" ht="13.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89"/>
      <c r="AB368" s="11"/>
      <c r="AC368" s="264"/>
      <c r="AD368" s="11"/>
      <c r="AE368" s="11"/>
      <c r="AF368" s="11"/>
      <c r="AG368" s="11"/>
      <c r="AH368" s="11"/>
      <c r="AI368" s="11"/>
      <c r="AJ368" s="11"/>
      <c r="AK368" s="11"/>
    </row>
    <row r="369" ht="13.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89"/>
      <c r="AB369" s="11"/>
      <c r="AC369" s="264"/>
      <c r="AD369" s="11"/>
      <c r="AE369" s="11"/>
      <c r="AF369" s="11"/>
      <c r="AG369" s="11"/>
      <c r="AH369" s="11"/>
      <c r="AI369" s="11"/>
      <c r="AJ369" s="11"/>
      <c r="AK369" s="11"/>
    </row>
    <row r="370" ht="13.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89"/>
      <c r="AB370" s="11"/>
      <c r="AC370" s="264"/>
      <c r="AD370" s="11"/>
      <c r="AE370" s="11"/>
      <c r="AF370" s="11"/>
      <c r="AG370" s="11"/>
      <c r="AH370" s="11"/>
      <c r="AI370" s="11"/>
      <c r="AJ370" s="11"/>
      <c r="AK370" s="11"/>
    </row>
    <row r="371" ht="13.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89"/>
      <c r="AB371" s="11"/>
      <c r="AC371" s="264"/>
      <c r="AD371" s="11"/>
      <c r="AE371" s="11"/>
      <c r="AF371" s="11"/>
      <c r="AG371" s="11"/>
      <c r="AH371" s="11"/>
      <c r="AI371" s="11"/>
      <c r="AJ371" s="11"/>
      <c r="AK371" s="11"/>
    </row>
    <row r="372" ht="13.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89"/>
      <c r="AB372" s="11"/>
      <c r="AC372" s="264"/>
      <c r="AD372" s="11"/>
      <c r="AE372" s="11"/>
      <c r="AF372" s="11"/>
      <c r="AG372" s="11"/>
      <c r="AH372" s="11"/>
      <c r="AI372" s="11"/>
      <c r="AJ372" s="11"/>
      <c r="AK372" s="11"/>
    </row>
    <row r="373" ht="13.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89"/>
      <c r="AB373" s="11"/>
      <c r="AC373" s="264"/>
      <c r="AD373" s="11"/>
      <c r="AE373" s="11"/>
      <c r="AF373" s="11"/>
      <c r="AG373" s="11"/>
      <c r="AH373" s="11"/>
      <c r="AI373" s="11"/>
      <c r="AJ373" s="11"/>
      <c r="AK373" s="11"/>
    </row>
    <row r="374" ht="13.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89"/>
      <c r="AB374" s="11"/>
      <c r="AC374" s="264"/>
      <c r="AD374" s="11"/>
      <c r="AE374" s="11"/>
      <c r="AF374" s="11"/>
      <c r="AG374" s="11"/>
      <c r="AH374" s="11"/>
      <c r="AI374" s="11"/>
      <c r="AJ374" s="11"/>
      <c r="AK374" s="11"/>
    </row>
    <row r="375" ht="13.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89"/>
      <c r="AB375" s="11"/>
      <c r="AC375" s="264"/>
      <c r="AD375" s="11"/>
      <c r="AE375" s="11"/>
      <c r="AF375" s="11"/>
      <c r="AG375" s="11"/>
      <c r="AH375" s="11"/>
      <c r="AI375" s="11"/>
      <c r="AJ375" s="11"/>
      <c r="AK375" s="11"/>
    </row>
    <row r="376" ht="13.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89"/>
      <c r="AB376" s="11"/>
      <c r="AC376" s="264"/>
      <c r="AD376" s="11"/>
      <c r="AE376" s="11"/>
      <c r="AF376" s="11"/>
      <c r="AG376" s="11"/>
      <c r="AH376" s="11"/>
      <c r="AI376" s="11"/>
      <c r="AJ376" s="11"/>
      <c r="AK376" s="11"/>
    </row>
    <row r="377" ht="13.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89"/>
      <c r="AB377" s="11"/>
      <c r="AC377" s="264"/>
      <c r="AD377" s="11"/>
      <c r="AE377" s="11"/>
      <c r="AF377" s="11"/>
      <c r="AG377" s="11"/>
      <c r="AH377" s="11"/>
      <c r="AI377" s="11"/>
      <c r="AJ377" s="11"/>
      <c r="AK377" s="11"/>
    </row>
    <row r="378" ht="13.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89"/>
      <c r="AB378" s="11"/>
      <c r="AC378" s="264"/>
      <c r="AD378" s="11"/>
      <c r="AE378" s="11"/>
      <c r="AF378" s="11"/>
      <c r="AG378" s="11"/>
      <c r="AH378" s="11"/>
      <c r="AI378" s="11"/>
      <c r="AJ378" s="11"/>
      <c r="AK378" s="11"/>
    </row>
    <row r="379" ht="13.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89"/>
      <c r="AB379" s="11"/>
      <c r="AC379" s="264"/>
      <c r="AD379" s="11"/>
      <c r="AE379" s="11"/>
      <c r="AF379" s="11"/>
      <c r="AG379" s="11"/>
      <c r="AH379" s="11"/>
      <c r="AI379" s="11"/>
      <c r="AJ379" s="11"/>
      <c r="AK379" s="11"/>
    </row>
    <row r="380" ht="13.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89"/>
      <c r="AB380" s="11"/>
      <c r="AC380" s="264"/>
      <c r="AD380" s="11"/>
      <c r="AE380" s="11"/>
      <c r="AF380" s="11"/>
      <c r="AG380" s="11"/>
      <c r="AH380" s="11"/>
      <c r="AI380" s="11"/>
      <c r="AJ380" s="11"/>
      <c r="AK380" s="11"/>
    </row>
    <row r="381" ht="13.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89"/>
      <c r="AB381" s="11"/>
      <c r="AC381" s="264"/>
      <c r="AD381" s="11"/>
      <c r="AE381" s="11"/>
      <c r="AF381" s="11"/>
      <c r="AG381" s="11"/>
      <c r="AH381" s="11"/>
      <c r="AI381" s="11"/>
      <c r="AJ381" s="11"/>
      <c r="AK381" s="11"/>
    </row>
    <row r="382" ht="13.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89"/>
      <c r="AB382" s="11"/>
      <c r="AC382" s="264"/>
      <c r="AD382" s="11"/>
      <c r="AE382" s="11"/>
      <c r="AF382" s="11"/>
      <c r="AG382" s="11"/>
      <c r="AH382" s="11"/>
      <c r="AI382" s="11"/>
      <c r="AJ382" s="11"/>
      <c r="AK382" s="11"/>
    </row>
    <row r="383" ht="13.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89"/>
      <c r="AB383" s="11"/>
      <c r="AC383" s="264"/>
      <c r="AD383" s="11"/>
      <c r="AE383" s="11"/>
      <c r="AF383" s="11"/>
      <c r="AG383" s="11"/>
      <c r="AH383" s="11"/>
      <c r="AI383" s="11"/>
      <c r="AJ383" s="11"/>
      <c r="AK383" s="11"/>
    </row>
    <row r="384" ht="13.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89"/>
      <c r="AB384" s="11"/>
      <c r="AC384" s="264"/>
      <c r="AD384" s="11"/>
      <c r="AE384" s="11"/>
      <c r="AF384" s="11"/>
      <c r="AG384" s="11"/>
      <c r="AH384" s="11"/>
      <c r="AI384" s="11"/>
      <c r="AJ384" s="11"/>
      <c r="AK384" s="11"/>
    </row>
    <row r="385" ht="13.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89"/>
      <c r="AB385" s="11"/>
      <c r="AC385" s="264"/>
      <c r="AD385" s="11"/>
      <c r="AE385" s="11"/>
      <c r="AF385" s="11"/>
      <c r="AG385" s="11"/>
      <c r="AH385" s="11"/>
      <c r="AI385" s="11"/>
      <c r="AJ385" s="11"/>
      <c r="AK385" s="11"/>
    </row>
    <row r="386" ht="13.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89"/>
      <c r="AB386" s="11"/>
      <c r="AC386" s="264"/>
      <c r="AD386" s="11"/>
      <c r="AE386" s="11"/>
      <c r="AF386" s="11"/>
      <c r="AG386" s="11"/>
      <c r="AH386" s="11"/>
      <c r="AI386" s="11"/>
      <c r="AJ386" s="11"/>
      <c r="AK386" s="11"/>
    </row>
    <row r="387" ht="13.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89"/>
      <c r="AB387" s="11"/>
      <c r="AC387" s="264"/>
      <c r="AD387" s="11"/>
      <c r="AE387" s="11"/>
      <c r="AF387" s="11"/>
      <c r="AG387" s="11"/>
      <c r="AH387" s="11"/>
      <c r="AI387" s="11"/>
      <c r="AJ387" s="11"/>
      <c r="AK387" s="11"/>
    </row>
    <row r="388" ht="13.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89"/>
      <c r="AB388" s="11"/>
      <c r="AC388" s="264"/>
      <c r="AD388" s="11"/>
      <c r="AE388" s="11"/>
      <c r="AF388" s="11"/>
      <c r="AG388" s="11"/>
      <c r="AH388" s="11"/>
      <c r="AI388" s="11"/>
      <c r="AJ388" s="11"/>
      <c r="AK388" s="11"/>
    </row>
    <row r="389" ht="13.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89"/>
      <c r="AB389" s="11"/>
      <c r="AC389" s="264"/>
      <c r="AD389" s="11"/>
      <c r="AE389" s="11"/>
      <c r="AF389" s="11"/>
      <c r="AG389" s="11"/>
      <c r="AH389" s="11"/>
      <c r="AI389" s="11"/>
      <c r="AJ389" s="11"/>
      <c r="AK389" s="11"/>
    </row>
    <row r="390" ht="13.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89"/>
      <c r="AB390" s="11"/>
      <c r="AC390" s="264"/>
      <c r="AD390" s="11"/>
      <c r="AE390" s="11"/>
      <c r="AF390" s="11"/>
      <c r="AG390" s="11"/>
      <c r="AH390" s="11"/>
      <c r="AI390" s="11"/>
      <c r="AJ390" s="11"/>
      <c r="AK390" s="11"/>
    </row>
    <row r="391" ht="13.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89"/>
      <c r="AB391" s="11"/>
      <c r="AC391" s="264"/>
      <c r="AD391" s="11"/>
      <c r="AE391" s="11"/>
      <c r="AF391" s="11"/>
      <c r="AG391" s="11"/>
      <c r="AH391" s="11"/>
      <c r="AI391" s="11"/>
      <c r="AJ391" s="11"/>
      <c r="AK391" s="11"/>
    </row>
    <row r="392" ht="13.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89"/>
      <c r="AB392" s="11"/>
      <c r="AC392" s="264"/>
      <c r="AD392" s="11"/>
      <c r="AE392" s="11"/>
      <c r="AF392" s="11"/>
      <c r="AG392" s="11"/>
      <c r="AH392" s="11"/>
      <c r="AI392" s="11"/>
      <c r="AJ392" s="11"/>
      <c r="AK392" s="11"/>
    </row>
    <row r="393" ht="13.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89"/>
      <c r="AB393" s="11"/>
      <c r="AC393" s="264"/>
      <c r="AD393" s="11"/>
      <c r="AE393" s="11"/>
      <c r="AF393" s="11"/>
      <c r="AG393" s="11"/>
      <c r="AH393" s="11"/>
      <c r="AI393" s="11"/>
      <c r="AJ393" s="11"/>
      <c r="AK393" s="11"/>
    </row>
    <row r="394" ht="13.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89"/>
      <c r="AB394" s="11"/>
      <c r="AC394" s="264"/>
      <c r="AD394" s="11"/>
      <c r="AE394" s="11"/>
      <c r="AF394" s="11"/>
      <c r="AG394" s="11"/>
      <c r="AH394" s="11"/>
      <c r="AI394" s="11"/>
      <c r="AJ394" s="11"/>
      <c r="AK394" s="11"/>
    </row>
    <row r="395" ht="13.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89"/>
      <c r="AB395" s="11"/>
      <c r="AC395" s="264"/>
      <c r="AD395" s="11"/>
      <c r="AE395" s="11"/>
      <c r="AF395" s="11"/>
      <c r="AG395" s="11"/>
      <c r="AH395" s="11"/>
      <c r="AI395" s="11"/>
      <c r="AJ395" s="11"/>
      <c r="AK395" s="11"/>
    </row>
    <row r="396" ht="13.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89"/>
      <c r="AB396" s="11"/>
      <c r="AC396" s="264"/>
      <c r="AD396" s="11"/>
      <c r="AE396" s="11"/>
      <c r="AF396" s="11"/>
      <c r="AG396" s="11"/>
      <c r="AH396" s="11"/>
      <c r="AI396" s="11"/>
      <c r="AJ396" s="11"/>
      <c r="AK396" s="11"/>
    </row>
    <row r="397" ht="13.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89"/>
      <c r="AB397" s="11"/>
      <c r="AC397" s="264"/>
      <c r="AD397" s="11"/>
      <c r="AE397" s="11"/>
      <c r="AF397" s="11"/>
      <c r="AG397" s="11"/>
      <c r="AH397" s="11"/>
      <c r="AI397" s="11"/>
      <c r="AJ397" s="11"/>
      <c r="AK397" s="11"/>
    </row>
    <row r="398" ht="13.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89"/>
      <c r="AB398" s="11"/>
      <c r="AC398" s="264"/>
      <c r="AD398" s="11"/>
      <c r="AE398" s="11"/>
      <c r="AF398" s="11"/>
      <c r="AG398" s="11"/>
      <c r="AH398" s="11"/>
      <c r="AI398" s="11"/>
      <c r="AJ398" s="11"/>
      <c r="AK398" s="11"/>
    </row>
    <row r="399" ht="13.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89"/>
      <c r="AB399" s="11"/>
      <c r="AC399" s="264"/>
      <c r="AD399" s="11"/>
      <c r="AE399" s="11"/>
      <c r="AF399" s="11"/>
      <c r="AG399" s="11"/>
      <c r="AH399" s="11"/>
      <c r="AI399" s="11"/>
      <c r="AJ399" s="11"/>
      <c r="AK399" s="11"/>
    </row>
    <row r="400" ht="13.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89"/>
      <c r="AB400" s="11"/>
      <c r="AC400" s="264"/>
      <c r="AD400" s="11"/>
      <c r="AE400" s="11"/>
      <c r="AF400" s="11"/>
      <c r="AG400" s="11"/>
      <c r="AH400" s="11"/>
      <c r="AI400" s="11"/>
      <c r="AJ400" s="11"/>
      <c r="AK400" s="11"/>
    </row>
    <row r="401" ht="13.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89"/>
      <c r="AB401" s="11"/>
      <c r="AC401" s="264"/>
      <c r="AD401" s="11"/>
      <c r="AE401" s="11"/>
      <c r="AF401" s="11"/>
      <c r="AG401" s="11"/>
      <c r="AH401" s="11"/>
      <c r="AI401" s="11"/>
      <c r="AJ401" s="11"/>
      <c r="AK401" s="11"/>
    </row>
    <row r="402" ht="13.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89"/>
      <c r="AB402" s="11"/>
      <c r="AC402" s="264"/>
      <c r="AD402" s="11"/>
      <c r="AE402" s="11"/>
      <c r="AF402" s="11"/>
      <c r="AG402" s="11"/>
      <c r="AH402" s="11"/>
      <c r="AI402" s="11"/>
      <c r="AJ402" s="11"/>
      <c r="AK402" s="11"/>
    </row>
    <row r="403" ht="13.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89"/>
      <c r="AB403" s="11"/>
      <c r="AC403" s="264"/>
      <c r="AD403" s="11"/>
      <c r="AE403" s="11"/>
      <c r="AF403" s="11"/>
      <c r="AG403" s="11"/>
      <c r="AH403" s="11"/>
      <c r="AI403" s="11"/>
      <c r="AJ403" s="11"/>
      <c r="AK403" s="11"/>
    </row>
    <row r="404" ht="13.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89"/>
      <c r="AB404" s="11"/>
      <c r="AC404" s="264"/>
      <c r="AD404" s="11"/>
      <c r="AE404" s="11"/>
      <c r="AF404" s="11"/>
      <c r="AG404" s="11"/>
      <c r="AH404" s="11"/>
      <c r="AI404" s="11"/>
      <c r="AJ404" s="11"/>
      <c r="AK404" s="11"/>
    </row>
    <row r="405" ht="13.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89"/>
      <c r="AB405" s="11"/>
      <c r="AC405" s="264"/>
      <c r="AD405" s="11"/>
      <c r="AE405" s="11"/>
      <c r="AF405" s="11"/>
      <c r="AG405" s="11"/>
      <c r="AH405" s="11"/>
      <c r="AI405" s="11"/>
      <c r="AJ405" s="11"/>
      <c r="AK405" s="11"/>
    </row>
    <row r="406" ht="13.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89"/>
      <c r="AB406" s="11"/>
      <c r="AC406" s="264"/>
      <c r="AD406" s="11"/>
      <c r="AE406" s="11"/>
      <c r="AF406" s="11"/>
      <c r="AG406" s="11"/>
      <c r="AH406" s="11"/>
      <c r="AI406" s="11"/>
      <c r="AJ406" s="11"/>
      <c r="AK406" s="11"/>
    </row>
    <row r="407" ht="13.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89"/>
      <c r="AB407" s="11"/>
      <c r="AC407" s="264"/>
      <c r="AD407" s="11"/>
      <c r="AE407" s="11"/>
      <c r="AF407" s="11"/>
      <c r="AG407" s="11"/>
      <c r="AH407" s="11"/>
      <c r="AI407" s="11"/>
      <c r="AJ407" s="11"/>
      <c r="AK407" s="11"/>
    </row>
    <row r="408" ht="13.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89"/>
      <c r="AB408" s="11"/>
      <c r="AC408" s="264"/>
      <c r="AD408" s="11"/>
      <c r="AE408" s="11"/>
      <c r="AF408" s="11"/>
      <c r="AG408" s="11"/>
      <c r="AH408" s="11"/>
      <c r="AI408" s="11"/>
      <c r="AJ408" s="11"/>
      <c r="AK408" s="11"/>
    </row>
    <row r="409" ht="13.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89"/>
      <c r="AB409" s="11"/>
      <c r="AC409" s="264"/>
      <c r="AD409" s="11"/>
      <c r="AE409" s="11"/>
      <c r="AF409" s="11"/>
      <c r="AG409" s="11"/>
      <c r="AH409" s="11"/>
      <c r="AI409" s="11"/>
      <c r="AJ409" s="11"/>
      <c r="AK409" s="11"/>
    </row>
    <row r="410" ht="13.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89"/>
      <c r="AB410" s="11"/>
      <c r="AC410" s="264"/>
      <c r="AD410" s="11"/>
      <c r="AE410" s="11"/>
      <c r="AF410" s="11"/>
      <c r="AG410" s="11"/>
      <c r="AH410" s="11"/>
      <c r="AI410" s="11"/>
      <c r="AJ410" s="11"/>
      <c r="AK410" s="11"/>
    </row>
    <row r="411" ht="13.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89"/>
      <c r="AB411" s="11"/>
      <c r="AC411" s="264"/>
      <c r="AD411" s="11"/>
      <c r="AE411" s="11"/>
      <c r="AF411" s="11"/>
      <c r="AG411" s="11"/>
      <c r="AH411" s="11"/>
      <c r="AI411" s="11"/>
      <c r="AJ411" s="11"/>
      <c r="AK411" s="11"/>
    </row>
    <row r="412" ht="13.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89"/>
      <c r="AB412" s="11"/>
      <c r="AC412" s="264"/>
      <c r="AD412" s="11"/>
      <c r="AE412" s="11"/>
      <c r="AF412" s="11"/>
      <c r="AG412" s="11"/>
      <c r="AH412" s="11"/>
      <c r="AI412" s="11"/>
      <c r="AJ412" s="11"/>
      <c r="AK412" s="11"/>
    </row>
    <row r="413" ht="13.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89"/>
      <c r="AB413" s="11"/>
      <c r="AC413" s="264"/>
      <c r="AD413" s="11"/>
      <c r="AE413" s="11"/>
      <c r="AF413" s="11"/>
      <c r="AG413" s="11"/>
      <c r="AH413" s="11"/>
      <c r="AI413" s="11"/>
      <c r="AJ413" s="11"/>
      <c r="AK413" s="11"/>
    </row>
    <row r="414" ht="13.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89"/>
      <c r="AB414" s="11"/>
      <c r="AC414" s="264"/>
      <c r="AD414" s="11"/>
      <c r="AE414" s="11"/>
      <c r="AF414" s="11"/>
      <c r="AG414" s="11"/>
      <c r="AH414" s="11"/>
      <c r="AI414" s="11"/>
      <c r="AJ414" s="11"/>
      <c r="AK414" s="11"/>
    </row>
    <row r="415" ht="13.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89"/>
      <c r="AB415" s="11"/>
      <c r="AC415" s="264"/>
      <c r="AD415" s="11"/>
      <c r="AE415" s="11"/>
      <c r="AF415" s="11"/>
      <c r="AG415" s="11"/>
      <c r="AH415" s="11"/>
      <c r="AI415" s="11"/>
      <c r="AJ415" s="11"/>
      <c r="AK415" s="11"/>
    </row>
    <row r="416" ht="13.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89"/>
      <c r="AB416" s="11"/>
      <c r="AC416" s="264"/>
      <c r="AD416" s="11"/>
      <c r="AE416" s="11"/>
      <c r="AF416" s="11"/>
      <c r="AG416" s="11"/>
      <c r="AH416" s="11"/>
      <c r="AI416" s="11"/>
      <c r="AJ416" s="11"/>
      <c r="AK416" s="11"/>
    </row>
    <row r="417" ht="13.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89"/>
      <c r="AB417" s="11"/>
      <c r="AC417" s="264"/>
      <c r="AD417" s="11"/>
      <c r="AE417" s="11"/>
      <c r="AF417" s="11"/>
      <c r="AG417" s="11"/>
      <c r="AH417" s="11"/>
      <c r="AI417" s="11"/>
      <c r="AJ417" s="11"/>
      <c r="AK417" s="11"/>
    </row>
    <row r="418" ht="13.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89"/>
      <c r="AB418" s="11"/>
      <c r="AC418" s="264"/>
      <c r="AD418" s="11"/>
      <c r="AE418" s="11"/>
      <c r="AF418" s="11"/>
      <c r="AG418" s="11"/>
      <c r="AH418" s="11"/>
      <c r="AI418" s="11"/>
      <c r="AJ418" s="11"/>
      <c r="AK418" s="11"/>
    </row>
    <row r="419" ht="13.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89"/>
      <c r="AB419" s="11"/>
      <c r="AC419" s="264"/>
      <c r="AD419" s="11"/>
      <c r="AE419" s="11"/>
      <c r="AF419" s="11"/>
      <c r="AG419" s="11"/>
      <c r="AH419" s="11"/>
      <c r="AI419" s="11"/>
      <c r="AJ419" s="11"/>
      <c r="AK419" s="11"/>
    </row>
    <row r="420" ht="13.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89"/>
      <c r="AB420" s="11"/>
      <c r="AC420" s="264"/>
      <c r="AD420" s="11"/>
      <c r="AE420" s="11"/>
      <c r="AF420" s="11"/>
      <c r="AG420" s="11"/>
      <c r="AH420" s="11"/>
      <c r="AI420" s="11"/>
      <c r="AJ420" s="11"/>
      <c r="AK420" s="11"/>
    </row>
    <row r="421" ht="13.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89"/>
      <c r="AB421" s="11"/>
      <c r="AC421" s="264"/>
      <c r="AD421" s="11"/>
      <c r="AE421" s="11"/>
      <c r="AF421" s="11"/>
      <c r="AG421" s="11"/>
      <c r="AH421" s="11"/>
      <c r="AI421" s="11"/>
      <c r="AJ421" s="11"/>
      <c r="AK421" s="11"/>
    </row>
    <row r="422" ht="13.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89"/>
      <c r="AB422" s="11"/>
      <c r="AC422" s="264"/>
      <c r="AD422" s="11"/>
      <c r="AE422" s="11"/>
      <c r="AF422" s="11"/>
      <c r="AG422" s="11"/>
      <c r="AH422" s="11"/>
      <c r="AI422" s="11"/>
      <c r="AJ422" s="11"/>
      <c r="AK422" s="11"/>
    </row>
    <row r="423" ht="13.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89"/>
      <c r="AB423" s="11"/>
      <c r="AC423" s="264"/>
      <c r="AD423" s="11"/>
      <c r="AE423" s="11"/>
      <c r="AF423" s="11"/>
      <c r="AG423" s="11"/>
      <c r="AH423" s="11"/>
      <c r="AI423" s="11"/>
      <c r="AJ423" s="11"/>
      <c r="AK423" s="11"/>
    </row>
    <row r="424" ht="13.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89"/>
      <c r="AB424" s="11"/>
      <c r="AC424" s="264"/>
      <c r="AD424" s="11"/>
      <c r="AE424" s="11"/>
      <c r="AF424" s="11"/>
      <c r="AG424" s="11"/>
      <c r="AH424" s="11"/>
      <c r="AI424" s="11"/>
      <c r="AJ424" s="11"/>
      <c r="AK424" s="11"/>
    </row>
    <row r="425" ht="13.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89"/>
      <c r="AB425" s="11"/>
      <c r="AC425" s="264"/>
      <c r="AD425" s="11"/>
      <c r="AE425" s="11"/>
      <c r="AF425" s="11"/>
      <c r="AG425" s="11"/>
      <c r="AH425" s="11"/>
      <c r="AI425" s="11"/>
      <c r="AJ425" s="11"/>
      <c r="AK425" s="11"/>
    </row>
    <row r="426" ht="13.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89"/>
      <c r="AB426" s="11"/>
      <c r="AC426" s="264"/>
      <c r="AD426" s="11"/>
      <c r="AE426" s="11"/>
      <c r="AF426" s="11"/>
      <c r="AG426" s="11"/>
      <c r="AH426" s="11"/>
      <c r="AI426" s="11"/>
      <c r="AJ426" s="11"/>
      <c r="AK426" s="11"/>
    </row>
    <row r="427" ht="13.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89"/>
      <c r="AB427" s="11"/>
      <c r="AC427" s="264"/>
      <c r="AD427" s="11"/>
      <c r="AE427" s="11"/>
      <c r="AF427" s="11"/>
      <c r="AG427" s="11"/>
      <c r="AH427" s="11"/>
      <c r="AI427" s="11"/>
      <c r="AJ427" s="11"/>
      <c r="AK427" s="11"/>
    </row>
    <row r="428" ht="13.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89"/>
      <c r="AB428" s="11"/>
      <c r="AC428" s="264"/>
      <c r="AD428" s="11"/>
      <c r="AE428" s="11"/>
      <c r="AF428" s="11"/>
      <c r="AG428" s="11"/>
      <c r="AH428" s="11"/>
      <c r="AI428" s="11"/>
      <c r="AJ428" s="11"/>
      <c r="AK428" s="11"/>
    </row>
    <row r="429" ht="13.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89"/>
      <c r="AB429" s="11"/>
      <c r="AC429" s="264"/>
      <c r="AD429" s="11"/>
      <c r="AE429" s="11"/>
      <c r="AF429" s="11"/>
      <c r="AG429" s="11"/>
      <c r="AH429" s="11"/>
      <c r="AI429" s="11"/>
      <c r="AJ429" s="11"/>
      <c r="AK429" s="11"/>
    </row>
    <row r="430" ht="13.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89"/>
      <c r="AB430" s="11"/>
      <c r="AC430" s="264"/>
      <c r="AD430" s="11"/>
      <c r="AE430" s="11"/>
      <c r="AF430" s="11"/>
      <c r="AG430" s="11"/>
      <c r="AH430" s="11"/>
      <c r="AI430" s="11"/>
      <c r="AJ430" s="11"/>
      <c r="AK430" s="11"/>
    </row>
    <row r="431" ht="13.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89"/>
      <c r="AB431" s="11"/>
      <c r="AC431" s="264"/>
      <c r="AD431" s="11"/>
      <c r="AE431" s="11"/>
      <c r="AF431" s="11"/>
      <c r="AG431" s="11"/>
      <c r="AH431" s="11"/>
      <c r="AI431" s="11"/>
      <c r="AJ431" s="11"/>
      <c r="AK431" s="11"/>
    </row>
    <row r="432" ht="13.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89"/>
      <c r="AB432" s="11"/>
      <c r="AC432" s="264"/>
      <c r="AD432" s="11"/>
      <c r="AE432" s="11"/>
      <c r="AF432" s="11"/>
      <c r="AG432" s="11"/>
      <c r="AH432" s="11"/>
      <c r="AI432" s="11"/>
      <c r="AJ432" s="11"/>
      <c r="AK432" s="11"/>
    </row>
    <row r="433" ht="13.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89"/>
      <c r="AB433" s="11"/>
      <c r="AC433" s="264"/>
      <c r="AD433" s="11"/>
      <c r="AE433" s="11"/>
      <c r="AF433" s="11"/>
      <c r="AG433" s="11"/>
      <c r="AH433" s="11"/>
      <c r="AI433" s="11"/>
      <c r="AJ433" s="11"/>
      <c r="AK433" s="11"/>
    </row>
    <row r="434" ht="13.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89"/>
      <c r="AB434" s="11"/>
      <c r="AC434" s="264"/>
      <c r="AD434" s="11"/>
      <c r="AE434" s="11"/>
      <c r="AF434" s="11"/>
      <c r="AG434" s="11"/>
      <c r="AH434" s="11"/>
      <c r="AI434" s="11"/>
      <c r="AJ434" s="11"/>
      <c r="AK434" s="11"/>
    </row>
    <row r="435" ht="13.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89"/>
      <c r="AB435" s="11"/>
      <c r="AC435" s="264"/>
      <c r="AD435" s="11"/>
      <c r="AE435" s="11"/>
      <c r="AF435" s="11"/>
      <c r="AG435" s="11"/>
      <c r="AH435" s="11"/>
      <c r="AI435" s="11"/>
      <c r="AJ435" s="11"/>
      <c r="AK435" s="11"/>
    </row>
    <row r="436" ht="13.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89"/>
      <c r="AB436" s="11"/>
      <c r="AC436" s="264"/>
      <c r="AD436" s="11"/>
      <c r="AE436" s="11"/>
      <c r="AF436" s="11"/>
      <c r="AG436" s="11"/>
      <c r="AH436" s="11"/>
      <c r="AI436" s="11"/>
      <c r="AJ436" s="11"/>
      <c r="AK436" s="11"/>
    </row>
    <row r="437" ht="13.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89"/>
      <c r="AB437" s="11"/>
      <c r="AC437" s="264"/>
      <c r="AD437" s="11"/>
      <c r="AE437" s="11"/>
      <c r="AF437" s="11"/>
      <c r="AG437" s="11"/>
      <c r="AH437" s="11"/>
      <c r="AI437" s="11"/>
      <c r="AJ437" s="11"/>
      <c r="AK437" s="11"/>
    </row>
    <row r="438" ht="13.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89"/>
      <c r="AB438" s="11"/>
      <c r="AC438" s="264"/>
      <c r="AD438" s="11"/>
      <c r="AE438" s="11"/>
      <c r="AF438" s="11"/>
      <c r="AG438" s="11"/>
      <c r="AH438" s="11"/>
      <c r="AI438" s="11"/>
      <c r="AJ438" s="11"/>
      <c r="AK438" s="11"/>
    </row>
    <row r="439" ht="13.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89"/>
      <c r="AB439" s="11"/>
      <c r="AC439" s="264"/>
      <c r="AD439" s="11"/>
      <c r="AE439" s="11"/>
      <c r="AF439" s="11"/>
      <c r="AG439" s="11"/>
      <c r="AH439" s="11"/>
      <c r="AI439" s="11"/>
      <c r="AJ439" s="11"/>
      <c r="AK439" s="11"/>
    </row>
    <row r="440" ht="13.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89"/>
      <c r="AB440" s="11"/>
      <c r="AC440" s="264"/>
      <c r="AD440" s="11"/>
      <c r="AE440" s="11"/>
      <c r="AF440" s="11"/>
      <c r="AG440" s="11"/>
      <c r="AH440" s="11"/>
      <c r="AI440" s="11"/>
      <c r="AJ440" s="11"/>
      <c r="AK440" s="11"/>
    </row>
    <row r="441" ht="13.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89"/>
      <c r="AB441" s="11"/>
      <c r="AC441" s="264"/>
      <c r="AD441" s="11"/>
      <c r="AE441" s="11"/>
      <c r="AF441" s="11"/>
      <c r="AG441" s="11"/>
      <c r="AH441" s="11"/>
      <c r="AI441" s="11"/>
      <c r="AJ441" s="11"/>
      <c r="AK441" s="11"/>
    </row>
    <row r="442" ht="13.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89"/>
      <c r="AB442" s="11"/>
      <c r="AC442" s="264"/>
      <c r="AD442" s="11"/>
      <c r="AE442" s="11"/>
      <c r="AF442" s="11"/>
      <c r="AG442" s="11"/>
      <c r="AH442" s="11"/>
      <c r="AI442" s="11"/>
      <c r="AJ442" s="11"/>
      <c r="AK442" s="11"/>
    </row>
    <row r="443" ht="13.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89"/>
      <c r="AB443" s="11"/>
      <c r="AC443" s="264"/>
      <c r="AD443" s="11"/>
      <c r="AE443" s="11"/>
      <c r="AF443" s="11"/>
      <c r="AG443" s="11"/>
      <c r="AH443" s="11"/>
      <c r="AI443" s="11"/>
      <c r="AJ443" s="11"/>
      <c r="AK443" s="11"/>
    </row>
    <row r="444" ht="13.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89"/>
      <c r="AB444" s="11"/>
      <c r="AC444" s="264"/>
      <c r="AD444" s="11"/>
      <c r="AE444" s="11"/>
      <c r="AF444" s="11"/>
      <c r="AG444" s="11"/>
      <c r="AH444" s="11"/>
      <c r="AI444" s="11"/>
      <c r="AJ444" s="11"/>
      <c r="AK444" s="11"/>
    </row>
    <row r="445" ht="13.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89"/>
      <c r="AB445" s="11"/>
      <c r="AC445" s="264"/>
      <c r="AD445" s="11"/>
      <c r="AE445" s="11"/>
      <c r="AF445" s="11"/>
      <c r="AG445" s="11"/>
      <c r="AH445" s="11"/>
      <c r="AI445" s="11"/>
      <c r="AJ445" s="11"/>
      <c r="AK445" s="11"/>
    </row>
    <row r="446" ht="13.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89"/>
      <c r="AB446" s="11"/>
      <c r="AC446" s="264"/>
      <c r="AD446" s="11"/>
      <c r="AE446" s="11"/>
      <c r="AF446" s="11"/>
      <c r="AG446" s="11"/>
      <c r="AH446" s="11"/>
      <c r="AI446" s="11"/>
      <c r="AJ446" s="11"/>
      <c r="AK446" s="11"/>
    </row>
    <row r="447" ht="13.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89"/>
      <c r="AB447" s="11"/>
      <c r="AC447" s="264"/>
      <c r="AD447" s="11"/>
      <c r="AE447" s="11"/>
      <c r="AF447" s="11"/>
      <c r="AG447" s="11"/>
      <c r="AH447" s="11"/>
      <c r="AI447" s="11"/>
      <c r="AJ447" s="11"/>
      <c r="AK447" s="11"/>
    </row>
    <row r="448" ht="13.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89"/>
      <c r="AB448" s="11"/>
      <c r="AC448" s="264"/>
      <c r="AD448" s="11"/>
      <c r="AE448" s="11"/>
      <c r="AF448" s="11"/>
      <c r="AG448" s="11"/>
      <c r="AH448" s="11"/>
      <c r="AI448" s="11"/>
      <c r="AJ448" s="11"/>
      <c r="AK448" s="11"/>
    </row>
    <row r="449" ht="13.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89"/>
      <c r="AB449" s="11"/>
      <c r="AC449" s="264"/>
      <c r="AD449" s="11"/>
      <c r="AE449" s="11"/>
      <c r="AF449" s="11"/>
      <c r="AG449" s="11"/>
      <c r="AH449" s="11"/>
      <c r="AI449" s="11"/>
      <c r="AJ449" s="11"/>
      <c r="AK449" s="11"/>
    </row>
    <row r="450" ht="13.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89"/>
      <c r="AB450" s="11"/>
      <c r="AC450" s="264"/>
      <c r="AD450" s="11"/>
      <c r="AE450" s="11"/>
      <c r="AF450" s="11"/>
      <c r="AG450" s="11"/>
      <c r="AH450" s="11"/>
      <c r="AI450" s="11"/>
      <c r="AJ450" s="11"/>
      <c r="AK450" s="11"/>
    </row>
    <row r="451" ht="13.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89"/>
      <c r="AB451" s="11"/>
      <c r="AC451" s="264"/>
      <c r="AD451" s="11"/>
      <c r="AE451" s="11"/>
      <c r="AF451" s="11"/>
      <c r="AG451" s="11"/>
      <c r="AH451" s="11"/>
      <c r="AI451" s="11"/>
      <c r="AJ451" s="11"/>
      <c r="AK451" s="11"/>
    </row>
    <row r="452" ht="13.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89"/>
      <c r="AB452" s="11"/>
      <c r="AC452" s="264"/>
      <c r="AD452" s="11"/>
      <c r="AE452" s="11"/>
      <c r="AF452" s="11"/>
      <c r="AG452" s="11"/>
      <c r="AH452" s="11"/>
      <c r="AI452" s="11"/>
      <c r="AJ452" s="11"/>
      <c r="AK452" s="11"/>
    </row>
    <row r="453" ht="13.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89"/>
      <c r="AB453" s="11"/>
      <c r="AC453" s="264"/>
      <c r="AD453" s="11"/>
      <c r="AE453" s="11"/>
      <c r="AF453" s="11"/>
      <c r="AG453" s="11"/>
      <c r="AH453" s="11"/>
      <c r="AI453" s="11"/>
      <c r="AJ453" s="11"/>
      <c r="AK453" s="11"/>
    </row>
    <row r="454" ht="13.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89"/>
      <c r="AB454" s="11"/>
      <c r="AC454" s="264"/>
      <c r="AD454" s="11"/>
      <c r="AE454" s="11"/>
      <c r="AF454" s="11"/>
      <c r="AG454" s="11"/>
      <c r="AH454" s="11"/>
      <c r="AI454" s="11"/>
      <c r="AJ454" s="11"/>
      <c r="AK454" s="11"/>
    </row>
    <row r="455" ht="13.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89"/>
      <c r="AB455" s="11"/>
      <c r="AC455" s="264"/>
      <c r="AD455" s="11"/>
      <c r="AE455" s="11"/>
      <c r="AF455" s="11"/>
      <c r="AG455" s="11"/>
      <c r="AH455" s="11"/>
      <c r="AI455" s="11"/>
      <c r="AJ455" s="11"/>
      <c r="AK455" s="11"/>
    </row>
    <row r="456" ht="13.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89"/>
      <c r="AB456" s="11"/>
      <c r="AC456" s="264"/>
      <c r="AD456" s="11"/>
      <c r="AE456" s="11"/>
      <c r="AF456" s="11"/>
      <c r="AG456" s="11"/>
      <c r="AH456" s="11"/>
      <c r="AI456" s="11"/>
      <c r="AJ456" s="11"/>
      <c r="AK456" s="11"/>
    </row>
    <row r="457" ht="13.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89"/>
      <c r="AB457" s="11"/>
      <c r="AC457" s="264"/>
      <c r="AD457" s="11"/>
      <c r="AE457" s="11"/>
      <c r="AF457" s="11"/>
      <c r="AG457" s="11"/>
      <c r="AH457" s="11"/>
      <c r="AI457" s="11"/>
      <c r="AJ457" s="11"/>
      <c r="AK457" s="11"/>
    </row>
    <row r="458" ht="13.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89"/>
      <c r="AB458" s="11"/>
      <c r="AC458" s="264"/>
      <c r="AD458" s="11"/>
      <c r="AE458" s="11"/>
      <c r="AF458" s="11"/>
      <c r="AG458" s="11"/>
      <c r="AH458" s="11"/>
      <c r="AI458" s="11"/>
      <c r="AJ458" s="11"/>
      <c r="AK458" s="11"/>
    </row>
    <row r="459" ht="13.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89"/>
      <c r="AB459" s="11"/>
      <c r="AC459" s="264"/>
      <c r="AD459" s="11"/>
      <c r="AE459" s="11"/>
      <c r="AF459" s="11"/>
      <c r="AG459" s="11"/>
      <c r="AH459" s="11"/>
      <c r="AI459" s="11"/>
      <c r="AJ459" s="11"/>
      <c r="AK459" s="11"/>
    </row>
    <row r="460" ht="13.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89"/>
      <c r="AB460" s="11"/>
      <c r="AC460" s="264"/>
      <c r="AD460" s="11"/>
      <c r="AE460" s="11"/>
      <c r="AF460" s="11"/>
      <c r="AG460" s="11"/>
      <c r="AH460" s="11"/>
      <c r="AI460" s="11"/>
      <c r="AJ460" s="11"/>
      <c r="AK460" s="11"/>
    </row>
    <row r="461" ht="13.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89"/>
      <c r="AB461" s="11"/>
      <c r="AC461" s="264"/>
      <c r="AD461" s="11"/>
      <c r="AE461" s="11"/>
      <c r="AF461" s="11"/>
      <c r="AG461" s="11"/>
      <c r="AH461" s="11"/>
      <c r="AI461" s="11"/>
      <c r="AJ461" s="11"/>
      <c r="AK461" s="11"/>
    </row>
    <row r="462" ht="13.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89"/>
      <c r="AB462" s="11"/>
      <c r="AC462" s="264"/>
      <c r="AD462" s="11"/>
      <c r="AE462" s="11"/>
      <c r="AF462" s="11"/>
      <c r="AG462" s="11"/>
      <c r="AH462" s="11"/>
      <c r="AI462" s="11"/>
      <c r="AJ462" s="11"/>
      <c r="AK462" s="11"/>
    </row>
    <row r="463" ht="13.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89"/>
      <c r="AB463" s="11"/>
      <c r="AC463" s="264"/>
      <c r="AD463" s="11"/>
      <c r="AE463" s="11"/>
      <c r="AF463" s="11"/>
      <c r="AG463" s="11"/>
      <c r="AH463" s="11"/>
      <c r="AI463" s="11"/>
      <c r="AJ463" s="11"/>
      <c r="AK463" s="11"/>
    </row>
    <row r="464" ht="13.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89"/>
      <c r="AB464" s="11"/>
      <c r="AC464" s="264"/>
      <c r="AD464" s="11"/>
      <c r="AE464" s="11"/>
      <c r="AF464" s="11"/>
      <c r="AG464" s="11"/>
      <c r="AH464" s="11"/>
      <c r="AI464" s="11"/>
      <c r="AJ464" s="11"/>
      <c r="AK464" s="11"/>
    </row>
    <row r="465" ht="13.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89"/>
      <c r="AB465" s="11"/>
      <c r="AC465" s="264"/>
      <c r="AD465" s="11"/>
      <c r="AE465" s="11"/>
      <c r="AF465" s="11"/>
      <c r="AG465" s="11"/>
      <c r="AH465" s="11"/>
      <c r="AI465" s="11"/>
      <c r="AJ465" s="11"/>
      <c r="AK465" s="11"/>
    </row>
    <row r="466" ht="13.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89"/>
      <c r="AB466" s="11"/>
      <c r="AC466" s="264"/>
      <c r="AD466" s="11"/>
      <c r="AE466" s="11"/>
      <c r="AF466" s="11"/>
      <c r="AG466" s="11"/>
      <c r="AH466" s="11"/>
      <c r="AI466" s="11"/>
      <c r="AJ466" s="11"/>
      <c r="AK466" s="11"/>
    </row>
    <row r="467" ht="13.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89"/>
      <c r="AB467" s="11"/>
      <c r="AC467" s="264"/>
      <c r="AD467" s="11"/>
      <c r="AE467" s="11"/>
      <c r="AF467" s="11"/>
      <c r="AG467" s="11"/>
      <c r="AH467" s="11"/>
      <c r="AI467" s="11"/>
      <c r="AJ467" s="11"/>
      <c r="AK467" s="11"/>
    </row>
    <row r="468" ht="13.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89"/>
      <c r="AB468" s="11"/>
      <c r="AC468" s="264"/>
      <c r="AD468" s="11"/>
      <c r="AE468" s="11"/>
      <c r="AF468" s="11"/>
      <c r="AG468" s="11"/>
      <c r="AH468" s="11"/>
      <c r="AI468" s="11"/>
      <c r="AJ468" s="11"/>
      <c r="AK468" s="11"/>
    </row>
    <row r="469" ht="13.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89"/>
      <c r="AB469" s="11"/>
      <c r="AC469" s="264"/>
      <c r="AD469" s="11"/>
      <c r="AE469" s="11"/>
      <c r="AF469" s="11"/>
      <c r="AG469" s="11"/>
      <c r="AH469" s="11"/>
      <c r="AI469" s="11"/>
      <c r="AJ469" s="11"/>
      <c r="AK469" s="11"/>
    </row>
    <row r="470" ht="13.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89"/>
      <c r="AB470" s="11"/>
      <c r="AC470" s="264"/>
      <c r="AD470" s="11"/>
      <c r="AE470" s="11"/>
      <c r="AF470" s="11"/>
      <c r="AG470" s="11"/>
      <c r="AH470" s="11"/>
      <c r="AI470" s="11"/>
      <c r="AJ470" s="11"/>
      <c r="AK470" s="11"/>
    </row>
    <row r="471" ht="13.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89"/>
      <c r="AB471" s="11"/>
      <c r="AC471" s="264"/>
      <c r="AD471" s="11"/>
      <c r="AE471" s="11"/>
      <c r="AF471" s="11"/>
      <c r="AG471" s="11"/>
      <c r="AH471" s="11"/>
      <c r="AI471" s="11"/>
      <c r="AJ471" s="11"/>
      <c r="AK471" s="11"/>
    </row>
    <row r="472" ht="13.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89"/>
      <c r="AB472" s="11"/>
      <c r="AC472" s="264"/>
      <c r="AD472" s="11"/>
      <c r="AE472" s="11"/>
      <c r="AF472" s="11"/>
      <c r="AG472" s="11"/>
      <c r="AH472" s="11"/>
      <c r="AI472" s="11"/>
      <c r="AJ472" s="11"/>
      <c r="AK472" s="11"/>
    </row>
    <row r="473" ht="13.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89"/>
      <c r="AB473" s="11"/>
      <c r="AC473" s="264"/>
      <c r="AD473" s="11"/>
      <c r="AE473" s="11"/>
      <c r="AF473" s="11"/>
      <c r="AG473" s="11"/>
      <c r="AH473" s="11"/>
      <c r="AI473" s="11"/>
      <c r="AJ473" s="11"/>
      <c r="AK473" s="11"/>
    </row>
    <row r="474" ht="13.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89"/>
      <c r="AB474" s="11"/>
      <c r="AC474" s="264"/>
      <c r="AD474" s="11"/>
      <c r="AE474" s="11"/>
      <c r="AF474" s="11"/>
      <c r="AG474" s="11"/>
      <c r="AH474" s="11"/>
      <c r="AI474" s="11"/>
      <c r="AJ474" s="11"/>
      <c r="AK474" s="11"/>
    </row>
    <row r="475" ht="13.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89"/>
      <c r="AB475" s="11"/>
      <c r="AC475" s="264"/>
      <c r="AD475" s="11"/>
      <c r="AE475" s="11"/>
      <c r="AF475" s="11"/>
      <c r="AG475" s="11"/>
      <c r="AH475" s="11"/>
      <c r="AI475" s="11"/>
      <c r="AJ475" s="11"/>
      <c r="AK475" s="11"/>
    </row>
    <row r="476" ht="13.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89"/>
      <c r="AB476" s="11"/>
      <c r="AC476" s="264"/>
      <c r="AD476" s="11"/>
      <c r="AE476" s="11"/>
      <c r="AF476" s="11"/>
      <c r="AG476" s="11"/>
      <c r="AH476" s="11"/>
      <c r="AI476" s="11"/>
      <c r="AJ476" s="11"/>
      <c r="AK476" s="11"/>
    </row>
    <row r="477" ht="13.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89"/>
      <c r="AB477" s="11"/>
      <c r="AC477" s="264"/>
      <c r="AD477" s="11"/>
      <c r="AE477" s="11"/>
      <c r="AF477" s="11"/>
      <c r="AG477" s="11"/>
      <c r="AH477" s="11"/>
      <c r="AI477" s="11"/>
      <c r="AJ477" s="11"/>
      <c r="AK477" s="11"/>
    </row>
    <row r="478" ht="13.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89"/>
      <c r="AB478" s="11"/>
      <c r="AC478" s="264"/>
      <c r="AD478" s="11"/>
      <c r="AE478" s="11"/>
      <c r="AF478" s="11"/>
      <c r="AG478" s="11"/>
      <c r="AH478" s="11"/>
      <c r="AI478" s="11"/>
      <c r="AJ478" s="11"/>
      <c r="AK478" s="11"/>
    </row>
    <row r="479" ht="13.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89"/>
      <c r="AB479" s="11"/>
      <c r="AC479" s="264"/>
      <c r="AD479" s="11"/>
      <c r="AE479" s="11"/>
      <c r="AF479" s="11"/>
      <c r="AG479" s="11"/>
      <c r="AH479" s="11"/>
      <c r="AI479" s="11"/>
      <c r="AJ479" s="11"/>
      <c r="AK479" s="11"/>
    </row>
    <row r="480" ht="13.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89"/>
      <c r="AB480" s="11"/>
      <c r="AC480" s="264"/>
      <c r="AD480" s="11"/>
      <c r="AE480" s="11"/>
      <c r="AF480" s="11"/>
      <c r="AG480" s="11"/>
      <c r="AH480" s="11"/>
      <c r="AI480" s="11"/>
      <c r="AJ480" s="11"/>
      <c r="AK480" s="11"/>
    </row>
    <row r="481" ht="13.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89"/>
      <c r="AB481" s="11"/>
      <c r="AC481" s="264"/>
      <c r="AD481" s="11"/>
      <c r="AE481" s="11"/>
      <c r="AF481" s="11"/>
      <c r="AG481" s="11"/>
      <c r="AH481" s="11"/>
      <c r="AI481" s="11"/>
      <c r="AJ481" s="11"/>
      <c r="AK481" s="11"/>
    </row>
    <row r="482" ht="13.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89"/>
      <c r="AB482" s="11"/>
      <c r="AC482" s="264"/>
      <c r="AD482" s="11"/>
      <c r="AE482" s="11"/>
      <c r="AF482" s="11"/>
      <c r="AG482" s="11"/>
      <c r="AH482" s="11"/>
      <c r="AI482" s="11"/>
      <c r="AJ482" s="11"/>
      <c r="AK482" s="11"/>
    </row>
    <row r="483" ht="13.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89"/>
      <c r="AB483" s="11"/>
      <c r="AC483" s="264"/>
      <c r="AD483" s="11"/>
      <c r="AE483" s="11"/>
      <c r="AF483" s="11"/>
      <c r="AG483" s="11"/>
      <c r="AH483" s="11"/>
      <c r="AI483" s="11"/>
      <c r="AJ483" s="11"/>
      <c r="AK483" s="11"/>
    </row>
    <row r="484" ht="13.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89"/>
      <c r="AB484" s="11"/>
      <c r="AC484" s="264"/>
      <c r="AD484" s="11"/>
      <c r="AE484" s="11"/>
      <c r="AF484" s="11"/>
      <c r="AG484" s="11"/>
      <c r="AH484" s="11"/>
      <c r="AI484" s="11"/>
      <c r="AJ484" s="11"/>
      <c r="AK484" s="11"/>
    </row>
    <row r="485" ht="13.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89"/>
      <c r="AB485" s="11"/>
      <c r="AC485" s="264"/>
      <c r="AD485" s="11"/>
      <c r="AE485" s="11"/>
      <c r="AF485" s="11"/>
      <c r="AG485" s="11"/>
      <c r="AH485" s="11"/>
      <c r="AI485" s="11"/>
      <c r="AJ485" s="11"/>
      <c r="AK485" s="11"/>
    </row>
    <row r="486" ht="13.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89"/>
      <c r="AB486" s="11"/>
      <c r="AC486" s="264"/>
      <c r="AD486" s="11"/>
      <c r="AE486" s="11"/>
      <c r="AF486" s="11"/>
      <c r="AG486" s="11"/>
      <c r="AH486" s="11"/>
      <c r="AI486" s="11"/>
      <c r="AJ486" s="11"/>
      <c r="AK486" s="11"/>
    </row>
    <row r="487" ht="13.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89"/>
      <c r="AB487" s="11"/>
      <c r="AC487" s="264"/>
      <c r="AD487" s="11"/>
      <c r="AE487" s="11"/>
      <c r="AF487" s="11"/>
      <c r="AG487" s="11"/>
      <c r="AH487" s="11"/>
      <c r="AI487" s="11"/>
      <c r="AJ487" s="11"/>
      <c r="AK487" s="11"/>
    </row>
    <row r="488" ht="13.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89"/>
      <c r="AB488" s="11"/>
      <c r="AC488" s="264"/>
      <c r="AD488" s="11"/>
      <c r="AE488" s="11"/>
      <c r="AF488" s="11"/>
      <c r="AG488" s="11"/>
      <c r="AH488" s="11"/>
      <c r="AI488" s="11"/>
      <c r="AJ488" s="11"/>
      <c r="AK488" s="11"/>
    </row>
    <row r="489" ht="13.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89"/>
      <c r="AB489" s="11"/>
      <c r="AC489" s="264"/>
      <c r="AD489" s="11"/>
      <c r="AE489" s="11"/>
      <c r="AF489" s="11"/>
      <c r="AG489" s="11"/>
      <c r="AH489" s="11"/>
      <c r="AI489" s="11"/>
      <c r="AJ489" s="11"/>
      <c r="AK489" s="11"/>
    </row>
    <row r="490" ht="13.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89"/>
      <c r="AB490" s="11"/>
      <c r="AC490" s="264"/>
      <c r="AD490" s="11"/>
      <c r="AE490" s="11"/>
      <c r="AF490" s="11"/>
      <c r="AG490" s="11"/>
      <c r="AH490" s="11"/>
      <c r="AI490" s="11"/>
      <c r="AJ490" s="11"/>
      <c r="AK490" s="11"/>
    </row>
    <row r="491" ht="13.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89"/>
      <c r="AB491" s="11"/>
      <c r="AC491" s="264"/>
      <c r="AD491" s="11"/>
      <c r="AE491" s="11"/>
      <c r="AF491" s="11"/>
      <c r="AG491" s="11"/>
      <c r="AH491" s="11"/>
      <c r="AI491" s="11"/>
      <c r="AJ491" s="11"/>
      <c r="AK491" s="11"/>
    </row>
    <row r="492" ht="13.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89"/>
      <c r="AB492" s="11"/>
      <c r="AC492" s="264"/>
      <c r="AD492" s="11"/>
      <c r="AE492" s="11"/>
      <c r="AF492" s="11"/>
      <c r="AG492" s="11"/>
      <c r="AH492" s="11"/>
      <c r="AI492" s="11"/>
      <c r="AJ492" s="11"/>
      <c r="AK492" s="11"/>
    </row>
    <row r="493" ht="13.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89"/>
      <c r="AB493" s="11"/>
      <c r="AC493" s="264"/>
      <c r="AD493" s="11"/>
      <c r="AE493" s="11"/>
      <c r="AF493" s="11"/>
      <c r="AG493" s="11"/>
      <c r="AH493" s="11"/>
      <c r="AI493" s="11"/>
      <c r="AJ493" s="11"/>
      <c r="AK493" s="11"/>
    </row>
    <row r="494" ht="13.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89"/>
      <c r="AB494" s="11"/>
      <c r="AC494" s="264"/>
      <c r="AD494" s="11"/>
      <c r="AE494" s="11"/>
      <c r="AF494" s="11"/>
      <c r="AG494" s="11"/>
      <c r="AH494" s="11"/>
      <c r="AI494" s="11"/>
      <c r="AJ494" s="11"/>
      <c r="AK494" s="11"/>
    </row>
    <row r="495" ht="13.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89"/>
      <c r="AB495" s="11"/>
      <c r="AC495" s="264"/>
      <c r="AD495" s="11"/>
      <c r="AE495" s="11"/>
      <c r="AF495" s="11"/>
      <c r="AG495" s="11"/>
      <c r="AH495" s="11"/>
      <c r="AI495" s="11"/>
      <c r="AJ495" s="11"/>
      <c r="AK495" s="11"/>
    </row>
    <row r="496" ht="13.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89"/>
      <c r="AB496" s="11"/>
      <c r="AC496" s="264"/>
      <c r="AD496" s="11"/>
      <c r="AE496" s="11"/>
      <c r="AF496" s="11"/>
      <c r="AG496" s="11"/>
      <c r="AH496" s="11"/>
      <c r="AI496" s="11"/>
      <c r="AJ496" s="11"/>
      <c r="AK496" s="11"/>
    </row>
    <row r="497" ht="13.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89"/>
      <c r="AB497" s="11"/>
      <c r="AC497" s="264"/>
      <c r="AD497" s="11"/>
      <c r="AE497" s="11"/>
      <c r="AF497" s="11"/>
      <c r="AG497" s="11"/>
      <c r="AH497" s="11"/>
      <c r="AI497" s="11"/>
      <c r="AJ497" s="11"/>
      <c r="AK497" s="11"/>
    </row>
    <row r="498" ht="13.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89"/>
      <c r="AB498" s="11"/>
      <c r="AC498" s="264"/>
      <c r="AD498" s="11"/>
      <c r="AE498" s="11"/>
      <c r="AF498" s="11"/>
      <c r="AG498" s="11"/>
      <c r="AH498" s="11"/>
      <c r="AI498" s="11"/>
      <c r="AJ498" s="11"/>
      <c r="AK498" s="11"/>
    </row>
    <row r="499" ht="13.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89"/>
      <c r="AB499" s="11"/>
      <c r="AC499" s="264"/>
      <c r="AD499" s="11"/>
      <c r="AE499" s="11"/>
      <c r="AF499" s="11"/>
      <c r="AG499" s="11"/>
      <c r="AH499" s="11"/>
      <c r="AI499" s="11"/>
      <c r="AJ499" s="11"/>
      <c r="AK499" s="11"/>
    </row>
    <row r="500" ht="13.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89"/>
      <c r="AB500" s="11"/>
      <c r="AC500" s="264"/>
      <c r="AD500" s="11"/>
      <c r="AE500" s="11"/>
      <c r="AF500" s="11"/>
      <c r="AG500" s="11"/>
      <c r="AH500" s="11"/>
      <c r="AI500" s="11"/>
      <c r="AJ500" s="11"/>
      <c r="AK500" s="11"/>
    </row>
    <row r="501" ht="13.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89"/>
      <c r="AB501" s="11"/>
      <c r="AC501" s="264"/>
      <c r="AD501" s="11"/>
      <c r="AE501" s="11"/>
      <c r="AF501" s="11"/>
      <c r="AG501" s="11"/>
      <c r="AH501" s="11"/>
      <c r="AI501" s="11"/>
      <c r="AJ501" s="11"/>
      <c r="AK501" s="11"/>
    </row>
    <row r="502" ht="13.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89"/>
      <c r="AB502" s="11"/>
      <c r="AC502" s="264"/>
      <c r="AD502" s="11"/>
      <c r="AE502" s="11"/>
      <c r="AF502" s="11"/>
      <c r="AG502" s="11"/>
      <c r="AH502" s="11"/>
      <c r="AI502" s="11"/>
      <c r="AJ502" s="11"/>
      <c r="AK502" s="11"/>
    </row>
    <row r="503" ht="13.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89"/>
      <c r="AB503" s="11"/>
      <c r="AC503" s="264"/>
      <c r="AD503" s="11"/>
      <c r="AE503" s="11"/>
      <c r="AF503" s="11"/>
      <c r="AG503" s="11"/>
      <c r="AH503" s="11"/>
      <c r="AI503" s="11"/>
      <c r="AJ503" s="11"/>
      <c r="AK503" s="11"/>
    </row>
    <row r="504" ht="13.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89"/>
      <c r="AB504" s="11"/>
      <c r="AC504" s="264"/>
      <c r="AD504" s="11"/>
      <c r="AE504" s="11"/>
      <c r="AF504" s="11"/>
      <c r="AG504" s="11"/>
      <c r="AH504" s="11"/>
      <c r="AI504" s="11"/>
      <c r="AJ504" s="11"/>
      <c r="AK504" s="11"/>
    </row>
    <row r="505" ht="13.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89"/>
      <c r="AB505" s="11"/>
      <c r="AC505" s="264"/>
      <c r="AD505" s="11"/>
      <c r="AE505" s="11"/>
      <c r="AF505" s="11"/>
      <c r="AG505" s="11"/>
      <c r="AH505" s="11"/>
      <c r="AI505" s="11"/>
      <c r="AJ505" s="11"/>
      <c r="AK505" s="11"/>
    </row>
    <row r="506" ht="13.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89"/>
      <c r="AB506" s="11"/>
      <c r="AC506" s="264"/>
      <c r="AD506" s="11"/>
      <c r="AE506" s="11"/>
      <c r="AF506" s="11"/>
      <c r="AG506" s="11"/>
      <c r="AH506" s="11"/>
      <c r="AI506" s="11"/>
      <c r="AJ506" s="11"/>
      <c r="AK506" s="11"/>
    </row>
    <row r="507" ht="13.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89"/>
      <c r="AB507" s="11"/>
      <c r="AC507" s="264"/>
      <c r="AD507" s="11"/>
      <c r="AE507" s="11"/>
      <c r="AF507" s="11"/>
      <c r="AG507" s="11"/>
      <c r="AH507" s="11"/>
      <c r="AI507" s="11"/>
      <c r="AJ507" s="11"/>
      <c r="AK507" s="11"/>
    </row>
    <row r="508" ht="13.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89"/>
      <c r="AB508" s="11"/>
      <c r="AC508" s="264"/>
      <c r="AD508" s="11"/>
      <c r="AE508" s="11"/>
      <c r="AF508" s="11"/>
      <c r="AG508" s="11"/>
      <c r="AH508" s="11"/>
      <c r="AI508" s="11"/>
      <c r="AJ508" s="11"/>
      <c r="AK508" s="11"/>
    </row>
    <row r="509" ht="13.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89"/>
      <c r="AB509" s="11"/>
      <c r="AC509" s="264"/>
      <c r="AD509" s="11"/>
      <c r="AE509" s="11"/>
      <c r="AF509" s="11"/>
      <c r="AG509" s="11"/>
      <c r="AH509" s="11"/>
      <c r="AI509" s="11"/>
      <c r="AJ509" s="11"/>
      <c r="AK509" s="11"/>
    </row>
    <row r="510" ht="13.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89"/>
      <c r="AB510" s="11"/>
      <c r="AC510" s="264"/>
      <c r="AD510" s="11"/>
      <c r="AE510" s="11"/>
      <c r="AF510" s="11"/>
      <c r="AG510" s="11"/>
      <c r="AH510" s="11"/>
      <c r="AI510" s="11"/>
      <c r="AJ510" s="11"/>
      <c r="AK510" s="11"/>
    </row>
    <row r="511" ht="13.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89"/>
      <c r="AB511" s="11"/>
      <c r="AC511" s="264"/>
      <c r="AD511" s="11"/>
      <c r="AE511" s="11"/>
      <c r="AF511" s="11"/>
      <c r="AG511" s="11"/>
      <c r="AH511" s="11"/>
      <c r="AI511" s="11"/>
      <c r="AJ511" s="11"/>
      <c r="AK511" s="11"/>
    </row>
    <row r="512" ht="13.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89"/>
      <c r="AB512" s="11"/>
      <c r="AC512" s="264"/>
      <c r="AD512" s="11"/>
      <c r="AE512" s="11"/>
      <c r="AF512" s="11"/>
      <c r="AG512" s="11"/>
      <c r="AH512" s="11"/>
      <c r="AI512" s="11"/>
      <c r="AJ512" s="11"/>
      <c r="AK512" s="11"/>
    </row>
    <row r="513" ht="13.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89"/>
      <c r="AB513" s="11"/>
      <c r="AC513" s="264"/>
      <c r="AD513" s="11"/>
      <c r="AE513" s="11"/>
      <c r="AF513" s="11"/>
      <c r="AG513" s="11"/>
      <c r="AH513" s="11"/>
      <c r="AI513" s="11"/>
      <c r="AJ513" s="11"/>
      <c r="AK513" s="11"/>
    </row>
    <row r="514" ht="13.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89"/>
      <c r="AB514" s="11"/>
      <c r="AC514" s="264"/>
      <c r="AD514" s="11"/>
      <c r="AE514" s="11"/>
      <c r="AF514" s="11"/>
      <c r="AG514" s="11"/>
      <c r="AH514" s="11"/>
      <c r="AI514" s="11"/>
      <c r="AJ514" s="11"/>
      <c r="AK514" s="11"/>
    </row>
    <row r="515" ht="13.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89"/>
      <c r="AB515" s="11"/>
      <c r="AC515" s="264"/>
      <c r="AD515" s="11"/>
      <c r="AE515" s="11"/>
      <c r="AF515" s="11"/>
      <c r="AG515" s="11"/>
      <c r="AH515" s="11"/>
      <c r="AI515" s="11"/>
      <c r="AJ515" s="11"/>
      <c r="AK515" s="11"/>
    </row>
    <row r="516" ht="13.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89"/>
      <c r="AB516" s="11"/>
      <c r="AC516" s="264"/>
      <c r="AD516" s="11"/>
      <c r="AE516" s="11"/>
      <c r="AF516" s="11"/>
      <c r="AG516" s="11"/>
      <c r="AH516" s="11"/>
      <c r="AI516" s="11"/>
      <c r="AJ516" s="11"/>
      <c r="AK516" s="11"/>
    </row>
    <row r="517" ht="13.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89"/>
      <c r="AB517" s="11"/>
      <c r="AC517" s="264"/>
      <c r="AD517" s="11"/>
      <c r="AE517" s="11"/>
      <c r="AF517" s="11"/>
      <c r="AG517" s="11"/>
      <c r="AH517" s="11"/>
      <c r="AI517" s="11"/>
      <c r="AJ517" s="11"/>
      <c r="AK517" s="11"/>
    </row>
    <row r="518" ht="13.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89"/>
      <c r="AB518" s="11"/>
      <c r="AC518" s="264"/>
      <c r="AD518" s="11"/>
      <c r="AE518" s="11"/>
      <c r="AF518" s="11"/>
      <c r="AG518" s="11"/>
      <c r="AH518" s="11"/>
      <c r="AI518" s="11"/>
      <c r="AJ518" s="11"/>
      <c r="AK518" s="11"/>
    </row>
    <row r="519" ht="13.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89"/>
      <c r="AB519" s="11"/>
      <c r="AC519" s="264"/>
      <c r="AD519" s="11"/>
      <c r="AE519" s="11"/>
      <c r="AF519" s="11"/>
      <c r="AG519" s="11"/>
      <c r="AH519" s="11"/>
      <c r="AI519" s="11"/>
      <c r="AJ519" s="11"/>
      <c r="AK519" s="11"/>
    </row>
    <row r="520" ht="13.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89"/>
      <c r="AB520" s="11"/>
      <c r="AC520" s="264"/>
      <c r="AD520" s="11"/>
      <c r="AE520" s="11"/>
      <c r="AF520" s="11"/>
      <c r="AG520" s="11"/>
      <c r="AH520" s="11"/>
      <c r="AI520" s="11"/>
      <c r="AJ520" s="11"/>
      <c r="AK520" s="11"/>
    </row>
    <row r="521" ht="13.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89"/>
      <c r="AB521" s="11"/>
      <c r="AC521" s="264"/>
      <c r="AD521" s="11"/>
      <c r="AE521" s="11"/>
      <c r="AF521" s="11"/>
      <c r="AG521" s="11"/>
      <c r="AH521" s="11"/>
      <c r="AI521" s="11"/>
      <c r="AJ521" s="11"/>
      <c r="AK521" s="11"/>
    </row>
    <row r="522" ht="13.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89"/>
      <c r="AB522" s="11"/>
      <c r="AC522" s="264"/>
      <c r="AD522" s="11"/>
      <c r="AE522" s="11"/>
      <c r="AF522" s="11"/>
      <c r="AG522" s="11"/>
      <c r="AH522" s="11"/>
      <c r="AI522" s="11"/>
      <c r="AJ522" s="11"/>
      <c r="AK522" s="11"/>
    </row>
    <row r="523" ht="13.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89"/>
      <c r="AB523" s="11"/>
      <c r="AC523" s="264"/>
      <c r="AD523" s="11"/>
      <c r="AE523" s="11"/>
      <c r="AF523" s="11"/>
      <c r="AG523" s="11"/>
      <c r="AH523" s="11"/>
      <c r="AI523" s="11"/>
      <c r="AJ523" s="11"/>
      <c r="AK523" s="11"/>
    </row>
    <row r="524" ht="13.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89"/>
      <c r="AB524" s="11"/>
      <c r="AC524" s="264"/>
      <c r="AD524" s="11"/>
      <c r="AE524" s="11"/>
      <c r="AF524" s="11"/>
      <c r="AG524" s="11"/>
      <c r="AH524" s="11"/>
      <c r="AI524" s="11"/>
      <c r="AJ524" s="11"/>
      <c r="AK524" s="11"/>
    </row>
    <row r="525" ht="13.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89"/>
      <c r="AB525" s="11"/>
      <c r="AC525" s="264"/>
      <c r="AD525" s="11"/>
      <c r="AE525" s="11"/>
      <c r="AF525" s="11"/>
      <c r="AG525" s="11"/>
      <c r="AH525" s="11"/>
      <c r="AI525" s="11"/>
      <c r="AJ525" s="11"/>
      <c r="AK525" s="11"/>
    </row>
    <row r="526" ht="13.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89"/>
      <c r="AB526" s="11"/>
      <c r="AC526" s="264"/>
      <c r="AD526" s="11"/>
      <c r="AE526" s="11"/>
      <c r="AF526" s="11"/>
      <c r="AG526" s="11"/>
      <c r="AH526" s="11"/>
      <c r="AI526" s="11"/>
      <c r="AJ526" s="11"/>
      <c r="AK526" s="11"/>
    </row>
    <row r="527" ht="13.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89"/>
      <c r="AB527" s="11"/>
      <c r="AC527" s="264"/>
      <c r="AD527" s="11"/>
      <c r="AE527" s="11"/>
      <c r="AF527" s="11"/>
      <c r="AG527" s="11"/>
      <c r="AH527" s="11"/>
      <c r="AI527" s="11"/>
      <c r="AJ527" s="11"/>
      <c r="AK527" s="11"/>
    </row>
    <row r="528" ht="13.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89"/>
      <c r="AB528" s="11"/>
      <c r="AC528" s="264"/>
      <c r="AD528" s="11"/>
      <c r="AE528" s="11"/>
      <c r="AF528" s="11"/>
      <c r="AG528" s="11"/>
      <c r="AH528" s="11"/>
      <c r="AI528" s="11"/>
      <c r="AJ528" s="11"/>
      <c r="AK528" s="11"/>
    </row>
    <row r="529" ht="13.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89"/>
      <c r="AB529" s="11"/>
      <c r="AC529" s="264"/>
      <c r="AD529" s="11"/>
      <c r="AE529" s="11"/>
      <c r="AF529" s="11"/>
      <c r="AG529" s="11"/>
      <c r="AH529" s="11"/>
      <c r="AI529" s="11"/>
      <c r="AJ529" s="11"/>
      <c r="AK529" s="11"/>
    </row>
    <row r="530" ht="13.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89"/>
      <c r="AB530" s="11"/>
      <c r="AC530" s="264"/>
      <c r="AD530" s="11"/>
      <c r="AE530" s="11"/>
      <c r="AF530" s="11"/>
      <c r="AG530" s="11"/>
      <c r="AH530" s="11"/>
      <c r="AI530" s="11"/>
      <c r="AJ530" s="11"/>
      <c r="AK530" s="11"/>
    </row>
    <row r="531" ht="13.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89"/>
      <c r="AB531" s="11"/>
      <c r="AC531" s="264"/>
      <c r="AD531" s="11"/>
      <c r="AE531" s="11"/>
      <c r="AF531" s="11"/>
      <c r="AG531" s="11"/>
      <c r="AH531" s="11"/>
      <c r="AI531" s="11"/>
      <c r="AJ531" s="11"/>
      <c r="AK531" s="11"/>
    </row>
    <row r="532" ht="13.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89"/>
      <c r="AB532" s="11"/>
      <c r="AC532" s="264"/>
      <c r="AD532" s="11"/>
      <c r="AE532" s="11"/>
      <c r="AF532" s="11"/>
      <c r="AG532" s="11"/>
      <c r="AH532" s="11"/>
      <c r="AI532" s="11"/>
      <c r="AJ532" s="11"/>
      <c r="AK532" s="11"/>
    </row>
    <row r="533" ht="13.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89"/>
      <c r="AB533" s="11"/>
      <c r="AC533" s="264"/>
      <c r="AD533" s="11"/>
      <c r="AE533" s="11"/>
      <c r="AF533" s="11"/>
      <c r="AG533" s="11"/>
      <c r="AH533" s="11"/>
      <c r="AI533" s="11"/>
      <c r="AJ533" s="11"/>
      <c r="AK533" s="11"/>
    </row>
    <row r="534" ht="13.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89"/>
      <c r="AB534" s="11"/>
      <c r="AC534" s="264"/>
      <c r="AD534" s="11"/>
      <c r="AE534" s="11"/>
      <c r="AF534" s="11"/>
      <c r="AG534" s="11"/>
      <c r="AH534" s="11"/>
      <c r="AI534" s="11"/>
      <c r="AJ534" s="11"/>
      <c r="AK534" s="11"/>
    </row>
    <row r="535" ht="13.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89"/>
      <c r="AB535" s="11"/>
      <c r="AC535" s="264"/>
      <c r="AD535" s="11"/>
      <c r="AE535" s="11"/>
      <c r="AF535" s="11"/>
      <c r="AG535" s="11"/>
      <c r="AH535" s="11"/>
      <c r="AI535" s="11"/>
      <c r="AJ535" s="11"/>
      <c r="AK535" s="11"/>
    </row>
    <row r="536" ht="13.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89"/>
      <c r="AB536" s="11"/>
      <c r="AC536" s="264"/>
      <c r="AD536" s="11"/>
      <c r="AE536" s="11"/>
      <c r="AF536" s="11"/>
      <c r="AG536" s="11"/>
      <c r="AH536" s="11"/>
      <c r="AI536" s="11"/>
      <c r="AJ536" s="11"/>
      <c r="AK536" s="11"/>
    </row>
    <row r="537" ht="13.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89"/>
      <c r="AB537" s="11"/>
      <c r="AC537" s="264"/>
      <c r="AD537" s="11"/>
      <c r="AE537" s="11"/>
      <c r="AF537" s="11"/>
      <c r="AG537" s="11"/>
      <c r="AH537" s="11"/>
      <c r="AI537" s="11"/>
      <c r="AJ537" s="11"/>
      <c r="AK537" s="11"/>
    </row>
    <row r="538" ht="13.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89"/>
      <c r="AB538" s="11"/>
      <c r="AC538" s="264"/>
      <c r="AD538" s="11"/>
      <c r="AE538" s="11"/>
      <c r="AF538" s="11"/>
      <c r="AG538" s="11"/>
      <c r="AH538" s="11"/>
      <c r="AI538" s="11"/>
      <c r="AJ538" s="11"/>
      <c r="AK538" s="11"/>
    </row>
    <row r="539" ht="13.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89"/>
      <c r="AB539" s="11"/>
      <c r="AC539" s="264"/>
      <c r="AD539" s="11"/>
      <c r="AE539" s="11"/>
      <c r="AF539" s="11"/>
      <c r="AG539" s="11"/>
      <c r="AH539" s="11"/>
      <c r="AI539" s="11"/>
      <c r="AJ539" s="11"/>
      <c r="AK539" s="11"/>
    </row>
    <row r="540" ht="13.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89"/>
      <c r="AB540" s="11"/>
      <c r="AC540" s="264"/>
      <c r="AD540" s="11"/>
      <c r="AE540" s="11"/>
      <c r="AF540" s="11"/>
      <c r="AG540" s="11"/>
      <c r="AH540" s="11"/>
      <c r="AI540" s="11"/>
      <c r="AJ540" s="11"/>
      <c r="AK540" s="11"/>
    </row>
    <row r="541" ht="13.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89"/>
      <c r="AB541" s="11"/>
      <c r="AC541" s="264"/>
      <c r="AD541" s="11"/>
      <c r="AE541" s="11"/>
      <c r="AF541" s="11"/>
      <c r="AG541" s="11"/>
      <c r="AH541" s="11"/>
      <c r="AI541" s="11"/>
      <c r="AJ541" s="11"/>
      <c r="AK541" s="11"/>
    </row>
    <row r="542" ht="13.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89"/>
      <c r="AB542" s="11"/>
      <c r="AC542" s="264"/>
      <c r="AD542" s="11"/>
      <c r="AE542" s="11"/>
      <c r="AF542" s="11"/>
      <c r="AG542" s="11"/>
      <c r="AH542" s="11"/>
      <c r="AI542" s="11"/>
      <c r="AJ542" s="11"/>
      <c r="AK542" s="11"/>
    </row>
    <row r="543" ht="13.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89"/>
      <c r="AB543" s="11"/>
      <c r="AC543" s="264"/>
      <c r="AD543" s="11"/>
      <c r="AE543" s="11"/>
      <c r="AF543" s="11"/>
      <c r="AG543" s="11"/>
      <c r="AH543" s="11"/>
      <c r="AI543" s="11"/>
      <c r="AJ543" s="11"/>
      <c r="AK543" s="11"/>
    </row>
    <row r="544" ht="13.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89"/>
      <c r="AB544" s="11"/>
      <c r="AC544" s="264"/>
      <c r="AD544" s="11"/>
      <c r="AE544" s="11"/>
      <c r="AF544" s="11"/>
      <c r="AG544" s="11"/>
      <c r="AH544" s="11"/>
      <c r="AI544" s="11"/>
      <c r="AJ544" s="11"/>
      <c r="AK544" s="11"/>
    </row>
    <row r="545" ht="13.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89"/>
      <c r="AB545" s="11"/>
      <c r="AC545" s="264"/>
      <c r="AD545" s="11"/>
      <c r="AE545" s="11"/>
      <c r="AF545" s="11"/>
      <c r="AG545" s="11"/>
      <c r="AH545" s="11"/>
      <c r="AI545" s="11"/>
      <c r="AJ545" s="11"/>
      <c r="AK545" s="11"/>
    </row>
    <row r="546" ht="13.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89"/>
      <c r="AB546" s="11"/>
      <c r="AC546" s="264"/>
      <c r="AD546" s="11"/>
      <c r="AE546" s="11"/>
      <c r="AF546" s="11"/>
      <c r="AG546" s="11"/>
      <c r="AH546" s="11"/>
      <c r="AI546" s="11"/>
      <c r="AJ546" s="11"/>
      <c r="AK546" s="11"/>
    </row>
    <row r="547" ht="13.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89"/>
      <c r="AB547" s="11"/>
      <c r="AC547" s="264"/>
      <c r="AD547" s="11"/>
      <c r="AE547" s="11"/>
      <c r="AF547" s="11"/>
      <c r="AG547" s="11"/>
      <c r="AH547" s="11"/>
      <c r="AI547" s="11"/>
      <c r="AJ547" s="11"/>
      <c r="AK547" s="11"/>
    </row>
    <row r="548" ht="13.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89"/>
      <c r="AB548" s="11"/>
      <c r="AC548" s="264"/>
      <c r="AD548" s="11"/>
      <c r="AE548" s="11"/>
      <c r="AF548" s="11"/>
      <c r="AG548" s="11"/>
      <c r="AH548" s="11"/>
      <c r="AI548" s="11"/>
      <c r="AJ548" s="11"/>
      <c r="AK548" s="11"/>
    </row>
    <row r="549" ht="13.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89"/>
      <c r="AB549" s="11"/>
      <c r="AC549" s="264"/>
      <c r="AD549" s="11"/>
      <c r="AE549" s="11"/>
      <c r="AF549" s="11"/>
      <c r="AG549" s="11"/>
      <c r="AH549" s="11"/>
      <c r="AI549" s="11"/>
      <c r="AJ549" s="11"/>
      <c r="AK549" s="11"/>
    </row>
    <row r="550" ht="13.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89"/>
      <c r="AB550" s="11"/>
      <c r="AC550" s="264"/>
      <c r="AD550" s="11"/>
      <c r="AE550" s="11"/>
      <c r="AF550" s="11"/>
      <c r="AG550" s="11"/>
      <c r="AH550" s="11"/>
      <c r="AI550" s="11"/>
      <c r="AJ550" s="11"/>
      <c r="AK550" s="11"/>
    </row>
    <row r="551" ht="13.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89"/>
      <c r="AB551" s="11"/>
      <c r="AC551" s="264"/>
      <c r="AD551" s="11"/>
      <c r="AE551" s="11"/>
      <c r="AF551" s="11"/>
      <c r="AG551" s="11"/>
      <c r="AH551" s="11"/>
      <c r="AI551" s="11"/>
      <c r="AJ551" s="11"/>
      <c r="AK551" s="11"/>
    </row>
    <row r="552" ht="13.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89"/>
      <c r="AB552" s="11"/>
      <c r="AC552" s="264"/>
      <c r="AD552" s="11"/>
      <c r="AE552" s="11"/>
      <c r="AF552" s="11"/>
      <c r="AG552" s="11"/>
      <c r="AH552" s="11"/>
      <c r="AI552" s="11"/>
      <c r="AJ552" s="11"/>
      <c r="AK552" s="11"/>
    </row>
    <row r="553" ht="13.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89"/>
      <c r="AB553" s="11"/>
      <c r="AC553" s="264"/>
      <c r="AD553" s="11"/>
      <c r="AE553" s="11"/>
      <c r="AF553" s="11"/>
      <c r="AG553" s="11"/>
      <c r="AH553" s="11"/>
      <c r="AI553" s="11"/>
      <c r="AJ553" s="11"/>
      <c r="AK553" s="11"/>
    </row>
    <row r="554" ht="13.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89"/>
      <c r="AB554" s="11"/>
      <c r="AC554" s="264"/>
      <c r="AD554" s="11"/>
      <c r="AE554" s="11"/>
      <c r="AF554" s="11"/>
      <c r="AG554" s="11"/>
      <c r="AH554" s="11"/>
      <c r="AI554" s="11"/>
      <c r="AJ554" s="11"/>
      <c r="AK554" s="11"/>
    </row>
    <row r="555" ht="13.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89"/>
      <c r="AB555" s="11"/>
      <c r="AC555" s="264"/>
      <c r="AD555" s="11"/>
      <c r="AE555" s="11"/>
      <c r="AF555" s="11"/>
      <c r="AG555" s="11"/>
      <c r="AH555" s="11"/>
      <c r="AI555" s="11"/>
      <c r="AJ555" s="11"/>
      <c r="AK555" s="11"/>
    </row>
    <row r="556" ht="13.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89"/>
      <c r="AB556" s="11"/>
      <c r="AC556" s="264"/>
      <c r="AD556" s="11"/>
      <c r="AE556" s="11"/>
      <c r="AF556" s="11"/>
      <c r="AG556" s="11"/>
      <c r="AH556" s="11"/>
      <c r="AI556" s="11"/>
      <c r="AJ556" s="11"/>
      <c r="AK556" s="11"/>
    </row>
    <row r="557" ht="13.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89"/>
      <c r="AB557" s="11"/>
      <c r="AC557" s="264"/>
      <c r="AD557" s="11"/>
      <c r="AE557" s="11"/>
      <c r="AF557" s="11"/>
      <c r="AG557" s="11"/>
      <c r="AH557" s="11"/>
      <c r="AI557" s="11"/>
      <c r="AJ557" s="11"/>
      <c r="AK557" s="11"/>
    </row>
    <row r="558" ht="13.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89"/>
      <c r="AB558" s="11"/>
      <c r="AC558" s="264"/>
      <c r="AD558" s="11"/>
      <c r="AE558" s="11"/>
      <c r="AF558" s="11"/>
      <c r="AG558" s="11"/>
      <c r="AH558" s="11"/>
      <c r="AI558" s="11"/>
      <c r="AJ558" s="11"/>
      <c r="AK558" s="11"/>
    </row>
    <row r="559" ht="13.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89"/>
      <c r="AB559" s="11"/>
      <c r="AC559" s="264"/>
      <c r="AD559" s="11"/>
      <c r="AE559" s="11"/>
      <c r="AF559" s="11"/>
      <c r="AG559" s="11"/>
      <c r="AH559" s="11"/>
      <c r="AI559" s="11"/>
      <c r="AJ559" s="11"/>
      <c r="AK559" s="11"/>
    </row>
    <row r="560" ht="13.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89"/>
      <c r="AB560" s="11"/>
      <c r="AC560" s="264"/>
      <c r="AD560" s="11"/>
      <c r="AE560" s="11"/>
      <c r="AF560" s="11"/>
      <c r="AG560" s="11"/>
      <c r="AH560" s="11"/>
      <c r="AI560" s="11"/>
      <c r="AJ560" s="11"/>
      <c r="AK560" s="11"/>
    </row>
    <row r="561" ht="13.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89"/>
      <c r="AB561" s="11"/>
      <c r="AC561" s="264"/>
      <c r="AD561" s="11"/>
      <c r="AE561" s="11"/>
      <c r="AF561" s="11"/>
      <c r="AG561" s="11"/>
      <c r="AH561" s="11"/>
      <c r="AI561" s="11"/>
      <c r="AJ561" s="11"/>
      <c r="AK561" s="11"/>
    </row>
    <row r="562" ht="13.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89"/>
      <c r="AB562" s="11"/>
      <c r="AC562" s="264"/>
      <c r="AD562" s="11"/>
      <c r="AE562" s="11"/>
      <c r="AF562" s="11"/>
      <c r="AG562" s="11"/>
      <c r="AH562" s="11"/>
      <c r="AI562" s="11"/>
      <c r="AJ562" s="11"/>
      <c r="AK562" s="11"/>
    </row>
    <row r="563" ht="13.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89"/>
      <c r="AB563" s="11"/>
      <c r="AC563" s="264"/>
      <c r="AD563" s="11"/>
      <c r="AE563" s="11"/>
      <c r="AF563" s="11"/>
      <c r="AG563" s="11"/>
      <c r="AH563" s="11"/>
      <c r="AI563" s="11"/>
      <c r="AJ563" s="11"/>
      <c r="AK563" s="11"/>
    </row>
    <row r="564" ht="13.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89"/>
      <c r="AB564" s="11"/>
      <c r="AC564" s="264"/>
      <c r="AD564" s="11"/>
      <c r="AE564" s="11"/>
      <c r="AF564" s="11"/>
      <c r="AG564" s="11"/>
      <c r="AH564" s="11"/>
      <c r="AI564" s="11"/>
      <c r="AJ564" s="11"/>
      <c r="AK564" s="11"/>
    </row>
    <row r="565" ht="13.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89"/>
      <c r="AB565" s="11"/>
      <c r="AC565" s="264"/>
      <c r="AD565" s="11"/>
      <c r="AE565" s="11"/>
      <c r="AF565" s="11"/>
      <c r="AG565" s="11"/>
      <c r="AH565" s="11"/>
      <c r="AI565" s="11"/>
      <c r="AJ565" s="11"/>
      <c r="AK565" s="11"/>
    </row>
    <row r="566" ht="13.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89"/>
      <c r="AB566" s="11"/>
      <c r="AC566" s="264"/>
      <c r="AD566" s="11"/>
      <c r="AE566" s="11"/>
      <c r="AF566" s="11"/>
      <c r="AG566" s="11"/>
      <c r="AH566" s="11"/>
      <c r="AI566" s="11"/>
      <c r="AJ566" s="11"/>
      <c r="AK566" s="11"/>
    </row>
    <row r="567" ht="13.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89"/>
      <c r="AB567" s="11"/>
      <c r="AC567" s="264"/>
      <c r="AD567" s="11"/>
      <c r="AE567" s="11"/>
      <c r="AF567" s="11"/>
      <c r="AG567" s="11"/>
      <c r="AH567" s="11"/>
      <c r="AI567" s="11"/>
      <c r="AJ567" s="11"/>
      <c r="AK567" s="11"/>
    </row>
    <row r="568" ht="13.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89"/>
      <c r="AB568" s="11"/>
      <c r="AC568" s="264"/>
      <c r="AD568" s="11"/>
      <c r="AE568" s="11"/>
      <c r="AF568" s="11"/>
      <c r="AG568" s="11"/>
      <c r="AH568" s="11"/>
      <c r="AI568" s="11"/>
      <c r="AJ568" s="11"/>
      <c r="AK568" s="11"/>
    </row>
    <row r="569" ht="13.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89"/>
      <c r="AB569" s="11"/>
      <c r="AC569" s="264"/>
      <c r="AD569" s="11"/>
      <c r="AE569" s="11"/>
      <c r="AF569" s="11"/>
      <c r="AG569" s="11"/>
      <c r="AH569" s="11"/>
      <c r="AI569" s="11"/>
      <c r="AJ569" s="11"/>
      <c r="AK569" s="11"/>
    </row>
    <row r="570" ht="13.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89"/>
      <c r="AB570" s="11"/>
      <c r="AC570" s="264"/>
      <c r="AD570" s="11"/>
      <c r="AE570" s="11"/>
      <c r="AF570" s="11"/>
      <c r="AG570" s="11"/>
      <c r="AH570" s="11"/>
      <c r="AI570" s="11"/>
      <c r="AJ570" s="11"/>
      <c r="AK570" s="11"/>
    </row>
    <row r="571" ht="13.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89"/>
      <c r="AB571" s="11"/>
      <c r="AC571" s="264"/>
      <c r="AD571" s="11"/>
      <c r="AE571" s="11"/>
      <c r="AF571" s="11"/>
      <c r="AG571" s="11"/>
      <c r="AH571" s="11"/>
      <c r="AI571" s="11"/>
      <c r="AJ571" s="11"/>
      <c r="AK571" s="11"/>
    </row>
    <row r="572" ht="13.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89"/>
      <c r="AB572" s="11"/>
      <c r="AC572" s="264"/>
      <c r="AD572" s="11"/>
      <c r="AE572" s="11"/>
      <c r="AF572" s="11"/>
      <c r="AG572" s="11"/>
      <c r="AH572" s="11"/>
      <c r="AI572" s="11"/>
      <c r="AJ572" s="11"/>
      <c r="AK572" s="11"/>
    </row>
    <row r="573" ht="13.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89"/>
      <c r="AB573" s="11"/>
      <c r="AC573" s="264"/>
      <c r="AD573" s="11"/>
      <c r="AE573" s="11"/>
      <c r="AF573" s="11"/>
      <c r="AG573" s="11"/>
      <c r="AH573" s="11"/>
      <c r="AI573" s="11"/>
      <c r="AJ573" s="11"/>
      <c r="AK573" s="11"/>
    </row>
    <row r="574" ht="13.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89"/>
      <c r="AB574" s="11"/>
      <c r="AC574" s="264"/>
      <c r="AD574" s="11"/>
      <c r="AE574" s="11"/>
      <c r="AF574" s="11"/>
      <c r="AG574" s="11"/>
      <c r="AH574" s="11"/>
      <c r="AI574" s="11"/>
      <c r="AJ574" s="11"/>
      <c r="AK574" s="11"/>
    </row>
    <row r="575" ht="13.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89"/>
      <c r="AB575" s="11"/>
      <c r="AC575" s="264"/>
      <c r="AD575" s="11"/>
      <c r="AE575" s="11"/>
      <c r="AF575" s="11"/>
      <c r="AG575" s="11"/>
      <c r="AH575" s="11"/>
      <c r="AI575" s="11"/>
      <c r="AJ575" s="11"/>
      <c r="AK575" s="11"/>
    </row>
    <row r="576" ht="13.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89"/>
      <c r="AB576" s="11"/>
      <c r="AC576" s="264"/>
      <c r="AD576" s="11"/>
      <c r="AE576" s="11"/>
      <c r="AF576" s="11"/>
      <c r="AG576" s="11"/>
      <c r="AH576" s="11"/>
      <c r="AI576" s="11"/>
      <c r="AJ576" s="11"/>
      <c r="AK576" s="11"/>
    </row>
    <row r="577" ht="13.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89"/>
      <c r="AB577" s="11"/>
      <c r="AC577" s="264"/>
      <c r="AD577" s="11"/>
      <c r="AE577" s="11"/>
      <c r="AF577" s="11"/>
      <c r="AG577" s="11"/>
      <c r="AH577" s="11"/>
      <c r="AI577" s="11"/>
      <c r="AJ577" s="11"/>
      <c r="AK577" s="11"/>
    </row>
    <row r="578" ht="13.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89"/>
      <c r="AB578" s="11"/>
      <c r="AC578" s="264"/>
      <c r="AD578" s="11"/>
      <c r="AE578" s="11"/>
      <c r="AF578" s="11"/>
      <c r="AG578" s="11"/>
      <c r="AH578" s="11"/>
      <c r="AI578" s="11"/>
      <c r="AJ578" s="11"/>
      <c r="AK578" s="11"/>
    </row>
    <row r="579" ht="13.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89"/>
      <c r="AB579" s="11"/>
      <c r="AC579" s="264"/>
      <c r="AD579" s="11"/>
      <c r="AE579" s="11"/>
      <c r="AF579" s="11"/>
      <c r="AG579" s="11"/>
      <c r="AH579" s="11"/>
      <c r="AI579" s="11"/>
      <c r="AJ579" s="11"/>
      <c r="AK579" s="11"/>
    </row>
    <row r="580" ht="13.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89"/>
      <c r="AB580" s="11"/>
      <c r="AC580" s="264"/>
      <c r="AD580" s="11"/>
      <c r="AE580" s="11"/>
      <c r="AF580" s="11"/>
      <c r="AG580" s="11"/>
      <c r="AH580" s="11"/>
      <c r="AI580" s="11"/>
      <c r="AJ580" s="11"/>
      <c r="AK580" s="11"/>
    </row>
    <row r="581" ht="13.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89"/>
      <c r="AB581" s="11"/>
      <c r="AC581" s="264"/>
      <c r="AD581" s="11"/>
      <c r="AE581" s="11"/>
      <c r="AF581" s="11"/>
      <c r="AG581" s="11"/>
      <c r="AH581" s="11"/>
      <c r="AI581" s="11"/>
      <c r="AJ581" s="11"/>
      <c r="AK581" s="11"/>
    </row>
    <row r="582" ht="13.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89"/>
      <c r="AB582" s="11"/>
      <c r="AC582" s="264"/>
      <c r="AD582" s="11"/>
      <c r="AE582" s="11"/>
      <c r="AF582" s="11"/>
      <c r="AG582" s="11"/>
      <c r="AH582" s="11"/>
      <c r="AI582" s="11"/>
      <c r="AJ582" s="11"/>
      <c r="AK582" s="11"/>
    </row>
    <row r="583" ht="13.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89"/>
      <c r="AB583" s="11"/>
      <c r="AC583" s="264"/>
      <c r="AD583" s="11"/>
      <c r="AE583" s="11"/>
      <c r="AF583" s="11"/>
      <c r="AG583" s="11"/>
      <c r="AH583" s="11"/>
      <c r="AI583" s="11"/>
      <c r="AJ583" s="11"/>
      <c r="AK583" s="11"/>
    </row>
    <row r="584" ht="13.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89"/>
      <c r="AB584" s="11"/>
      <c r="AC584" s="264"/>
      <c r="AD584" s="11"/>
      <c r="AE584" s="11"/>
      <c r="AF584" s="11"/>
      <c r="AG584" s="11"/>
      <c r="AH584" s="11"/>
      <c r="AI584" s="11"/>
      <c r="AJ584" s="11"/>
      <c r="AK584" s="11"/>
    </row>
    <row r="585" ht="13.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89"/>
      <c r="AB585" s="11"/>
      <c r="AC585" s="264"/>
      <c r="AD585" s="11"/>
      <c r="AE585" s="11"/>
      <c r="AF585" s="11"/>
      <c r="AG585" s="11"/>
      <c r="AH585" s="11"/>
      <c r="AI585" s="11"/>
      <c r="AJ585" s="11"/>
      <c r="AK585" s="11"/>
    </row>
    <row r="586" ht="13.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89"/>
      <c r="AB586" s="11"/>
      <c r="AC586" s="264"/>
      <c r="AD586" s="11"/>
      <c r="AE586" s="11"/>
      <c r="AF586" s="11"/>
      <c r="AG586" s="11"/>
      <c r="AH586" s="11"/>
      <c r="AI586" s="11"/>
      <c r="AJ586" s="11"/>
      <c r="AK586" s="11"/>
    </row>
    <row r="587" ht="13.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89"/>
      <c r="AB587" s="11"/>
      <c r="AC587" s="264"/>
      <c r="AD587" s="11"/>
      <c r="AE587" s="11"/>
      <c r="AF587" s="11"/>
      <c r="AG587" s="11"/>
      <c r="AH587" s="11"/>
      <c r="AI587" s="11"/>
      <c r="AJ587" s="11"/>
      <c r="AK587" s="11"/>
    </row>
    <row r="588" ht="13.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89"/>
      <c r="AB588" s="11"/>
      <c r="AC588" s="264"/>
      <c r="AD588" s="11"/>
      <c r="AE588" s="11"/>
      <c r="AF588" s="11"/>
      <c r="AG588" s="11"/>
      <c r="AH588" s="11"/>
      <c r="AI588" s="11"/>
      <c r="AJ588" s="11"/>
      <c r="AK588" s="11"/>
    </row>
    <row r="589" ht="13.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89"/>
      <c r="AB589" s="11"/>
      <c r="AC589" s="264"/>
      <c r="AD589" s="11"/>
      <c r="AE589" s="11"/>
      <c r="AF589" s="11"/>
      <c r="AG589" s="11"/>
      <c r="AH589" s="11"/>
      <c r="AI589" s="11"/>
      <c r="AJ589" s="11"/>
      <c r="AK589" s="11"/>
    </row>
    <row r="590" ht="13.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89"/>
      <c r="AB590" s="11"/>
      <c r="AC590" s="264"/>
      <c r="AD590" s="11"/>
      <c r="AE590" s="11"/>
      <c r="AF590" s="11"/>
      <c r="AG590" s="11"/>
      <c r="AH590" s="11"/>
      <c r="AI590" s="11"/>
      <c r="AJ590" s="11"/>
      <c r="AK590" s="11"/>
    </row>
    <row r="591" ht="13.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89"/>
      <c r="AB591" s="11"/>
      <c r="AC591" s="264"/>
      <c r="AD591" s="11"/>
      <c r="AE591" s="11"/>
      <c r="AF591" s="11"/>
      <c r="AG591" s="11"/>
      <c r="AH591" s="11"/>
      <c r="AI591" s="11"/>
      <c r="AJ591" s="11"/>
      <c r="AK591" s="11"/>
    </row>
    <row r="592" ht="13.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89"/>
      <c r="AB592" s="11"/>
      <c r="AC592" s="264"/>
      <c r="AD592" s="11"/>
      <c r="AE592" s="11"/>
      <c r="AF592" s="11"/>
      <c r="AG592" s="11"/>
      <c r="AH592" s="11"/>
      <c r="AI592" s="11"/>
      <c r="AJ592" s="11"/>
      <c r="AK592" s="11"/>
    </row>
    <row r="593" ht="13.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89"/>
      <c r="AB593" s="11"/>
      <c r="AC593" s="264"/>
      <c r="AD593" s="11"/>
      <c r="AE593" s="11"/>
      <c r="AF593" s="11"/>
      <c r="AG593" s="11"/>
      <c r="AH593" s="11"/>
      <c r="AI593" s="11"/>
      <c r="AJ593" s="11"/>
      <c r="AK593" s="11"/>
    </row>
    <row r="594" ht="13.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89"/>
      <c r="AB594" s="11"/>
      <c r="AC594" s="264"/>
      <c r="AD594" s="11"/>
      <c r="AE594" s="11"/>
      <c r="AF594" s="11"/>
      <c r="AG594" s="11"/>
      <c r="AH594" s="11"/>
      <c r="AI594" s="11"/>
      <c r="AJ594" s="11"/>
      <c r="AK594" s="11"/>
    </row>
    <row r="595" ht="13.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89"/>
      <c r="AB595" s="11"/>
      <c r="AC595" s="264"/>
      <c r="AD595" s="11"/>
      <c r="AE595" s="11"/>
      <c r="AF595" s="11"/>
      <c r="AG595" s="11"/>
      <c r="AH595" s="11"/>
      <c r="AI595" s="11"/>
      <c r="AJ595" s="11"/>
      <c r="AK595" s="11"/>
    </row>
    <row r="596" ht="13.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89"/>
      <c r="AB596" s="11"/>
      <c r="AC596" s="264"/>
      <c r="AD596" s="11"/>
      <c r="AE596" s="11"/>
      <c r="AF596" s="11"/>
      <c r="AG596" s="11"/>
      <c r="AH596" s="11"/>
      <c r="AI596" s="11"/>
      <c r="AJ596" s="11"/>
      <c r="AK596" s="11"/>
    </row>
    <row r="597" ht="13.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89"/>
      <c r="AB597" s="11"/>
      <c r="AC597" s="264"/>
      <c r="AD597" s="11"/>
      <c r="AE597" s="11"/>
      <c r="AF597" s="11"/>
      <c r="AG597" s="11"/>
      <c r="AH597" s="11"/>
      <c r="AI597" s="11"/>
      <c r="AJ597" s="11"/>
      <c r="AK597" s="11"/>
    </row>
    <row r="598" ht="13.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89"/>
      <c r="AB598" s="11"/>
      <c r="AC598" s="264"/>
      <c r="AD598" s="11"/>
      <c r="AE598" s="11"/>
      <c r="AF598" s="11"/>
      <c r="AG598" s="11"/>
      <c r="AH598" s="11"/>
      <c r="AI598" s="11"/>
      <c r="AJ598" s="11"/>
      <c r="AK598" s="11"/>
    </row>
    <row r="599" ht="13.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89"/>
      <c r="AB599" s="11"/>
      <c r="AC599" s="264"/>
      <c r="AD599" s="11"/>
      <c r="AE599" s="11"/>
      <c r="AF599" s="11"/>
      <c r="AG599" s="11"/>
      <c r="AH599" s="11"/>
      <c r="AI599" s="11"/>
      <c r="AJ599" s="11"/>
      <c r="AK599" s="11"/>
    </row>
    <row r="600" ht="13.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89"/>
      <c r="AB600" s="11"/>
      <c r="AC600" s="264"/>
      <c r="AD600" s="11"/>
      <c r="AE600" s="11"/>
      <c r="AF600" s="11"/>
      <c r="AG600" s="11"/>
      <c r="AH600" s="11"/>
      <c r="AI600" s="11"/>
      <c r="AJ600" s="11"/>
      <c r="AK600" s="11"/>
    </row>
    <row r="601" ht="13.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89"/>
      <c r="AB601" s="11"/>
      <c r="AC601" s="264"/>
      <c r="AD601" s="11"/>
      <c r="AE601" s="11"/>
      <c r="AF601" s="11"/>
      <c r="AG601" s="11"/>
      <c r="AH601" s="11"/>
      <c r="AI601" s="11"/>
      <c r="AJ601" s="11"/>
      <c r="AK601" s="11"/>
    </row>
    <row r="602" ht="13.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89"/>
      <c r="AB602" s="11"/>
      <c r="AC602" s="264"/>
      <c r="AD602" s="11"/>
      <c r="AE602" s="11"/>
      <c r="AF602" s="11"/>
      <c r="AG602" s="11"/>
      <c r="AH602" s="11"/>
      <c r="AI602" s="11"/>
      <c r="AJ602" s="11"/>
      <c r="AK602" s="11"/>
    </row>
    <row r="603" ht="13.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89"/>
      <c r="AB603" s="11"/>
      <c r="AC603" s="264"/>
      <c r="AD603" s="11"/>
      <c r="AE603" s="11"/>
      <c r="AF603" s="11"/>
      <c r="AG603" s="11"/>
      <c r="AH603" s="11"/>
      <c r="AI603" s="11"/>
      <c r="AJ603" s="11"/>
      <c r="AK603" s="11"/>
    </row>
    <row r="604" ht="13.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89"/>
      <c r="AB604" s="11"/>
      <c r="AC604" s="264"/>
      <c r="AD604" s="11"/>
      <c r="AE604" s="11"/>
      <c r="AF604" s="11"/>
      <c r="AG604" s="11"/>
      <c r="AH604" s="11"/>
      <c r="AI604" s="11"/>
      <c r="AJ604" s="11"/>
      <c r="AK604" s="11"/>
    </row>
    <row r="605" ht="13.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89"/>
      <c r="AB605" s="11"/>
      <c r="AC605" s="264"/>
      <c r="AD605" s="11"/>
      <c r="AE605" s="11"/>
      <c r="AF605" s="11"/>
      <c r="AG605" s="11"/>
      <c r="AH605" s="11"/>
      <c r="AI605" s="11"/>
      <c r="AJ605" s="11"/>
      <c r="AK605" s="11"/>
    </row>
    <row r="606" ht="13.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89"/>
      <c r="AB606" s="11"/>
      <c r="AC606" s="264"/>
      <c r="AD606" s="11"/>
      <c r="AE606" s="11"/>
      <c r="AF606" s="11"/>
      <c r="AG606" s="11"/>
      <c r="AH606" s="11"/>
      <c r="AI606" s="11"/>
      <c r="AJ606" s="11"/>
      <c r="AK606" s="11"/>
    </row>
    <row r="607" ht="13.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89"/>
      <c r="AB607" s="11"/>
      <c r="AC607" s="264"/>
      <c r="AD607" s="11"/>
      <c r="AE607" s="11"/>
      <c r="AF607" s="11"/>
      <c r="AG607" s="11"/>
      <c r="AH607" s="11"/>
      <c r="AI607" s="11"/>
      <c r="AJ607" s="11"/>
      <c r="AK607" s="11"/>
    </row>
    <row r="608" ht="13.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89"/>
      <c r="AB608" s="11"/>
      <c r="AC608" s="264"/>
      <c r="AD608" s="11"/>
      <c r="AE608" s="11"/>
      <c r="AF608" s="11"/>
      <c r="AG608" s="11"/>
      <c r="AH608" s="11"/>
      <c r="AI608" s="11"/>
      <c r="AJ608" s="11"/>
      <c r="AK608" s="11"/>
    </row>
    <row r="609" ht="13.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89"/>
      <c r="AB609" s="11"/>
      <c r="AC609" s="264"/>
      <c r="AD609" s="11"/>
      <c r="AE609" s="11"/>
      <c r="AF609" s="11"/>
      <c r="AG609" s="11"/>
      <c r="AH609" s="11"/>
      <c r="AI609" s="11"/>
      <c r="AJ609" s="11"/>
      <c r="AK609" s="11"/>
    </row>
    <row r="610" ht="13.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89"/>
      <c r="AB610" s="11"/>
      <c r="AC610" s="264"/>
      <c r="AD610" s="11"/>
      <c r="AE610" s="11"/>
      <c r="AF610" s="11"/>
      <c r="AG610" s="11"/>
      <c r="AH610" s="11"/>
      <c r="AI610" s="11"/>
      <c r="AJ610" s="11"/>
      <c r="AK610" s="11"/>
    </row>
    <row r="611" ht="13.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89"/>
      <c r="AB611" s="11"/>
      <c r="AC611" s="264"/>
      <c r="AD611" s="11"/>
      <c r="AE611" s="11"/>
      <c r="AF611" s="11"/>
      <c r="AG611" s="11"/>
      <c r="AH611" s="11"/>
      <c r="AI611" s="11"/>
      <c r="AJ611" s="11"/>
      <c r="AK611" s="11"/>
    </row>
    <row r="612" ht="13.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89"/>
      <c r="AB612" s="11"/>
      <c r="AC612" s="264"/>
      <c r="AD612" s="11"/>
      <c r="AE612" s="11"/>
      <c r="AF612" s="11"/>
      <c r="AG612" s="11"/>
      <c r="AH612" s="11"/>
      <c r="AI612" s="11"/>
      <c r="AJ612" s="11"/>
      <c r="AK612" s="11"/>
    </row>
    <row r="613" ht="13.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89"/>
      <c r="AB613" s="11"/>
      <c r="AC613" s="264"/>
      <c r="AD613" s="11"/>
      <c r="AE613" s="11"/>
      <c r="AF613" s="11"/>
      <c r="AG613" s="11"/>
      <c r="AH613" s="11"/>
      <c r="AI613" s="11"/>
      <c r="AJ613" s="11"/>
      <c r="AK613" s="11"/>
    </row>
    <row r="614" ht="13.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89"/>
      <c r="AB614" s="11"/>
      <c r="AC614" s="264"/>
      <c r="AD614" s="11"/>
      <c r="AE614" s="11"/>
      <c r="AF614" s="11"/>
      <c r="AG614" s="11"/>
      <c r="AH614" s="11"/>
      <c r="AI614" s="11"/>
      <c r="AJ614" s="11"/>
      <c r="AK614" s="11"/>
    </row>
    <row r="615" ht="13.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89"/>
      <c r="AB615" s="11"/>
      <c r="AC615" s="264"/>
      <c r="AD615" s="11"/>
      <c r="AE615" s="11"/>
      <c r="AF615" s="11"/>
      <c r="AG615" s="11"/>
      <c r="AH615" s="11"/>
      <c r="AI615" s="11"/>
      <c r="AJ615" s="11"/>
      <c r="AK615" s="11"/>
    </row>
    <row r="616" ht="13.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89"/>
      <c r="AB616" s="11"/>
      <c r="AC616" s="264"/>
      <c r="AD616" s="11"/>
      <c r="AE616" s="11"/>
      <c r="AF616" s="11"/>
      <c r="AG616" s="11"/>
      <c r="AH616" s="11"/>
      <c r="AI616" s="11"/>
      <c r="AJ616" s="11"/>
      <c r="AK616" s="11"/>
    </row>
    <row r="617" ht="13.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89"/>
      <c r="AB617" s="11"/>
      <c r="AC617" s="264"/>
      <c r="AD617" s="11"/>
      <c r="AE617" s="11"/>
      <c r="AF617" s="11"/>
      <c r="AG617" s="11"/>
      <c r="AH617" s="11"/>
      <c r="AI617" s="11"/>
      <c r="AJ617" s="11"/>
      <c r="AK617" s="11"/>
    </row>
    <row r="618" ht="13.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89"/>
      <c r="AB618" s="11"/>
      <c r="AC618" s="264"/>
      <c r="AD618" s="11"/>
      <c r="AE618" s="11"/>
      <c r="AF618" s="11"/>
      <c r="AG618" s="11"/>
      <c r="AH618" s="11"/>
      <c r="AI618" s="11"/>
      <c r="AJ618" s="11"/>
      <c r="AK618" s="11"/>
    </row>
    <row r="619" ht="13.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89"/>
      <c r="AB619" s="11"/>
      <c r="AC619" s="264"/>
      <c r="AD619" s="11"/>
      <c r="AE619" s="11"/>
      <c r="AF619" s="11"/>
      <c r="AG619" s="11"/>
      <c r="AH619" s="11"/>
      <c r="AI619" s="11"/>
      <c r="AJ619" s="11"/>
      <c r="AK619" s="11"/>
    </row>
    <row r="620" ht="13.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89"/>
      <c r="AB620" s="11"/>
      <c r="AC620" s="264"/>
      <c r="AD620" s="11"/>
      <c r="AE620" s="11"/>
      <c r="AF620" s="11"/>
      <c r="AG620" s="11"/>
      <c r="AH620" s="11"/>
      <c r="AI620" s="11"/>
      <c r="AJ620" s="11"/>
      <c r="AK620" s="11"/>
    </row>
    <row r="621" ht="13.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89"/>
      <c r="AB621" s="11"/>
      <c r="AC621" s="264"/>
      <c r="AD621" s="11"/>
      <c r="AE621" s="11"/>
      <c r="AF621" s="11"/>
      <c r="AG621" s="11"/>
      <c r="AH621" s="11"/>
      <c r="AI621" s="11"/>
      <c r="AJ621" s="11"/>
      <c r="AK621" s="11"/>
    </row>
    <row r="622" ht="13.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89"/>
      <c r="AB622" s="11"/>
      <c r="AC622" s="264"/>
      <c r="AD622" s="11"/>
      <c r="AE622" s="11"/>
      <c r="AF622" s="11"/>
      <c r="AG622" s="11"/>
      <c r="AH622" s="11"/>
      <c r="AI622" s="11"/>
      <c r="AJ622" s="11"/>
      <c r="AK622" s="11"/>
    </row>
    <row r="623" ht="13.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89"/>
      <c r="AB623" s="11"/>
      <c r="AC623" s="264"/>
      <c r="AD623" s="11"/>
      <c r="AE623" s="11"/>
      <c r="AF623" s="11"/>
      <c r="AG623" s="11"/>
      <c r="AH623" s="11"/>
      <c r="AI623" s="11"/>
      <c r="AJ623" s="11"/>
      <c r="AK623" s="11"/>
    </row>
    <row r="624" ht="13.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89"/>
      <c r="AB624" s="11"/>
      <c r="AC624" s="264"/>
      <c r="AD624" s="11"/>
      <c r="AE624" s="11"/>
      <c r="AF624" s="11"/>
      <c r="AG624" s="11"/>
      <c r="AH624" s="11"/>
      <c r="AI624" s="11"/>
      <c r="AJ624" s="11"/>
      <c r="AK624" s="11"/>
    </row>
    <row r="625" ht="13.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89"/>
      <c r="AB625" s="11"/>
      <c r="AC625" s="264"/>
      <c r="AD625" s="11"/>
      <c r="AE625" s="11"/>
      <c r="AF625" s="11"/>
      <c r="AG625" s="11"/>
      <c r="AH625" s="11"/>
      <c r="AI625" s="11"/>
      <c r="AJ625" s="11"/>
      <c r="AK625" s="11"/>
    </row>
    <row r="626" ht="13.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89"/>
      <c r="AB626" s="11"/>
      <c r="AC626" s="264"/>
      <c r="AD626" s="11"/>
      <c r="AE626" s="11"/>
      <c r="AF626" s="11"/>
      <c r="AG626" s="11"/>
      <c r="AH626" s="11"/>
      <c r="AI626" s="11"/>
      <c r="AJ626" s="11"/>
      <c r="AK626" s="11"/>
    </row>
    <row r="627" ht="13.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89"/>
      <c r="AB627" s="11"/>
      <c r="AC627" s="264"/>
      <c r="AD627" s="11"/>
      <c r="AE627" s="11"/>
      <c r="AF627" s="11"/>
      <c r="AG627" s="11"/>
      <c r="AH627" s="11"/>
      <c r="AI627" s="11"/>
      <c r="AJ627" s="11"/>
      <c r="AK627" s="11"/>
    </row>
    <row r="628" ht="13.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89"/>
      <c r="AB628" s="11"/>
      <c r="AC628" s="264"/>
      <c r="AD628" s="11"/>
      <c r="AE628" s="11"/>
      <c r="AF628" s="11"/>
      <c r="AG628" s="11"/>
      <c r="AH628" s="11"/>
      <c r="AI628" s="11"/>
      <c r="AJ628" s="11"/>
      <c r="AK628" s="11"/>
    </row>
    <row r="629" ht="13.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89"/>
      <c r="AB629" s="11"/>
      <c r="AC629" s="264"/>
      <c r="AD629" s="11"/>
      <c r="AE629" s="11"/>
      <c r="AF629" s="11"/>
      <c r="AG629" s="11"/>
      <c r="AH629" s="11"/>
      <c r="AI629" s="11"/>
      <c r="AJ629" s="11"/>
      <c r="AK629" s="11"/>
    </row>
    <row r="630" ht="13.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89"/>
      <c r="AB630" s="11"/>
      <c r="AC630" s="264"/>
      <c r="AD630" s="11"/>
      <c r="AE630" s="11"/>
      <c r="AF630" s="11"/>
      <c r="AG630" s="11"/>
      <c r="AH630" s="11"/>
      <c r="AI630" s="11"/>
      <c r="AJ630" s="11"/>
      <c r="AK630" s="11"/>
    </row>
    <row r="631" ht="13.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89"/>
      <c r="AB631" s="11"/>
      <c r="AC631" s="264"/>
      <c r="AD631" s="11"/>
      <c r="AE631" s="11"/>
      <c r="AF631" s="11"/>
      <c r="AG631" s="11"/>
      <c r="AH631" s="11"/>
      <c r="AI631" s="11"/>
      <c r="AJ631" s="11"/>
      <c r="AK631" s="11"/>
    </row>
    <row r="632" ht="13.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89"/>
      <c r="AB632" s="11"/>
      <c r="AC632" s="264"/>
      <c r="AD632" s="11"/>
      <c r="AE632" s="11"/>
      <c r="AF632" s="11"/>
      <c r="AG632" s="11"/>
      <c r="AH632" s="11"/>
      <c r="AI632" s="11"/>
      <c r="AJ632" s="11"/>
      <c r="AK632" s="11"/>
    </row>
    <row r="633" ht="13.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89"/>
      <c r="AB633" s="11"/>
      <c r="AC633" s="264"/>
      <c r="AD633" s="11"/>
      <c r="AE633" s="11"/>
      <c r="AF633" s="11"/>
      <c r="AG633" s="11"/>
      <c r="AH633" s="11"/>
      <c r="AI633" s="11"/>
      <c r="AJ633" s="11"/>
      <c r="AK633" s="11"/>
    </row>
    <row r="634" ht="13.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89"/>
      <c r="AB634" s="11"/>
      <c r="AC634" s="264"/>
      <c r="AD634" s="11"/>
      <c r="AE634" s="11"/>
      <c r="AF634" s="11"/>
      <c r="AG634" s="11"/>
      <c r="AH634" s="11"/>
      <c r="AI634" s="11"/>
      <c r="AJ634" s="11"/>
      <c r="AK634" s="11"/>
    </row>
    <row r="635" ht="13.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89"/>
      <c r="AB635" s="11"/>
      <c r="AC635" s="264"/>
      <c r="AD635" s="11"/>
      <c r="AE635" s="11"/>
      <c r="AF635" s="11"/>
      <c r="AG635" s="11"/>
      <c r="AH635" s="11"/>
      <c r="AI635" s="11"/>
      <c r="AJ635" s="11"/>
      <c r="AK635" s="11"/>
    </row>
    <row r="636" ht="13.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89"/>
      <c r="AB636" s="11"/>
      <c r="AC636" s="264"/>
      <c r="AD636" s="11"/>
      <c r="AE636" s="11"/>
      <c r="AF636" s="11"/>
      <c r="AG636" s="11"/>
      <c r="AH636" s="11"/>
      <c r="AI636" s="11"/>
      <c r="AJ636" s="11"/>
      <c r="AK636" s="11"/>
    </row>
    <row r="637" ht="13.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89"/>
      <c r="AB637" s="11"/>
      <c r="AC637" s="264"/>
      <c r="AD637" s="11"/>
      <c r="AE637" s="11"/>
      <c r="AF637" s="11"/>
      <c r="AG637" s="11"/>
      <c r="AH637" s="11"/>
      <c r="AI637" s="11"/>
      <c r="AJ637" s="11"/>
      <c r="AK637" s="11"/>
    </row>
    <row r="638" ht="13.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89"/>
      <c r="AB638" s="11"/>
      <c r="AC638" s="264"/>
      <c r="AD638" s="11"/>
      <c r="AE638" s="11"/>
      <c r="AF638" s="11"/>
      <c r="AG638" s="11"/>
      <c r="AH638" s="11"/>
      <c r="AI638" s="11"/>
      <c r="AJ638" s="11"/>
      <c r="AK638" s="11"/>
    </row>
    <row r="639" ht="13.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89"/>
      <c r="AB639" s="11"/>
      <c r="AC639" s="264"/>
      <c r="AD639" s="11"/>
      <c r="AE639" s="11"/>
      <c r="AF639" s="11"/>
      <c r="AG639" s="11"/>
      <c r="AH639" s="11"/>
      <c r="AI639" s="11"/>
      <c r="AJ639" s="11"/>
      <c r="AK639" s="11"/>
    </row>
    <row r="640" ht="13.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89"/>
      <c r="AB640" s="11"/>
      <c r="AC640" s="264"/>
      <c r="AD640" s="11"/>
      <c r="AE640" s="11"/>
      <c r="AF640" s="11"/>
      <c r="AG640" s="11"/>
      <c r="AH640" s="11"/>
      <c r="AI640" s="11"/>
      <c r="AJ640" s="11"/>
      <c r="AK640" s="11"/>
    </row>
    <row r="641" ht="13.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89"/>
      <c r="AB641" s="11"/>
      <c r="AC641" s="264"/>
      <c r="AD641" s="11"/>
      <c r="AE641" s="11"/>
      <c r="AF641" s="11"/>
      <c r="AG641" s="11"/>
      <c r="AH641" s="11"/>
      <c r="AI641" s="11"/>
      <c r="AJ641" s="11"/>
      <c r="AK641" s="11"/>
    </row>
    <row r="642" ht="13.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89"/>
      <c r="AB642" s="11"/>
      <c r="AC642" s="264"/>
      <c r="AD642" s="11"/>
      <c r="AE642" s="11"/>
      <c r="AF642" s="11"/>
      <c r="AG642" s="11"/>
      <c r="AH642" s="11"/>
      <c r="AI642" s="11"/>
      <c r="AJ642" s="11"/>
      <c r="AK642" s="11"/>
    </row>
    <row r="643" ht="13.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89"/>
      <c r="AB643" s="11"/>
      <c r="AC643" s="264"/>
      <c r="AD643" s="11"/>
      <c r="AE643" s="11"/>
      <c r="AF643" s="11"/>
      <c r="AG643" s="11"/>
      <c r="AH643" s="11"/>
      <c r="AI643" s="11"/>
      <c r="AJ643" s="11"/>
      <c r="AK643" s="11"/>
    </row>
    <row r="644" ht="13.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89"/>
      <c r="AB644" s="11"/>
      <c r="AC644" s="264"/>
      <c r="AD644" s="11"/>
      <c r="AE644" s="11"/>
      <c r="AF644" s="11"/>
      <c r="AG644" s="11"/>
      <c r="AH644" s="11"/>
      <c r="AI644" s="11"/>
      <c r="AJ644" s="11"/>
      <c r="AK644" s="11"/>
    </row>
    <row r="645" ht="13.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89"/>
      <c r="AB645" s="11"/>
      <c r="AC645" s="264"/>
      <c r="AD645" s="11"/>
      <c r="AE645" s="11"/>
      <c r="AF645" s="11"/>
      <c r="AG645" s="11"/>
      <c r="AH645" s="11"/>
      <c r="AI645" s="11"/>
      <c r="AJ645" s="11"/>
      <c r="AK645" s="11"/>
    </row>
    <row r="646" ht="13.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89"/>
      <c r="AB646" s="11"/>
      <c r="AC646" s="264"/>
      <c r="AD646" s="11"/>
      <c r="AE646" s="11"/>
      <c r="AF646" s="11"/>
      <c r="AG646" s="11"/>
      <c r="AH646" s="11"/>
      <c r="AI646" s="11"/>
      <c r="AJ646" s="11"/>
      <c r="AK646" s="11"/>
    </row>
    <row r="647" ht="13.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89"/>
      <c r="AB647" s="11"/>
      <c r="AC647" s="264"/>
      <c r="AD647" s="11"/>
      <c r="AE647" s="11"/>
      <c r="AF647" s="11"/>
      <c r="AG647" s="11"/>
      <c r="AH647" s="11"/>
      <c r="AI647" s="11"/>
      <c r="AJ647" s="11"/>
      <c r="AK647" s="11"/>
    </row>
    <row r="648" ht="13.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89"/>
      <c r="AB648" s="11"/>
      <c r="AC648" s="264"/>
      <c r="AD648" s="11"/>
      <c r="AE648" s="11"/>
      <c r="AF648" s="11"/>
      <c r="AG648" s="11"/>
      <c r="AH648" s="11"/>
      <c r="AI648" s="11"/>
      <c r="AJ648" s="11"/>
      <c r="AK648" s="11"/>
    </row>
    <row r="649" ht="13.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89"/>
      <c r="AB649" s="11"/>
      <c r="AC649" s="264"/>
      <c r="AD649" s="11"/>
      <c r="AE649" s="11"/>
      <c r="AF649" s="11"/>
      <c r="AG649" s="11"/>
      <c r="AH649" s="11"/>
      <c r="AI649" s="11"/>
      <c r="AJ649" s="11"/>
      <c r="AK649" s="11"/>
    </row>
    <row r="650" ht="13.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89"/>
      <c r="AB650" s="11"/>
      <c r="AC650" s="264"/>
      <c r="AD650" s="11"/>
      <c r="AE650" s="11"/>
      <c r="AF650" s="11"/>
      <c r="AG650" s="11"/>
      <c r="AH650" s="11"/>
      <c r="AI650" s="11"/>
      <c r="AJ650" s="11"/>
      <c r="AK650" s="11"/>
    </row>
    <row r="651" ht="13.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89"/>
      <c r="AB651" s="11"/>
      <c r="AC651" s="264"/>
      <c r="AD651" s="11"/>
      <c r="AE651" s="11"/>
      <c r="AF651" s="11"/>
      <c r="AG651" s="11"/>
      <c r="AH651" s="11"/>
      <c r="AI651" s="11"/>
      <c r="AJ651" s="11"/>
      <c r="AK651" s="11"/>
    </row>
    <row r="652" ht="13.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89"/>
      <c r="AB652" s="11"/>
      <c r="AC652" s="264"/>
      <c r="AD652" s="11"/>
      <c r="AE652" s="11"/>
      <c r="AF652" s="11"/>
      <c r="AG652" s="11"/>
      <c r="AH652" s="11"/>
      <c r="AI652" s="11"/>
      <c r="AJ652" s="11"/>
      <c r="AK652" s="11"/>
    </row>
    <row r="653" ht="13.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89"/>
      <c r="AB653" s="11"/>
      <c r="AC653" s="264"/>
      <c r="AD653" s="11"/>
      <c r="AE653" s="11"/>
      <c r="AF653" s="11"/>
      <c r="AG653" s="11"/>
      <c r="AH653" s="11"/>
      <c r="AI653" s="11"/>
      <c r="AJ653" s="11"/>
      <c r="AK653" s="11"/>
    </row>
    <row r="654" ht="13.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89"/>
      <c r="AB654" s="11"/>
      <c r="AC654" s="264"/>
      <c r="AD654" s="11"/>
      <c r="AE654" s="11"/>
      <c r="AF654" s="11"/>
      <c r="AG654" s="11"/>
      <c r="AH654" s="11"/>
      <c r="AI654" s="11"/>
      <c r="AJ654" s="11"/>
      <c r="AK654" s="11"/>
    </row>
    <row r="655" ht="13.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89"/>
      <c r="AB655" s="11"/>
      <c r="AC655" s="264"/>
      <c r="AD655" s="11"/>
      <c r="AE655" s="11"/>
      <c r="AF655" s="11"/>
      <c r="AG655" s="11"/>
      <c r="AH655" s="11"/>
      <c r="AI655" s="11"/>
      <c r="AJ655" s="11"/>
      <c r="AK655" s="11"/>
    </row>
    <row r="656" ht="13.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89"/>
      <c r="AB656" s="11"/>
      <c r="AC656" s="264"/>
      <c r="AD656" s="11"/>
      <c r="AE656" s="11"/>
      <c r="AF656" s="11"/>
      <c r="AG656" s="11"/>
      <c r="AH656" s="11"/>
      <c r="AI656" s="11"/>
      <c r="AJ656" s="11"/>
      <c r="AK656" s="11"/>
    </row>
    <row r="657" ht="13.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89"/>
      <c r="AB657" s="11"/>
      <c r="AC657" s="264"/>
      <c r="AD657" s="11"/>
      <c r="AE657" s="11"/>
      <c r="AF657" s="11"/>
      <c r="AG657" s="11"/>
      <c r="AH657" s="11"/>
      <c r="AI657" s="11"/>
      <c r="AJ657" s="11"/>
      <c r="AK657" s="11"/>
    </row>
    <row r="658" ht="13.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89"/>
      <c r="AB658" s="11"/>
      <c r="AC658" s="264"/>
      <c r="AD658" s="11"/>
      <c r="AE658" s="11"/>
      <c r="AF658" s="11"/>
      <c r="AG658" s="11"/>
      <c r="AH658" s="11"/>
      <c r="AI658" s="11"/>
      <c r="AJ658" s="11"/>
      <c r="AK658" s="11"/>
    </row>
    <row r="659" ht="13.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89"/>
      <c r="AB659" s="11"/>
      <c r="AC659" s="264"/>
      <c r="AD659" s="11"/>
      <c r="AE659" s="11"/>
      <c r="AF659" s="11"/>
      <c r="AG659" s="11"/>
      <c r="AH659" s="11"/>
      <c r="AI659" s="11"/>
      <c r="AJ659" s="11"/>
      <c r="AK659" s="11"/>
    </row>
    <row r="660" ht="13.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89"/>
      <c r="AB660" s="11"/>
      <c r="AC660" s="264"/>
      <c r="AD660" s="11"/>
      <c r="AE660" s="11"/>
      <c r="AF660" s="11"/>
      <c r="AG660" s="11"/>
      <c r="AH660" s="11"/>
      <c r="AI660" s="11"/>
      <c r="AJ660" s="11"/>
      <c r="AK660" s="11"/>
    </row>
    <row r="661" ht="13.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89"/>
      <c r="AB661" s="11"/>
      <c r="AC661" s="264"/>
      <c r="AD661" s="11"/>
      <c r="AE661" s="11"/>
      <c r="AF661" s="11"/>
      <c r="AG661" s="11"/>
      <c r="AH661" s="11"/>
      <c r="AI661" s="11"/>
      <c r="AJ661" s="11"/>
      <c r="AK661" s="11"/>
    </row>
    <row r="662" ht="13.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89"/>
      <c r="AB662" s="11"/>
      <c r="AC662" s="264"/>
      <c r="AD662" s="11"/>
      <c r="AE662" s="11"/>
      <c r="AF662" s="11"/>
      <c r="AG662" s="11"/>
      <c r="AH662" s="11"/>
      <c r="AI662" s="11"/>
      <c r="AJ662" s="11"/>
      <c r="AK662" s="11"/>
    </row>
    <row r="663" ht="13.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89"/>
      <c r="AB663" s="11"/>
      <c r="AC663" s="264"/>
      <c r="AD663" s="11"/>
      <c r="AE663" s="11"/>
      <c r="AF663" s="11"/>
      <c r="AG663" s="11"/>
      <c r="AH663" s="11"/>
      <c r="AI663" s="11"/>
      <c r="AJ663" s="11"/>
      <c r="AK663" s="11"/>
    </row>
    <row r="664" ht="13.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89"/>
      <c r="AB664" s="11"/>
      <c r="AC664" s="264"/>
      <c r="AD664" s="11"/>
      <c r="AE664" s="11"/>
      <c r="AF664" s="11"/>
      <c r="AG664" s="11"/>
      <c r="AH664" s="11"/>
      <c r="AI664" s="11"/>
      <c r="AJ664" s="11"/>
      <c r="AK664" s="11"/>
    </row>
    <row r="665" ht="13.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89"/>
      <c r="AB665" s="11"/>
      <c r="AC665" s="264"/>
      <c r="AD665" s="11"/>
      <c r="AE665" s="11"/>
      <c r="AF665" s="11"/>
      <c r="AG665" s="11"/>
      <c r="AH665" s="11"/>
      <c r="AI665" s="11"/>
      <c r="AJ665" s="11"/>
      <c r="AK665" s="11"/>
    </row>
    <row r="666" ht="13.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89"/>
      <c r="AB666" s="11"/>
      <c r="AC666" s="264"/>
      <c r="AD666" s="11"/>
      <c r="AE666" s="11"/>
      <c r="AF666" s="11"/>
      <c r="AG666" s="11"/>
      <c r="AH666" s="11"/>
      <c r="AI666" s="11"/>
      <c r="AJ666" s="11"/>
      <c r="AK666" s="11"/>
    </row>
    <row r="667" ht="13.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89"/>
      <c r="AB667" s="11"/>
      <c r="AC667" s="264"/>
      <c r="AD667" s="11"/>
      <c r="AE667" s="11"/>
      <c r="AF667" s="11"/>
      <c r="AG667" s="11"/>
      <c r="AH667" s="11"/>
      <c r="AI667" s="11"/>
      <c r="AJ667" s="11"/>
      <c r="AK667" s="11"/>
    </row>
    <row r="668" ht="13.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89"/>
      <c r="AB668" s="11"/>
      <c r="AC668" s="264"/>
      <c r="AD668" s="11"/>
      <c r="AE668" s="11"/>
      <c r="AF668" s="11"/>
      <c r="AG668" s="11"/>
      <c r="AH668" s="11"/>
      <c r="AI668" s="11"/>
      <c r="AJ668" s="11"/>
      <c r="AK668" s="11"/>
    </row>
    <row r="669" ht="13.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89"/>
      <c r="AB669" s="11"/>
      <c r="AC669" s="264"/>
      <c r="AD669" s="11"/>
      <c r="AE669" s="11"/>
      <c r="AF669" s="11"/>
      <c r="AG669" s="11"/>
      <c r="AH669" s="11"/>
      <c r="AI669" s="11"/>
      <c r="AJ669" s="11"/>
      <c r="AK669" s="11"/>
    </row>
    <row r="670" ht="13.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89"/>
      <c r="AB670" s="11"/>
      <c r="AC670" s="264"/>
      <c r="AD670" s="11"/>
      <c r="AE670" s="11"/>
      <c r="AF670" s="11"/>
      <c r="AG670" s="11"/>
      <c r="AH670" s="11"/>
      <c r="AI670" s="11"/>
      <c r="AJ670" s="11"/>
      <c r="AK670" s="11"/>
    </row>
    <row r="671" ht="13.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89"/>
      <c r="AB671" s="11"/>
      <c r="AC671" s="264"/>
      <c r="AD671" s="11"/>
      <c r="AE671" s="11"/>
      <c r="AF671" s="11"/>
      <c r="AG671" s="11"/>
      <c r="AH671" s="11"/>
      <c r="AI671" s="11"/>
      <c r="AJ671" s="11"/>
      <c r="AK671" s="11"/>
    </row>
    <row r="672" ht="13.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89"/>
      <c r="AB672" s="11"/>
      <c r="AC672" s="264"/>
      <c r="AD672" s="11"/>
      <c r="AE672" s="11"/>
      <c r="AF672" s="11"/>
      <c r="AG672" s="11"/>
      <c r="AH672" s="11"/>
      <c r="AI672" s="11"/>
      <c r="AJ672" s="11"/>
      <c r="AK672" s="11"/>
    </row>
    <row r="673" ht="13.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89"/>
      <c r="AB673" s="11"/>
      <c r="AC673" s="264"/>
      <c r="AD673" s="11"/>
      <c r="AE673" s="11"/>
      <c r="AF673" s="11"/>
      <c r="AG673" s="11"/>
      <c r="AH673" s="11"/>
      <c r="AI673" s="11"/>
      <c r="AJ673" s="11"/>
      <c r="AK673" s="11"/>
    </row>
    <row r="674" ht="13.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89"/>
      <c r="AB674" s="11"/>
      <c r="AC674" s="264"/>
      <c r="AD674" s="11"/>
      <c r="AE674" s="11"/>
      <c r="AF674" s="11"/>
      <c r="AG674" s="11"/>
      <c r="AH674" s="11"/>
      <c r="AI674" s="11"/>
      <c r="AJ674" s="11"/>
      <c r="AK674" s="11"/>
    </row>
    <row r="675" ht="13.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89"/>
      <c r="AB675" s="11"/>
      <c r="AC675" s="264"/>
      <c r="AD675" s="11"/>
      <c r="AE675" s="11"/>
      <c r="AF675" s="11"/>
      <c r="AG675" s="11"/>
      <c r="AH675" s="11"/>
      <c r="AI675" s="11"/>
      <c r="AJ675" s="11"/>
      <c r="AK675" s="11"/>
    </row>
    <row r="676" ht="13.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89"/>
      <c r="AB676" s="11"/>
      <c r="AC676" s="264"/>
      <c r="AD676" s="11"/>
      <c r="AE676" s="11"/>
      <c r="AF676" s="11"/>
      <c r="AG676" s="11"/>
      <c r="AH676" s="11"/>
      <c r="AI676" s="11"/>
      <c r="AJ676" s="11"/>
      <c r="AK676" s="11"/>
    </row>
    <row r="677" ht="13.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89"/>
      <c r="AB677" s="11"/>
      <c r="AC677" s="264"/>
      <c r="AD677" s="11"/>
      <c r="AE677" s="11"/>
      <c r="AF677" s="11"/>
      <c r="AG677" s="11"/>
      <c r="AH677" s="11"/>
      <c r="AI677" s="11"/>
      <c r="AJ677" s="11"/>
      <c r="AK677" s="11"/>
    </row>
    <row r="678" ht="13.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89"/>
      <c r="AB678" s="11"/>
      <c r="AC678" s="264"/>
      <c r="AD678" s="11"/>
      <c r="AE678" s="11"/>
      <c r="AF678" s="11"/>
      <c r="AG678" s="11"/>
      <c r="AH678" s="11"/>
      <c r="AI678" s="11"/>
      <c r="AJ678" s="11"/>
      <c r="AK678" s="11"/>
    </row>
    <row r="679" ht="13.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89"/>
      <c r="AB679" s="11"/>
      <c r="AC679" s="264"/>
      <c r="AD679" s="11"/>
      <c r="AE679" s="11"/>
      <c r="AF679" s="11"/>
      <c r="AG679" s="11"/>
      <c r="AH679" s="11"/>
      <c r="AI679" s="11"/>
      <c r="AJ679" s="11"/>
      <c r="AK679" s="11"/>
    </row>
    <row r="680" ht="13.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89"/>
      <c r="AB680" s="11"/>
      <c r="AC680" s="264"/>
      <c r="AD680" s="11"/>
      <c r="AE680" s="11"/>
      <c r="AF680" s="11"/>
      <c r="AG680" s="11"/>
      <c r="AH680" s="11"/>
      <c r="AI680" s="11"/>
      <c r="AJ680" s="11"/>
      <c r="AK680" s="11"/>
    </row>
    <row r="681" ht="13.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89"/>
      <c r="AB681" s="11"/>
      <c r="AC681" s="264"/>
      <c r="AD681" s="11"/>
      <c r="AE681" s="11"/>
      <c r="AF681" s="11"/>
      <c r="AG681" s="11"/>
      <c r="AH681" s="11"/>
      <c r="AI681" s="11"/>
      <c r="AJ681" s="11"/>
      <c r="AK681" s="11"/>
    </row>
    <row r="682" ht="13.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89"/>
      <c r="AB682" s="11"/>
      <c r="AC682" s="264"/>
      <c r="AD682" s="11"/>
      <c r="AE682" s="11"/>
      <c r="AF682" s="11"/>
      <c r="AG682" s="11"/>
      <c r="AH682" s="11"/>
      <c r="AI682" s="11"/>
      <c r="AJ682" s="11"/>
      <c r="AK682" s="11"/>
    </row>
    <row r="683" ht="13.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89"/>
      <c r="AB683" s="11"/>
      <c r="AC683" s="264"/>
      <c r="AD683" s="11"/>
      <c r="AE683" s="11"/>
      <c r="AF683" s="11"/>
      <c r="AG683" s="11"/>
      <c r="AH683" s="11"/>
      <c r="AI683" s="11"/>
      <c r="AJ683" s="11"/>
      <c r="AK683" s="11"/>
    </row>
    <row r="684" ht="13.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89"/>
      <c r="AB684" s="11"/>
      <c r="AC684" s="264"/>
      <c r="AD684" s="11"/>
      <c r="AE684" s="11"/>
      <c r="AF684" s="11"/>
      <c r="AG684" s="11"/>
      <c r="AH684" s="11"/>
      <c r="AI684" s="11"/>
      <c r="AJ684" s="11"/>
      <c r="AK684" s="11"/>
    </row>
    <row r="685" ht="13.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89"/>
      <c r="AB685" s="11"/>
      <c r="AC685" s="264"/>
      <c r="AD685" s="11"/>
      <c r="AE685" s="11"/>
      <c r="AF685" s="11"/>
      <c r="AG685" s="11"/>
      <c r="AH685" s="11"/>
      <c r="AI685" s="11"/>
      <c r="AJ685" s="11"/>
      <c r="AK685" s="11"/>
    </row>
    <row r="686" ht="13.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89"/>
      <c r="AB686" s="11"/>
      <c r="AC686" s="264"/>
      <c r="AD686" s="11"/>
      <c r="AE686" s="11"/>
      <c r="AF686" s="11"/>
      <c r="AG686" s="11"/>
      <c r="AH686" s="11"/>
      <c r="AI686" s="11"/>
      <c r="AJ686" s="11"/>
      <c r="AK686" s="11"/>
    </row>
    <row r="687" ht="13.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89"/>
      <c r="AB687" s="11"/>
      <c r="AC687" s="264"/>
      <c r="AD687" s="11"/>
      <c r="AE687" s="11"/>
      <c r="AF687" s="11"/>
      <c r="AG687" s="11"/>
      <c r="AH687" s="11"/>
      <c r="AI687" s="11"/>
      <c r="AJ687" s="11"/>
      <c r="AK687" s="11"/>
    </row>
    <row r="688" ht="13.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89"/>
      <c r="AB688" s="11"/>
      <c r="AC688" s="264"/>
      <c r="AD688" s="11"/>
      <c r="AE688" s="11"/>
      <c r="AF688" s="11"/>
      <c r="AG688" s="11"/>
      <c r="AH688" s="11"/>
      <c r="AI688" s="11"/>
      <c r="AJ688" s="11"/>
      <c r="AK688" s="11"/>
    </row>
    <row r="689" ht="13.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89"/>
      <c r="AB689" s="11"/>
      <c r="AC689" s="264"/>
      <c r="AD689" s="11"/>
      <c r="AE689" s="11"/>
      <c r="AF689" s="11"/>
      <c r="AG689" s="11"/>
      <c r="AH689" s="11"/>
      <c r="AI689" s="11"/>
      <c r="AJ689" s="11"/>
      <c r="AK689" s="11"/>
    </row>
    <row r="690" ht="13.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89"/>
      <c r="AB690" s="11"/>
      <c r="AC690" s="264"/>
      <c r="AD690" s="11"/>
      <c r="AE690" s="11"/>
      <c r="AF690" s="11"/>
      <c r="AG690" s="11"/>
      <c r="AH690" s="11"/>
      <c r="AI690" s="11"/>
      <c r="AJ690" s="11"/>
      <c r="AK690" s="11"/>
    </row>
    <row r="691" ht="13.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89"/>
      <c r="AB691" s="11"/>
      <c r="AC691" s="264"/>
      <c r="AD691" s="11"/>
      <c r="AE691" s="11"/>
      <c r="AF691" s="11"/>
      <c r="AG691" s="11"/>
      <c r="AH691" s="11"/>
      <c r="AI691" s="11"/>
      <c r="AJ691" s="11"/>
      <c r="AK691" s="11"/>
    </row>
    <row r="692" ht="13.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89"/>
      <c r="AB692" s="11"/>
      <c r="AC692" s="264"/>
      <c r="AD692" s="11"/>
      <c r="AE692" s="11"/>
      <c r="AF692" s="11"/>
      <c r="AG692" s="11"/>
      <c r="AH692" s="11"/>
      <c r="AI692" s="11"/>
      <c r="AJ692" s="11"/>
      <c r="AK692" s="11"/>
    </row>
    <row r="693" ht="13.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89"/>
      <c r="AB693" s="11"/>
      <c r="AC693" s="264"/>
      <c r="AD693" s="11"/>
      <c r="AE693" s="11"/>
      <c r="AF693" s="11"/>
      <c r="AG693" s="11"/>
      <c r="AH693" s="11"/>
      <c r="AI693" s="11"/>
      <c r="AJ693" s="11"/>
      <c r="AK693" s="11"/>
    </row>
    <row r="694" ht="13.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89"/>
      <c r="AB694" s="11"/>
      <c r="AC694" s="264"/>
      <c r="AD694" s="11"/>
      <c r="AE694" s="11"/>
      <c r="AF694" s="11"/>
      <c r="AG694" s="11"/>
      <c r="AH694" s="11"/>
      <c r="AI694" s="11"/>
      <c r="AJ694" s="11"/>
      <c r="AK694" s="11"/>
    </row>
    <row r="695" ht="13.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89"/>
      <c r="AB695" s="11"/>
      <c r="AC695" s="264"/>
      <c r="AD695" s="11"/>
      <c r="AE695" s="11"/>
      <c r="AF695" s="11"/>
      <c r="AG695" s="11"/>
      <c r="AH695" s="11"/>
      <c r="AI695" s="11"/>
      <c r="AJ695" s="11"/>
      <c r="AK695" s="11"/>
    </row>
    <row r="696" ht="13.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89"/>
      <c r="AB696" s="11"/>
      <c r="AC696" s="264"/>
      <c r="AD696" s="11"/>
      <c r="AE696" s="11"/>
      <c r="AF696" s="11"/>
      <c r="AG696" s="11"/>
      <c r="AH696" s="11"/>
      <c r="AI696" s="11"/>
      <c r="AJ696" s="11"/>
      <c r="AK696" s="11"/>
    </row>
    <row r="697" ht="13.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89"/>
      <c r="AB697" s="11"/>
      <c r="AC697" s="264"/>
      <c r="AD697" s="11"/>
      <c r="AE697" s="11"/>
      <c r="AF697" s="11"/>
      <c r="AG697" s="11"/>
      <c r="AH697" s="11"/>
      <c r="AI697" s="11"/>
      <c r="AJ697" s="11"/>
      <c r="AK697" s="11"/>
    </row>
    <row r="698" ht="13.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89"/>
      <c r="AB698" s="11"/>
      <c r="AC698" s="264"/>
      <c r="AD698" s="11"/>
      <c r="AE698" s="11"/>
      <c r="AF698" s="11"/>
      <c r="AG698" s="11"/>
      <c r="AH698" s="11"/>
      <c r="AI698" s="11"/>
      <c r="AJ698" s="11"/>
      <c r="AK698" s="11"/>
    </row>
    <row r="699" ht="13.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89"/>
      <c r="AB699" s="11"/>
      <c r="AC699" s="264"/>
      <c r="AD699" s="11"/>
      <c r="AE699" s="11"/>
      <c r="AF699" s="11"/>
      <c r="AG699" s="11"/>
      <c r="AH699" s="11"/>
      <c r="AI699" s="11"/>
      <c r="AJ699" s="11"/>
      <c r="AK699" s="11"/>
    </row>
    <row r="700" ht="13.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89"/>
      <c r="AB700" s="11"/>
      <c r="AC700" s="264"/>
      <c r="AD700" s="11"/>
      <c r="AE700" s="11"/>
      <c r="AF700" s="11"/>
      <c r="AG700" s="11"/>
      <c r="AH700" s="11"/>
      <c r="AI700" s="11"/>
      <c r="AJ700" s="11"/>
      <c r="AK700" s="11"/>
    </row>
    <row r="701" ht="13.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89"/>
      <c r="AB701" s="11"/>
      <c r="AC701" s="264"/>
      <c r="AD701" s="11"/>
      <c r="AE701" s="11"/>
      <c r="AF701" s="11"/>
      <c r="AG701" s="11"/>
      <c r="AH701" s="11"/>
      <c r="AI701" s="11"/>
      <c r="AJ701" s="11"/>
      <c r="AK701" s="11"/>
    </row>
    <row r="702" ht="13.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89"/>
      <c r="AB702" s="11"/>
      <c r="AC702" s="264"/>
      <c r="AD702" s="11"/>
      <c r="AE702" s="11"/>
      <c r="AF702" s="11"/>
      <c r="AG702" s="11"/>
      <c r="AH702" s="11"/>
      <c r="AI702" s="11"/>
      <c r="AJ702" s="11"/>
      <c r="AK702" s="11"/>
    </row>
    <row r="703" ht="13.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89"/>
      <c r="AB703" s="11"/>
      <c r="AC703" s="264"/>
      <c r="AD703" s="11"/>
      <c r="AE703" s="11"/>
      <c r="AF703" s="11"/>
      <c r="AG703" s="11"/>
      <c r="AH703" s="11"/>
      <c r="AI703" s="11"/>
      <c r="AJ703" s="11"/>
      <c r="AK703" s="11"/>
    </row>
    <row r="704" ht="13.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89"/>
      <c r="AB704" s="11"/>
      <c r="AC704" s="264"/>
      <c r="AD704" s="11"/>
      <c r="AE704" s="11"/>
      <c r="AF704" s="11"/>
      <c r="AG704" s="11"/>
      <c r="AH704" s="11"/>
      <c r="AI704" s="11"/>
      <c r="AJ704" s="11"/>
      <c r="AK704" s="11"/>
    </row>
    <row r="705" ht="13.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89"/>
      <c r="AB705" s="11"/>
      <c r="AC705" s="264"/>
      <c r="AD705" s="11"/>
      <c r="AE705" s="11"/>
      <c r="AF705" s="11"/>
      <c r="AG705" s="11"/>
      <c r="AH705" s="11"/>
      <c r="AI705" s="11"/>
      <c r="AJ705" s="11"/>
      <c r="AK705" s="11"/>
    </row>
    <row r="706" ht="13.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89"/>
      <c r="AB706" s="11"/>
      <c r="AC706" s="264"/>
      <c r="AD706" s="11"/>
      <c r="AE706" s="11"/>
      <c r="AF706" s="11"/>
      <c r="AG706" s="11"/>
      <c r="AH706" s="11"/>
      <c r="AI706" s="11"/>
      <c r="AJ706" s="11"/>
      <c r="AK706" s="11"/>
    </row>
    <row r="707" ht="13.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89"/>
      <c r="AB707" s="11"/>
      <c r="AC707" s="264"/>
      <c r="AD707" s="11"/>
      <c r="AE707" s="11"/>
      <c r="AF707" s="11"/>
      <c r="AG707" s="11"/>
      <c r="AH707" s="11"/>
      <c r="AI707" s="11"/>
      <c r="AJ707" s="11"/>
      <c r="AK707" s="11"/>
    </row>
    <row r="708" ht="13.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89"/>
      <c r="AB708" s="11"/>
      <c r="AC708" s="264"/>
      <c r="AD708" s="11"/>
      <c r="AE708" s="11"/>
      <c r="AF708" s="11"/>
      <c r="AG708" s="11"/>
      <c r="AH708" s="11"/>
      <c r="AI708" s="11"/>
      <c r="AJ708" s="11"/>
      <c r="AK708" s="11"/>
    </row>
    <row r="709" ht="13.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89"/>
      <c r="AB709" s="11"/>
      <c r="AC709" s="264"/>
      <c r="AD709" s="11"/>
      <c r="AE709" s="11"/>
      <c r="AF709" s="11"/>
      <c r="AG709" s="11"/>
      <c r="AH709" s="11"/>
      <c r="AI709" s="11"/>
      <c r="AJ709" s="11"/>
      <c r="AK709" s="11"/>
    </row>
    <row r="710" ht="13.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89"/>
      <c r="AB710" s="11"/>
      <c r="AC710" s="264"/>
      <c r="AD710" s="11"/>
      <c r="AE710" s="11"/>
      <c r="AF710" s="11"/>
      <c r="AG710" s="11"/>
      <c r="AH710" s="11"/>
      <c r="AI710" s="11"/>
      <c r="AJ710" s="11"/>
      <c r="AK710" s="11"/>
    </row>
    <row r="711" ht="13.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89"/>
      <c r="AB711" s="11"/>
      <c r="AC711" s="264"/>
      <c r="AD711" s="11"/>
      <c r="AE711" s="11"/>
      <c r="AF711" s="11"/>
      <c r="AG711" s="11"/>
      <c r="AH711" s="11"/>
      <c r="AI711" s="11"/>
      <c r="AJ711" s="11"/>
      <c r="AK711" s="11"/>
    </row>
    <row r="712" ht="13.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89"/>
      <c r="AB712" s="11"/>
      <c r="AC712" s="264"/>
      <c r="AD712" s="11"/>
      <c r="AE712" s="11"/>
      <c r="AF712" s="11"/>
      <c r="AG712" s="11"/>
      <c r="AH712" s="11"/>
      <c r="AI712" s="11"/>
      <c r="AJ712" s="11"/>
      <c r="AK712" s="11"/>
    </row>
    <row r="713" ht="13.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89"/>
      <c r="AB713" s="11"/>
      <c r="AC713" s="264"/>
      <c r="AD713" s="11"/>
      <c r="AE713" s="11"/>
      <c r="AF713" s="11"/>
      <c r="AG713" s="11"/>
      <c r="AH713" s="11"/>
      <c r="AI713" s="11"/>
      <c r="AJ713" s="11"/>
      <c r="AK713" s="11"/>
    </row>
    <row r="714" ht="13.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89"/>
      <c r="AB714" s="11"/>
      <c r="AC714" s="264"/>
      <c r="AD714" s="11"/>
      <c r="AE714" s="11"/>
      <c r="AF714" s="11"/>
      <c r="AG714" s="11"/>
      <c r="AH714" s="11"/>
      <c r="AI714" s="11"/>
      <c r="AJ714" s="11"/>
      <c r="AK714" s="11"/>
    </row>
    <row r="715" ht="13.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89"/>
      <c r="AB715" s="11"/>
      <c r="AC715" s="264"/>
      <c r="AD715" s="11"/>
      <c r="AE715" s="11"/>
      <c r="AF715" s="11"/>
      <c r="AG715" s="11"/>
      <c r="AH715" s="11"/>
      <c r="AI715" s="11"/>
      <c r="AJ715" s="11"/>
      <c r="AK715" s="11"/>
    </row>
    <row r="716" ht="13.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89"/>
      <c r="AB716" s="11"/>
      <c r="AC716" s="264"/>
      <c r="AD716" s="11"/>
      <c r="AE716" s="11"/>
      <c r="AF716" s="11"/>
      <c r="AG716" s="11"/>
      <c r="AH716" s="11"/>
      <c r="AI716" s="11"/>
      <c r="AJ716" s="11"/>
      <c r="AK716" s="11"/>
    </row>
    <row r="717" ht="13.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89"/>
      <c r="AB717" s="11"/>
      <c r="AC717" s="264"/>
      <c r="AD717" s="11"/>
      <c r="AE717" s="11"/>
      <c r="AF717" s="11"/>
      <c r="AG717" s="11"/>
      <c r="AH717" s="11"/>
      <c r="AI717" s="11"/>
      <c r="AJ717" s="11"/>
      <c r="AK717" s="11"/>
    </row>
    <row r="718" ht="13.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89"/>
      <c r="AB718" s="11"/>
      <c r="AC718" s="264"/>
      <c r="AD718" s="11"/>
      <c r="AE718" s="11"/>
      <c r="AF718" s="11"/>
      <c r="AG718" s="11"/>
      <c r="AH718" s="11"/>
      <c r="AI718" s="11"/>
      <c r="AJ718" s="11"/>
      <c r="AK718" s="11"/>
    </row>
    <row r="719" ht="13.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89"/>
      <c r="AB719" s="11"/>
      <c r="AC719" s="264"/>
      <c r="AD719" s="11"/>
      <c r="AE719" s="11"/>
      <c r="AF719" s="11"/>
      <c r="AG719" s="11"/>
      <c r="AH719" s="11"/>
      <c r="AI719" s="11"/>
      <c r="AJ719" s="11"/>
      <c r="AK719" s="11"/>
    </row>
    <row r="720" ht="13.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89"/>
      <c r="AB720" s="11"/>
      <c r="AC720" s="264"/>
      <c r="AD720" s="11"/>
      <c r="AE720" s="11"/>
      <c r="AF720" s="11"/>
      <c r="AG720" s="11"/>
      <c r="AH720" s="11"/>
      <c r="AI720" s="11"/>
      <c r="AJ720" s="11"/>
      <c r="AK720" s="11"/>
    </row>
    <row r="721" ht="13.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89"/>
      <c r="AB721" s="11"/>
      <c r="AC721" s="264"/>
      <c r="AD721" s="11"/>
      <c r="AE721" s="11"/>
      <c r="AF721" s="11"/>
      <c r="AG721" s="11"/>
      <c r="AH721" s="11"/>
      <c r="AI721" s="11"/>
      <c r="AJ721" s="11"/>
      <c r="AK721" s="11"/>
    </row>
    <row r="722" ht="13.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89"/>
      <c r="AB722" s="11"/>
      <c r="AC722" s="264"/>
      <c r="AD722" s="11"/>
      <c r="AE722" s="11"/>
      <c r="AF722" s="11"/>
      <c r="AG722" s="11"/>
      <c r="AH722" s="11"/>
      <c r="AI722" s="11"/>
      <c r="AJ722" s="11"/>
      <c r="AK722" s="11"/>
    </row>
    <row r="723" ht="13.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89"/>
      <c r="AB723" s="11"/>
      <c r="AC723" s="264"/>
      <c r="AD723" s="11"/>
      <c r="AE723" s="11"/>
      <c r="AF723" s="11"/>
      <c r="AG723" s="11"/>
      <c r="AH723" s="11"/>
      <c r="AI723" s="11"/>
      <c r="AJ723" s="11"/>
      <c r="AK723" s="11"/>
    </row>
    <row r="724" ht="13.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89"/>
      <c r="AB724" s="11"/>
      <c r="AC724" s="264"/>
      <c r="AD724" s="11"/>
      <c r="AE724" s="11"/>
      <c r="AF724" s="11"/>
      <c r="AG724" s="11"/>
      <c r="AH724" s="11"/>
      <c r="AI724" s="11"/>
      <c r="AJ724" s="11"/>
      <c r="AK724" s="11"/>
    </row>
    <row r="725" ht="13.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89"/>
      <c r="AB725" s="11"/>
      <c r="AC725" s="264"/>
      <c r="AD725" s="11"/>
      <c r="AE725" s="11"/>
      <c r="AF725" s="11"/>
      <c r="AG725" s="11"/>
      <c r="AH725" s="11"/>
      <c r="AI725" s="11"/>
      <c r="AJ725" s="11"/>
      <c r="AK725" s="11"/>
    </row>
    <row r="726" ht="13.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89"/>
      <c r="AB726" s="11"/>
      <c r="AC726" s="264"/>
      <c r="AD726" s="11"/>
      <c r="AE726" s="11"/>
      <c r="AF726" s="11"/>
      <c r="AG726" s="11"/>
      <c r="AH726" s="11"/>
      <c r="AI726" s="11"/>
      <c r="AJ726" s="11"/>
      <c r="AK726" s="11"/>
    </row>
    <row r="727" ht="13.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89"/>
      <c r="AB727" s="11"/>
      <c r="AC727" s="264"/>
      <c r="AD727" s="11"/>
      <c r="AE727" s="11"/>
      <c r="AF727" s="11"/>
      <c r="AG727" s="11"/>
      <c r="AH727" s="11"/>
      <c r="AI727" s="11"/>
      <c r="AJ727" s="11"/>
      <c r="AK727" s="11"/>
    </row>
    <row r="728" ht="13.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89"/>
      <c r="AB728" s="11"/>
      <c r="AC728" s="264"/>
      <c r="AD728" s="11"/>
      <c r="AE728" s="11"/>
      <c r="AF728" s="11"/>
      <c r="AG728" s="11"/>
      <c r="AH728" s="11"/>
      <c r="AI728" s="11"/>
      <c r="AJ728" s="11"/>
      <c r="AK728" s="11"/>
    </row>
    <row r="729" ht="13.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89"/>
      <c r="AB729" s="11"/>
      <c r="AC729" s="264"/>
      <c r="AD729" s="11"/>
      <c r="AE729" s="11"/>
      <c r="AF729" s="11"/>
      <c r="AG729" s="11"/>
      <c r="AH729" s="11"/>
      <c r="AI729" s="11"/>
      <c r="AJ729" s="11"/>
      <c r="AK729" s="11"/>
    </row>
    <row r="730" ht="13.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89"/>
      <c r="AB730" s="11"/>
      <c r="AC730" s="264"/>
      <c r="AD730" s="11"/>
      <c r="AE730" s="11"/>
      <c r="AF730" s="11"/>
      <c r="AG730" s="11"/>
      <c r="AH730" s="11"/>
      <c r="AI730" s="11"/>
      <c r="AJ730" s="11"/>
      <c r="AK730" s="11"/>
    </row>
    <row r="731" ht="13.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89"/>
      <c r="AB731" s="11"/>
      <c r="AC731" s="264"/>
      <c r="AD731" s="11"/>
      <c r="AE731" s="11"/>
      <c r="AF731" s="11"/>
      <c r="AG731" s="11"/>
      <c r="AH731" s="11"/>
      <c r="AI731" s="11"/>
      <c r="AJ731" s="11"/>
      <c r="AK731" s="11"/>
    </row>
    <row r="732" ht="13.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89"/>
      <c r="AB732" s="11"/>
      <c r="AC732" s="264"/>
      <c r="AD732" s="11"/>
      <c r="AE732" s="11"/>
      <c r="AF732" s="11"/>
      <c r="AG732" s="11"/>
      <c r="AH732" s="11"/>
      <c r="AI732" s="11"/>
      <c r="AJ732" s="11"/>
      <c r="AK732" s="11"/>
    </row>
    <row r="733" ht="13.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89"/>
      <c r="AB733" s="11"/>
      <c r="AC733" s="264"/>
      <c r="AD733" s="11"/>
      <c r="AE733" s="11"/>
      <c r="AF733" s="11"/>
      <c r="AG733" s="11"/>
      <c r="AH733" s="11"/>
      <c r="AI733" s="11"/>
      <c r="AJ733" s="11"/>
      <c r="AK733" s="11"/>
    </row>
    <row r="734" ht="13.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89"/>
      <c r="AB734" s="11"/>
      <c r="AC734" s="264"/>
      <c r="AD734" s="11"/>
      <c r="AE734" s="11"/>
      <c r="AF734" s="11"/>
      <c r="AG734" s="11"/>
      <c r="AH734" s="11"/>
      <c r="AI734" s="11"/>
      <c r="AJ734" s="11"/>
      <c r="AK734" s="11"/>
    </row>
    <row r="735" ht="13.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89"/>
      <c r="AB735" s="11"/>
      <c r="AC735" s="264"/>
      <c r="AD735" s="11"/>
      <c r="AE735" s="11"/>
      <c r="AF735" s="11"/>
      <c r="AG735" s="11"/>
      <c r="AH735" s="11"/>
      <c r="AI735" s="11"/>
      <c r="AJ735" s="11"/>
      <c r="AK735" s="11"/>
    </row>
    <row r="736" ht="13.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89"/>
      <c r="AB736" s="11"/>
      <c r="AC736" s="264"/>
      <c r="AD736" s="11"/>
      <c r="AE736" s="11"/>
      <c r="AF736" s="11"/>
      <c r="AG736" s="11"/>
      <c r="AH736" s="11"/>
      <c r="AI736" s="11"/>
      <c r="AJ736" s="11"/>
      <c r="AK736" s="11"/>
    </row>
    <row r="737" ht="13.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89"/>
      <c r="AB737" s="11"/>
      <c r="AC737" s="264"/>
      <c r="AD737" s="11"/>
      <c r="AE737" s="11"/>
      <c r="AF737" s="11"/>
      <c r="AG737" s="11"/>
      <c r="AH737" s="11"/>
      <c r="AI737" s="11"/>
      <c r="AJ737" s="11"/>
      <c r="AK737" s="11"/>
    </row>
    <row r="738" ht="13.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89"/>
      <c r="AB738" s="11"/>
      <c r="AC738" s="264"/>
      <c r="AD738" s="11"/>
      <c r="AE738" s="11"/>
      <c r="AF738" s="11"/>
      <c r="AG738" s="11"/>
      <c r="AH738" s="11"/>
      <c r="AI738" s="11"/>
      <c r="AJ738" s="11"/>
      <c r="AK738" s="11"/>
    </row>
    <row r="739" ht="13.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89"/>
      <c r="AB739" s="11"/>
      <c r="AC739" s="264"/>
      <c r="AD739" s="11"/>
      <c r="AE739" s="11"/>
      <c r="AF739" s="11"/>
      <c r="AG739" s="11"/>
      <c r="AH739" s="11"/>
      <c r="AI739" s="11"/>
      <c r="AJ739" s="11"/>
      <c r="AK739" s="11"/>
    </row>
    <row r="740" ht="13.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89"/>
      <c r="AB740" s="11"/>
      <c r="AC740" s="264"/>
      <c r="AD740" s="11"/>
      <c r="AE740" s="11"/>
      <c r="AF740" s="11"/>
      <c r="AG740" s="11"/>
      <c r="AH740" s="11"/>
      <c r="AI740" s="11"/>
      <c r="AJ740" s="11"/>
      <c r="AK740" s="11"/>
    </row>
    <row r="741" ht="13.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89"/>
      <c r="AB741" s="11"/>
      <c r="AC741" s="264"/>
      <c r="AD741" s="11"/>
      <c r="AE741" s="11"/>
      <c r="AF741" s="11"/>
      <c r="AG741" s="11"/>
      <c r="AH741" s="11"/>
      <c r="AI741" s="11"/>
      <c r="AJ741" s="11"/>
      <c r="AK741" s="11"/>
    </row>
    <row r="742" ht="13.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89"/>
      <c r="AB742" s="11"/>
      <c r="AC742" s="264"/>
      <c r="AD742" s="11"/>
      <c r="AE742" s="11"/>
      <c r="AF742" s="11"/>
      <c r="AG742" s="11"/>
      <c r="AH742" s="11"/>
      <c r="AI742" s="11"/>
      <c r="AJ742" s="11"/>
      <c r="AK742" s="11"/>
    </row>
    <row r="743" ht="13.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89"/>
      <c r="AB743" s="11"/>
      <c r="AC743" s="264"/>
      <c r="AD743" s="11"/>
      <c r="AE743" s="11"/>
      <c r="AF743" s="11"/>
      <c r="AG743" s="11"/>
      <c r="AH743" s="11"/>
      <c r="AI743" s="11"/>
      <c r="AJ743" s="11"/>
      <c r="AK743" s="11"/>
    </row>
    <row r="744" ht="13.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89"/>
      <c r="AB744" s="11"/>
      <c r="AC744" s="264"/>
      <c r="AD744" s="11"/>
      <c r="AE744" s="11"/>
      <c r="AF744" s="11"/>
      <c r="AG744" s="11"/>
      <c r="AH744" s="11"/>
      <c r="AI744" s="11"/>
      <c r="AJ744" s="11"/>
      <c r="AK744" s="11"/>
    </row>
    <row r="745" ht="13.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89"/>
      <c r="AB745" s="11"/>
      <c r="AC745" s="264"/>
      <c r="AD745" s="11"/>
      <c r="AE745" s="11"/>
      <c r="AF745" s="11"/>
      <c r="AG745" s="11"/>
      <c r="AH745" s="11"/>
      <c r="AI745" s="11"/>
      <c r="AJ745" s="11"/>
      <c r="AK745" s="11"/>
    </row>
    <row r="746" ht="13.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89"/>
      <c r="AB746" s="11"/>
      <c r="AC746" s="264"/>
      <c r="AD746" s="11"/>
      <c r="AE746" s="11"/>
      <c r="AF746" s="11"/>
      <c r="AG746" s="11"/>
      <c r="AH746" s="11"/>
      <c r="AI746" s="11"/>
      <c r="AJ746" s="11"/>
      <c r="AK746" s="11"/>
    </row>
    <row r="747" ht="13.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89"/>
      <c r="AB747" s="11"/>
      <c r="AC747" s="264"/>
      <c r="AD747" s="11"/>
      <c r="AE747" s="11"/>
      <c r="AF747" s="11"/>
      <c r="AG747" s="11"/>
      <c r="AH747" s="11"/>
      <c r="AI747" s="11"/>
      <c r="AJ747" s="11"/>
      <c r="AK747" s="11"/>
    </row>
    <row r="748" ht="13.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89"/>
      <c r="AB748" s="11"/>
      <c r="AC748" s="264"/>
      <c r="AD748" s="11"/>
      <c r="AE748" s="11"/>
      <c r="AF748" s="11"/>
      <c r="AG748" s="11"/>
      <c r="AH748" s="11"/>
      <c r="AI748" s="11"/>
      <c r="AJ748" s="11"/>
      <c r="AK748" s="11"/>
    </row>
    <row r="749" ht="13.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89"/>
      <c r="AB749" s="11"/>
      <c r="AC749" s="264"/>
      <c r="AD749" s="11"/>
      <c r="AE749" s="11"/>
      <c r="AF749" s="11"/>
      <c r="AG749" s="11"/>
      <c r="AH749" s="11"/>
      <c r="AI749" s="11"/>
      <c r="AJ749" s="11"/>
      <c r="AK749" s="11"/>
    </row>
    <row r="750" ht="13.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89"/>
      <c r="AB750" s="11"/>
      <c r="AC750" s="264"/>
      <c r="AD750" s="11"/>
      <c r="AE750" s="11"/>
      <c r="AF750" s="11"/>
      <c r="AG750" s="11"/>
      <c r="AH750" s="11"/>
      <c r="AI750" s="11"/>
      <c r="AJ750" s="11"/>
      <c r="AK750" s="11"/>
    </row>
    <row r="751" ht="13.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89"/>
      <c r="AB751" s="11"/>
      <c r="AC751" s="264"/>
      <c r="AD751" s="11"/>
      <c r="AE751" s="11"/>
      <c r="AF751" s="11"/>
      <c r="AG751" s="11"/>
      <c r="AH751" s="11"/>
      <c r="AI751" s="11"/>
      <c r="AJ751" s="11"/>
      <c r="AK751" s="11"/>
    </row>
    <row r="752" ht="13.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89"/>
      <c r="AB752" s="11"/>
      <c r="AC752" s="264"/>
      <c r="AD752" s="11"/>
      <c r="AE752" s="11"/>
      <c r="AF752" s="11"/>
      <c r="AG752" s="11"/>
      <c r="AH752" s="11"/>
      <c r="AI752" s="11"/>
      <c r="AJ752" s="11"/>
      <c r="AK752" s="11"/>
    </row>
    <row r="753" ht="13.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89"/>
      <c r="AB753" s="11"/>
      <c r="AC753" s="264"/>
      <c r="AD753" s="11"/>
      <c r="AE753" s="11"/>
      <c r="AF753" s="11"/>
      <c r="AG753" s="11"/>
      <c r="AH753" s="11"/>
      <c r="AI753" s="11"/>
      <c r="AJ753" s="11"/>
      <c r="AK753" s="11"/>
    </row>
    <row r="754" ht="13.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89"/>
      <c r="AB754" s="11"/>
      <c r="AC754" s="264"/>
      <c r="AD754" s="11"/>
      <c r="AE754" s="11"/>
      <c r="AF754" s="11"/>
      <c r="AG754" s="11"/>
      <c r="AH754" s="11"/>
      <c r="AI754" s="11"/>
      <c r="AJ754" s="11"/>
      <c r="AK754" s="11"/>
    </row>
    <row r="755" ht="13.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89"/>
      <c r="AB755" s="11"/>
      <c r="AC755" s="264"/>
      <c r="AD755" s="11"/>
      <c r="AE755" s="11"/>
      <c r="AF755" s="11"/>
      <c r="AG755" s="11"/>
      <c r="AH755" s="11"/>
      <c r="AI755" s="11"/>
      <c r="AJ755" s="11"/>
      <c r="AK755" s="11"/>
    </row>
    <row r="756" ht="13.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89"/>
      <c r="AB756" s="11"/>
      <c r="AC756" s="264"/>
      <c r="AD756" s="11"/>
      <c r="AE756" s="11"/>
      <c r="AF756" s="11"/>
      <c r="AG756" s="11"/>
      <c r="AH756" s="11"/>
      <c r="AI756" s="11"/>
      <c r="AJ756" s="11"/>
      <c r="AK756" s="11"/>
    </row>
    <row r="757" ht="13.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89"/>
      <c r="AB757" s="11"/>
      <c r="AC757" s="264"/>
      <c r="AD757" s="11"/>
      <c r="AE757" s="11"/>
      <c r="AF757" s="11"/>
      <c r="AG757" s="11"/>
      <c r="AH757" s="11"/>
      <c r="AI757" s="11"/>
      <c r="AJ757" s="11"/>
      <c r="AK757" s="11"/>
    </row>
    <row r="758" ht="13.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89"/>
      <c r="AB758" s="11"/>
      <c r="AC758" s="264"/>
      <c r="AD758" s="11"/>
      <c r="AE758" s="11"/>
      <c r="AF758" s="11"/>
      <c r="AG758" s="11"/>
      <c r="AH758" s="11"/>
      <c r="AI758" s="11"/>
      <c r="AJ758" s="11"/>
      <c r="AK758" s="11"/>
    </row>
    <row r="759" ht="13.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89"/>
      <c r="AB759" s="11"/>
      <c r="AC759" s="264"/>
      <c r="AD759" s="11"/>
      <c r="AE759" s="11"/>
      <c r="AF759" s="11"/>
      <c r="AG759" s="11"/>
      <c r="AH759" s="11"/>
      <c r="AI759" s="11"/>
      <c r="AJ759" s="11"/>
      <c r="AK759" s="11"/>
    </row>
    <row r="760" ht="13.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89"/>
      <c r="AB760" s="11"/>
      <c r="AC760" s="264"/>
      <c r="AD760" s="11"/>
      <c r="AE760" s="11"/>
      <c r="AF760" s="11"/>
      <c r="AG760" s="11"/>
      <c r="AH760" s="11"/>
      <c r="AI760" s="11"/>
      <c r="AJ760" s="11"/>
      <c r="AK760" s="11"/>
    </row>
    <row r="761" ht="13.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89"/>
      <c r="AB761" s="11"/>
      <c r="AC761" s="264"/>
      <c r="AD761" s="11"/>
      <c r="AE761" s="11"/>
      <c r="AF761" s="11"/>
      <c r="AG761" s="11"/>
      <c r="AH761" s="11"/>
      <c r="AI761" s="11"/>
      <c r="AJ761" s="11"/>
      <c r="AK761" s="11"/>
    </row>
    <row r="762" ht="13.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89"/>
      <c r="AB762" s="11"/>
      <c r="AC762" s="264"/>
      <c r="AD762" s="11"/>
      <c r="AE762" s="11"/>
      <c r="AF762" s="11"/>
      <c r="AG762" s="11"/>
      <c r="AH762" s="11"/>
      <c r="AI762" s="11"/>
      <c r="AJ762" s="11"/>
      <c r="AK762" s="11"/>
    </row>
    <row r="763" ht="13.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89"/>
      <c r="AB763" s="11"/>
      <c r="AC763" s="264"/>
      <c r="AD763" s="11"/>
      <c r="AE763" s="11"/>
      <c r="AF763" s="11"/>
      <c r="AG763" s="11"/>
      <c r="AH763" s="11"/>
      <c r="AI763" s="11"/>
      <c r="AJ763" s="11"/>
      <c r="AK763" s="11"/>
    </row>
    <row r="764" ht="13.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89"/>
      <c r="AB764" s="11"/>
      <c r="AC764" s="264"/>
      <c r="AD764" s="11"/>
      <c r="AE764" s="11"/>
      <c r="AF764" s="11"/>
      <c r="AG764" s="11"/>
      <c r="AH764" s="11"/>
      <c r="AI764" s="11"/>
      <c r="AJ764" s="11"/>
      <c r="AK764" s="11"/>
    </row>
    <row r="765" ht="13.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89"/>
      <c r="AB765" s="11"/>
      <c r="AC765" s="264"/>
      <c r="AD765" s="11"/>
      <c r="AE765" s="11"/>
      <c r="AF765" s="11"/>
      <c r="AG765" s="11"/>
      <c r="AH765" s="11"/>
      <c r="AI765" s="11"/>
      <c r="AJ765" s="11"/>
      <c r="AK765" s="11"/>
    </row>
    <row r="766" ht="13.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89"/>
      <c r="AB766" s="11"/>
      <c r="AC766" s="264"/>
      <c r="AD766" s="11"/>
      <c r="AE766" s="11"/>
      <c r="AF766" s="11"/>
      <c r="AG766" s="11"/>
      <c r="AH766" s="11"/>
      <c r="AI766" s="11"/>
      <c r="AJ766" s="11"/>
      <c r="AK766" s="11"/>
    </row>
    <row r="767" ht="13.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89"/>
      <c r="AB767" s="11"/>
      <c r="AC767" s="264"/>
      <c r="AD767" s="11"/>
      <c r="AE767" s="11"/>
      <c r="AF767" s="11"/>
      <c r="AG767" s="11"/>
      <c r="AH767" s="11"/>
      <c r="AI767" s="11"/>
      <c r="AJ767" s="11"/>
      <c r="AK767" s="11"/>
    </row>
    <row r="768" ht="13.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89"/>
      <c r="AB768" s="11"/>
      <c r="AC768" s="264"/>
      <c r="AD768" s="11"/>
      <c r="AE768" s="11"/>
      <c r="AF768" s="11"/>
      <c r="AG768" s="11"/>
      <c r="AH768" s="11"/>
      <c r="AI768" s="11"/>
      <c r="AJ768" s="11"/>
      <c r="AK768" s="11"/>
    </row>
    <row r="769" ht="13.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89"/>
      <c r="AB769" s="11"/>
      <c r="AC769" s="264"/>
      <c r="AD769" s="11"/>
      <c r="AE769" s="11"/>
      <c r="AF769" s="11"/>
      <c r="AG769" s="11"/>
      <c r="AH769" s="11"/>
      <c r="AI769" s="11"/>
      <c r="AJ769" s="11"/>
      <c r="AK769" s="11"/>
    </row>
    <row r="770" ht="13.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89"/>
      <c r="AB770" s="11"/>
      <c r="AC770" s="264"/>
      <c r="AD770" s="11"/>
      <c r="AE770" s="11"/>
      <c r="AF770" s="11"/>
      <c r="AG770" s="11"/>
      <c r="AH770" s="11"/>
      <c r="AI770" s="11"/>
      <c r="AJ770" s="11"/>
      <c r="AK770" s="11"/>
    </row>
    <row r="771" ht="13.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89"/>
      <c r="AB771" s="11"/>
      <c r="AC771" s="264"/>
      <c r="AD771" s="11"/>
      <c r="AE771" s="11"/>
      <c r="AF771" s="11"/>
      <c r="AG771" s="11"/>
      <c r="AH771" s="11"/>
      <c r="AI771" s="11"/>
      <c r="AJ771" s="11"/>
      <c r="AK771" s="11"/>
    </row>
    <row r="772" ht="13.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89"/>
      <c r="AB772" s="11"/>
      <c r="AC772" s="264"/>
      <c r="AD772" s="11"/>
      <c r="AE772" s="11"/>
      <c r="AF772" s="11"/>
      <c r="AG772" s="11"/>
      <c r="AH772" s="11"/>
      <c r="AI772" s="11"/>
      <c r="AJ772" s="11"/>
      <c r="AK772" s="11"/>
    </row>
    <row r="773" ht="13.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89"/>
      <c r="AB773" s="11"/>
      <c r="AC773" s="264"/>
      <c r="AD773" s="11"/>
      <c r="AE773" s="11"/>
      <c r="AF773" s="11"/>
      <c r="AG773" s="11"/>
      <c r="AH773" s="11"/>
      <c r="AI773" s="11"/>
      <c r="AJ773" s="11"/>
      <c r="AK773" s="11"/>
    </row>
    <row r="774" ht="13.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89"/>
      <c r="AB774" s="11"/>
      <c r="AC774" s="264"/>
      <c r="AD774" s="11"/>
      <c r="AE774" s="11"/>
      <c r="AF774" s="11"/>
      <c r="AG774" s="11"/>
      <c r="AH774" s="11"/>
      <c r="AI774" s="11"/>
      <c r="AJ774" s="11"/>
      <c r="AK774" s="11"/>
    </row>
    <row r="775" ht="13.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89"/>
      <c r="AB775" s="11"/>
      <c r="AC775" s="264"/>
      <c r="AD775" s="11"/>
      <c r="AE775" s="11"/>
      <c r="AF775" s="11"/>
      <c r="AG775" s="11"/>
      <c r="AH775" s="11"/>
      <c r="AI775" s="11"/>
      <c r="AJ775" s="11"/>
      <c r="AK775" s="11"/>
    </row>
    <row r="776" ht="13.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89"/>
      <c r="AB776" s="11"/>
      <c r="AC776" s="264"/>
      <c r="AD776" s="11"/>
      <c r="AE776" s="11"/>
      <c r="AF776" s="11"/>
      <c r="AG776" s="11"/>
      <c r="AH776" s="11"/>
      <c r="AI776" s="11"/>
      <c r="AJ776" s="11"/>
      <c r="AK776" s="11"/>
    </row>
    <row r="777" ht="13.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89"/>
      <c r="AB777" s="11"/>
      <c r="AC777" s="264"/>
      <c r="AD777" s="11"/>
      <c r="AE777" s="11"/>
      <c r="AF777" s="11"/>
      <c r="AG777" s="11"/>
      <c r="AH777" s="11"/>
      <c r="AI777" s="11"/>
      <c r="AJ777" s="11"/>
      <c r="AK777" s="11"/>
    </row>
    <row r="778" ht="13.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89"/>
      <c r="AB778" s="11"/>
      <c r="AC778" s="264"/>
      <c r="AD778" s="11"/>
      <c r="AE778" s="11"/>
      <c r="AF778" s="11"/>
      <c r="AG778" s="11"/>
      <c r="AH778" s="11"/>
      <c r="AI778" s="11"/>
      <c r="AJ778" s="11"/>
      <c r="AK778" s="11"/>
    </row>
    <row r="779" ht="13.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89"/>
      <c r="AB779" s="11"/>
      <c r="AC779" s="264"/>
      <c r="AD779" s="11"/>
      <c r="AE779" s="11"/>
      <c r="AF779" s="11"/>
      <c r="AG779" s="11"/>
      <c r="AH779" s="11"/>
      <c r="AI779" s="11"/>
      <c r="AJ779" s="11"/>
      <c r="AK779" s="11"/>
    </row>
    <row r="780" ht="13.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89"/>
      <c r="AB780" s="11"/>
      <c r="AC780" s="264"/>
      <c r="AD780" s="11"/>
      <c r="AE780" s="11"/>
      <c r="AF780" s="11"/>
      <c r="AG780" s="11"/>
      <c r="AH780" s="11"/>
      <c r="AI780" s="11"/>
      <c r="AJ780" s="11"/>
      <c r="AK780" s="11"/>
    </row>
    <row r="781" ht="13.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89"/>
      <c r="AB781" s="11"/>
      <c r="AC781" s="264"/>
      <c r="AD781" s="11"/>
      <c r="AE781" s="11"/>
      <c r="AF781" s="11"/>
      <c r="AG781" s="11"/>
      <c r="AH781" s="11"/>
      <c r="AI781" s="11"/>
      <c r="AJ781" s="11"/>
      <c r="AK781" s="11"/>
    </row>
    <row r="782" ht="13.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89"/>
      <c r="AB782" s="11"/>
      <c r="AC782" s="264"/>
      <c r="AD782" s="11"/>
      <c r="AE782" s="11"/>
      <c r="AF782" s="11"/>
      <c r="AG782" s="11"/>
      <c r="AH782" s="11"/>
      <c r="AI782" s="11"/>
      <c r="AJ782" s="11"/>
      <c r="AK782" s="11"/>
    </row>
    <row r="783" ht="13.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89"/>
      <c r="AB783" s="11"/>
      <c r="AC783" s="264"/>
      <c r="AD783" s="11"/>
      <c r="AE783" s="11"/>
      <c r="AF783" s="11"/>
      <c r="AG783" s="11"/>
      <c r="AH783" s="11"/>
      <c r="AI783" s="11"/>
      <c r="AJ783" s="11"/>
      <c r="AK783" s="11"/>
    </row>
    <row r="784" ht="13.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89"/>
      <c r="AB784" s="11"/>
      <c r="AC784" s="264"/>
      <c r="AD784" s="11"/>
      <c r="AE784" s="11"/>
      <c r="AF784" s="11"/>
      <c r="AG784" s="11"/>
      <c r="AH784" s="11"/>
      <c r="AI784" s="11"/>
      <c r="AJ784" s="11"/>
      <c r="AK784" s="11"/>
    </row>
    <row r="785" ht="13.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89"/>
      <c r="AB785" s="11"/>
      <c r="AC785" s="264"/>
      <c r="AD785" s="11"/>
      <c r="AE785" s="11"/>
      <c r="AF785" s="11"/>
      <c r="AG785" s="11"/>
      <c r="AH785" s="11"/>
      <c r="AI785" s="11"/>
      <c r="AJ785" s="11"/>
      <c r="AK785" s="11"/>
    </row>
    <row r="786" ht="13.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89"/>
      <c r="AB786" s="11"/>
      <c r="AC786" s="264"/>
      <c r="AD786" s="11"/>
      <c r="AE786" s="11"/>
      <c r="AF786" s="11"/>
      <c r="AG786" s="11"/>
      <c r="AH786" s="11"/>
      <c r="AI786" s="11"/>
      <c r="AJ786" s="11"/>
      <c r="AK786" s="11"/>
    </row>
    <row r="787" ht="13.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89"/>
      <c r="AB787" s="11"/>
      <c r="AC787" s="264"/>
      <c r="AD787" s="11"/>
      <c r="AE787" s="11"/>
      <c r="AF787" s="11"/>
      <c r="AG787" s="11"/>
      <c r="AH787" s="11"/>
      <c r="AI787" s="11"/>
      <c r="AJ787" s="11"/>
      <c r="AK787" s="11"/>
    </row>
    <row r="788" ht="13.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89"/>
      <c r="AB788" s="11"/>
      <c r="AC788" s="264"/>
      <c r="AD788" s="11"/>
      <c r="AE788" s="11"/>
      <c r="AF788" s="11"/>
      <c r="AG788" s="11"/>
      <c r="AH788" s="11"/>
      <c r="AI788" s="11"/>
      <c r="AJ788" s="11"/>
      <c r="AK788" s="11"/>
    </row>
    <row r="789" ht="13.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89"/>
      <c r="AB789" s="11"/>
      <c r="AC789" s="264"/>
      <c r="AD789" s="11"/>
      <c r="AE789" s="11"/>
      <c r="AF789" s="11"/>
      <c r="AG789" s="11"/>
      <c r="AH789" s="11"/>
      <c r="AI789" s="11"/>
      <c r="AJ789" s="11"/>
      <c r="AK789" s="11"/>
    </row>
    <row r="790" ht="13.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89"/>
      <c r="AB790" s="11"/>
      <c r="AC790" s="264"/>
      <c r="AD790" s="11"/>
      <c r="AE790" s="11"/>
      <c r="AF790" s="11"/>
      <c r="AG790" s="11"/>
      <c r="AH790" s="11"/>
      <c r="AI790" s="11"/>
      <c r="AJ790" s="11"/>
      <c r="AK790" s="11"/>
    </row>
    <row r="791" ht="13.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89"/>
      <c r="AB791" s="11"/>
      <c r="AC791" s="264"/>
      <c r="AD791" s="11"/>
      <c r="AE791" s="11"/>
      <c r="AF791" s="11"/>
      <c r="AG791" s="11"/>
      <c r="AH791" s="11"/>
      <c r="AI791" s="11"/>
      <c r="AJ791" s="11"/>
      <c r="AK791" s="11"/>
    </row>
    <row r="792" ht="13.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89"/>
      <c r="AB792" s="11"/>
      <c r="AC792" s="264"/>
      <c r="AD792" s="11"/>
      <c r="AE792" s="11"/>
      <c r="AF792" s="11"/>
      <c r="AG792" s="11"/>
      <c r="AH792" s="11"/>
      <c r="AI792" s="11"/>
      <c r="AJ792" s="11"/>
      <c r="AK792" s="11"/>
    </row>
    <row r="793" ht="13.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89"/>
      <c r="AB793" s="11"/>
      <c r="AC793" s="264"/>
      <c r="AD793" s="11"/>
      <c r="AE793" s="11"/>
      <c r="AF793" s="11"/>
      <c r="AG793" s="11"/>
      <c r="AH793" s="11"/>
      <c r="AI793" s="11"/>
      <c r="AJ793" s="11"/>
      <c r="AK793" s="11"/>
    </row>
    <row r="794" ht="13.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89"/>
      <c r="AB794" s="11"/>
      <c r="AC794" s="264"/>
      <c r="AD794" s="11"/>
      <c r="AE794" s="11"/>
      <c r="AF794" s="11"/>
      <c r="AG794" s="11"/>
      <c r="AH794" s="11"/>
      <c r="AI794" s="11"/>
      <c r="AJ794" s="11"/>
      <c r="AK794" s="11"/>
    </row>
    <row r="795" ht="13.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89"/>
      <c r="AB795" s="11"/>
      <c r="AC795" s="264"/>
      <c r="AD795" s="11"/>
      <c r="AE795" s="11"/>
      <c r="AF795" s="11"/>
      <c r="AG795" s="11"/>
      <c r="AH795" s="11"/>
      <c r="AI795" s="11"/>
      <c r="AJ795" s="11"/>
      <c r="AK795" s="11"/>
    </row>
    <row r="796" ht="13.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89"/>
      <c r="AB796" s="11"/>
      <c r="AC796" s="264"/>
      <c r="AD796" s="11"/>
      <c r="AE796" s="11"/>
      <c r="AF796" s="11"/>
      <c r="AG796" s="11"/>
      <c r="AH796" s="11"/>
      <c r="AI796" s="11"/>
      <c r="AJ796" s="11"/>
      <c r="AK796" s="11"/>
    </row>
    <row r="797" ht="13.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89"/>
      <c r="AB797" s="11"/>
      <c r="AC797" s="264"/>
      <c r="AD797" s="11"/>
      <c r="AE797" s="11"/>
      <c r="AF797" s="11"/>
      <c r="AG797" s="11"/>
      <c r="AH797" s="11"/>
      <c r="AI797" s="11"/>
      <c r="AJ797" s="11"/>
      <c r="AK797" s="11"/>
    </row>
    <row r="798" ht="13.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89"/>
      <c r="AB798" s="11"/>
      <c r="AC798" s="264"/>
      <c r="AD798" s="11"/>
      <c r="AE798" s="11"/>
      <c r="AF798" s="11"/>
      <c r="AG798" s="11"/>
      <c r="AH798" s="11"/>
      <c r="AI798" s="11"/>
      <c r="AJ798" s="11"/>
      <c r="AK798" s="11"/>
    </row>
    <row r="799" ht="13.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89"/>
      <c r="AB799" s="11"/>
      <c r="AC799" s="264"/>
      <c r="AD799" s="11"/>
      <c r="AE799" s="11"/>
      <c r="AF799" s="11"/>
      <c r="AG799" s="11"/>
      <c r="AH799" s="11"/>
      <c r="AI799" s="11"/>
      <c r="AJ799" s="11"/>
      <c r="AK799" s="11"/>
    </row>
    <row r="800" ht="13.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89"/>
      <c r="AB800" s="11"/>
      <c r="AC800" s="264"/>
      <c r="AD800" s="11"/>
      <c r="AE800" s="11"/>
      <c r="AF800" s="11"/>
      <c r="AG800" s="11"/>
      <c r="AH800" s="11"/>
      <c r="AI800" s="11"/>
      <c r="AJ800" s="11"/>
      <c r="AK800" s="11"/>
    </row>
    <row r="801" ht="13.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89"/>
      <c r="AB801" s="11"/>
      <c r="AC801" s="264"/>
      <c r="AD801" s="11"/>
      <c r="AE801" s="11"/>
      <c r="AF801" s="11"/>
      <c r="AG801" s="11"/>
      <c r="AH801" s="11"/>
      <c r="AI801" s="11"/>
      <c r="AJ801" s="11"/>
      <c r="AK801" s="11"/>
    </row>
    <row r="802" ht="13.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89"/>
      <c r="AB802" s="11"/>
      <c r="AC802" s="264"/>
      <c r="AD802" s="11"/>
      <c r="AE802" s="11"/>
      <c r="AF802" s="11"/>
      <c r="AG802" s="11"/>
      <c r="AH802" s="11"/>
      <c r="AI802" s="11"/>
      <c r="AJ802" s="11"/>
      <c r="AK802" s="11"/>
    </row>
    <row r="803" ht="13.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89"/>
      <c r="AB803" s="11"/>
      <c r="AC803" s="264"/>
      <c r="AD803" s="11"/>
      <c r="AE803" s="11"/>
      <c r="AF803" s="11"/>
      <c r="AG803" s="11"/>
      <c r="AH803" s="11"/>
      <c r="AI803" s="11"/>
      <c r="AJ803" s="11"/>
      <c r="AK803" s="11"/>
    </row>
    <row r="804" ht="13.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89"/>
      <c r="AB804" s="11"/>
      <c r="AC804" s="264"/>
      <c r="AD804" s="11"/>
      <c r="AE804" s="11"/>
      <c r="AF804" s="11"/>
      <c r="AG804" s="11"/>
      <c r="AH804" s="11"/>
      <c r="AI804" s="11"/>
      <c r="AJ804" s="11"/>
      <c r="AK804" s="11"/>
    </row>
    <row r="805" ht="13.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89"/>
      <c r="AB805" s="11"/>
      <c r="AC805" s="264"/>
      <c r="AD805" s="11"/>
      <c r="AE805" s="11"/>
      <c r="AF805" s="11"/>
      <c r="AG805" s="11"/>
      <c r="AH805" s="11"/>
      <c r="AI805" s="11"/>
      <c r="AJ805" s="11"/>
      <c r="AK805" s="11"/>
    </row>
    <row r="806" ht="13.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89"/>
      <c r="AB806" s="11"/>
      <c r="AC806" s="264"/>
      <c r="AD806" s="11"/>
      <c r="AE806" s="11"/>
      <c r="AF806" s="11"/>
      <c r="AG806" s="11"/>
      <c r="AH806" s="11"/>
      <c r="AI806" s="11"/>
      <c r="AJ806" s="11"/>
      <c r="AK806" s="11"/>
    </row>
    <row r="807" ht="13.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89"/>
      <c r="AB807" s="11"/>
      <c r="AC807" s="264"/>
      <c r="AD807" s="11"/>
      <c r="AE807" s="11"/>
      <c r="AF807" s="11"/>
      <c r="AG807" s="11"/>
      <c r="AH807" s="11"/>
      <c r="AI807" s="11"/>
      <c r="AJ807" s="11"/>
      <c r="AK807" s="11"/>
    </row>
    <row r="808" ht="13.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89"/>
      <c r="AB808" s="11"/>
      <c r="AC808" s="264"/>
      <c r="AD808" s="11"/>
      <c r="AE808" s="11"/>
      <c r="AF808" s="11"/>
      <c r="AG808" s="11"/>
      <c r="AH808" s="11"/>
      <c r="AI808" s="11"/>
      <c r="AJ808" s="11"/>
      <c r="AK808" s="11"/>
    </row>
    <row r="809" ht="13.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89"/>
      <c r="AB809" s="11"/>
      <c r="AC809" s="264"/>
      <c r="AD809" s="11"/>
      <c r="AE809" s="11"/>
      <c r="AF809" s="11"/>
      <c r="AG809" s="11"/>
      <c r="AH809" s="11"/>
      <c r="AI809" s="11"/>
      <c r="AJ809" s="11"/>
      <c r="AK809" s="11"/>
    </row>
    <row r="810" ht="13.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89"/>
      <c r="AB810" s="11"/>
      <c r="AC810" s="264"/>
      <c r="AD810" s="11"/>
      <c r="AE810" s="11"/>
      <c r="AF810" s="11"/>
      <c r="AG810" s="11"/>
      <c r="AH810" s="11"/>
      <c r="AI810" s="11"/>
      <c r="AJ810" s="11"/>
      <c r="AK810" s="11"/>
    </row>
    <row r="811" ht="13.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89"/>
      <c r="AB811" s="11"/>
      <c r="AC811" s="264"/>
      <c r="AD811" s="11"/>
      <c r="AE811" s="11"/>
      <c r="AF811" s="11"/>
      <c r="AG811" s="11"/>
      <c r="AH811" s="11"/>
      <c r="AI811" s="11"/>
      <c r="AJ811" s="11"/>
      <c r="AK811" s="11"/>
    </row>
    <row r="812" ht="13.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89"/>
      <c r="AB812" s="11"/>
      <c r="AC812" s="264"/>
      <c r="AD812" s="11"/>
      <c r="AE812" s="11"/>
      <c r="AF812" s="11"/>
      <c r="AG812" s="11"/>
      <c r="AH812" s="11"/>
      <c r="AI812" s="11"/>
      <c r="AJ812" s="11"/>
      <c r="AK812" s="11"/>
    </row>
    <row r="813" ht="13.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89"/>
      <c r="AB813" s="11"/>
      <c r="AC813" s="264"/>
      <c r="AD813" s="11"/>
      <c r="AE813" s="11"/>
      <c r="AF813" s="11"/>
      <c r="AG813" s="11"/>
      <c r="AH813" s="11"/>
      <c r="AI813" s="11"/>
      <c r="AJ813" s="11"/>
      <c r="AK813" s="11"/>
    </row>
    <row r="814" ht="13.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89"/>
      <c r="AB814" s="11"/>
      <c r="AC814" s="264"/>
      <c r="AD814" s="11"/>
      <c r="AE814" s="11"/>
      <c r="AF814" s="11"/>
      <c r="AG814" s="11"/>
      <c r="AH814" s="11"/>
      <c r="AI814" s="11"/>
      <c r="AJ814" s="11"/>
      <c r="AK814" s="11"/>
    </row>
    <row r="815" ht="13.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89"/>
      <c r="AB815" s="11"/>
      <c r="AC815" s="264"/>
      <c r="AD815" s="11"/>
      <c r="AE815" s="11"/>
      <c r="AF815" s="11"/>
      <c r="AG815" s="11"/>
      <c r="AH815" s="11"/>
      <c r="AI815" s="11"/>
      <c r="AJ815" s="11"/>
      <c r="AK815" s="11"/>
    </row>
    <row r="816" ht="13.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89"/>
      <c r="AB816" s="11"/>
      <c r="AC816" s="264"/>
      <c r="AD816" s="11"/>
      <c r="AE816" s="11"/>
      <c r="AF816" s="11"/>
      <c r="AG816" s="11"/>
      <c r="AH816" s="11"/>
      <c r="AI816" s="11"/>
      <c r="AJ816" s="11"/>
      <c r="AK816" s="11"/>
    </row>
    <row r="817" ht="13.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89"/>
      <c r="AB817" s="11"/>
      <c r="AC817" s="264"/>
      <c r="AD817" s="11"/>
      <c r="AE817" s="11"/>
      <c r="AF817" s="11"/>
      <c r="AG817" s="11"/>
      <c r="AH817" s="11"/>
      <c r="AI817" s="11"/>
      <c r="AJ817" s="11"/>
      <c r="AK817" s="11"/>
    </row>
    <row r="818" ht="13.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89"/>
      <c r="AB818" s="11"/>
      <c r="AC818" s="264"/>
      <c r="AD818" s="11"/>
      <c r="AE818" s="11"/>
      <c r="AF818" s="11"/>
      <c r="AG818" s="11"/>
      <c r="AH818" s="11"/>
      <c r="AI818" s="11"/>
      <c r="AJ818" s="11"/>
      <c r="AK818" s="11"/>
    </row>
    <row r="819" ht="13.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89"/>
      <c r="AB819" s="11"/>
      <c r="AC819" s="264"/>
      <c r="AD819" s="11"/>
      <c r="AE819" s="11"/>
      <c r="AF819" s="11"/>
      <c r="AG819" s="11"/>
      <c r="AH819" s="11"/>
      <c r="AI819" s="11"/>
      <c r="AJ819" s="11"/>
      <c r="AK819" s="11"/>
    </row>
    <row r="820" ht="13.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89"/>
      <c r="AB820" s="11"/>
      <c r="AC820" s="264"/>
      <c r="AD820" s="11"/>
      <c r="AE820" s="11"/>
      <c r="AF820" s="11"/>
      <c r="AG820" s="11"/>
      <c r="AH820" s="11"/>
      <c r="AI820" s="11"/>
      <c r="AJ820" s="11"/>
      <c r="AK820" s="11"/>
    </row>
    <row r="821" ht="13.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89"/>
      <c r="AB821" s="11"/>
      <c r="AC821" s="264"/>
      <c r="AD821" s="11"/>
      <c r="AE821" s="11"/>
      <c r="AF821" s="11"/>
      <c r="AG821" s="11"/>
      <c r="AH821" s="11"/>
      <c r="AI821" s="11"/>
      <c r="AJ821" s="11"/>
      <c r="AK821" s="11"/>
    </row>
    <row r="822" ht="13.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89"/>
      <c r="AB822" s="11"/>
      <c r="AC822" s="264"/>
      <c r="AD822" s="11"/>
      <c r="AE822" s="11"/>
      <c r="AF822" s="11"/>
      <c r="AG822" s="11"/>
      <c r="AH822" s="11"/>
      <c r="AI822" s="11"/>
      <c r="AJ822" s="11"/>
      <c r="AK822" s="11"/>
    </row>
    <row r="823" ht="13.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89"/>
      <c r="AB823" s="11"/>
      <c r="AC823" s="264"/>
      <c r="AD823" s="11"/>
      <c r="AE823" s="11"/>
      <c r="AF823" s="11"/>
      <c r="AG823" s="11"/>
      <c r="AH823" s="11"/>
      <c r="AI823" s="11"/>
      <c r="AJ823" s="11"/>
      <c r="AK823" s="11"/>
    </row>
    <row r="824" ht="13.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89"/>
      <c r="AB824" s="11"/>
      <c r="AC824" s="264"/>
      <c r="AD824" s="11"/>
      <c r="AE824" s="11"/>
      <c r="AF824" s="11"/>
      <c r="AG824" s="11"/>
      <c r="AH824" s="11"/>
      <c r="AI824" s="11"/>
      <c r="AJ824" s="11"/>
      <c r="AK824" s="11"/>
    </row>
    <row r="825" ht="13.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89"/>
      <c r="AB825" s="11"/>
      <c r="AC825" s="264"/>
      <c r="AD825" s="11"/>
      <c r="AE825" s="11"/>
      <c r="AF825" s="11"/>
      <c r="AG825" s="11"/>
      <c r="AH825" s="11"/>
      <c r="AI825" s="11"/>
      <c r="AJ825" s="11"/>
      <c r="AK825" s="11"/>
    </row>
    <row r="826" ht="13.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89"/>
      <c r="AB826" s="11"/>
      <c r="AC826" s="264"/>
      <c r="AD826" s="11"/>
      <c r="AE826" s="11"/>
      <c r="AF826" s="11"/>
      <c r="AG826" s="11"/>
      <c r="AH826" s="11"/>
      <c r="AI826" s="11"/>
      <c r="AJ826" s="11"/>
      <c r="AK826" s="11"/>
    </row>
    <row r="827" ht="13.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89"/>
      <c r="AB827" s="11"/>
      <c r="AC827" s="264"/>
      <c r="AD827" s="11"/>
      <c r="AE827" s="11"/>
      <c r="AF827" s="11"/>
      <c r="AG827" s="11"/>
      <c r="AH827" s="11"/>
      <c r="AI827" s="11"/>
      <c r="AJ827" s="11"/>
      <c r="AK827" s="11"/>
    </row>
    <row r="828" ht="13.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89"/>
      <c r="AB828" s="11"/>
      <c r="AC828" s="264"/>
      <c r="AD828" s="11"/>
      <c r="AE828" s="11"/>
      <c r="AF828" s="11"/>
      <c r="AG828" s="11"/>
      <c r="AH828" s="11"/>
      <c r="AI828" s="11"/>
      <c r="AJ828" s="11"/>
      <c r="AK828" s="11"/>
    </row>
    <row r="829" ht="13.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89"/>
      <c r="AB829" s="11"/>
      <c r="AC829" s="264"/>
      <c r="AD829" s="11"/>
      <c r="AE829" s="11"/>
      <c r="AF829" s="11"/>
      <c r="AG829" s="11"/>
      <c r="AH829" s="11"/>
      <c r="AI829" s="11"/>
      <c r="AJ829" s="11"/>
      <c r="AK829" s="11"/>
    </row>
    <row r="830" ht="13.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89"/>
      <c r="AB830" s="11"/>
      <c r="AC830" s="264"/>
      <c r="AD830" s="11"/>
      <c r="AE830" s="11"/>
      <c r="AF830" s="11"/>
      <c r="AG830" s="11"/>
      <c r="AH830" s="11"/>
      <c r="AI830" s="11"/>
      <c r="AJ830" s="11"/>
      <c r="AK830" s="11"/>
    </row>
    <row r="831" ht="13.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89"/>
      <c r="AB831" s="11"/>
      <c r="AC831" s="264"/>
      <c r="AD831" s="11"/>
      <c r="AE831" s="11"/>
      <c r="AF831" s="11"/>
      <c r="AG831" s="11"/>
      <c r="AH831" s="11"/>
      <c r="AI831" s="11"/>
      <c r="AJ831" s="11"/>
      <c r="AK831" s="11"/>
    </row>
    <row r="832" ht="13.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89"/>
      <c r="AB832" s="11"/>
      <c r="AC832" s="264"/>
      <c r="AD832" s="11"/>
      <c r="AE832" s="11"/>
      <c r="AF832" s="11"/>
      <c r="AG832" s="11"/>
      <c r="AH832" s="11"/>
      <c r="AI832" s="11"/>
      <c r="AJ832" s="11"/>
      <c r="AK832" s="11"/>
    </row>
    <row r="833" ht="13.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89"/>
      <c r="AB833" s="11"/>
      <c r="AC833" s="264"/>
      <c r="AD833" s="11"/>
      <c r="AE833" s="11"/>
      <c r="AF833" s="11"/>
      <c r="AG833" s="11"/>
      <c r="AH833" s="11"/>
      <c r="AI833" s="11"/>
      <c r="AJ833" s="11"/>
      <c r="AK833" s="11"/>
    </row>
    <row r="834" ht="13.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89"/>
      <c r="AB834" s="11"/>
      <c r="AC834" s="264"/>
      <c r="AD834" s="11"/>
      <c r="AE834" s="11"/>
      <c r="AF834" s="11"/>
      <c r="AG834" s="11"/>
      <c r="AH834" s="11"/>
      <c r="AI834" s="11"/>
      <c r="AJ834" s="11"/>
      <c r="AK834" s="11"/>
    </row>
    <row r="835" ht="13.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89"/>
      <c r="AB835" s="11"/>
      <c r="AC835" s="264"/>
      <c r="AD835" s="11"/>
      <c r="AE835" s="11"/>
      <c r="AF835" s="11"/>
      <c r="AG835" s="11"/>
      <c r="AH835" s="11"/>
      <c r="AI835" s="11"/>
      <c r="AJ835" s="11"/>
      <c r="AK835" s="11"/>
    </row>
    <row r="836" ht="13.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89"/>
      <c r="AB836" s="11"/>
      <c r="AC836" s="264"/>
      <c r="AD836" s="11"/>
      <c r="AE836" s="11"/>
      <c r="AF836" s="11"/>
      <c r="AG836" s="11"/>
      <c r="AH836" s="11"/>
      <c r="AI836" s="11"/>
      <c r="AJ836" s="11"/>
      <c r="AK836" s="11"/>
    </row>
    <row r="837" ht="13.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89"/>
      <c r="AB837" s="11"/>
      <c r="AC837" s="264"/>
      <c r="AD837" s="11"/>
      <c r="AE837" s="11"/>
      <c r="AF837" s="11"/>
      <c r="AG837" s="11"/>
      <c r="AH837" s="11"/>
      <c r="AI837" s="11"/>
      <c r="AJ837" s="11"/>
      <c r="AK837" s="11"/>
    </row>
    <row r="838" ht="13.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89"/>
      <c r="AB838" s="11"/>
      <c r="AC838" s="264"/>
      <c r="AD838" s="11"/>
      <c r="AE838" s="11"/>
      <c r="AF838" s="11"/>
      <c r="AG838" s="11"/>
      <c r="AH838" s="11"/>
      <c r="AI838" s="11"/>
      <c r="AJ838" s="11"/>
      <c r="AK838" s="11"/>
    </row>
    <row r="839" ht="13.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89"/>
      <c r="AB839" s="11"/>
      <c r="AC839" s="264"/>
      <c r="AD839" s="11"/>
      <c r="AE839" s="11"/>
      <c r="AF839" s="11"/>
      <c r="AG839" s="11"/>
      <c r="AH839" s="11"/>
      <c r="AI839" s="11"/>
      <c r="AJ839" s="11"/>
      <c r="AK839" s="11"/>
    </row>
    <row r="840" ht="13.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89"/>
      <c r="AB840" s="11"/>
      <c r="AC840" s="264"/>
      <c r="AD840" s="11"/>
      <c r="AE840" s="11"/>
      <c r="AF840" s="11"/>
      <c r="AG840" s="11"/>
      <c r="AH840" s="11"/>
      <c r="AI840" s="11"/>
      <c r="AJ840" s="11"/>
      <c r="AK840" s="11"/>
    </row>
    <row r="841" ht="13.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89"/>
      <c r="AB841" s="11"/>
      <c r="AC841" s="264"/>
      <c r="AD841" s="11"/>
      <c r="AE841" s="11"/>
      <c r="AF841" s="11"/>
      <c r="AG841" s="11"/>
      <c r="AH841" s="11"/>
      <c r="AI841" s="11"/>
      <c r="AJ841" s="11"/>
      <c r="AK841" s="11"/>
    </row>
    <row r="842" ht="13.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89"/>
      <c r="AB842" s="11"/>
      <c r="AC842" s="264"/>
      <c r="AD842" s="11"/>
      <c r="AE842" s="11"/>
      <c r="AF842" s="11"/>
      <c r="AG842" s="11"/>
      <c r="AH842" s="11"/>
      <c r="AI842" s="11"/>
      <c r="AJ842" s="11"/>
      <c r="AK842" s="11"/>
    </row>
    <row r="843" ht="13.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89"/>
      <c r="AB843" s="11"/>
      <c r="AC843" s="264"/>
      <c r="AD843" s="11"/>
      <c r="AE843" s="11"/>
      <c r="AF843" s="11"/>
      <c r="AG843" s="11"/>
      <c r="AH843" s="11"/>
      <c r="AI843" s="11"/>
      <c r="AJ843" s="11"/>
      <c r="AK843" s="11"/>
    </row>
    <row r="844" ht="13.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89"/>
      <c r="AB844" s="11"/>
      <c r="AC844" s="264"/>
      <c r="AD844" s="11"/>
      <c r="AE844" s="11"/>
      <c r="AF844" s="11"/>
      <c r="AG844" s="11"/>
      <c r="AH844" s="11"/>
      <c r="AI844" s="11"/>
      <c r="AJ844" s="11"/>
      <c r="AK844" s="11"/>
    </row>
    <row r="845" ht="13.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89"/>
      <c r="AB845" s="11"/>
      <c r="AC845" s="264"/>
      <c r="AD845" s="11"/>
      <c r="AE845" s="11"/>
      <c r="AF845" s="11"/>
      <c r="AG845" s="11"/>
      <c r="AH845" s="11"/>
      <c r="AI845" s="11"/>
      <c r="AJ845" s="11"/>
      <c r="AK845" s="11"/>
    </row>
    <row r="846" ht="13.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89"/>
      <c r="AB846" s="11"/>
      <c r="AC846" s="264"/>
      <c r="AD846" s="11"/>
      <c r="AE846" s="11"/>
      <c r="AF846" s="11"/>
      <c r="AG846" s="11"/>
      <c r="AH846" s="11"/>
      <c r="AI846" s="11"/>
      <c r="AJ846" s="11"/>
      <c r="AK846" s="11"/>
    </row>
    <row r="847" ht="13.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89"/>
      <c r="AB847" s="11"/>
      <c r="AC847" s="264"/>
      <c r="AD847" s="11"/>
      <c r="AE847" s="11"/>
      <c r="AF847" s="11"/>
      <c r="AG847" s="11"/>
      <c r="AH847" s="11"/>
      <c r="AI847" s="11"/>
      <c r="AJ847" s="11"/>
      <c r="AK847" s="11"/>
    </row>
    <row r="848" ht="13.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89"/>
      <c r="AB848" s="11"/>
      <c r="AC848" s="264"/>
      <c r="AD848" s="11"/>
      <c r="AE848" s="11"/>
      <c r="AF848" s="11"/>
      <c r="AG848" s="11"/>
      <c r="AH848" s="11"/>
      <c r="AI848" s="11"/>
      <c r="AJ848" s="11"/>
      <c r="AK848" s="11"/>
    </row>
    <row r="849" ht="13.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89"/>
      <c r="AB849" s="11"/>
      <c r="AC849" s="264"/>
      <c r="AD849" s="11"/>
      <c r="AE849" s="11"/>
      <c r="AF849" s="11"/>
      <c r="AG849" s="11"/>
      <c r="AH849" s="11"/>
      <c r="AI849" s="11"/>
      <c r="AJ849" s="11"/>
      <c r="AK849" s="11"/>
    </row>
    <row r="850" ht="13.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89"/>
      <c r="AB850" s="11"/>
      <c r="AC850" s="264"/>
      <c r="AD850" s="11"/>
      <c r="AE850" s="11"/>
      <c r="AF850" s="11"/>
      <c r="AG850" s="11"/>
      <c r="AH850" s="11"/>
      <c r="AI850" s="11"/>
      <c r="AJ850" s="11"/>
      <c r="AK850" s="11"/>
    </row>
    <row r="851" ht="13.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89"/>
      <c r="AB851" s="11"/>
      <c r="AC851" s="264"/>
      <c r="AD851" s="11"/>
      <c r="AE851" s="11"/>
      <c r="AF851" s="11"/>
      <c r="AG851" s="11"/>
      <c r="AH851" s="11"/>
      <c r="AI851" s="11"/>
      <c r="AJ851" s="11"/>
      <c r="AK851" s="11"/>
    </row>
    <row r="852" ht="13.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89"/>
      <c r="AB852" s="11"/>
      <c r="AC852" s="264"/>
      <c r="AD852" s="11"/>
      <c r="AE852" s="11"/>
      <c r="AF852" s="11"/>
      <c r="AG852" s="11"/>
      <c r="AH852" s="11"/>
      <c r="AI852" s="11"/>
      <c r="AJ852" s="11"/>
      <c r="AK852" s="11"/>
    </row>
    <row r="853" ht="13.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89"/>
      <c r="AB853" s="11"/>
      <c r="AC853" s="264"/>
      <c r="AD853" s="11"/>
      <c r="AE853" s="11"/>
      <c r="AF853" s="11"/>
      <c r="AG853" s="11"/>
      <c r="AH853" s="11"/>
      <c r="AI853" s="11"/>
      <c r="AJ853" s="11"/>
      <c r="AK853" s="11"/>
    </row>
    <row r="854" ht="13.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89"/>
      <c r="AB854" s="11"/>
      <c r="AC854" s="264"/>
      <c r="AD854" s="11"/>
      <c r="AE854" s="11"/>
      <c r="AF854" s="11"/>
      <c r="AG854" s="11"/>
      <c r="AH854" s="11"/>
      <c r="AI854" s="11"/>
      <c r="AJ854" s="11"/>
      <c r="AK854" s="11"/>
    </row>
    <row r="855" ht="13.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89"/>
      <c r="AB855" s="11"/>
      <c r="AC855" s="264"/>
      <c r="AD855" s="11"/>
      <c r="AE855" s="11"/>
      <c r="AF855" s="11"/>
      <c r="AG855" s="11"/>
      <c r="AH855" s="11"/>
      <c r="AI855" s="11"/>
      <c r="AJ855" s="11"/>
      <c r="AK855" s="11"/>
    </row>
    <row r="856" ht="13.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89"/>
      <c r="AB856" s="11"/>
      <c r="AC856" s="264"/>
      <c r="AD856" s="11"/>
      <c r="AE856" s="11"/>
      <c r="AF856" s="11"/>
      <c r="AG856" s="11"/>
      <c r="AH856" s="11"/>
      <c r="AI856" s="11"/>
      <c r="AJ856" s="11"/>
      <c r="AK856" s="11"/>
    </row>
    <row r="857" ht="13.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89"/>
      <c r="AB857" s="11"/>
      <c r="AC857" s="264"/>
      <c r="AD857" s="11"/>
      <c r="AE857" s="11"/>
      <c r="AF857" s="11"/>
      <c r="AG857" s="11"/>
      <c r="AH857" s="11"/>
      <c r="AI857" s="11"/>
      <c r="AJ857" s="11"/>
      <c r="AK857" s="11"/>
    </row>
    <row r="858" ht="13.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89"/>
      <c r="AB858" s="11"/>
      <c r="AC858" s="264"/>
      <c r="AD858" s="11"/>
      <c r="AE858" s="11"/>
      <c r="AF858" s="11"/>
      <c r="AG858" s="11"/>
      <c r="AH858" s="11"/>
      <c r="AI858" s="11"/>
      <c r="AJ858" s="11"/>
      <c r="AK858" s="11"/>
    </row>
    <row r="859" ht="13.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89"/>
      <c r="AB859" s="11"/>
      <c r="AC859" s="264"/>
      <c r="AD859" s="11"/>
      <c r="AE859" s="11"/>
      <c r="AF859" s="11"/>
      <c r="AG859" s="11"/>
      <c r="AH859" s="11"/>
      <c r="AI859" s="11"/>
      <c r="AJ859" s="11"/>
      <c r="AK859" s="11"/>
    </row>
    <row r="860" ht="13.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89"/>
      <c r="AB860" s="11"/>
      <c r="AC860" s="264"/>
      <c r="AD860" s="11"/>
      <c r="AE860" s="11"/>
      <c r="AF860" s="11"/>
      <c r="AG860" s="11"/>
      <c r="AH860" s="11"/>
      <c r="AI860" s="11"/>
      <c r="AJ860" s="11"/>
      <c r="AK860" s="11"/>
    </row>
    <row r="861" ht="13.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89"/>
      <c r="AB861" s="11"/>
      <c r="AC861" s="264"/>
      <c r="AD861" s="11"/>
      <c r="AE861" s="11"/>
      <c r="AF861" s="11"/>
      <c r="AG861" s="11"/>
      <c r="AH861" s="11"/>
      <c r="AI861" s="11"/>
      <c r="AJ861" s="11"/>
      <c r="AK861" s="11"/>
    </row>
    <row r="862" ht="13.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89"/>
      <c r="AB862" s="11"/>
      <c r="AC862" s="264"/>
      <c r="AD862" s="11"/>
      <c r="AE862" s="11"/>
      <c r="AF862" s="11"/>
      <c r="AG862" s="11"/>
      <c r="AH862" s="11"/>
      <c r="AI862" s="11"/>
      <c r="AJ862" s="11"/>
      <c r="AK862" s="11"/>
    </row>
    <row r="863" ht="13.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89"/>
      <c r="AB863" s="11"/>
      <c r="AC863" s="264"/>
      <c r="AD863" s="11"/>
      <c r="AE863" s="11"/>
      <c r="AF863" s="11"/>
      <c r="AG863" s="11"/>
      <c r="AH863" s="11"/>
      <c r="AI863" s="11"/>
      <c r="AJ863" s="11"/>
      <c r="AK863" s="11"/>
    </row>
    <row r="864" ht="13.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89"/>
      <c r="AB864" s="11"/>
      <c r="AC864" s="264"/>
      <c r="AD864" s="11"/>
      <c r="AE864" s="11"/>
      <c r="AF864" s="11"/>
      <c r="AG864" s="11"/>
      <c r="AH864" s="11"/>
      <c r="AI864" s="11"/>
      <c r="AJ864" s="11"/>
      <c r="AK864" s="11"/>
    </row>
    <row r="865" ht="13.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89"/>
      <c r="AB865" s="11"/>
      <c r="AC865" s="264"/>
      <c r="AD865" s="11"/>
      <c r="AE865" s="11"/>
      <c r="AF865" s="11"/>
      <c r="AG865" s="11"/>
      <c r="AH865" s="11"/>
      <c r="AI865" s="11"/>
      <c r="AJ865" s="11"/>
      <c r="AK865" s="11"/>
    </row>
    <row r="866" ht="13.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89"/>
      <c r="AB866" s="11"/>
      <c r="AC866" s="264"/>
      <c r="AD866" s="11"/>
      <c r="AE866" s="11"/>
      <c r="AF866" s="11"/>
      <c r="AG866" s="11"/>
      <c r="AH866" s="11"/>
      <c r="AI866" s="11"/>
      <c r="AJ866" s="11"/>
      <c r="AK866" s="11"/>
    </row>
    <row r="867" ht="13.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89"/>
      <c r="AB867" s="11"/>
      <c r="AC867" s="264"/>
      <c r="AD867" s="11"/>
      <c r="AE867" s="11"/>
      <c r="AF867" s="11"/>
      <c r="AG867" s="11"/>
      <c r="AH867" s="11"/>
      <c r="AI867" s="11"/>
      <c r="AJ867" s="11"/>
      <c r="AK867" s="11"/>
    </row>
    <row r="868" ht="13.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89"/>
      <c r="AB868" s="11"/>
      <c r="AC868" s="264"/>
      <c r="AD868" s="11"/>
      <c r="AE868" s="11"/>
      <c r="AF868" s="11"/>
      <c r="AG868" s="11"/>
      <c r="AH868" s="11"/>
      <c r="AI868" s="11"/>
      <c r="AJ868" s="11"/>
      <c r="AK868" s="11"/>
    </row>
    <row r="869" ht="13.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89"/>
      <c r="AB869" s="11"/>
      <c r="AC869" s="264"/>
      <c r="AD869" s="11"/>
      <c r="AE869" s="11"/>
      <c r="AF869" s="11"/>
      <c r="AG869" s="11"/>
      <c r="AH869" s="11"/>
      <c r="AI869" s="11"/>
      <c r="AJ869" s="11"/>
      <c r="AK869" s="11"/>
    </row>
    <row r="870" ht="13.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89"/>
      <c r="AB870" s="11"/>
      <c r="AC870" s="264"/>
      <c r="AD870" s="11"/>
      <c r="AE870" s="11"/>
      <c r="AF870" s="11"/>
      <c r="AG870" s="11"/>
      <c r="AH870" s="11"/>
      <c r="AI870" s="11"/>
      <c r="AJ870" s="11"/>
      <c r="AK870" s="11"/>
    </row>
    <row r="871" ht="13.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89"/>
      <c r="AB871" s="11"/>
      <c r="AC871" s="264"/>
      <c r="AD871" s="11"/>
      <c r="AE871" s="11"/>
      <c r="AF871" s="11"/>
      <c r="AG871" s="11"/>
      <c r="AH871" s="11"/>
      <c r="AI871" s="11"/>
      <c r="AJ871" s="11"/>
      <c r="AK871" s="11"/>
    </row>
    <row r="872" ht="13.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89"/>
      <c r="AB872" s="11"/>
      <c r="AC872" s="264"/>
      <c r="AD872" s="11"/>
      <c r="AE872" s="11"/>
      <c r="AF872" s="11"/>
      <c r="AG872" s="11"/>
      <c r="AH872" s="11"/>
      <c r="AI872" s="11"/>
      <c r="AJ872" s="11"/>
      <c r="AK872" s="11"/>
    </row>
    <row r="873" ht="13.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89"/>
      <c r="AB873" s="11"/>
      <c r="AC873" s="264"/>
      <c r="AD873" s="11"/>
      <c r="AE873" s="11"/>
      <c r="AF873" s="11"/>
      <c r="AG873" s="11"/>
      <c r="AH873" s="11"/>
      <c r="AI873" s="11"/>
      <c r="AJ873" s="11"/>
      <c r="AK873" s="11"/>
    </row>
    <row r="874" ht="13.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89"/>
      <c r="AB874" s="11"/>
      <c r="AC874" s="264"/>
      <c r="AD874" s="11"/>
      <c r="AE874" s="11"/>
      <c r="AF874" s="11"/>
      <c r="AG874" s="11"/>
      <c r="AH874" s="11"/>
      <c r="AI874" s="11"/>
      <c r="AJ874" s="11"/>
      <c r="AK874" s="11"/>
    </row>
    <row r="875" ht="13.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89"/>
      <c r="AB875" s="11"/>
      <c r="AC875" s="264"/>
      <c r="AD875" s="11"/>
      <c r="AE875" s="11"/>
      <c r="AF875" s="11"/>
      <c r="AG875" s="11"/>
      <c r="AH875" s="11"/>
      <c r="AI875" s="11"/>
      <c r="AJ875" s="11"/>
      <c r="AK875" s="11"/>
    </row>
    <row r="876" ht="13.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89"/>
      <c r="AB876" s="11"/>
      <c r="AC876" s="264"/>
      <c r="AD876" s="11"/>
      <c r="AE876" s="11"/>
      <c r="AF876" s="11"/>
      <c r="AG876" s="11"/>
      <c r="AH876" s="11"/>
      <c r="AI876" s="11"/>
      <c r="AJ876" s="11"/>
      <c r="AK876" s="11"/>
    </row>
    <row r="877" ht="13.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89"/>
      <c r="AB877" s="11"/>
      <c r="AC877" s="264"/>
      <c r="AD877" s="11"/>
      <c r="AE877" s="11"/>
      <c r="AF877" s="11"/>
      <c r="AG877" s="11"/>
      <c r="AH877" s="11"/>
      <c r="AI877" s="11"/>
      <c r="AJ877" s="11"/>
      <c r="AK877" s="11"/>
    </row>
    <row r="878" ht="13.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89"/>
      <c r="AB878" s="11"/>
      <c r="AC878" s="264"/>
      <c r="AD878" s="11"/>
      <c r="AE878" s="11"/>
      <c r="AF878" s="11"/>
      <c r="AG878" s="11"/>
      <c r="AH878" s="11"/>
      <c r="AI878" s="11"/>
      <c r="AJ878" s="11"/>
      <c r="AK878" s="11"/>
    </row>
    <row r="879" ht="13.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89"/>
      <c r="AB879" s="11"/>
      <c r="AC879" s="264"/>
      <c r="AD879" s="11"/>
      <c r="AE879" s="11"/>
      <c r="AF879" s="11"/>
      <c r="AG879" s="11"/>
      <c r="AH879" s="11"/>
      <c r="AI879" s="11"/>
      <c r="AJ879" s="11"/>
      <c r="AK879" s="11"/>
    </row>
    <row r="880" ht="13.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89"/>
      <c r="AB880" s="11"/>
      <c r="AC880" s="264"/>
      <c r="AD880" s="11"/>
      <c r="AE880" s="11"/>
      <c r="AF880" s="11"/>
      <c r="AG880" s="11"/>
      <c r="AH880" s="11"/>
      <c r="AI880" s="11"/>
      <c r="AJ880" s="11"/>
      <c r="AK880" s="11"/>
    </row>
    <row r="881" ht="13.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89"/>
      <c r="AB881" s="11"/>
      <c r="AC881" s="264"/>
      <c r="AD881" s="11"/>
      <c r="AE881" s="11"/>
      <c r="AF881" s="11"/>
      <c r="AG881" s="11"/>
      <c r="AH881" s="11"/>
      <c r="AI881" s="11"/>
      <c r="AJ881" s="11"/>
      <c r="AK881" s="11"/>
    </row>
    <row r="882" ht="13.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89"/>
      <c r="AB882" s="11"/>
      <c r="AC882" s="264"/>
      <c r="AD882" s="11"/>
      <c r="AE882" s="11"/>
      <c r="AF882" s="11"/>
      <c r="AG882" s="11"/>
      <c r="AH882" s="11"/>
      <c r="AI882" s="11"/>
      <c r="AJ882" s="11"/>
      <c r="AK882" s="11"/>
    </row>
    <row r="883" ht="13.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89"/>
      <c r="AB883" s="11"/>
      <c r="AC883" s="264"/>
      <c r="AD883" s="11"/>
      <c r="AE883" s="11"/>
      <c r="AF883" s="11"/>
      <c r="AG883" s="11"/>
      <c r="AH883" s="11"/>
      <c r="AI883" s="11"/>
      <c r="AJ883" s="11"/>
      <c r="AK883" s="11"/>
    </row>
    <row r="884" ht="13.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89"/>
      <c r="AB884" s="11"/>
      <c r="AC884" s="264"/>
      <c r="AD884" s="11"/>
      <c r="AE884" s="11"/>
      <c r="AF884" s="11"/>
      <c r="AG884" s="11"/>
      <c r="AH884" s="11"/>
      <c r="AI884" s="11"/>
      <c r="AJ884" s="11"/>
      <c r="AK884" s="11"/>
    </row>
    <row r="885" ht="13.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89"/>
      <c r="AB885" s="11"/>
      <c r="AC885" s="264"/>
      <c r="AD885" s="11"/>
      <c r="AE885" s="11"/>
      <c r="AF885" s="11"/>
      <c r="AG885" s="11"/>
      <c r="AH885" s="11"/>
      <c r="AI885" s="11"/>
      <c r="AJ885" s="11"/>
      <c r="AK885" s="11"/>
    </row>
    <row r="886" ht="13.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89"/>
      <c r="AB886" s="11"/>
      <c r="AC886" s="264"/>
      <c r="AD886" s="11"/>
      <c r="AE886" s="11"/>
      <c r="AF886" s="11"/>
      <c r="AG886" s="11"/>
      <c r="AH886" s="11"/>
      <c r="AI886" s="11"/>
      <c r="AJ886" s="11"/>
      <c r="AK886" s="11"/>
    </row>
    <row r="887" ht="13.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89"/>
      <c r="AB887" s="11"/>
      <c r="AC887" s="264"/>
      <c r="AD887" s="11"/>
      <c r="AE887" s="11"/>
      <c r="AF887" s="11"/>
      <c r="AG887" s="11"/>
      <c r="AH887" s="11"/>
      <c r="AI887" s="11"/>
      <c r="AJ887" s="11"/>
      <c r="AK887" s="11"/>
    </row>
    <row r="888" ht="13.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89"/>
      <c r="AB888" s="11"/>
      <c r="AC888" s="264"/>
      <c r="AD888" s="11"/>
      <c r="AE888" s="11"/>
      <c r="AF888" s="11"/>
      <c r="AG888" s="11"/>
      <c r="AH888" s="11"/>
      <c r="AI888" s="11"/>
      <c r="AJ888" s="11"/>
      <c r="AK888" s="11"/>
    </row>
    <row r="889" ht="13.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89"/>
      <c r="AB889" s="11"/>
      <c r="AC889" s="264"/>
      <c r="AD889" s="11"/>
      <c r="AE889" s="11"/>
      <c r="AF889" s="11"/>
      <c r="AG889" s="11"/>
      <c r="AH889" s="11"/>
      <c r="AI889" s="11"/>
      <c r="AJ889" s="11"/>
      <c r="AK889" s="11"/>
    </row>
    <row r="890" ht="13.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89"/>
      <c r="AB890" s="11"/>
      <c r="AC890" s="264"/>
      <c r="AD890" s="11"/>
      <c r="AE890" s="11"/>
      <c r="AF890" s="11"/>
      <c r="AG890" s="11"/>
      <c r="AH890" s="11"/>
      <c r="AI890" s="11"/>
      <c r="AJ890" s="11"/>
      <c r="AK890" s="11"/>
    </row>
    <row r="891" ht="13.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89"/>
      <c r="AB891" s="11"/>
      <c r="AC891" s="264"/>
      <c r="AD891" s="11"/>
      <c r="AE891" s="11"/>
      <c r="AF891" s="11"/>
      <c r="AG891" s="11"/>
      <c r="AH891" s="11"/>
      <c r="AI891" s="11"/>
      <c r="AJ891" s="11"/>
      <c r="AK891" s="11"/>
    </row>
    <row r="892" ht="13.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89"/>
      <c r="AB892" s="11"/>
      <c r="AC892" s="264"/>
      <c r="AD892" s="11"/>
      <c r="AE892" s="11"/>
      <c r="AF892" s="11"/>
      <c r="AG892" s="11"/>
      <c r="AH892" s="11"/>
      <c r="AI892" s="11"/>
      <c r="AJ892" s="11"/>
      <c r="AK892" s="11"/>
    </row>
    <row r="893" ht="13.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89"/>
      <c r="AB893" s="11"/>
      <c r="AC893" s="264"/>
      <c r="AD893" s="11"/>
      <c r="AE893" s="11"/>
      <c r="AF893" s="11"/>
      <c r="AG893" s="11"/>
      <c r="AH893" s="11"/>
      <c r="AI893" s="11"/>
      <c r="AJ893" s="11"/>
      <c r="AK893" s="11"/>
    </row>
    <row r="894" ht="13.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89"/>
      <c r="AB894" s="11"/>
      <c r="AC894" s="264"/>
      <c r="AD894" s="11"/>
      <c r="AE894" s="11"/>
      <c r="AF894" s="11"/>
      <c r="AG894" s="11"/>
      <c r="AH894" s="11"/>
      <c r="AI894" s="11"/>
      <c r="AJ894" s="11"/>
      <c r="AK894" s="11"/>
    </row>
    <row r="895" ht="13.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89"/>
      <c r="AB895" s="11"/>
      <c r="AC895" s="264"/>
      <c r="AD895" s="11"/>
      <c r="AE895" s="11"/>
      <c r="AF895" s="11"/>
      <c r="AG895" s="11"/>
      <c r="AH895" s="11"/>
      <c r="AI895" s="11"/>
      <c r="AJ895" s="11"/>
      <c r="AK895" s="11"/>
    </row>
    <row r="896" ht="13.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89"/>
      <c r="AB896" s="11"/>
      <c r="AC896" s="264"/>
      <c r="AD896" s="11"/>
      <c r="AE896" s="11"/>
      <c r="AF896" s="11"/>
      <c r="AG896" s="11"/>
      <c r="AH896" s="11"/>
      <c r="AI896" s="11"/>
      <c r="AJ896" s="11"/>
      <c r="AK896" s="11"/>
    </row>
    <row r="897" ht="13.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89"/>
      <c r="AB897" s="11"/>
      <c r="AC897" s="264"/>
      <c r="AD897" s="11"/>
      <c r="AE897" s="11"/>
      <c r="AF897" s="11"/>
      <c r="AG897" s="11"/>
      <c r="AH897" s="11"/>
      <c r="AI897" s="11"/>
      <c r="AJ897" s="11"/>
      <c r="AK897" s="11"/>
    </row>
    <row r="898" ht="13.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89"/>
      <c r="AB898" s="11"/>
      <c r="AC898" s="264"/>
      <c r="AD898" s="11"/>
      <c r="AE898" s="11"/>
      <c r="AF898" s="11"/>
      <c r="AG898" s="11"/>
      <c r="AH898" s="11"/>
      <c r="AI898" s="11"/>
      <c r="AJ898" s="11"/>
      <c r="AK898" s="11"/>
    </row>
    <row r="899" ht="13.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89"/>
      <c r="AB899" s="11"/>
      <c r="AC899" s="264"/>
      <c r="AD899" s="11"/>
      <c r="AE899" s="11"/>
      <c r="AF899" s="11"/>
      <c r="AG899" s="11"/>
      <c r="AH899" s="11"/>
      <c r="AI899" s="11"/>
      <c r="AJ899" s="11"/>
      <c r="AK899" s="11"/>
    </row>
    <row r="900" ht="13.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89"/>
      <c r="AB900" s="11"/>
      <c r="AC900" s="264"/>
      <c r="AD900" s="11"/>
      <c r="AE900" s="11"/>
      <c r="AF900" s="11"/>
      <c r="AG900" s="11"/>
      <c r="AH900" s="11"/>
      <c r="AI900" s="11"/>
      <c r="AJ900" s="11"/>
      <c r="AK900" s="11"/>
    </row>
    <row r="901" ht="13.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89"/>
      <c r="AB901" s="11"/>
      <c r="AC901" s="264"/>
      <c r="AD901" s="11"/>
      <c r="AE901" s="11"/>
      <c r="AF901" s="11"/>
      <c r="AG901" s="11"/>
      <c r="AH901" s="11"/>
      <c r="AI901" s="11"/>
      <c r="AJ901" s="11"/>
      <c r="AK901" s="11"/>
    </row>
    <row r="902" ht="13.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89"/>
      <c r="AB902" s="11"/>
      <c r="AC902" s="264"/>
      <c r="AD902" s="11"/>
      <c r="AE902" s="11"/>
      <c r="AF902" s="11"/>
      <c r="AG902" s="11"/>
      <c r="AH902" s="11"/>
      <c r="AI902" s="11"/>
      <c r="AJ902" s="11"/>
      <c r="AK902" s="11"/>
    </row>
    <row r="903" ht="13.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89"/>
      <c r="AB903" s="11"/>
      <c r="AC903" s="264"/>
      <c r="AD903" s="11"/>
      <c r="AE903" s="11"/>
      <c r="AF903" s="11"/>
      <c r="AG903" s="11"/>
      <c r="AH903" s="11"/>
      <c r="AI903" s="11"/>
      <c r="AJ903" s="11"/>
      <c r="AK903" s="11"/>
    </row>
    <row r="904" ht="13.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89"/>
      <c r="AB904" s="11"/>
      <c r="AC904" s="264"/>
      <c r="AD904" s="11"/>
      <c r="AE904" s="11"/>
      <c r="AF904" s="11"/>
      <c r="AG904" s="11"/>
      <c r="AH904" s="11"/>
      <c r="AI904" s="11"/>
      <c r="AJ904" s="11"/>
      <c r="AK904" s="11"/>
    </row>
    <row r="905" ht="13.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89"/>
      <c r="AB905" s="11"/>
      <c r="AC905" s="264"/>
      <c r="AD905" s="11"/>
      <c r="AE905" s="11"/>
      <c r="AF905" s="11"/>
      <c r="AG905" s="11"/>
      <c r="AH905" s="11"/>
      <c r="AI905" s="11"/>
      <c r="AJ905" s="11"/>
      <c r="AK905" s="11"/>
    </row>
    <row r="906" ht="13.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89"/>
      <c r="AB906" s="11"/>
      <c r="AC906" s="264"/>
      <c r="AD906" s="11"/>
      <c r="AE906" s="11"/>
      <c r="AF906" s="11"/>
      <c r="AG906" s="11"/>
      <c r="AH906" s="11"/>
      <c r="AI906" s="11"/>
      <c r="AJ906" s="11"/>
      <c r="AK906" s="11"/>
    </row>
    <row r="907" ht="13.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89"/>
      <c r="AB907" s="11"/>
      <c r="AC907" s="264"/>
      <c r="AD907" s="11"/>
      <c r="AE907" s="11"/>
      <c r="AF907" s="11"/>
      <c r="AG907" s="11"/>
      <c r="AH907" s="11"/>
      <c r="AI907" s="11"/>
      <c r="AJ907" s="11"/>
      <c r="AK907" s="11"/>
    </row>
    <row r="908" ht="13.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89"/>
      <c r="AB908" s="11"/>
      <c r="AC908" s="264"/>
      <c r="AD908" s="11"/>
      <c r="AE908" s="11"/>
      <c r="AF908" s="11"/>
      <c r="AG908" s="11"/>
      <c r="AH908" s="11"/>
      <c r="AI908" s="11"/>
      <c r="AJ908" s="11"/>
      <c r="AK908" s="11"/>
    </row>
    <row r="909" ht="13.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89"/>
      <c r="AB909" s="11"/>
      <c r="AC909" s="264"/>
      <c r="AD909" s="11"/>
      <c r="AE909" s="11"/>
      <c r="AF909" s="11"/>
      <c r="AG909" s="11"/>
      <c r="AH909" s="11"/>
      <c r="AI909" s="11"/>
      <c r="AJ909" s="11"/>
      <c r="AK909" s="11"/>
    </row>
    <row r="910" ht="13.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89"/>
      <c r="AB910" s="11"/>
      <c r="AC910" s="264"/>
      <c r="AD910" s="11"/>
      <c r="AE910" s="11"/>
      <c r="AF910" s="11"/>
      <c r="AG910" s="11"/>
      <c r="AH910" s="11"/>
      <c r="AI910" s="11"/>
      <c r="AJ910" s="11"/>
      <c r="AK910" s="11"/>
    </row>
    <row r="911" ht="13.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89"/>
      <c r="AB911" s="11"/>
      <c r="AC911" s="264"/>
      <c r="AD911" s="11"/>
      <c r="AE911" s="11"/>
      <c r="AF911" s="11"/>
      <c r="AG911" s="11"/>
      <c r="AH911" s="11"/>
      <c r="AI911" s="11"/>
      <c r="AJ911" s="11"/>
      <c r="AK911" s="11"/>
    </row>
    <row r="912" ht="13.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89"/>
      <c r="AB912" s="11"/>
      <c r="AC912" s="264"/>
      <c r="AD912" s="11"/>
      <c r="AE912" s="11"/>
      <c r="AF912" s="11"/>
      <c r="AG912" s="11"/>
      <c r="AH912" s="11"/>
      <c r="AI912" s="11"/>
      <c r="AJ912" s="11"/>
      <c r="AK912" s="11"/>
    </row>
    <row r="913" ht="13.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89"/>
      <c r="AB913" s="11"/>
      <c r="AC913" s="264"/>
      <c r="AD913" s="11"/>
      <c r="AE913" s="11"/>
      <c r="AF913" s="11"/>
      <c r="AG913" s="11"/>
      <c r="AH913" s="11"/>
      <c r="AI913" s="11"/>
      <c r="AJ913" s="11"/>
      <c r="AK913" s="11"/>
    </row>
    <row r="914" ht="13.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89"/>
      <c r="AB914" s="11"/>
      <c r="AC914" s="264"/>
      <c r="AD914" s="11"/>
      <c r="AE914" s="11"/>
      <c r="AF914" s="11"/>
      <c r="AG914" s="11"/>
      <c r="AH914" s="11"/>
      <c r="AI914" s="11"/>
      <c r="AJ914" s="11"/>
      <c r="AK914" s="11"/>
    </row>
    <row r="915" ht="13.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89"/>
      <c r="AB915" s="11"/>
      <c r="AC915" s="264"/>
      <c r="AD915" s="11"/>
      <c r="AE915" s="11"/>
      <c r="AF915" s="11"/>
      <c r="AG915" s="11"/>
      <c r="AH915" s="11"/>
      <c r="AI915" s="11"/>
      <c r="AJ915" s="11"/>
      <c r="AK915" s="11"/>
    </row>
    <row r="916" ht="13.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89"/>
      <c r="AB916" s="11"/>
      <c r="AC916" s="264"/>
      <c r="AD916" s="11"/>
      <c r="AE916" s="11"/>
      <c r="AF916" s="11"/>
      <c r="AG916" s="11"/>
      <c r="AH916" s="11"/>
      <c r="AI916" s="11"/>
      <c r="AJ916" s="11"/>
      <c r="AK916" s="11"/>
    </row>
    <row r="917" ht="13.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89"/>
      <c r="AB917" s="11"/>
      <c r="AC917" s="264"/>
      <c r="AD917" s="11"/>
      <c r="AE917" s="11"/>
      <c r="AF917" s="11"/>
      <c r="AG917" s="11"/>
      <c r="AH917" s="11"/>
      <c r="AI917" s="11"/>
      <c r="AJ917" s="11"/>
      <c r="AK917" s="11"/>
    </row>
    <row r="918" ht="13.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89"/>
      <c r="AB918" s="11"/>
      <c r="AC918" s="264"/>
      <c r="AD918" s="11"/>
      <c r="AE918" s="11"/>
      <c r="AF918" s="11"/>
      <c r="AG918" s="11"/>
      <c r="AH918" s="11"/>
      <c r="AI918" s="11"/>
      <c r="AJ918" s="11"/>
      <c r="AK918" s="11"/>
    </row>
    <row r="919" ht="13.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89"/>
      <c r="AB919" s="11"/>
      <c r="AC919" s="264"/>
      <c r="AD919" s="11"/>
      <c r="AE919" s="11"/>
      <c r="AF919" s="11"/>
      <c r="AG919" s="11"/>
      <c r="AH919" s="11"/>
      <c r="AI919" s="11"/>
      <c r="AJ919" s="11"/>
      <c r="AK919" s="11"/>
    </row>
    <row r="920" ht="13.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89"/>
      <c r="AB920" s="11"/>
      <c r="AC920" s="264"/>
      <c r="AD920" s="11"/>
      <c r="AE920" s="11"/>
      <c r="AF920" s="11"/>
      <c r="AG920" s="11"/>
      <c r="AH920" s="11"/>
      <c r="AI920" s="11"/>
      <c r="AJ920" s="11"/>
      <c r="AK920" s="11"/>
    </row>
    <row r="921" ht="13.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89"/>
      <c r="AB921" s="11"/>
      <c r="AC921" s="264"/>
      <c r="AD921" s="11"/>
      <c r="AE921" s="11"/>
      <c r="AF921" s="11"/>
      <c r="AG921" s="11"/>
      <c r="AH921" s="11"/>
      <c r="AI921" s="11"/>
      <c r="AJ921" s="11"/>
      <c r="AK921" s="11"/>
    </row>
    <row r="922" ht="13.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89"/>
      <c r="AB922" s="11"/>
      <c r="AC922" s="264"/>
      <c r="AD922" s="11"/>
      <c r="AE922" s="11"/>
      <c r="AF922" s="11"/>
      <c r="AG922" s="11"/>
      <c r="AH922" s="11"/>
      <c r="AI922" s="11"/>
      <c r="AJ922" s="11"/>
      <c r="AK922" s="11"/>
    </row>
    <row r="923" ht="13.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89"/>
      <c r="AB923" s="11"/>
      <c r="AC923" s="264"/>
      <c r="AD923" s="11"/>
      <c r="AE923" s="11"/>
      <c r="AF923" s="11"/>
      <c r="AG923" s="11"/>
      <c r="AH923" s="11"/>
      <c r="AI923" s="11"/>
      <c r="AJ923" s="11"/>
      <c r="AK923" s="11"/>
    </row>
    <row r="924" ht="13.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89"/>
      <c r="AB924" s="11"/>
      <c r="AC924" s="264"/>
      <c r="AD924" s="11"/>
      <c r="AE924" s="11"/>
      <c r="AF924" s="11"/>
      <c r="AG924" s="11"/>
      <c r="AH924" s="11"/>
      <c r="AI924" s="11"/>
      <c r="AJ924" s="11"/>
      <c r="AK924" s="11"/>
    </row>
    <row r="925" ht="13.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89"/>
      <c r="AB925" s="11"/>
      <c r="AC925" s="264"/>
      <c r="AD925" s="11"/>
      <c r="AE925" s="11"/>
      <c r="AF925" s="11"/>
      <c r="AG925" s="11"/>
      <c r="AH925" s="11"/>
      <c r="AI925" s="11"/>
      <c r="AJ925" s="11"/>
      <c r="AK925" s="11"/>
    </row>
    <row r="926" ht="13.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89"/>
      <c r="AB926" s="11"/>
      <c r="AC926" s="264"/>
      <c r="AD926" s="11"/>
      <c r="AE926" s="11"/>
      <c r="AF926" s="11"/>
      <c r="AG926" s="11"/>
      <c r="AH926" s="11"/>
      <c r="AI926" s="11"/>
      <c r="AJ926" s="11"/>
      <c r="AK926" s="11"/>
    </row>
    <row r="927" ht="13.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89"/>
      <c r="AB927" s="11"/>
      <c r="AC927" s="264"/>
      <c r="AD927" s="11"/>
      <c r="AE927" s="11"/>
      <c r="AF927" s="11"/>
      <c r="AG927" s="11"/>
      <c r="AH927" s="11"/>
      <c r="AI927" s="11"/>
      <c r="AJ927" s="11"/>
      <c r="AK927" s="11"/>
    </row>
    <row r="928" ht="13.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89"/>
      <c r="AB928" s="11"/>
      <c r="AC928" s="264"/>
      <c r="AD928" s="11"/>
      <c r="AE928" s="11"/>
      <c r="AF928" s="11"/>
      <c r="AG928" s="11"/>
      <c r="AH928" s="11"/>
      <c r="AI928" s="11"/>
      <c r="AJ928" s="11"/>
      <c r="AK928" s="11"/>
    </row>
    <row r="929" ht="13.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89"/>
      <c r="AB929" s="11"/>
      <c r="AC929" s="264"/>
      <c r="AD929" s="11"/>
      <c r="AE929" s="11"/>
      <c r="AF929" s="11"/>
      <c r="AG929" s="11"/>
      <c r="AH929" s="11"/>
      <c r="AI929" s="11"/>
      <c r="AJ929" s="11"/>
      <c r="AK929" s="11"/>
    </row>
    <row r="930" ht="13.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89"/>
      <c r="AB930" s="11"/>
      <c r="AC930" s="264"/>
      <c r="AD930" s="11"/>
      <c r="AE930" s="11"/>
      <c r="AF930" s="11"/>
      <c r="AG930" s="11"/>
      <c r="AH930" s="11"/>
      <c r="AI930" s="11"/>
      <c r="AJ930" s="11"/>
      <c r="AK930" s="11"/>
    </row>
    <row r="931" ht="13.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89"/>
      <c r="AB931" s="11"/>
      <c r="AC931" s="264"/>
      <c r="AD931" s="11"/>
      <c r="AE931" s="11"/>
      <c r="AF931" s="11"/>
      <c r="AG931" s="11"/>
      <c r="AH931" s="11"/>
      <c r="AI931" s="11"/>
      <c r="AJ931" s="11"/>
      <c r="AK931" s="11"/>
    </row>
    <row r="932" ht="13.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89"/>
      <c r="AB932" s="11"/>
      <c r="AC932" s="264"/>
      <c r="AD932" s="11"/>
      <c r="AE932" s="11"/>
      <c r="AF932" s="11"/>
      <c r="AG932" s="11"/>
      <c r="AH932" s="11"/>
      <c r="AI932" s="11"/>
      <c r="AJ932" s="11"/>
      <c r="AK932" s="11"/>
    </row>
    <row r="933" ht="13.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89"/>
      <c r="AB933" s="11"/>
      <c r="AC933" s="264"/>
      <c r="AD933" s="11"/>
      <c r="AE933" s="11"/>
      <c r="AF933" s="11"/>
      <c r="AG933" s="11"/>
      <c r="AH933" s="11"/>
      <c r="AI933" s="11"/>
      <c r="AJ933" s="11"/>
      <c r="AK933" s="11"/>
    </row>
    <row r="934" ht="13.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89"/>
      <c r="AB934" s="11"/>
      <c r="AC934" s="264"/>
      <c r="AD934" s="11"/>
      <c r="AE934" s="11"/>
      <c r="AF934" s="11"/>
      <c r="AG934" s="11"/>
      <c r="AH934" s="11"/>
      <c r="AI934" s="11"/>
      <c r="AJ934" s="11"/>
      <c r="AK934" s="11"/>
    </row>
    <row r="935" ht="13.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89"/>
      <c r="AB935" s="11"/>
      <c r="AC935" s="264"/>
      <c r="AD935" s="11"/>
      <c r="AE935" s="11"/>
      <c r="AF935" s="11"/>
      <c r="AG935" s="11"/>
      <c r="AH935" s="11"/>
      <c r="AI935" s="11"/>
      <c r="AJ935" s="11"/>
      <c r="AK935" s="11"/>
    </row>
    <row r="936" ht="13.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89"/>
      <c r="AB936" s="11"/>
      <c r="AC936" s="264"/>
      <c r="AD936" s="11"/>
      <c r="AE936" s="11"/>
      <c r="AF936" s="11"/>
      <c r="AG936" s="11"/>
      <c r="AH936" s="11"/>
      <c r="AI936" s="11"/>
      <c r="AJ936" s="11"/>
      <c r="AK936" s="11"/>
    </row>
    <row r="937" ht="13.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89"/>
      <c r="AB937" s="11"/>
      <c r="AC937" s="264"/>
      <c r="AD937" s="11"/>
      <c r="AE937" s="11"/>
      <c r="AF937" s="11"/>
      <c r="AG937" s="11"/>
      <c r="AH937" s="11"/>
      <c r="AI937" s="11"/>
      <c r="AJ937" s="11"/>
      <c r="AK937" s="11"/>
    </row>
    <row r="938" ht="13.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89"/>
      <c r="AB938" s="11"/>
      <c r="AC938" s="264"/>
      <c r="AD938" s="11"/>
      <c r="AE938" s="11"/>
      <c r="AF938" s="11"/>
      <c r="AG938" s="11"/>
      <c r="AH938" s="11"/>
      <c r="AI938" s="11"/>
      <c r="AJ938" s="11"/>
      <c r="AK938" s="11"/>
    </row>
    <row r="939" ht="13.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89"/>
      <c r="AB939" s="11"/>
      <c r="AC939" s="264"/>
      <c r="AD939" s="11"/>
      <c r="AE939" s="11"/>
      <c r="AF939" s="11"/>
      <c r="AG939" s="11"/>
      <c r="AH939" s="11"/>
      <c r="AI939" s="11"/>
      <c r="AJ939" s="11"/>
      <c r="AK939" s="11"/>
    </row>
    <row r="940" ht="13.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89"/>
      <c r="AB940" s="11"/>
      <c r="AC940" s="264"/>
      <c r="AD940" s="11"/>
      <c r="AE940" s="11"/>
      <c r="AF940" s="11"/>
      <c r="AG940" s="11"/>
      <c r="AH940" s="11"/>
      <c r="AI940" s="11"/>
      <c r="AJ940" s="11"/>
      <c r="AK940" s="11"/>
    </row>
    <row r="941" ht="13.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89"/>
      <c r="AB941" s="11"/>
      <c r="AC941" s="264"/>
      <c r="AD941" s="11"/>
      <c r="AE941" s="11"/>
      <c r="AF941" s="11"/>
      <c r="AG941" s="11"/>
      <c r="AH941" s="11"/>
      <c r="AI941" s="11"/>
      <c r="AJ941" s="11"/>
      <c r="AK941" s="11"/>
    </row>
    <row r="942" ht="13.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89"/>
      <c r="AB942" s="11"/>
      <c r="AC942" s="264"/>
      <c r="AD942" s="11"/>
      <c r="AE942" s="11"/>
      <c r="AF942" s="11"/>
      <c r="AG942" s="11"/>
      <c r="AH942" s="11"/>
      <c r="AI942" s="11"/>
      <c r="AJ942" s="11"/>
      <c r="AK942" s="11"/>
    </row>
    <row r="943" ht="13.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89"/>
      <c r="AB943" s="11"/>
      <c r="AC943" s="264"/>
      <c r="AD943" s="11"/>
      <c r="AE943" s="11"/>
      <c r="AF943" s="11"/>
      <c r="AG943" s="11"/>
      <c r="AH943" s="11"/>
      <c r="AI943" s="11"/>
      <c r="AJ943" s="11"/>
      <c r="AK943" s="11"/>
    </row>
    <row r="944" ht="13.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89"/>
      <c r="AB944" s="11"/>
      <c r="AC944" s="264"/>
      <c r="AD944" s="11"/>
      <c r="AE944" s="11"/>
      <c r="AF944" s="11"/>
      <c r="AG944" s="11"/>
      <c r="AH944" s="11"/>
      <c r="AI944" s="11"/>
      <c r="AJ944" s="11"/>
      <c r="AK944" s="11"/>
    </row>
    <row r="945" ht="13.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89"/>
      <c r="AB945" s="11"/>
      <c r="AC945" s="264"/>
      <c r="AD945" s="11"/>
      <c r="AE945" s="11"/>
      <c r="AF945" s="11"/>
      <c r="AG945" s="11"/>
      <c r="AH945" s="11"/>
      <c r="AI945" s="11"/>
      <c r="AJ945" s="11"/>
      <c r="AK945" s="11"/>
    </row>
    <row r="946" ht="13.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89"/>
      <c r="AB946" s="11"/>
      <c r="AC946" s="264"/>
      <c r="AD946" s="11"/>
      <c r="AE946" s="11"/>
      <c r="AF946" s="11"/>
      <c r="AG946" s="11"/>
      <c r="AH946" s="11"/>
      <c r="AI946" s="11"/>
      <c r="AJ946" s="11"/>
      <c r="AK946" s="11"/>
    </row>
    <row r="947" ht="13.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89"/>
      <c r="AB947" s="11"/>
      <c r="AC947" s="264"/>
      <c r="AD947" s="11"/>
      <c r="AE947" s="11"/>
      <c r="AF947" s="11"/>
      <c r="AG947" s="11"/>
      <c r="AH947" s="11"/>
      <c r="AI947" s="11"/>
      <c r="AJ947" s="11"/>
      <c r="AK947" s="11"/>
    </row>
    <row r="948" ht="13.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89"/>
      <c r="AB948" s="11"/>
      <c r="AC948" s="264"/>
      <c r="AD948" s="11"/>
      <c r="AE948" s="11"/>
      <c r="AF948" s="11"/>
      <c r="AG948" s="11"/>
      <c r="AH948" s="11"/>
      <c r="AI948" s="11"/>
      <c r="AJ948" s="11"/>
      <c r="AK948" s="11"/>
    </row>
    <row r="949" ht="13.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89"/>
      <c r="AB949" s="11"/>
      <c r="AC949" s="264"/>
      <c r="AD949" s="11"/>
      <c r="AE949" s="11"/>
      <c r="AF949" s="11"/>
      <c r="AG949" s="11"/>
      <c r="AH949" s="11"/>
      <c r="AI949" s="11"/>
      <c r="AJ949" s="11"/>
      <c r="AK949" s="11"/>
    </row>
    <row r="950" ht="13.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89"/>
      <c r="AB950" s="11"/>
      <c r="AC950" s="264"/>
      <c r="AD950" s="11"/>
      <c r="AE950" s="11"/>
      <c r="AF950" s="11"/>
      <c r="AG950" s="11"/>
      <c r="AH950" s="11"/>
      <c r="AI950" s="11"/>
      <c r="AJ950" s="11"/>
      <c r="AK950" s="11"/>
    </row>
    <row r="951" ht="13.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89"/>
      <c r="AB951" s="11"/>
      <c r="AC951" s="264"/>
      <c r="AD951" s="11"/>
      <c r="AE951" s="11"/>
      <c r="AF951" s="11"/>
      <c r="AG951" s="11"/>
      <c r="AH951" s="11"/>
      <c r="AI951" s="11"/>
      <c r="AJ951" s="11"/>
      <c r="AK951" s="11"/>
    </row>
    <row r="952" ht="13.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89"/>
      <c r="AB952" s="11"/>
      <c r="AC952" s="264"/>
      <c r="AD952" s="11"/>
      <c r="AE952" s="11"/>
      <c r="AF952" s="11"/>
      <c r="AG952" s="11"/>
      <c r="AH952" s="11"/>
      <c r="AI952" s="11"/>
      <c r="AJ952" s="11"/>
      <c r="AK952" s="11"/>
    </row>
    <row r="953" ht="13.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89"/>
      <c r="AB953" s="11"/>
      <c r="AC953" s="264"/>
      <c r="AD953" s="11"/>
      <c r="AE953" s="11"/>
      <c r="AF953" s="11"/>
      <c r="AG953" s="11"/>
      <c r="AH953" s="11"/>
      <c r="AI953" s="11"/>
      <c r="AJ953" s="11"/>
      <c r="AK953" s="11"/>
    </row>
    <row r="954" ht="13.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89"/>
      <c r="AB954" s="11"/>
      <c r="AC954" s="264"/>
      <c r="AD954" s="11"/>
      <c r="AE954" s="11"/>
      <c r="AF954" s="11"/>
      <c r="AG954" s="11"/>
      <c r="AH954" s="11"/>
      <c r="AI954" s="11"/>
      <c r="AJ954" s="11"/>
      <c r="AK954" s="11"/>
    </row>
    <row r="955" ht="13.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89"/>
      <c r="AB955" s="11"/>
      <c r="AC955" s="264"/>
      <c r="AD955" s="11"/>
      <c r="AE955" s="11"/>
      <c r="AF955" s="11"/>
      <c r="AG955" s="11"/>
      <c r="AH955" s="11"/>
      <c r="AI955" s="11"/>
      <c r="AJ955" s="11"/>
      <c r="AK955" s="11"/>
    </row>
    <row r="956" ht="13.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89"/>
      <c r="AB956" s="11"/>
      <c r="AC956" s="264"/>
      <c r="AD956" s="11"/>
      <c r="AE956" s="11"/>
      <c r="AF956" s="11"/>
      <c r="AG956" s="11"/>
      <c r="AH956" s="11"/>
      <c r="AI956" s="11"/>
      <c r="AJ956" s="11"/>
      <c r="AK956" s="11"/>
    </row>
    <row r="957" ht="13.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89"/>
      <c r="AB957" s="11"/>
      <c r="AC957" s="264"/>
      <c r="AD957" s="11"/>
      <c r="AE957" s="11"/>
      <c r="AF957" s="11"/>
      <c r="AG957" s="11"/>
      <c r="AH957" s="11"/>
      <c r="AI957" s="11"/>
      <c r="AJ957" s="11"/>
      <c r="AK957" s="11"/>
    </row>
    <row r="958" ht="13.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89"/>
      <c r="AB958" s="11"/>
      <c r="AC958" s="264"/>
      <c r="AD958" s="11"/>
      <c r="AE958" s="11"/>
      <c r="AF958" s="11"/>
      <c r="AG958" s="11"/>
      <c r="AH958" s="11"/>
      <c r="AI958" s="11"/>
      <c r="AJ958" s="11"/>
      <c r="AK958" s="11"/>
    </row>
    <row r="959" ht="13.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89"/>
      <c r="AB959" s="11"/>
      <c r="AC959" s="264"/>
      <c r="AD959" s="11"/>
      <c r="AE959" s="11"/>
      <c r="AF959" s="11"/>
      <c r="AG959" s="11"/>
      <c r="AH959" s="11"/>
      <c r="AI959" s="11"/>
      <c r="AJ959" s="11"/>
      <c r="AK959" s="11"/>
    </row>
    <row r="960" ht="13.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89"/>
      <c r="AB960" s="11"/>
      <c r="AC960" s="264"/>
      <c r="AD960" s="11"/>
      <c r="AE960" s="11"/>
      <c r="AF960" s="11"/>
      <c r="AG960" s="11"/>
      <c r="AH960" s="11"/>
      <c r="AI960" s="11"/>
      <c r="AJ960" s="11"/>
      <c r="AK960" s="11"/>
    </row>
    <row r="961" ht="13.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89"/>
      <c r="AB961" s="11"/>
      <c r="AC961" s="264"/>
      <c r="AD961" s="11"/>
      <c r="AE961" s="11"/>
      <c r="AF961" s="11"/>
      <c r="AG961" s="11"/>
      <c r="AH961" s="11"/>
      <c r="AI961" s="11"/>
      <c r="AJ961" s="11"/>
      <c r="AK961" s="11"/>
    </row>
    <row r="962" ht="13.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89"/>
      <c r="AB962" s="11"/>
      <c r="AC962" s="264"/>
      <c r="AD962" s="11"/>
      <c r="AE962" s="11"/>
      <c r="AF962" s="11"/>
      <c r="AG962" s="11"/>
      <c r="AH962" s="11"/>
      <c r="AI962" s="11"/>
      <c r="AJ962" s="11"/>
      <c r="AK962" s="11"/>
    </row>
    <row r="963" ht="13.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89"/>
      <c r="AB963" s="11"/>
      <c r="AC963" s="264"/>
      <c r="AD963" s="11"/>
      <c r="AE963" s="11"/>
      <c r="AF963" s="11"/>
      <c r="AG963" s="11"/>
      <c r="AH963" s="11"/>
      <c r="AI963" s="11"/>
      <c r="AJ963" s="11"/>
      <c r="AK963" s="11"/>
    </row>
    <row r="964" ht="13.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89"/>
      <c r="AB964" s="11"/>
      <c r="AC964" s="264"/>
      <c r="AD964" s="11"/>
      <c r="AE964" s="11"/>
      <c r="AF964" s="11"/>
      <c r="AG964" s="11"/>
      <c r="AH964" s="11"/>
      <c r="AI964" s="11"/>
      <c r="AJ964" s="11"/>
      <c r="AK964" s="11"/>
    </row>
    <row r="965" ht="13.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89"/>
      <c r="AB965" s="11"/>
      <c r="AC965" s="264"/>
      <c r="AD965" s="11"/>
      <c r="AE965" s="11"/>
      <c r="AF965" s="11"/>
      <c r="AG965" s="11"/>
      <c r="AH965" s="11"/>
      <c r="AI965" s="11"/>
      <c r="AJ965" s="11"/>
      <c r="AK965" s="11"/>
    </row>
    <row r="966" ht="13.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89"/>
      <c r="AB966" s="11"/>
      <c r="AC966" s="264"/>
      <c r="AD966" s="11"/>
      <c r="AE966" s="11"/>
      <c r="AF966" s="11"/>
      <c r="AG966" s="11"/>
      <c r="AH966" s="11"/>
      <c r="AI966" s="11"/>
      <c r="AJ966" s="11"/>
      <c r="AK966" s="11"/>
    </row>
    <row r="967" ht="13.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89"/>
      <c r="AB967" s="11"/>
      <c r="AC967" s="264"/>
      <c r="AD967" s="11"/>
      <c r="AE967" s="11"/>
      <c r="AF967" s="11"/>
      <c r="AG967" s="11"/>
      <c r="AH967" s="11"/>
      <c r="AI967" s="11"/>
      <c r="AJ967" s="11"/>
      <c r="AK967" s="11"/>
    </row>
    <row r="968" ht="13.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89"/>
      <c r="AB968" s="11"/>
      <c r="AC968" s="264"/>
      <c r="AD968" s="11"/>
      <c r="AE968" s="11"/>
      <c r="AF968" s="11"/>
      <c r="AG968" s="11"/>
      <c r="AH968" s="11"/>
      <c r="AI968" s="11"/>
      <c r="AJ968" s="11"/>
      <c r="AK968" s="11"/>
    </row>
    <row r="969" ht="13.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89"/>
      <c r="AB969" s="11"/>
      <c r="AC969" s="264"/>
      <c r="AD969" s="11"/>
      <c r="AE969" s="11"/>
      <c r="AF969" s="11"/>
      <c r="AG969" s="11"/>
      <c r="AH969" s="11"/>
      <c r="AI969" s="11"/>
      <c r="AJ969" s="11"/>
      <c r="AK969" s="11"/>
    </row>
    <row r="970" ht="13.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89"/>
      <c r="AB970" s="11"/>
      <c r="AC970" s="264"/>
      <c r="AD970" s="11"/>
      <c r="AE970" s="11"/>
      <c r="AF970" s="11"/>
      <c r="AG970" s="11"/>
      <c r="AH970" s="11"/>
      <c r="AI970" s="11"/>
      <c r="AJ970" s="11"/>
      <c r="AK970" s="11"/>
    </row>
    <row r="971" ht="13.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89"/>
      <c r="AB971" s="11"/>
      <c r="AC971" s="264"/>
      <c r="AD971" s="11"/>
      <c r="AE971" s="11"/>
      <c r="AF971" s="11"/>
      <c r="AG971" s="11"/>
      <c r="AH971" s="11"/>
      <c r="AI971" s="11"/>
      <c r="AJ971" s="11"/>
      <c r="AK971" s="11"/>
    </row>
    <row r="972" ht="13.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89"/>
      <c r="AB972" s="11"/>
      <c r="AC972" s="264"/>
      <c r="AD972" s="11"/>
      <c r="AE972" s="11"/>
      <c r="AF972" s="11"/>
      <c r="AG972" s="11"/>
      <c r="AH972" s="11"/>
      <c r="AI972" s="11"/>
      <c r="AJ972" s="11"/>
      <c r="AK972" s="11"/>
    </row>
    <row r="973" ht="13.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89"/>
      <c r="AB973" s="11"/>
      <c r="AC973" s="264"/>
      <c r="AD973" s="11"/>
      <c r="AE973" s="11"/>
      <c r="AF973" s="11"/>
      <c r="AG973" s="11"/>
      <c r="AH973" s="11"/>
      <c r="AI973" s="11"/>
      <c r="AJ973" s="11"/>
      <c r="AK973" s="11"/>
    </row>
    <row r="974" ht="13.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89"/>
      <c r="AB974" s="11"/>
      <c r="AC974" s="264"/>
      <c r="AD974" s="11"/>
      <c r="AE974" s="11"/>
      <c r="AF974" s="11"/>
      <c r="AG974" s="11"/>
      <c r="AH974" s="11"/>
      <c r="AI974" s="11"/>
      <c r="AJ974" s="11"/>
      <c r="AK974" s="11"/>
    </row>
    <row r="975" ht="13.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89"/>
      <c r="AB975" s="11"/>
      <c r="AC975" s="264"/>
      <c r="AD975" s="11"/>
      <c r="AE975" s="11"/>
      <c r="AF975" s="11"/>
      <c r="AG975" s="11"/>
      <c r="AH975" s="11"/>
      <c r="AI975" s="11"/>
      <c r="AJ975" s="11"/>
      <c r="AK975" s="11"/>
    </row>
    <row r="976" ht="13.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89"/>
      <c r="AB976" s="11"/>
      <c r="AC976" s="264"/>
      <c r="AD976" s="11"/>
      <c r="AE976" s="11"/>
      <c r="AF976" s="11"/>
      <c r="AG976" s="11"/>
      <c r="AH976" s="11"/>
      <c r="AI976" s="11"/>
      <c r="AJ976" s="11"/>
      <c r="AK976" s="11"/>
    </row>
    <row r="977" ht="13.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89"/>
      <c r="AB977" s="11"/>
      <c r="AC977" s="264"/>
      <c r="AD977" s="11"/>
      <c r="AE977" s="11"/>
      <c r="AF977" s="11"/>
      <c r="AG977" s="11"/>
      <c r="AH977" s="11"/>
      <c r="AI977" s="11"/>
      <c r="AJ977" s="11"/>
      <c r="AK977" s="11"/>
    </row>
    <row r="978" ht="13.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89"/>
      <c r="AB978" s="11"/>
      <c r="AC978" s="264"/>
      <c r="AD978" s="11"/>
      <c r="AE978" s="11"/>
      <c r="AF978" s="11"/>
      <c r="AG978" s="11"/>
      <c r="AH978" s="11"/>
      <c r="AI978" s="11"/>
      <c r="AJ978" s="11"/>
      <c r="AK978" s="11"/>
    </row>
    <row r="979" ht="13.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89"/>
      <c r="AB979" s="11"/>
      <c r="AC979" s="264"/>
      <c r="AD979" s="11"/>
      <c r="AE979" s="11"/>
      <c r="AF979" s="11"/>
      <c r="AG979" s="11"/>
      <c r="AH979" s="11"/>
      <c r="AI979" s="11"/>
      <c r="AJ979" s="11"/>
      <c r="AK979" s="11"/>
    </row>
    <row r="980" ht="13.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89"/>
      <c r="AB980" s="11"/>
      <c r="AC980" s="264"/>
      <c r="AD980" s="11"/>
      <c r="AE980" s="11"/>
      <c r="AF980" s="11"/>
      <c r="AG980" s="11"/>
      <c r="AH980" s="11"/>
      <c r="AI980" s="11"/>
      <c r="AJ980" s="11"/>
      <c r="AK980" s="11"/>
    </row>
    <row r="981" ht="13.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89"/>
      <c r="AB981" s="11"/>
      <c r="AC981" s="264"/>
      <c r="AD981" s="11"/>
      <c r="AE981" s="11"/>
      <c r="AF981" s="11"/>
      <c r="AG981" s="11"/>
      <c r="AH981" s="11"/>
      <c r="AI981" s="11"/>
      <c r="AJ981" s="11"/>
      <c r="AK981" s="11"/>
    </row>
    <row r="982" ht="13.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89"/>
      <c r="AB982" s="11"/>
      <c r="AC982" s="264"/>
      <c r="AD982" s="11"/>
      <c r="AE982" s="11"/>
      <c r="AF982" s="11"/>
      <c r="AG982" s="11"/>
      <c r="AH982" s="11"/>
      <c r="AI982" s="11"/>
      <c r="AJ982" s="11"/>
      <c r="AK982" s="11"/>
    </row>
    <row r="983" ht="13.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89"/>
      <c r="AB983" s="11"/>
      <c r="AC983" s="264"/>
      <c r="AD983" s="11"/>
      <c r="AE983" s="11"/>
      <c r="AF983" s="11"/>
      <c r="AG983" s="11"/>
      <c r="AH983" s="11"/>
      <c r="AI983" s="11"/>
      <c r="AJ983" s="11"/>
      <c r="AK983" s="11"/>
    </row>
    <row r="984" ht="13.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89"/>
      <c r="AB984" s="11"/>
      <c r="AC984" s="264"/>
      <c r="AD984" s="11"/>
      <c r="AE984" s="11"/>
      <c r="AF984" s="11"/>
      <c r="AG984" s="11"/>
      <c r="AH984" s="11"/>
      <c r="AI984" s="11"/>
      <c r="AJ984" s="11"/>
      <c r="AK984" s="11"/>
    </row>
    <row r="985" ht="13.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89"/>
      <c r="AB985" s="11"/>
      <c r="AC985" s="264"/>
      <c r="AD985" s="11"/>
      <c r="AE985" s="11"/>
      <c r="AF985" s="11"/>
      <c r="AG985" s="11"/>
      <c r="AH985" s="11"/>
      <c r="AI985" s="11"/>
      <c r="AJ985" s="11"/>
      <c r="AK985" s="11"/>
    </row>
    <row r="986" ht="13.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89"/>
      <c r="AB986" s="11"/>
      <c r="AC986" s="264"/>
      <c r="AD986" s="11"/>
      <c r="AE986" s="11"/>
      <c r="AF986" s="11"/>
      <c r="AG986" s="11"/>
      <c r="AH986" s="11"/>
      <c r="AI986" s="11"/>
      <c r="AJ986" s="11"/>
      <c r="AK986" s="11"/>
    </row>
    <row r="987" ht="13.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89"/>
      <c r="AB987" s="11"/>
      <c r="AC987" s="264"/>
      <c r="AD987" s="11"/>
      <c r="AE987" s="11"/>
      <c r="AF987" s="11"/>
      <c r="AG987" s="11"/>
      <c r="AH987" s="11"/>
      <c r="AI987" s="11"/>
      <c r="AJ987" s="11"/>
      <c r="AK987" s="11"/>
    </row>
    <row r="988" ht="13.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89"/>
      <c r="AB988" s="11"/>
      <c r="AC988" s="264"/>
      <c r="AD988" s="11"/>
      <c r="AE988" s="11"/>
      <c r="AF988" s="11"/>
      <c r="AG988" s="11"/>
      <c r="AH988" s="11"/>
      <c r="AI988" s="11"/>
      <c r="AJ988" s="11"/>
      <c r="AK988" s="11"/>
    </row>
    <row r="989" ht="13.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89"/>
      <c r="AB989" s="11"/>
      <c r="AC989" s="264"/>
      <c r="AD989" s="11"/>
      <c r="AE989" s="11"/>
      <c r="AF989" s="11"/>
      <c r="AG989" s="11"/>
      <c r="AH989" s="11"/>
      <c r="AI989" s="11"/>
      <c r="AJ989" s="11"/>
      <c r="AK989" s="11"/>
    </row>
    <row r="990" ht="13.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89"/>
      <c r="AB990" s="11"/>
      <c r="AC990" s="264"/>
      <c r="AD990" s="11"/>
      <c r="AE990" s="11"/>
      <c r="AF990" s="11"/>
      <c r="AG990" s="11"/>
      <c r="AH990" s="11"/>
      <c r="AI990" s="11"/>
      <c r="AJ990" s="11"/>
      <c r="AK990" s="11"/>
    </row>
    <row r="991" ht="13.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89"/>
      <c r="AB991" s="11"/>
      <c r="AC991" s="264"/>
      <c r="AD991" s="11"/>
      <c r="AE991" s="11"/>
      <c r="AF991" s="11"/>
      <c r="AG991" s="11"/>
      <c r="AH991" s="11"/>
      <c r="AI991" s="11"/>
      <c r="AJ991" s="11"/>
      <c r="AK991" s="11"/>
    </row>
    <row r="992" ht="13.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89"/>
      <c r="AB992" s="11"/>
      <c r="AC992" s="264"/>
      <c r="AD992" s="11"/>
      <c r="AE992" s="11"/>
      <c r="AF992" s="11"/>
      <c r="AG992" s="11"/>
      <c r="AH992" s="11"/>
      <c r="AI992" s="11"/>
      <c r="AJ992" s="11"/>
      <c r="AK992" s="11"/>
    </row>
    <row r="993" ht="13.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89"/>
      <c r="AB993" s="11"/>
      <c r="AC993" s="264"/>
      <c r="AD993" s="11"/>
      <c r="AE993" s="11"/>
      <c r="AF993" s="11"/>
      <c r="AG993" s="11"/>
      <c r="AH993" s="11"/>
      <c r="AI993" s="11"/>
      <c r="AJ993" s="11"/>
      <c r="AK993" s="11"/>
    </row>
    <row r="994" ht="13.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89"/>
      <c r="AB994" s="11"/>
      <c r="AC994" s="264"/>
      <c r="AD994" s="11"/>
      <c r="AE994" s="11"/>
      <c r="AF994" s="11"/>
      <c r="AG994" s="11"/>
      <c r="AH994" s="11"/>
      <c r="AI994" s="11"/>
      <c r="AJ994" s="11"/>
      <c r="AK994" s="11"/>
    </row>
    <row r="995" ht="13.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89"/>
      <c r="AB995" s="11"/>
      <c r="AC995" s="264"/>
      <c r="AD995" s="11"/>
      <c r="AE995" s="11"/>
      <c r="AF995" s="11"/>
      <c r="AG995" s="11"/>
      <c r="AH995" s="11"/>
      <c r="AI995" s="11"/>
      <c r="AJ995" s="11"/>
      <c r="AK995" s="11"/>
    </row>
    <row r="996" ht="13.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89"/>
      <c r="AB996" s="11"/>
      <c r="AC996" s="264"/>
      <c r="AD996" s="11"/>
      <c r="AE996" s="11"/>
      <c r="AF996" s="11"/>
      <c r="AG996" s="11"/>
      <c r="AH996" s="11"/>
      <c r="AI996" s="11"/>
      <c r="AJ996" s="11"/>
      <c r="AK996" s="11"/>
    </row>
    <row r="997" ht="13.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89"/>
      <c r="AB997" s="11"/>
      <c r="AC997" s="264"/>
      <c r="AD997" s="11"/>
      <c r="AE997" s="11"/>
      <c r="AF997" s="11"/>
      <c r="AG997" s="11"/>
      <c r="AH997" s="11"/>
      <c r="AI997" s="11"/>
      <c r="AJ997" s="11"/>
      <c r="AK997" s="11"/>
    </row>
    <row r="998" ht="13.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89"/>
      <c r="AB998" s="11"/>
      <c r="AC998" s="264"/>
      <c r="AD998" s="11"/>
      <c r="AE998" s="11"/>
      <c r="AF998" s="11"/>
      <c r="AG998" s="11"/>
      <c r="AH998" s="11"/>
      <c r="AI998" s="11"/>
      <c r="AJ998" s="11"/>
      <c r="AK998" s="11"/>
    </row>
    <row r="999" ht="13.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89"/>
      <c r="AB999" s="11"/>
      <c r="AC999" s="264"/>
      <c r="AD999" s="11"/>
      <c r="AE999" s="11"/>
      <c r="AF999" s="11"/>
      <c r="AG999" s="11"/>
      <c r="AH999" s="11"/>
      <c r="AI999" s="11"/>
      <c r="AJ999" s="11"/>
      <c r="AK999" s="11"/>
    </row>
    <row r="1000" ht="13.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89"/>
      <c r="AB1000" s="11"/>
      <c r="AC1000" s="264"/>
      <c r="AD1000" s="11"/>
      <c r="AE1000" s="11"/>
      <c r="AF1000" s="11"/>
      <c r="AG1000" s="11"/>
      <c r="AH1000" s="11"/>
      <c r="AI1000" s="11"/>
      <c r="AJ1000" s="11"/>
      <c r="AK1000" s="11"/>
    </row>
  </sheetData>
  <mergeCells count="310">
    <mergeCell ref="J71:R71"/>
    <mergeCell ref="J73:R73"/>
    <mergeCell ref="S73:T73"/>
    <mergeCell ref="U73:V73"/>
    <mergeCell ref="W73:X73"/>
    <mergeCell ref="H68:Y68"/>
    <mergeCell ref="A69:Y69"/>
    <mergeCell ref="H70:Y70"/>
    <mergeCell ref="S71:T71"/>
    <mergeCell ref="U71:V71"/>
    <mergeCell ref="W71:X71"/>
    <mergeCell ref="B72:Y72"/>
    <mergeCell ref="A38:G38"/>
    <mergeCell ref="H38:I38"/>
    <mergeCell ref="J38:U38"/>
    <mergeCell ref="V38:Y38"/>
    <mergeCell ref="H39:H40"/>
    <mergeCell ref="I39:I40"/>
    <mergeCell ref="Y39:Y40"/>
    <mergeCell ref="W40:X40"/>
    <mergeCell ref="B40:G40"/>
    <mergeCell ref="J40:V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6:G66"/>
    <mergeCell ref="A68:G68"/>
    <mergeCell ref="A70:G70"/>
    <mergeCell ref="B71:G71"/>
    <mergeCell ref="B73:G73"/>
    <mergeCell ref="B75:G75"/>
    <mergeCell ref="B77:G77"/>
    <mergeCell ref="B60:G60"/>
    <mergeCell ref="B61:G61"/>
    <mergeCell ref="B62:G62"/>
    <mergeCell ref="B63:G63"/>
    <mergeCell ref="B64:G64"/>
    <mergeCell ref="B65:G65"/>
    <mergeCell ref="A67:Y67"/>
    <mergeCell ref="S77:T77"/>
    <mergeCell ref="U77:V77"/>
    <mergeCell ref="B86:Y86"/>
    <mergeCell ref="J87:R87"/>
    <mergeCell ref="S87:T87"/>
    <mergeCell ref="U87:V87"/>
    <mergeCell ref="W87:X87"/>
    <mergeCell ref="B88:Y88"/>
    <mergeCell ref="W89:X89"/>
    <mergeCell ref="B91:G91"/>
    <mergeCell ref="B93:G93"/>
    <mergeCell ref="B95:G95"/>
    <mergeCell ref="B97:G97"/>
    <mergeCell ref="B99:G99"/>
    <mergeCell ref="B101:G101"/>
    <mergeCell ref="J89:R89"/>
    <mergeCell ref="B90:Y90"/>
    <mergeCell ref="J91:R91"/>
    <mergeCell ref="S91:T91"/>
    <mergeCell ref="U91:V91"/>
    <mergeCell ref="W91:X91"/>
    <mergeCell ref="B92:Y92"/>
    <mergeCell ref="U95:V95"/>
    <mergeCell ref="W95:X95"/>
    <mergeCell ref="J95:R95"/>
    <mergeCell ref="J97:R97"/>
    <mergeCell ref="S97:T97"/>
    <mergeCell ref="U97:V97"/>
    <mergeCell ref="W97:X97"/>
    <mergeCell ref="J93:R93"/>
    <mergeCell ref="S93:T93"/>
    <mergeCell ref="U93:V93"/>
    <mergeCell ref="W93:X93"/>
    <mergeCell ref="B94:Y94"/>
    <mergeCell ref="S95:T95"/>
    <mergeCell ref="B96:Y96"/>
    <mergeCell ref="S101:T101"/>
    <mergeCell ref="U101:V101"/>
    <mergeCell ref="B110:Y110"/>
    <mergeCell ref="J111:R111"/>
    <mergeCell ref="S111:T111"/>
    <mergeCell ref="U111:V111"/>
    <mergeCell ref="W111:X111"/>
    <mergeCell ref="B112:Y112"/>
    <mergeCell ref="W113:X113"/>
    <mergeCell ref="B115:G115"/>
    <mergeCell ref="B117:G117"/>
    <mergeCell ref="B119:G119"/>
    <mergeCell ref="J113:R113"/>
    <mergeCell ref="B114:Y114"/>
    <mergeCell ref="J115:R115"/>
    <mergeCell ref="S115:T115"/>
    <mergeCell ref="U115:V115"/>
    <mergeCell ref="W115:X115"/>
    <mergeCell ref="B116:Y116"/>
    <mergeCell ref="U119:V119"/>
    <mergeCell ref="W119:X119"/>
    <mergeCell ref="J117:R117"/>
    <mergeCell ref="S117:T117"/>
    <mergeCell ref="U117:V117"/>
    <mergeCell ref="W117:X117"/>
    <mergeCell ref="B118:Y118"/>
    <mergeCell ref="J119:R119"/>
    <mergeCell ref="S119:T119"/>
    <mergeCell ref="B120:Y120"/>
    <mergeCell ref="B98:Y98"/>
    <mergeCell ref="J99:R99"/>
    <mergeCell ref="S99:T99"/>
    <mergeCell ref="U99:V99"/>
    <mergeCell ref="W99:X99"/>
    <mergeCell ref="B100:Y100"/>
    <mergeCell ref="W101:X101"/>
    <mergeCell ref="B103:G103"/>
    <mergeCell ref="B105:G105"/>
    <mergeCell ref="B107:G107"/>
    <mergeCell ref="B109:G109"/>
    <mergeCell ref="B111:G111"/>
    <mergeCell ref="B113:G113"/>
    <mergeCell ref="J101:R101"/>
    <mergeCell ref="B102:Y102"/>
    <mergeCell ref="J103:R103"/>
    <mergeCell ref="S103:T103"/>
    <mergeCell ref="U103:V103"/>
    <mergeCell ref="W103:X103"/>
    <mergeCell ref="B104:Y104"/>
    <mergeCell ref="U107:V107"/>
    <mergeCell ref="W107:X107"/>
    <mergeCell ref="J107:R107"/>
    <mergeCell ref="J109:R109"/>
    <mergeCell ref="S109:T109"/>
    <mergeCell ref="U109:V109"/>
    <mergeCell ref="W109:X109"/>
    <mergeCell ref="J105:R105"/>
    <mergeCell ref="S105:T105"/>
    <mergeCell ref="U105:V105"/>
    <mergeCell ref="W105:X105"/>
    <mergeCell ref="B106:Y106"/>
    <mergeCell ref="S107:T107"/>
    <mergeCell ref="B108:Y108"/>
    <mergeCell ref="S113:T113"/>
    <mergeCell ref="U113:V113"/>
    <mergeCell ref="S7:T7"/>
    <mergeCell ref="U7:W7"/>
    <mergeCell ref="AA8:AC8"/>
    <mergeCell ref="A1:W1"/>
    <mergeCell ref="A4:Y4"/>
    <mergeCell ref="A5:Y5"/>
    <mergeCell ref="B7:F7"/>
    <mergeCell ref="G7:H7"/>
    <mergeCell ref="I7:K7"/>
    <mergeCell ref="L7:R7"/>
    <mergeCell ref="A9:Y9"/>
    <mergeCell ref="A10:Y10"/>
    <mergeCell ref="D11:E11"/>
    <mergeCell ref="G11:H11"/>
    <mergeCell ref="K11:Q11"/>
    <mergeCell ref="R11:S11"/>
    <mergeCell ref="T11:V11"/>
    <mergeCell ref="Q15:R15"/>
    <mergeCell ref="S15:X15"/>
    <mergeCell ref="I11:J11"/>
    <mergeCell ref="A13:M13"/>
    <mergeCell ref="N13:O13"/>
    <mergeCell ref="P13:X13"/>
    <mergeCell ref="A14:Y14"/>
    <mergeCell ref="A15:H15"/>
    <mergeCell ref="J15:P15"/>
    <mergeCell ref="I17:J17"/>
    <mergeCell ref="I18:J18"/>
    <mergeCell ref="K18:L18"/>
    <mergeCell ref="M18:N18"/>
    <mergeCell ref="R24:W24"/>
    <mergeCell ref="R25:W25"/>
    <mergeCell ref="R18:W18"/>
    <mergeCell ref="X18:Y18"/>
    <mergeCell ref="R19:W19"/>
    <mergeCell ref="R20:W20"/>
    <mergeCell ref="R21:W21"/>
    <mergeCell ref="R22:W22"/>
    <mergeCell ref="R23:W23"/>
    <mergeCell ref="I26:J26"/>
    <mergeCell ref="I27:J27"/>
    <mergeCell ref="K27:L27"/>
    <mergeCell ref="M27:N27"/>
    <mergeCell ref="I28:J28"/>
    <mergeCell ref="K28:L28"/>
    <mergeCell ref="I22:J22"/>
    <mergeCell ref="I23:J23"/>
    <mergeCell ref="K23:L23"/>
    <mergeCell ref="M23:N23"/>
    <mergeCell ref="O25:Q28"/>
    <mergeCell ref="K26:L26"/>
    <mergeCell ref="M26:N26"/>
    <mergeCell ref="M28:N28"/>
    <mergeCell ref="R28:W28"/>
    <mergeCell ref="A29:Q29"/>
    <mergeCell ref="A26:E26"/>
    <mergeCell ref="A27:E27"/>
    <mergeCell ref="F27:G27"/>
    <mergeCell ref="A28:E28"/>
    <mergeCell ref="F28:G28"/>
    <mergeCell ref="A31:H31"/>
    <mergeCell ref="I31:M31"/>
    <mergeCell ref="I33:O33"/>
    <mergeCell ref="P33:Q33"/>
    <mergeCell ref="N31:Q31"/>
    <mergeCell ref="R31:W31"/>
    <mergeCell ref="A32:G32"/>
    <mergeCell ref="I32:O32"/>
    <mergeCell ref="P32:Q32"/>
    <mergeCell ref="R32:W32"/>
    <mergeCell ref="A33:G33"/>
    <mergeCell ref="A17:E17"/>
    <mergeCell ref="F17:G17"/>
    <mergeCell ref="K17:L17"/>
    <mergeCell ref="M17:N17"/>
    <mergeCell ref="R17:W17"/>
    <mergeCell ref="A18:E18"/>
    <mergeCell ref="F18:G18"/>
    <mergeCell ref="A19:E19"/>
    <mergeCell ref="F19:G19"/>
    <mergeCell ref="I19:J19"/>
    <mergeCell ref="K19:L19"/>
    <mergeCell ref="M19:N19"/>
    <mergeCell ref="F20:G20"/>
    <mergeCell ref="M20:N20"/>
    <mergeCell ref="I20:J20"/>
    <mergeCell ref="K20:L20"/>
    <mergeCell ref="I21:J21"/>
    <mergeCell ref="K21:L21"/>
    <mergeCell ref="M21:N21"/>
    <mergeCell ref="K22:L22"/>
    <mergeCell ref="M22:N22"/>
    <mergeCell ref="A24:E24"/>
    <mergeCell ref="F24:G24"/>
    <mergeCell ref="I24:J24"/>
    <mergeCell ref="K24:L24"/>
    <mergeCell ref="M24:N24"/>
    <mergeCell ref="A20:E20"/>
    <mergeCell ref="A21:E21"/>
    <mergeCell ref="F21:G21"/>
    <mergeCell ref="A22:E22"/>
    <mergeCell ref="F22:G22"/>
    <mergeCell ref="A23:E23"/>
    <mergeCell ref="F23:G23"/>
    <mergeCell ref="A25:E25"/>
    <mergeCell ref="F25:G25"/>
    <mergeCell ref="I25:J25"/>
    <mergeCell ref="K25:L25"/>
    <mergeCell ref="M25:N25"/>
    <mergeCell ref="F26:G26"/>
    <mergeCell ref="R26:W26"/>
    <mergeCell ref="A34:G34"/>
    <mergeCell ref="I34:O34"/>
    <mergeCell ref="P34:Q34"/>
    <mergeCell ref="A35:G35"/>
    <mergeCell ref="I35:O35"/>
    <mergeCell ref="P35:Q35"/>
    <mergeCell ref="A37:Y37"/>
    <mergeCell ref="B74:Y74"/>
    <mergeCell ref="J75:R75"/>
    <mergeCell ref="S75:T75"/>
    <mergeCell ref="U75:V75"/>
    <mergeCell ref="W75:X75"/>
    <mergeCell ref="B76:Y76"/>
    <mergeCell ref="W77:X77"/>
    <mergeCell ref="B79:G79"/>
    <mergeCell ref="B81:G81"/>
    <mergeCell ref="B83:G83"/>
    <mergeCell ref="B85:G85"/>
    <mergeCell ref="B87:G87"/>
    <mergeCell ref="B89:G89"/>
    <mergeCell ref="J77:R77"/>
    <mergeCell ref="B78:Y78"/>
    <mergeCell ref="J79:R79"/>
    <mergeCell ref="S79:T79"/>
    <mergeCell ref="U79:V79"/>
    <mergeCell ref="W79:X79"/>
    <mergeCell ref="B80:Y80"/>
    <mergeCell ref="U83:V83"/>
    <mergeCell ref="W83:X83"/>
    <mergeCell ref="J83:R83"/>
    <mergeCell ref="J85:R85"/>
    <mergeCell ref="S85:T85"/>
    <mergeCell ref="U85:V85"/>
    <mergeCell ref="W85:X85"/>
    <mergeCell ref="J81:R81"/>
    <mergeCell ref="S81:T81"/>
    <mergeCell ref="U81:V81"/>
    <mergeCell ref="W81:X81"/>
    <mergeCell ref="B82:Y82"/>
    <mergeCell ref="S83:T83"/>
    <mergeCell ref="B84:Y84"/>
    <mergeCell ref="S89:T89"/>
    <mergeCell ref="U89:V89"/>
  </mergeCells>
  <dataValidations>
    <dataValidation type="list" allowBlank="1" showErrorMessage="1" sqref="L16:M16 Y15:Y16 X19:X22 F20:F23 H20:I23 K20:K23 M20:M23 F28 H28:I28 K28 M28 X24:Y28 P32:P34 H33:H35 W33:W35 Y31:Y35">
      <formula1>$AB$34:$AB$35</formula1>
    </dataValidation>
    <dataValidation type="list" allowBlank="1" showErrorMessage="1" sqref="F18 H18:I18 K18 M18 F25:F27 H25:I27 K25:K27 M25:M27">
      <formula1>$AA$18:$AA$60</formula1>
    </dataValidation>
    <dataValidation type="list" allowBlank="1" showInputMessage="1" showErrorMessage="1" prompt="Select one" sqref="X18">
      <formula1>$AB$40:$AB$57</formula1>
    </dataValidation>
    <dataValidation type="list" allowBlank="1" showErrorMessage="1" sqref="F24 H24:I24 K24 M24">
      <formula1>$AB$22:$AB$29</formula1>
    </dataValidation>
  </dataValidations>
  <printOptions/>
  <pageMargins bottom="0.5" footer="0.0" header="0.0" left="0.5" right="0.5" top="0.5"/>
  <pageSetup fitToHeight="0"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5.29"/>
    <col customWidth="1" min="3" max="5" width="3.57"/>
    <col customWidth="1" min="6" max="6" width="2.86"/>
    <col customWidth="1" min="7" max="7" width="3.43"/>
    <col customWidth="1" min="8" max="8" width="6.43"/>
    <col customWidth="1" min="9" max="9" width="4.29"/>
    <col customWidth="1" min="10" max="22" width="3.0"/>
    <col customWidth="1" min="23" max="25" width="7.57"/>
    <col customWidth="1" hidden="1" min="26" max="28" width="9.14"/>
    <col customWidth="1" min="29" max="29" width="77.29"/>
    <col customWidth="1" min="30" max="37" width="9.14"/>
  </cols>
  <sheetData>
    <row r="1" ht="29.25" customHeight="1">
      <c r="A1" s="6" t="s">
        <v>599</v>
      </c>
      <c r="X1" s="11"/>
      <c r="Y1" s="11"/>
      <c r="Z1" s="11"/>
      <c r="AA1" s="189"/>
      <c r="AB1" s="11"/>
      <c r="AC1" s="263" t="s">
        <v>686</v>
      </c>
      <c r="AD1" s="264"/>
      <c r="AE1" s="11"/>
      <c r="AF1" s="11"/>
      <c r="AG1" s="11"/>
      <c r="AH1" s="11"/>
      <c r="AI1" s="11"/>
      <c r="AJ1" s="11"/>
      <c r="AK1" s="11"/>
    </row>
    <row r="2" ht="13.5"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89"/>
      <c r="AB2" s="11"/>
      <c r="AC2" s="264" t="s">
        <v>687</v>
      </c>
      <c r="AD2" s="264"/>
      <c r="AE2" s="11"/>
      <c r="AF2" s="11"/>
      <c r="AG2" s="11"/>
      <c r="AH2" s="11"/>
      <c r="AI2" s="11"/>
      <c r="AJ2" s="11"/>
      <c r="AK2" s="11"/>
    </row>
    <row r="3" ht="13.5" customHeight="1">
      <c r="A3" s="11"/>
      <c r="B3" s="11"/>
      <c r="C3" s="11"/>
      <c r="D3" s="11"/>
      <c r="E3" s="11"/>
      <c r="F3" s="11"/>
      <c r="G3" s="11"/>
      <c r="H3" s="11"/>
      <c r="I3" s="11"/>
      <c r="J3" s="11"/>
      <c r="K3" s="11"/>
      <c r="L3" s="11"/>
      <c r="M3" s="11"/>
      <c r="N3" s="11"/>
      <c r="O3" s="11"/>
      <c r="P3" s="11"/>
      <c r="Q3" s="11"/>
      <c r="R3" s="11"/>
      <c r="S3" s="11"/>
      <c r="T3" s="11"/>
      <c r="U3" s="11"/>
      <c r="V3" s="11"/>
      <c r="W3" s="11"/>
      <c r="X3" s="11"/>
      <c r="Y3" s="11"/>
      <c r="Z3" s="11"/>
      <c r="AA3" s="189"/>
      <c r="AB3" s="11"/>
      <c r="AC3" s="11" t="s">
        <v>688</v>
      </c>
      <c r="AD3" s="264"/>
      <c r="AE3" s="11"/>
      <c r="AF3" s="11"/>
      <c r="AG3" s="11"/>
      <c r="AH3" s="11"/>
      <c r="AI3" s="11"/>
      <c r="AJ3" s="11"/>
      <c r="AK3" s="11"/>
    </row>
    <row r="4" ht="13.5" customHeight="1">
      <c r="A4" s="265" t="s">
        <v>1179</v>
      </c>
      <c r="Z4" s="11"/>
      <c r="AA4" s="189"/>
      <c r="AB4" s="11"/>
      <c r="AC4" s="11" t="s">
        <v>690</v>
      </c>
      <c r="AD4" s="264"/>
      <c r="AE4" s="11"/>
      <c r="AF4" s="11"/>
      <c r="AG4" s="11"/>
      <c r="AH4" s="11"/>
      <c r="AI4" s="11"/>
      <c r="AJ4" s="11"/>
      <c r="AK4" s="11"/>
    </row>
    <row r="5" ht="13.5" customHeight="1">
      <c r="A5" s="267" t="str">
        <f>IF('Task 1'!C7="","",'Task 1'!C7)</f>
        <v>SECA</v>
      </c>
      <c r="Z5" s="11"/>
      <c r="AA5" s="189"/>
      <c r="AB5" s="11"/>
      <c r="AC5" s="11" t="s">
        <v>692</v>
      </c>
      <c r="AD5" s="264"/>
      <c r="AE5" s="11"/>
      <c r="AF5" s="11"/>
      <c r="AG5" s="11"/>
      <c r="AH5" s="11"/>
      <c r="AI5" s="11"/>
      <c r="AJ5" s="11"/>
      <c r="AK5" s="11"/>
    </row>
    <row r="6" ht="3.0" customHeight="1">
      <c r="A6" s="267"/>
      <c r="B6" s="267"/>
      <c r="C6" s="267"/>
      <c r="D6" s="5"/>
      <c r="E6" s="5"/>
      <c r="F6" s="5"/>
      <c r="G6" s="5"/>
      <c r="H6" s="5"/>
      <c r="I6" s="5"/>
      <c r="J6" s="5"/>
      <c r="K6" s="5"/>
      <c r="L6" s="5"/>
      <c r="M6" s="5"/>
      <c r="N6" s="5"/>
      <c r="O6" s="5"/>
      <c r="P6" s="5"/>
      <c r="Q6" s="5"/>
      <c r="R6" s="5"/>
      <c r="S6" s="5"/>
      <c r="T6" s="5"/>
      <c r="U6" s="5"/>
      <c r="V6" s="5"/>
      <c r="W6" s="5"/>
      <c r="X6" s="5"/>
      <c r="Y6" s="5"/>
      <c r="Z6" s="11"/>
      <c r="AA6" s="189"/>
      <c r="AB6" s="11"/>
      <c r="AC6" s="11"/>
      <c r="AD6" s="264"/>
      <c r="AE6" s="11"/>
      <c r="AF6" s="11"/>
      <c r="AG6" s="11"/>
      <c r="AH6" s="11"/>
      <c r="AI6" s="11"/>
      <c r="AJ6" s="11"/>
      <c r="AK6" s="11"/>
    </row>
    <row r="7" ht="18.0" customHeight="1">
      <c r="A7" s="268" t="s">
        <v>608</v>
      </c>
      <c r="B7" s="269" t="s">
        <v>666</v>
      </c>
      <c r="G7" s="270" t="str">
        <f>IF('Task 1'!B7="","",'Task 1'!B7)</f>
        <v>2019-2020</v>
      </c>
      <c r="I7" s="271" t="s">
        <v>36</v>
      </c>
      <c r="L7" s="269" t="str">
        <f>IF('Task 1'!F7="","",'Task 1'!F7)</f>
        <v>H92588</v>
      </c>
      <c r="S7" s="271" t="s">
        <v>39</v>
      </c>
      <c r="U7" s="269" t="str">
        <f>IF('Task 1'!J7="","",'Task 1'!J7)</f>
        <v>27 North</v>
      </c>
      <c r="X7" s="271" t="s">
        <v>38</v>
      </c>
      <c r="Y7" s="270">
        <f>IF('Task 1'!I7="","",'Task 1'!I7)</f>
        <v>16</v>
      </c>
      <c r="Z7" s="195"/>
      <c r="AA7" s="193"/>
      <c r="AB7" s="195"/>
      <c r="AC7" s="195"/>
      <c r="AD7" s="266"/>
      <c r="AE7" s="195"/>
      <c r="AF7" s="195"/>
      <c r="AG7" s="195"/>
      <c r="AH7" s="195"/>
      <c r="AI7" s="195"/>
      <c r="AJ7" s="195"/>
      <c r="AK7" s="195"/>
    </row>
    <row r="8" ht="3.0" customHeight="1">
      <c r="A8" s="236"/>
      <c r="B8" s="11"/>
      <c r="C8" s="11"/>
      <c r="D8" s="11"/>
      <c r="E8" s="11"/>
      <c r="F8" s="11"/>
      <c r="G8" s="11"/>
      <c r="H8" s="11"/>
      <c r="I8" s="11"/>
      <c r="J8" s="11"/>
      <c r="K8" s="11"/>
      <c r="L8" s="11"/>
      <c r="M8" s="11"/>
      <c r="N8" s="11"/>
      <c r="O8" s="11"/>
      <c r="P8" s="11"/>
      <c r="Q8" s="11"/>
      <c r="R8" s="11"/>
      <c r="S8" s="11"/>
      <c r="T8" s="11"/>
      <c r="U8" s="11"/>
      <c r="V8" s="11"/>
      <c r="W8" s="11"/>
      <c r="X8" s="11"/>
      <c r="Y8" s="11"/>
      <c r="Z8" s="11"/>
      <c r="AA8" s="189" t="s">
        <v>693</v>
      </c>
      <c r="AD8" s="222"/>
      <c r="AE8" s="11"/>
      <c r="AF8" s="11"/>
      <c r="AG8" s="11"/>
      <c r="AH8" s="11"/>
      <c r="AI8" s="11"/>
      <c r="AJ8" s="11"/>
      <c r="AK8" s="11"/>
    </row>
    <row r="9" ht="13.5" customHeight="1">
      <c r="A9" s="272" t="s">
        <v>694</v>
      </c>
      <c r="B9" s="273"/>
      <c r="C9" s="273"/>
      <c r="D9" s="273"/>
      <c r="E9" s="273"/>
      <c r="F9" s="273"/>
      <c r="G9" s="273"/>
      <c r="H9" s="273"/>
      <c r="I9" s="273"/>
      <c r="J9" s="273"/>
      <c r="K9" s="273"/>
      <c r="L9" s="273"/>
      <c r="M9" s="273"/>
      <c r="N9" s="273"/>
      <c r="O9" s="273"/>
      <c r="P9" s="273"/>
      <c r="Q9" s="273"/>
      <c r="R9" s="273"/>
      <c r="S9" s="273"/>
      <c r="T9" s="273"/>
      <c r="U9" s="273"/>
      <c r="V9" s="273"/>
      <c r="W9" s="273"/>
      <c r="X9" s="273"/>
      <c r="Y9" s="274"/>
      <c r="Z9" s="11"/>
      <c r="AA9" s="189"/>
      <c r="AB9" s="11"/>
      <c r="AC9" s="264" t="s">
        <v>695</v>
      </c>
      <c r="AD9" s="264"/>
      <c r="AE9" s="11"/>
      <c r="AF9" s="11"/>
      <c r="AG9" s="11"/>
      <c r="AH9" s="11"/>
      <c r="AI9" s="11"/>
      <c r="AJ9" s="11"/>
      <c r="AK9" s="11"/>
    </row>
    <row r="10" ht="13.5" customHeight="1">
      <c r="A10" s="275" t="s">
        <v>696</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7"/>
      <c r="Z10" s="11"/>
      <c r="AA10" s="189"/>
      <c r="AB10" s="11"/>
      <c r="AC10" s="264" t="s">
        <v>1041</v>
      </c>
      <c r="AD10" s="264"/>
      <c r="AE10" s="11"/>
      <c r="AF10" s="11"/>
      <c r="AG10" s="11"/>
      <c r="AH10" s="11"/>
      <c r="AI10" s="11"/>
      <c r="AJ10" s="11"/>
      <c r="AK10" s="11"/>
    </row>
    <row r="11" ht="13.5" customHeight="1">
      <c r="A11" s="11"/>
      <c r="B11" s="11"/>
      <c r="C11" s="278" t="s">
        <v>1180</v>
      </c>
      <c r="D11" s="279">
        <f>July!D11+July!R11</f>
        <v>149</v>
      </c>
      <c r="E11" s="25"/>
      <c r="F11" s="11"/>
      <c r="G11" s="278" t="s">
        <v>1181</v>
      </c>
      <c r="I11" s="279">
        <f>D11+R11</f>
        <v>149</v>
      </c>
      <c r="J11" s="25"/>
      <c r="K11" s="280" t="s">
        <v>1182</v>
      </c>
      <c r="R11" s="279"/>
      <c r="S11" s="25"/>
      <c r="T11" s="281" t="s">
        <v>700</v>
      </c>
      <c r="W11" s="282"/>
      <c r="X11" s="278" t="s">
        <v>701</v>
      </c>
      <c r="Y11" s="283"/>
      <c r="Z11" s="11"/>
      <c r="AA11" s="189"/>
      <c r="AB11" s="11"/>
      <c r="AC11" s="284" t="s">
        <v>1183</v>
      </c>
      <c r="AD11" s="264"/>
      <c r="AE11" s="11"/>
      <c r="AF11" s="11"/>
      <c r="AG11" s="11"/>
      <c r="AH11" s="11"/>
      <c r="AI11" s="11"/>
      <c r="AJ11" s="11"/>
      <c r="AK11" s="11"/>
    </row>
    <row r="12" ht="8.25" customHeight="1">
      <c r="A12" s="284"/>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t="s">
        <v>1184</v>
      </c>
      <c r="AD12" s="284"/>
      <c r="AE12" s="284"/>
      <c r="AF12" s="284"/>
      <c r="AG12" s="284"/>
      <c r="AH12" s="284"/>
      <c r="AI12" s="284"/>
      <c r="AJ12" s="284"/>
      <c r="AK12" s="284"/>
    </row>
    <row r="13" ht="12.0" customHeight="1">
      <c r="A13" s="278" t="s">
        <v>953</v>
      </c>
      <c r="N13" s="279" t="str">
        <f>'Task 1'!I36</f>
        <v>No</v>
      </c>
      <c r="O13" s="25"/>
      <c r="P13" s="278" t="s">
        <v>954</v>
      </c>
      <c r="Y13" s="279" t="str">
        <f>'Task 1'!I37</f>
        <v>No</v>
      </c>
      <c r="Z13" s="285"/>
      <c r="AA13" s="285"/>
      <c r="AB13" s="285"/>
      <c r="AC13" s="286" t="s">
        <v>1185</v>
      </c>
      <c r="AD13" s="284"/>
      <c r="AE13" s="284"/>
      <c r="AF13" s="284"/>
      <c r="AG13" s="284"/>
      <c r="AH13" s="284"/>
      <c r="AI13" s="284"/>
      <c r="AJ13" s="284"/>
      <c r="AK13" s="284"/>
    </row>
    <row r="14" ht="12.0" customHeight="1">
      <c r="A14" s="257" t="s">
        <v>707</v>
      </c>
      <c r="B14" s="8"/>
      <c r="C14" s="8"/>
      <c r="D14" s="8"/>
      <c r="E14" s="8"/>
      <c r="F14" s="8"/>
      <c r="G14" s="8"/>
      <c r="H14" s="8"/>
      <c r="I14" s="8"/>
      <c r="J14" s="8"/>
      <c r="K14" s="8"/>
      <c r="L14" s="8"/>
      <c r="M14" s="8"/>
      <c r="N14" s="8"/>
      <c r="O14" s="8"/>
      <c r="P14" s="8"/>
      <c r="Q14" s="8"/>
      <c r="R14" s="8"/>
      <c r="S14" s="8"/>
      <c r="T14" s="8"/>
      <c r="U14" s="8"/>
      <c r="V14" s="8"/>
      <c r="W14" s="8"/>
      <c r="X14" s="8"/>
      <c r="Y14" s="10"/>
      <c r="Z14" s="11"/>
      <c r="AA14" s="11"/>
      <c r="AB14" s="11"/>
      <c r="AC14" s="189" t="s">
        <v>957</v>
      </c>
      <c r="AD14" s="11"/>
      <c r="AE14" s="11"/>
      <c r="AF14" s="11"/>
      <c r="AG14" s="11"/>
      <c r="AH14" s="11"/>
      <c r="AI14" s="11"/>
      <c r="AJ14" s="11"/>
      <c r="AK14" s="11"/>
    </row>
    <row r="15" ht="12.0" customHeight="1">
      <c r="A15" s="224" t="s">
        <v>708</v>
      </c>
      <c r="I15" s="287" t="str">
        <f>'Task 1'!I38</f>
        <v>Yes</v>
      </c>
      <c r="J15" s="258" t="s">
        <v>709</v>
      </c>
      <c r="Q15" s="287" t="str">
        <f>'Task 1'!I39</f>
        <v>No</v>
      </c>
      <c r="R15" s="25"/>
      <c r="S15" s="258" t="s">
        <v>710</v>
      </c>
      <c r="Y15" s="287" t="s">
        <v>72</v>
      </c>
      <c r="Z15" s="189"/>
      <c r="AA15" s="189"/>
      <c r="AB15" s="189"/>
      <c r="AC15" s="189"/>
      <c r="AD15" s="189"/>
      <c r="AE15" s="189"/>
      <c r="AF15" s="189"/>
      <c r="AG15" s="189"/>
      <c r="AH15" s="189"/>
      <c r="AI15" s="189"/>
      <c r="AJ15" s="189"/>
      <c r="AK15" s="189"/>
    </row>
    <row r="16" ht="3.0" customHeight="1">
      <c r="A16" s="285"/>
      <c r="B16" s="285"/>
      <c r="C16" s="285"/>
      <c r="D16" s="285"/>
      <c r="E16" s="285"/>
      <c r="F16" s="285"/>
      <c r="G16" s="285"/>
      <c r="H16" s="285"/>
      <c r="I16" s="285"/>
      <c r="J16" s="285"/>
      <c r="K16" s="285"/>
      <c r="L16" s="285"/>
      <c r="M16" s="11"/>
      <c r="N16" s="278"/>
      <c r="O16" s="278"/>
      <c r="P16" s="278"/>
      <c r="Q16" s="278"/>
      <c r="R16" s="278"/>
      <c r="S16" s="278"/>
      <c r="T16" s="278"/>
      <c r="U16" s="278"/>
      <c r="V16" s="278"/>
      <c r="W16" s="278"/>
      <c r="X16" s="278"/>
      <c r="Y16" s="285"/>
      <c r="Z16" s="189"/>
      <c r="AA16" s="189"/>
      <c r="AB16" s="189"/>
      <c r="AC16" s="288"/>
      <c r="AD16" s="288"/>
      <c r="AE16" s="189"/>
      <c r="AF16" s="189"/>
      <c r="AG16" s="189"/>
      <c r="AH16" s="189"/>
      <c r="AI16" s="189"/>
      <c r="AJ16" s="189"/>
      <c r="AK16" s="189"/>
    </row>
    <row r="17" ht="12.0" customHeight="1">
      <c r="A17" s="257" t="s">
        <v>711</v>
      </c>
      <c r="B17" s="8"/>
      <c r="C17" s="8"/>
      <c r="D17" s="8"/>
      <c r="E17" s="10"/>
      <c r="F17" s="289" t="s">
        <v>713</v>
      </c>
      <c r="G17" s="10"/>
      <c r="H17" s="291" t="s">
        <v>715</v>
      </c>
      <c r="I17" s="289" t="s">
        <v>716</v>
      </c>
      <c r="J17" s="10"/>
      <c r="K17" s="289" t="s">
        <v>717</v>
      </c>
      <c r="L17" s="10"/>
      <c r="M17" s="289" t="s">
        <v>718</v>
      </c>
      <c r="N17" s="10"/>
      <c r="O17" s="183"/>
      <c r="P17" s="291"/>
      <c r="Q17" s="291"/>
      <c r="R17" s="257" t="s">
        <v>719</v>
      </c>
      <c r="S17" s="8"/>
      <c r="T17" s="8"/>
      <c r="U17" s="8"/>
      <c r="V17" s="8"/>
      <c r="W17" s="10"/>
      <c r="X17" s="291" t="s">
        <v>720</v>
      </c>
      <c r="Y17" s="292" t="s">
        <v>721</v>
      </c>
      <c r="Z17" s="189"/>
      <c r="AA17" s="189"/>
      <c r="AB17" s="189"/>
      <c r="AC17" s="288"/>
      <c r="AD17" s="288"/>
      <c r="AE17" s="189"/>
      <c r="AF17" s="189"/>
      <c r="AG17" s="189"/>
      <c r="AH17" s="189"/>
      <c r="AI17" s="189"/>
      <c r="AJ17" s="189"/>
      <c r="AK17" s="189"/>
    </row>
    <row r="18" ht="10.5" customHeight="1">
      <c r="A18" s="190" t="s">
        <v>1186</v>
      </c>
      <c r="F18" s="287"/>
      <c r="G18" s="293"/>
      <c r="H18" s="294"/>
      <c r="I18" s="296"/>
      <c r="J18" s="293"/>
      <c r="K18" s="296"/>
      <c r="L18" s="293"/>
      <c r="M18" s="296"/>
      <c r="N18" s="25"/>
      <c r="O18" s="11"/>
      <c r="P18" s="205"/>
      <c r="Q18" s="205"/>
      <c r="R18" s="189" t="s">
        <v>725</v>
      </c>
      <c r="X18" s="418" t="s">
        <v>854</v>
      </c>
      <c r="Y18" s="25"/>
      <c r="Z18" s="189"/>
      <c r="AA18" s="11" t="s">
        <v>665</v>
      </c>
      <c r="AB18" s="189"/>
      <c r="AC18" s="288"/>
      <c r="AD18" s="288"/>
      <c r="AE18" s="189"/>
      <c r="AF18" s="189"/>
      <c r="AG18" s="189"/>
      <c r="AH18" s="189"/>
      <c r="AI18" s="189"/>
      <c r="AJ18" s="189"/>
      <c r="AK18" s="189"/>
    </row>
    <row r="19" ht="10.5" customHeight="1">
      <c r="A19" s="224" t="s">
        <v>727</v>
      </c>
      <c r="F19" s="299">
        <v>0.0</v>
      </c>
      <c r="G19" s="129"/>
      <c r="H19" s="300">
        <v>0.0</v>
      </c>
      <c r="I19" s="302">
        <v>0.0</v>
      </c>
      <c r="J19" s="129"/>
      <c r="K19" s="302">
        <v>0.0</v>
      </c>
      <c r="L19" s="129"/>
      <c r="M19" s="302">
        <v>0.0</v>
      </c>
      <c r="N19" s="128"/>
      <c r="O19" s="189"/>
      <c r="P19" s="189"/>
      <c r="Q19" s="189"/>
      <c r="R19" s="189" t="s">
        <v>728</v>
      </c>
      <c r="X19" s="303" t="s">
        <v>74</v>
      </c>
      <c r="Y19" s="295">
        <v>1.0</v>
      </c>
      <c r="Z19" s="189"/>
      <c r="AA19" s="189" t="s">
        <v>668</v>
      </c>
      <c r="AB19" s="189"/>
      <c r="AC19" s="288"/>
      <c r="AD19" s="288"/>
      <c r="AE19" s="189"/>
      <c r="AF19" s="189"/>
      <c r="AG19" s="189"/>
      <c r="AH19" s="189"/>
      <c r="AI19" s="189"/>
      <c r="AJ19" s="189"/>
      <c r="AK19" s="189"/>
    </row>
    <row r="20" ht="10.5" customHeight="1">
      <c r="A20" s="224" t="s">
        <v>1187</v>
      </c>
      <c r="F20" s="299" t="s">
        <v>72</v>
      </c>
      <c r="G20" s="129"/>
      <c r="H20" s="300" t="s">
        <v>72</v>
      </c>
      <c r="I20" s="302" t="s">
        <v>72</v>
      </c>
      <c r="J20" s="128"/>
      <c r="K20" s="302" t="s">
        <v>72</v>
      </c>
      <c r="L20" s="128"/>
      <c r="M20" s="302" t="s">
        <v>72</v>
      </c>
      <c r="N20" s="128"/>
      <c r="O20" s="189"/>
      <c r="P20" s="189"/>
      <c r="Q20" s="189"/>
      <c r="R20" s="189" t="s">
        <v>731</v>
      </c>
      <c r="X20" s="305" t="s">
        <v>72</v>
      </c>
      <c r="Y20" s="302">
        <v>0.0</v>
      </c>
      <c r="Z20" s="189"/>
      <c r="AA20" s="189" t="s">
        <v>732</v>
      </c>
      <c r="AB20" s="189"/>
      <c r="AC20" s="189"/>
      <c r="AD20" s="189"/>
      <c r="AE20" s="189"/>
      <c r="AF20" s="189"/>
      <c r="AG20" s="189"/>
      <c r="AH20" s="189"/>
      <c r="AI20" s="189"/>
      <c r="AJ20" s="189"/>
      <c r="AK20" s="189"/>
    </row>
    <row r="21" ht="10.5" customHeight="1">
      <c r="A21" s="224" t="s">
        <v>1188</v>
      </c>
      <c r="F21" s="299" t="s">
        <v>72</v>
      </c>
      <c r="G21" s="129"/>
      <c r="H21" s="300" t="s">
        <v>72</v>
      </c>
      <c r="I21" s="302" t="s">
        <v>72</v>
      </c>
      <c r="J21" s="128"/>
      <c r="K21" s="302" t="s">
        <v>72</v>
      </c>
      <c r="L21" s="128"/>
      <c r="M21" s="302" t="s">
        <v>72</v>
      </c>
      <c r="N21" s="128"/>
      <c r="O21" s="189"/>
      <c r="P21" s="189"/>
      <c r="Q21" s="189"/>
      <c r="R21" s="189" t="s">
        <v>736</v>
      </c>
      <c r="X21" s="305" t="s">
        <v>72</v>
      </c>
      <c r="Y21" s="302">
        <v>0.0</v>
      </c>
      <c r="Z21" s="189"/>
      <c r="AA21" s="189" t="s">
        <v>737</v>
      </c>
      <c r="AB21" s="189"/>
      <c r="AC21" s="288"/>
      <c r="AD21" s="288"/>
      <c r="AE21" s="189"/>
      <c r="AF21" s="189"/>
      <c r="AG21" s="189"/>
      <c r="AH21" s="189"/>
      <c r="AI21" s="189"/>
      <c r="AJ21" s="189"/>
      <c r="AK21" s="189"/>
    </row>
    <row r="22" ht="10.5" customHeight="1">
      <c r="A22" s="224" t="s">
        <v>1189</v>
      </c>
      <c r="F22" s="299" t="s">
        <v>72</v>
      </c>
      <c r="G22" s="129"/>
      <c r="H22" s="300" t="s">
        <v>72</v>
      </c>
      <c r="I22" s="302" t="s">
        <v>72</v>
      </c>
      <c r="J22" s="128"/>
      <c r="K22" s="302" t="s">
        <v>72</v>
      </c>
      <c r="L22" s="128"/>
      <c r="M22" s="302" t="s">
        <v>72</v>
      </c>
      <c r="N22" s="128"/>
      <c r="O22" s="189"/>
      <c r="P22" s="189"/>
      <c r="Q22" s="189"/>
      <c r="R22" s="189" t="s">
        <v>1190</v>
      </c>
      <c r="X22" s="306" t="s">
        <v>72</v>
      </c>
      <c r="Y22" s="287">
        <v>0.0</v>
      </c>
      <c r="Z22" s="189"/>
      <c r="AA22" s="189" t="s">
        <v>670</v>
      </c>
      <c r="AB22" s="204" t="s">
        <v>72</v>
      </c>
      <c r="AC22" s="288"/>
      <c r="AD22" s="288"/>
      <c r="AE22" s="189"/>
      <c r="AF22" s="189"/>
      <c r="AG22" s="189"/>
      <c r="AH22" s="189"/>
      <c r="AI22" s="189"/>
      <c r="AJ22" s="189"/>
      <c r="AK22" s="189"/>
    </row>
    <row r="23" ht="10.5" customHeight="1">
      <c r="A23" s="224" t="s">
        <v>1191</v>
      </c>
      <c r="F23" s="299" t="s">
        <v>72</v>
      </c>
      <c r="G23" s="129"/>
      <c r="H23" s="300" t="s">
        <v>72</v>
      </c>
      <c r="I23" s="302" t="s">
        <v>72</v>
      </c>
      <c r="J23" s="128"/>
      <c r="K23" s="302" t="s">
        <v>72</v>
      </c>
      <c r="L23" s="128"/>
      <c r="M23" s="302" t="s">
        <v>72</v>
      </c>
      <c r="N23" s="128"/>
      <c r="O23" s="189"/>
      <c r="P23" s="189"/>
      <c r="Q23" s="189"/>
      <c r="R23" s="307" t="s">
        <v>742</v>
      </c>
      <c r="S23" s="8"/>
      <c r="T23" s="8"/>
      <c r="U23" s="8"/>
      <c r="V23" s="8"/>
      <c r="W23" s="10"/>
      <c r="X23" s="309" t="s">
        <v>743</v>
      </c>
      <c r="Y23" s="311" t="s">
        <v>746</v>
      </c>
      <c r="Z23" s="189"/>
      <c r="AA23" s="11" t="s">
        <v>673</v>
      </c>
      <c r="AB23" s="204" t="s">
        <v>747</v>
      </c>
      <c r="AC23" s="288"/>
      <c r="AD23" s="288"/>
      <c r="AE23" s="189"/>
      <c r="AF23" s="189"/>
      <c r="AG23" s="189"/>
      <c r="AH23" s="189"/>
      <c r="AI23" s="189"/>
      <c r="AJ23" s="189"/>
      <c r="AK23" s="189"/>
    </row>
    <row r="24" ht="10.5" customHeight="1">
      <c r="A24" s="224" t="s">
        <v>1192</v>
      </c>
      <c r="F24" s="312" t="s">
        <v>72</v>
      </c>
      <c r="G24" s="129"/>
      <c r="H24" s="313" t="s">
        <v>72</v>
      </c>
      <c r="I24" s="314" t="s">
        <v>72</v>
      </c>
      <c r="J24" s="129"/>
      <c r="K24" s="314" t="s">
        <v>72</v>
      </c>
      <c r="L24" s="129"/>
      <c r="M24" s="468" t="s">
        <v>755</v>
      </c>
      <c r="N24" s="128"/>
      <c r="O24" s="189"/>
      <c r="P24" s="189"/>
      <c r="Q24" s="189"/>
      <c r="R24" s="189" t="s">
        <v>750</v>
      </c>
      <c r="X24" s="305" t="s">
        <v>72</v>
      </c>
      <c r="Y24" s="305" t="s">
        <v>72</v>
      </c>
      <c r="Z24" s="189"/>
      <c r="AA24" s="11" t="s">
        <v>675</v>
      </c>
      <c r="AB24" s="204" t="s">
        <v>751</v>
      </c>
      <c r="AC24" s="288"/>
      <c r="AD24" s="288"/>
      <c r="AE24" s="189"/>
      <c r="AF24" s="189"/>
      <c r="AG24" s="189"/>
      <c r="AH24" s="189"/>
      <c r="AI24" s="189"/>
      <c r="AJ24" s="189"/>
      <c r="AK24" s="189"/>
    </row>
    <row r="25" ht="10.5" customHeight="1">
      <c r="A25" s="190" t="s">
        <v>1193</v>
      </c>
      <c r="F25" s="299"/>
      <c r="G25" s="129"/>
      <c r="H25" s="300"/>
      <c r="I25" s="301" t="s">
        <v>791</v>
      </c>
      <c r="J25" s="129"/>
      <c r="K25" s="302"/>
      <c r="L25" s="129"/>
      <c r="M25" s="301"/>
      <c r="N25" s="128"/>
      <c r="O25" s="315"/>
      <c r="R25" s="189" t="s">
        <v>753</v>
      </c>
      <c r="X25" s="305" t="s">
        <v>72</v>
      </c>
      <c r="Y25" s="305" t="s">
        <v>72</v>
      </c>
      <c r="Z25" s="189"/>
      <c r="AA25" s="11" t="s">
        <v>754</v>
      </c>
      <c r="AB25" s="204" t="s">
        <v>755</v>
      </c>
      <c r="AC25" s="288"/>
      <c r="AD25" s="288"/>
      <c r="AE25" s="189"/>
      <c r="AF25" s="189"/>
      <c r="AG25" s="189"/>
      <c r="AH25" s="189"/>
      <c r="AI25" s="189"/>
      <c r="AJ25" s="189"/>
      <c r="AK25" s="189"/>
    </row>
    <row r="26" ht="10.5" customHeight="1">
      <c r="A26" s="190" t="s">
        <v>1194</v>
      </c>
      <c r="F26" s="299"/>
      <c r="G26" s="129"/>
      <c r="H26" s="300"/>
      <c r="I26" s="302"/>
      <c r="J26" s="129"/>
      <c r="K26" s="302"/>
      <c r="L26" s="129"/>
      <c r="M26" s="301" t="s">
        <v>846</v>
      </c>
      <c r="N26" s="128"/>
      <c r="R26" s="189" t="s">
        <v>758</v>
      </c>
      <c r="X26" s="305" t="s">
        <v>72</v>
      </c>
      <c r="Y26" s="305" t="s">
        <v>72</v>
      </c>
      <c r="Z26" s="11"/>
      <c r="AA26" s="11" t="s">
        <v>759</v>
      </c>
      <c r="AB26" s="204" t="s">
        <v>760</v>
      </c>
      <c r="AC26" s="264"/>
      <c r="AD26" s="264"/>
      <c r="AE26" s="11"/>
      <c r="AF26" s="11"/>
      <c r="AG26" s="11"/>
      <c r="AH26" s="11"/>
      <c r="AI26" s="11"/>
      <c r="AJ26" s="11"/>
      <c r="AK26" s="11"/>
    </row>
    <row r="27" ht="10.5" customHeight="1">
      <c r="A27" s="190" t="s">
        <v>1195</v>
      </c>
      <c r="F27" s="299"/>
      <c r="G27" s="129"/>
      <c r="H27" s="300"/>
      <c r="I27" s="302"/>
      <c r="J27" s="129"/>
      <c r="K27" s="302"/>
      <c r="L27" s="129"/>
      <c r="M27" s="302"/>
      <c r="N27" s="128"/>
      <c r="R27" s="187" t="s">
        <v>625</v>
      </c>
      <c r="S27" s="187"/>
      <c r="T27" s="187"/>
      <c r="U27" s="187"/>
      <c r="V27" s="187"/>
      <c r="W27" s="187"/>
      <c r="X27" s="305" t="s">
        <v>72</v>
      </c>
      <c r="Y27" s="305" t="s">
        <v>72</v>
      </c>
      <c r="Z27" s="11"/>
      <c r="AA27" s="11" t="s">
        <v>765</v>
      </c>
      <c r="AB27" s="204" t="s">
        <v>766</v>
      </c>
      <c r="AC27" s="264"/>
      <c r="AD27" s="264"/>
      <c r="AE27" s="11"/>
      <c r="AF27" s="11"/>
      <c r="AG27" s="11"/>
      <c r="AH27" s="11"/>
      <c r="AI27" s="11"/>
      <c r="AJ27" s="11"/>
      <c r="AK27" s="11"/>
    </row>
    <row r="28" ht="10.5" customHeight="1">
      <c r="A28" s="224" t="s">
        <v>1196</v>
      </c>
      <c r="F28" s="299" t="s">
        <v>72</v>
      </c>
      <c r="G28" s="129"/>
      <c r="H28" s="300" t="s">
        <v>72</v>
      </c>
      <c r="I28" s="302" t="s">
        <v>72</v>
      </c>
      <c r="J28" s="128"/>
      <c r="K28" s="302" t="s">
        <v>72</v>
      </c>
      <c r="L28" s="128"/>
      <c r="M28" s="302" t="s">
        <v>72</v>
      </c>
      <c r="N28" s="128"/>
      <c r="R28" s="189" t="s">
        <v>771</v>
      </c>
      <c r="X28" s="305" t="s">
        <v>72</v>
      </c>
      <c r="Y28" s="305" t="s">
        <v>72</v>
      </c>
      <c r="Z28" s="189"/>
      <c r="AA28" s="11" t="s">
        <v>772</v>
      </c>
      <c r="AB28" s="204" t="s">
        <v>773</v>
      </c>
      <c r="AC28" s="288"/>
      <c r="AD28" s="288"/>
      <c r="AE28" s="189"/>
      <c r="AF28" s="189"/>
      <c r="AG28" s="189"/>
      <c r="AH28" s="189"/>
      <c r="AI28" s="189"/>
      <c r="AJ28" s="189"/>
      <c r="AK28" s="189"/>
    </row>
    <row r="29" ht="11.25" customHeight="1">
      <c r="A29" s="193" t="s">
        <v>774</v>
      </c>
      <c r="R29" s="183" t="s">
        <v>775</v>
      </c>
      <c r="S29" s="183"/>
      <c r="T29" s="183"/>
      <c r="U29" s="183"/>
      <c r="V29" s="183"/>
      <c r="W29" s="317" t="s">
        <v>628</v>
      </c>
      <c r="X29" s="318" t="s">
        <v>721</v>
      </c>
      <c r="Y29" s="292" t="s">
        <v>52</v>
      </c>
      <c r="Z29" s="189"/>
      <c r="AA29" s="11" t="s">
        <v>776</v>
      </c>
      <c r="AB29" s="204" t="s">
        <v>777</v>
      </c>
      <c r="AC29" s="288"/>
      <c r="AD29" s="288"/>
      <c r="AE29" s="189"/>
      <c r="AF29" s="189"/>
      <c r="AG29" s="189"/>
      <c r="AH29" s="189"/>
      <c r="AI29" s="189"/>
      <c r="AJ29" s="189"/>
      <c r="AK29" s="189"/>
    </row>
    <row r="30" ht="3.0" hidden="1" customHeight="1">
      <c r="A30" s="11"/>
      <c r="B30" s="11"/>
      <c r="C30" s="11"/>
      <c r="D30" s="11"/>
      <c r="E30" s="11"/>
      <c r="F30" s="11"/>
      <c r="G30" s="11"/>
      <c r="H30" s="11"/>
      <c r="I30" s="11"/>
      <c r="J30" s="11"/>
      <c r="K30" s="11"/>
      <c r="L30" s="11"/>
      <c r="M30" s="11"/>
      <c r="N30" s="11"/>
      <c r="O30" s="11"/>
      <c r="P30" s="11"/>
      <c r="Q30" s="11"/>
      <c r="R30" s="11"/>
      <c r="S30" s="11"/>
      <c r="T30" s="11"/>
      <c r="U30" s="11"/>
      <c r="V30" s="11"/>
      <c r="W30" s="11"/>
      <c r="X30" s="319"/>
      <c r="Y30" s="11"/>
      <c r="Z30" s="189"/>
      <c r="AA30" s="189" t="s">
        <v>723</v>
      </c>
      <c r="AB30" s="189"/>
      <c r="AC30" s="288"/>
      <c r="AD30" s="288"/>
      <c r="AE30" s="189"/>
      <c r="AF30" s="189"/>
      <c r="AG30" s="189"/>
      <c r="AH30" s="189"/>
      <c r="AI30" s="189"/>
      <c r="AJ30" s="189"/>
      <c r="AK30" s="189"/>
    </row>
    <row r="31" ht="11.25" customHeight="1">
      <c r="A31" s="257" t="s">
        <v>780</v>
      </c>
      <c r="B31" s="8"/>
      <c r="C31" s="8"/>
      <c r="D31" s="8"/>
      <c r="E31" s="8"/>
      <c r="F31" s="8"/>
      <c r="G31" s="8"/>
      <c r="H31" s="10"/>
      <c r="I31" s="186" t="s">
        <v>784</v>
      </c>
      <c r="J31" s="8"/>
      <c r="K31" s="8"/>
      <c r="L31" s="8"/>
      <c r="M31" s="10"/>
      <c r="N31" s="289"/>
      <c r="O31" s="8"/>
      <c r="P31" s="8"/>
      <c r="Q31" s="10"/>
      <c r="R31" s="189" t="s">
        <v>790</v>
      </c>
      <c r="X31" s="321">
        <v>0.0</v>
      </c>
      <c r="Y31" s="296" t="s">
        <v>72</v>
      </c>
      <c r="Z31" s="189"/>
      <c r="AA31" s="11" t="s">
        <v>791</v>
      </c>
      <c r="AB31" s="189"/>
      <c r="AC31" s="288"/>
      <c r="AD31" s="288"/>
      <c r="AE31" s="189"/>
      <c r="AF31" s="189"/>
      <c r="AG31" s="189"/>
      <c r="AH31" s="189"/>
      <c r="AI31" s="189"/>
      <c r="AJ31" s="189"/>
      <c r="AK31" s="189"/>
    </row>
    <row r="32" ht="10.5" customHeight="1">
      <c r="A32" s="189" t="s">
        <v>792</v>
      </c>
      <c r="H32" s="287">
        <v>0.0</v>
      </c>
      <c r="I32" s="189" t="s">
        <v>793</v>
      </c>
      <c r="P32" s="287" t="s">
        <v>72</v>
      </c>
      <c r="Q32" s="25"/>
      <c r="R32" s="187" t="s">
        <v>794</v>
      </c>
      <c r="X32" s="321">
        <v>0.0</v>
      </c>
      <c r="Y32" s="296" t="s">
        <v>72</v>
      </c>
      <c r="Z32" s="11"/>
      <c r="AA32" s="11" t="s">
        <v>795</v>
      </c>
      <c r="AB32" s="11"/>
      <c r="AC32" s="264"/>
      <c r="AD32" s="264"/>
      <c r="AE32" s="11"/>
      <c r="AF32" s="11"/>
      <c r="AG32" s="11"/>
      <c r="AH32" s="11"/>
      <c r="AI32" s="11"/>
      <c r="AJ32" s="11"/>
      <c r="AK32" s="11"/>
    </row>
    <row r="33" ht="10.5" customHeight="1">
      <c r="A33" s="189" t="s">
        <v>796</v>
      </c>
      <c r="H33" s="287" t="s">
        <v>72</v>
      </c>
      <c r="I33" s="189" t="s">
        <v>797</v>
      </c>
      <c r="P33" s="287" t="s">
        <v>72</v>
      </c>
      <c r="Q33" s="25"/>
      <c r="R33" s="189" t="s">
        <v>798</v>
      </c>
      <c r="S33" s="189"/>
      <c r="T33" s="189"/>
      <c r="U33" s="189"/>
      <c r="V33" s="189"/>
      <c r="W33" s="305" t="s">
        <v>72</v>
      </c>
      <c r="X33" s="321">
        <v>0.0</v>
      </c>
      <c r="Y33" s="296" t="s">
        <v>72</v>
      </c>
      <c r="Z33" s="11"/>
      <c r="AA33" s="189" t="s">
        <v>799</v>
      </c>
      <c r="AB33" s="189"/>
      <c r="AC33" s="264"/>
      <c r="AD33" s="264"/>
      <c r="AE33" s="11"/>
      <c r="AF33" s="11"/>
      <c r="AG33" s="11"/>
      <c r="AH33" s="11"/>
      <c r="AI33" s="11"/>
      <c r="AJ33" s="11"/>
      <c r="AK33" s="11"/>
    </row>
    <row r="34" ht="10.5" customHeight="1">
      <c r="A34" s="189" t="s">
        <v>801</v>
      </c>
      <c r="H34" s="299" t="s">
        <v>72</v>
      </c>
      <c r="I34" s="193" t="s">
        <v>802</v>
      </c>
      <c r="P34" s="322" t="s">
        <v>74</v>
      </c>
      <c r="Q34" s="25"/>
      <c r="R34" s="189" t="s">
        <v>803</v>
      </c>
      <c r="S34" s="189"/>
      <c r="T34" s="189"/>
      <c r="U34" s="189"/>
      <c r="V34" s="189"/>
      <c r="W34" s="306" t="s">
        <v>72</v>
      </c>
      <c r="X34" s="323">
        <v>0.0</v>
      </c>
      <c r="Y34" s="302" t="s">
        <v>72</v>
      </c>
      <c r="Z34" s="11"/>
      <c r="AA34" s="189" t="s">
        <v>804</v>
      </c>
      <c r="AB34" s="189" t="s">
        <v>72</v>
      </c>
      <c r="AC34" s="324"/>
      <c r="AD34" s="324"/>
      <c r="AE34" s="205"/>
      <c r="AF34" s="205"/>
      <c r="AG34" s="205"/>
      <c r="AH34" s="205"/>
      <c r="AI34" s="205"/>
      <c r="AJ34" s="205"/>
      <c r="AK34" s="205"/>
    </row>
    <row r="35" ht="10.5" customHeight="1">
      <c r="A35" s="189" t="s">
        <v>805</v>
      </c>
      <c r="H35" s="299" t="s">
        <v>72</v>
      </c>
      <c r="I35" s="189"/>
      <c r="P35" s="325"/>
      <c r="Q35" s="32"/>
      <c r="R35" s="189" t="s">
        <v>806</v>
      </c>
      <c r="S35" s="187"/>
      <c r="T35" s="187"/>
      <c r="U35" s="187"/>
      <c r="V35" s="187"/>
      <c r="W35" s="306" t="s">
        <v>72</v>
      </c>
      <c r="X35" s="326">
        <v>0.0</v>
      </c>
      <c r="Y35" s="296" t="s">
        <v>72</v>
      </c>
      <c r="Z35" s="11"/>
      <c r="AA35" s="189" t="s">
        <v>807</v>
      </c>
      <c r="AB35" s="189" t="s">
        <v>74</v>
      </c>
      <c r="AC35" s="288"/>
      <c r="AD35" s="288"/>
      <c r="AE35" s="189"/>
      <c r="AF35" s="189"/>
      <c r="AG35" s="189"/>
      <c r="AH35" s="189"/>
      <c r="AI35" s="189"/>
      <c r="AJ35" s="189"/>
      <c r="AK35" s="189"/>
    </row>
    <row r="36" ht="3.0"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89" t="s">
        <v>808</v>
      </c>
      <c r="AB36" s="189"/>
      <c r="AC36" s="288"/>
      <c r="AD36" s="288"/>
      <c r="AE36" s="189"/>
      <c r="AF36" s="189"/>
      <c r="AG36" s="189"/>
      <c r="AH36" s="189"/>
      <c r="AI36" s="189"/>
      <c r="AJ36" s="189"/>
      <c r="AK36" s="189"/>
    </row>
    <row r="37" ht="13.5" customHeight="1">
      <c r="A37" s="327" t="s">
        <v>809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4"/>
      <c r="Z37" s="205"/>
      <c r="AA37" s="189" t="s">
        <v>810</v>
      </c>
      <c r="AB37" s="189"/>
      <c r="AC37" s="205"/>
      <c r="AD37" s="205"/>
      <c r="AE37" s="205"/>
      <c r="AF37" s="205"/>
      <c r="AG37" s="205"/>
      <c r="AH37" s="205"/>
      <c r="AI37" s="205"/>
      <c r="AJ37" s="205"/>
      <c r="AK37" s="205"/>
    </row>
    <row r="38" ht="13.5" customHeight="1">
      <c r="A38" s="328"/>
      <c r="B38" s="32"/>
      <c r="C38" s="32"/>
      <c r="D38" s="32"/>
      <c r="E38" s="32"/>
      <c r="F38" s="32"/>
      <c r="G38" s="329"/>
      <c r="H38" s="330" t="s">
        <v>176</v>
      </c>
      <c r="I38" s="331"/>
      <c r="J38" s="332" t="s">
        <v>592</v>
      </c>
      <c r="K38" s="128"/>
      <c r="L38" s="128"/>
      <c r="M38" s="128"/>
      <c r="N38" s="128"/>
      <c r="O38" s="128"/>
      <c r="P38" s="128"/>
      <c r="Q38" s="128"/>
      <c r="R38" s="128"/>
      <c r="S38" s="128"/>
      <c r="T38" s="128"/>
      <c r="U38" s="331"/>
      <c r="V38" s="333" t="s">
        <v>657</v>
      </c>
      <c r="W38" s="25"/>
      <c r="X38" s="25"/>
      <c r="Y38" s="293"/>
      <c r="Z38" s="11"/>
      <c r="AA38" s="189" t="s">
        <v>811</v>
      </c>
      <c r="AB38" s="189"/>
      <c r="AC38" s="264"/>
      <c r="AD38" s="264"/>
      <c r="AE38" s="11"/>
      <c r="AF38" s="11"/>
      <c r="AG38" s="11"/>
      <c r="AH38" s="11"/>
      <c r="AI38" s="11"/>
      <c r="AJ38" s="11"/>
      <c r="AK38" s="11"/>
    </row>
    <row r="39" ht="54.0" customHeight="1">
      <c r="A39" s="189"/>
      <c r="B39" s="189"/>
      <c r="C39" s="189"/>
      <c r="D39" s="189"/>
      <c r="E39" s="189"/>
      <c r="F39" s="189"/>
      <c r="G39" s="189"/>
      <c r="H39" s="334" t="s">
        <v>812</v>
      </c>
      <c r="I39" s="335" t="s">
        <v>813</v>
      </c>
      <c r="J39" s="336" t="s">
        <v>814</v>
      </c>
      <c r="K39" s="337" t="s">
        <v>815</v>
      </c>
      <c r="L39" s="338" t="s">
        <v>816</v>
      </c>
      <c r="M39" s="339" t="s">
        <v>817</v>
      </c>
      <c r="N39" s="340" t="s">
        <v>818</v>
      </c>
      <c r="O39" s="341" t="s">
        <v>819</v>
      </c>
      <c r="P39" s="341" t="s">
        <v>820</v>
      </c>
      <c r="Q39" s="337" t="s">
        <v>821</v>
      </c>
      <c r="R39" s="342" t="s">
        <v>822</v>
      </c>
      <c r="S39" s="342" t="s">
        <v>823</v>
      </c>
      <c r="T39" s="342" t="s">
        <v>824</v>
      </c>
      <c r="U39" s="343" t="s">
        <v>825</v>
      </c>
      <c r="V39" s="344" t="s">
        <v>826</v>
      </c>
      <c r="W39" s="345" t="s">
        <v>827</v>
      </c>
      <c r="X39" s="343" t="s">
        <v>828</v>
      </c>
      <c r="Y39" s="346" t="s">
        <v>829</v>
      </c>
      <c r="Z39" s="11"/>
      <c r="AA39" s="189" t="s">
        <v>830</v>
      </c>
      <c r="AB39" s="189"/>
      <c r="AC39" s="264"/>
      <c r="AD39" s="264"/>
      <c r="AE39" s="11"/>
      <c r="AF39" s="11"/>
      <c r="AG39" s="11"/>
      <c r="AH39" s="11"/>
      <c r="AI39" s="11"/>
      <c r="AJ39" s="11"/>
      <c r="AK39" s="11"/>
    </row>
    <row r="40" ht="13.5" customHeight="1">
      <c r="A40" s="287"/>
      <c r="B40" s="347" t="s">
        <v>831</v>
      </c>
      <c r="C40" s="25"/>
      <c r="D40" s="25"/>
      <c r="E40" s="25"/>
      <c r="F40" s="25"/>
      <c r="G40" s="293"/>
      <c r="H40" s="348"/>
      <c r="I40" s="349"/>
      <c r="J40" s="350" t="s">
        <v>1197</v>
      </c>
      <c r="K40" s="128"/>
      <c r="L40" s="128"/>
      <c r="M40" s="128"/>
      <c r="N40" s="128"/>
      <c r="O40" s="128"/>
      <c r="P40" s="128"/>
      <c r="Q40" s="128"/>
      <c r="R40" s="128"/>
      <c r="S40" s="128"/>
      <c r="T40" s="128"/>
      <c r="U40" s="128"/>
      <c r="V40" s="331"/>
      <c r="W40" s="350" t="s">
        <v>835</v>
      </c>
      <c r="X40" s="331"/>
      <c r="Y40" s="293"/>
      <c r="Z40" s="11"/>
      <c r="AA40" s="189" t="s">
        <v>836</v>
      </c>
      <c r="AB40" s="285" t="s">
        <v>726</v>
      </c>
      <c r="AC40" s="264"/>
      <c r="AD40" s="264"/>
      <c r="AE40" s="11"/>
      <c r="AF40" s="11"/>
      <c r="AG40" s="11"/>
      <c r="AH40" s="11"/>
      <c r="AI40" s="11"/>
      <c r="AJ40" s="11"/>
      <c r="AK40" s="11"/>
    </row>
    <row r="41" ht="13.5" customHeight="1">
      <c r="A41" s="352">
        <v>1.0</v>
      </c>
      <c r="B41" s="353" t="s">
        <v>1198</v>
      </c>
      <c r="C41" s="128"/>
      <c r="D41" s="128"/>
      <c r="E41" s="128"/>
      <c r="F41" s="128"/>
      <c r="G41" s="129"/>
      <c r="H41" s="354">
        <v>74.0</v>
      </c>
      <c r="I41" s="355">
        <v>13.0</v>
      </c>
      <c r="J41" s="356" t="s">
        <v>838</v>
      </c>
      <c r="K41" s="421" t="s">
        <v>838</v>
      </c>
      <c r="L41" s="357"/>
      <c r="M41" s="421" t="s">
        <v>838</v>
      </c>
      <c r="N41" s="358"/>
      <c r="O41" s="357"/>
      <c r="P41" s="421" t="s">
        <v>838</v>
      </c>
      <c r="Q41" s="358"/>
      <c r="R41" s="358"/>
      <c r="S41" s="358"/>
      <c r="T41" s="358"/>
      <c r="U41" s="359"/>
      <c r="V41" s="360"/>
      <c r="W41" s="361">
        <v>0.0</v>
      </c>
      <c r="X41" s="362">
        <v>0.0</v>
      </c>
      <c r="Y41" s="363">
        <v>0.0</v>
      </c>
      <c r="Z41" s="285"/>
      <c r="AA41" s="189" t="s">
        <v>724</v>
      </c>
      <c r="AB41" s="285" t="s">
        <v>71</v>
      </c>
      <c r="AC41" s="364"/>
      <c r="AD41" s="364"/>
      <c r="AE41" s="285"/>
      <c r="AF41" s="285"/>
      <c r="AG41" s="285"/>
      <c r="AH41" s="285"/>
      <c r="AI41" s="285"/>
      <c r="AJ41" s="285"/>
      <c r="AK41" s="285"/>
    </row>
    <row r="42" ht="13.5" customHeight="1">
      <c r="A42" s="352">
        <f t="shared" ref="A42:A65" si="1">1+A41</f>
        <v>2</v>
      </c>
      <c r="B42" s="353" t="s">
        <v>1199</v>
      </c>
      <c r="C42" s="128"/>
      <c r="D42" s="128"/>
      <c r="E42" s="128"/>
      <c r="F42" s="128"/>
      <c r="G42" s="129"/>
      <c r="H42" s="354">
        <v>18.0</v>
      </c>
      <c r="I42" s="355">
        <v>3.0</v>
      </c>
      <c r="J42" s="356" t="s">
        <v>838</v>
      </c>
      <c r="K42" s="421" t="s">
        <v>838</v>
      </c>
      <c r="L42" s="357"/>
      <c r="M42" s="421" t="s">
        <v>838</v>
      </c>
      <c r="N42" s="358"/>
      <c r="O42" s="357"/>
      <c r="P42" s="421" t="s">
        <v>838</v>
      </c>
      <c r="Q42" s="358"/>
      <c r="R42" s="358"/>
      <c r="S42" s="358"/>
      <c r="T42" s="358"/>
      <c r="U42" s="359"/>
      <c r="V42" s="360"/>
      <c r="W42" s="361">
        <v>0.0</v>
      </c>
      <c r="X42" s="362">
        <v>0.0</v>
      </c>
      <c r="Y42" s="363">
        <v>0.0</v>
      </c>
      <c r="Z42" s="285"/>
      <c r="AA42" s="189"/>
      <c r="AB42" s="285"/>
      <c r="AC42" s="364"/>
      <c r="AD42" s="364"/>
      <c r="AE42" s="285"/>
      <c r="AF42" s="285"/>
      <c r="AG42" s="285"/>
      <c r="AH42" s="285"/>
      <c r="AI42" s="285"/>
      <c r="AJ42" s="285"/>
      <c r="AK42" s="285"/>
    </row>
    <row r="43" ht="13.5" customHeight="1">
      <c r="A43" s="352">
        <f t="shared" si="1"/>
        <v>3</v>
      </c>
      <c r="B43" s="353" t="s">
        <v>241</v>
      </c>
      <c r="C43" s="128"/>
      <c r="D43" s="128"/>
      <c r="E43" s="128"/>
      <c r="F43" s="128"/>
      <c r="G43" s="129"/>
      <c r="H43" s="354">
        <v>9.0</v>
      </c>
      <c r="I43" s="355">
        <v>3.0</v>
      </c>
      <c r="J43" s="356" t="s">
        <v>838</v>
      </c>
      <c r="K43" s="421" t="s">
        <v>838</v>
      </c>
      <c r="L43" s="357"/>
      <c r="M43" s="421" t="s">
        <v>838</v>
      </c>
      <c r="N43" s="358"/>
      <c r="O43" s="357"/>
      <c r="P43" s="421" t="s">
        <v>838</v>
      </c>
      <c r="Q43" s="358"/>
      <c r="R43" s="358"/>
      <c r="S43" s="358"/>
      <c r="T43" s="358"/>
      <c r="U43" s="359"/>
      <c r="V43" s="360"/>
      <c r="W43" s="361">
        <v>0.0</v>
      </c>
      <c r="X43" s="362">
        <v>0.0</v>
      </c>
      <c r="Y43" s="363">
        <v>0.0</v>
      </c>
      <c r="Z43" s="285"/>
      <c r="AA43" s="189"/>
      <c r="AB43" s="285"/>
      <c r="AC43" s="364"/>
      <c r="AD43" s="364"/>
      <c r="AE43" s="285"/>
      <c r="AF43" s="285"/>
      <c r="AG43" s="285"/>
      <c r="AH43" s="285"/>
      <c r="AI43" s="285"/>
      <c r="AJ43" s="285"/>
      <c r="AK43" s="285"/>
    </row>
    <row r="44" ht="13.5" customHeight="1">
      <c r="A44" s="352">
        <f t="shared" si="1"/>
        <v>4</v>
      </c>
      <c r="B44" s="353" t="s">
        <v>1200</v>
      </c>
      <c r="C44" s="128"/>
      <c r="D44" s="128"/>
      <c r="E44" s="128"/>
      <c r="F44" s="128"/>
      <c r="G44" s="129"/>
      <c r="H44" s="354">
        <v>8.0</v>
      </c>
      <c r="I44" s="355">
        <v>2.0</v>
      </c>
      <c r="J44" s="356" t="s">
        <v>838</v>
      </c>
      <c r="K44" s="421" t="s">
        <v>838</v>
      </c>
      <c r="L44" s="357"/>
      <c r="M44" s="421" t="s">
        <v>838</v>
      </c>
      <c r="N44" s="358"/>
      <c r="O44" s="357"/>
      <c r="P44" s="421" t="s">
        <v>838</v>
      </c>
      <c r="Q44" s="358"/>
      <c r="R44" s="358"/>
      <c r="S44" s="358"/>
      <c r="T44" s="358"/>
      <c r="U44" s="359"/>
      <c r="V44" s="360"/>
      <c r="W44" s="361">
        <v>0.0</v>
      </c>
      <c r="X44" s="362">
        <v>0.0</v>
      </c>
      <c r="Y44" s="363">
        <v>0.0</v>
      </c>
      <c r="Z44" s="285"/>
      <c r="AA44" s="189"/>
      <c r="AB44" s="285"/>
      <c r="AC44" s="364"/>
      <c r="AD44" s="364"/>
      <c r="AE44" s="285"/>
      <c r="AF44" s="285"/>
      <c r="AG44" s="285"/>
      <c r="AH44" s="285"/>
      <c r="AI44" s="285"/>
      <c r="AJ44" s="285"/>
      <c r="AK44" s="285"/>
    </row>
    <row r="45" ht="13.5" customHeight="1">
      <c r="A45" s="352">
        <f t="shared" si="1"/>
        <v>5</v>
      </c>
      <c r="B45" s="353" t="s">
        <v>1201</v>
      </c>
      <c r="C45" s="128"/>
      <c r="D45" s="128"/>
      <c r="E45" s="128"/>
      <c r="F45" s="128"/>
      <c r="G45" s="129"/>
      <c r="H45" s="354">
        <v>1.0</v>
      </c>
      <c r="I45" s="355">
        <v>1.0</v>
      </c>
      <c r="J45" s="356" t="s">
        <v>838</v>
      </c>
      <c r="K45" s="421" t="s">
        <v>838</v>
      </c>
      <c r="L45" s="357"/>
      <c r="M45" s="421"/>
      <c r="N45" s="358"/>
      <c r="O45" s="357"/>
      <c r="P45" s="421" t="s">
        <v>838</v>
      </c>
      <c r="Q45" s="358"/>
      <c r="R45" s="358"/>
      <c r="S45" s="358"/>
      <c r="T45" s="358"/>
      <c r="U45" s="359"/>
      <c r="V45" s="360"/>
      <c r="W45" s="361">
        <v>0.0</v>
      </c>
      <c r="X45" s="362">
        <v>0.0</v>
      </c>
      <c r="Y45" s="363">
        <v>0.0</v>
      </c>
      <c r="Z45" s="285"/>
      <c r="AA45" s="189"/>
      <c r="AB45" s="285"/>
      <c r="AC45" s="364"/>
      <c r="AD45" s="364"/>
      <c r="AE45" s="285"/>
      <c r="AF45" s="285"/>
      <c r="AG45" s="285"/>
      <c r="AH45" s="285"/>
      <c r="AI45" s="285"/>
      <c r="AJ45" s="285"/>
      <c r="AK45" s="285"/>
    </row>
    <row r="46" ht="13.5" customHeight="1">
      <c r="A46" s="352">
        <f t="shared" si="1"/>
        <v>6</v>
      </c>
      <c r="B46" s="353" t="s">
        <v>244</v>
      </c>
      <c r="C46" s="128"/>
      <c r="D46" s="128"/>
      <c r="E46" s="128"/>
      <c r="F46" s="128"/>
      <c r="G46" s="129"/>
      <c r="H46" s="354">
        <v>8.0</v>
      </c>
      <c r="I46" s="355">
        <v>2.0</v>
      </c>
      <c r="J46" s="356" t="s">
        <v>838</v>
      </c>
      <c r="K46" s="421" t="s">
        <v>838</v>
      </c>
      <c r="L46" s="357"/>
      <c r="M46" s="421" t="s">
        <v>838</v>
      </c>
      <c r="N46" s="358"/>
      <c r="O46" s="357"/>
      <c r="P46" s="421" t="s">
        <v>838</v>
      </c>
      <c r="Q46" s="358"/>
      <c r="R46" s="358"/>
      <c r="S46" s="358"/>
      <c r="T46" s="358"/>
      <c r="U46" s="359"/>
      <c r="V46" s="360"/>
      <c r="W46" s="361">
        <v>0.0</v>
      </c>
      <c r="X46" s="362">
        <v>0.0</v>
      </c>
      <c r="Y46" s="363">
        <v>0.0</v>
      </c>
      <c r="Z46" s="285"/>
      <c r="AA46" s="189"/>
      <c r="AB46" s="285"/>
      <c r="AC46" s="364"/>
      <c r="AD46" s="364"/>
      <c r="AE46" s="285"/>
      <c r="AF46" s="285"/>
      <c r="AG46" s="285"/>
      <c r="AH46" s="285"/>
      <c r="AI46" s="285"/>
      <c r="AJ46" s="285"/>
      <c r="AK46" s="285"/>
    </row>
    <row r="47" ht="13.5" customHeight="1">
      <c r="A47" s="352">
        <f t="shared" si="1"/>
        <v>7</v>
      </c>
      <c r="B47" s="353" t="s">
        <v>247</v>
      </c>
      <c r="C47" s="128"/>
      <c r="D47" s="128"/>
      <c r="E47" s="128"/>
      <c r="F47" s="128"/>
      <c r="G47" s="129"/>
      <c r="H47" s="354">
        <v>1.0</v>
      </c>
      <c r="I47" s="355">
        <v>1.0</v>
      </c>
      <c r="J47" s="356" t="s">
        <v>838</v>
      </c>
      <c r="K47" s="421" t="s">
        <v>838</v>
      </c>
      <c r="L47" s="421" t="s">
        <v>838</v>
      </c>
      <c r="M47" s="421" t="s">
        <v>838</v>
      </c>
      <c r="N47" s="358"/>
      <c r="O47" s="357"/>
      <c r="P47" s="421" t="s">
        <v>838</v>
      </c>
      <c r="Q47" s="358"/>
      <c r="R47" s="358"/>
      <c r="S47" s="358"/>
      <c r="T47" s="358"/>
      <c r="U47" s="359"/>
      <c r="V47" s="360"/>
      <c r="W47" s="361">
        <v>0.0</v>
      </c>
      <c r="X47" s="362">
        <v>0.0</v>
      </c>
      <c r="Y47" s="363">
        <v>0.0</v>
      </c>
      <c r="Z47" s="285"/>
      <c r="AA47" s="189"/>
      <c r="AB47" s="285"/>
      <c r="AC47" s="364"/>
      <c r="AD47" s="364"/>
      <c r="AE47" s="285"/>
      <c r="AF47" s="285"/>
      <c r="AG47" s="285"/>
      <c r="AH47" s="285"/>
      <c r="AI47" s="285"/>
      <c r="AJ47" s="285"/>
      <c r="AK47" s="285"/>
    </row>
    <row r="48" ht="13.5" customHeight="1">
      <c r="A48" s="352">
        <f t="shared" si="1"/>
        <v>8</v>
      </c>
      <c r="B48" s="353" t="s">
        <v>245</v>
      </c>
      <c r="C48" s="128"/>
      <c r="D48" s="128"/>
      <c r="E48" s="128"/>
      <c r="F48" s="128"/>
      <c r="G48" s="129"/>
      <c r="H48" s="354">
        <v>1.0</v>
      </c>
      <c r="I48" s="355">
        <v>1.0</v>
      </c>
      <c r="J48" s="356" t="s">
        <v>838</v>
      </c>
      <c r="K48" s="421" t="s">
        <v>838</v>
      </c>
      <c r="L48" s="357"/>
      <c r="M48" s="421" t="s">
        <v>838</v>
      </c>
      <c r="N48" s="358"/>
      <c r="O48" s="357"/>
      <c r="P48" s="357"/>
      <c r="Q48" s="358"/>
      <c r="R48" s="358"/>
      <c r="S48" s="358"/>
      <c r="T48" s="358"/>
      <c r="U48" s="359"/>
      <c r="V48" s="360"/>
      <c r="W48" s="361">
        <v>0.0</v>
      </c>
      <c r="X48" s="362">
        <v>0.0</v>
      </c>
      <c r="Y48" s="363">
        <v>0.0</v>
      </c>
      <c r="Z48" s="285"/>
      <c r="AA48" s="189"/>
      <c r="AB48" s="285"/>
      <c r="AC48" s="364"/>
      <c r="AD48" s="364"/>
      <c r="AE48" s="285"/>
      <c r="AF48" s="285"/>
      <c r="AG48" s="285"/>
      <c r="AH48" s="285"/>
      <c r="AI48" s="285"/>
      <c r="AJ48" s="285"/>
      <c r="AK48" s="285"/>
    </row>
    <row r="49" ht="13.5" customHeight="1">
      <c r="A49" s="352">
        <f t="shared" si="1"/>
        <v>9</v>
      </c>
      <c r="B49" s="353" t="s">
        <v>246</v>
      </c>
      <c r="C49" s="128"/>
      <c r="D49" s="128"/>
      <c r="E49" s="128"/>
      <c r="F49" s="128"/>
      <c r="G49" s="129"/>
      <c r="H49" s="354">
        <v>5.5</v>
      </c>
      <c r="I49" s="355">
        <v>11.0</v>
      </c>
      <c r="J49" s="356" t="s">
        <v>838</v>
      </c>
      <c r="K49" s="421" t="s">
        <v>838</v>
      </c>
      <c r="L49" s="357"/>
      <c r="M49" s="421" t="s">
        <v>838</v>
      </c>
      <c r="N49" s="358"/>
      <c r="O49" s="357"/>
      <c r="P49" s="357"/>
      <c r="Q49" s="358"/>
      <c r="R49" s="358"/>
      <c r="S49" s="358"/>
      <c r="T49" s="358"/>
      <c r="U49" s="359"/>
      <c r="V49" s="360"/>
      <c r="W49" s="361">
        <v>0.0</v>
      </c>
      <c r="X49" s="362">
        <v>0.0</v>
      </c>
      <c r="Y49" s="363">
        <v>0.0</v>
      </c>
      <c r="Z49" s="285"/>
      <c r="AA49" s="189"/>
      <c r="AB49" s="285"/>
      <c r="AC49" s="364"/>
      <c r="AD49" s="364"/>
      <c r="AE49" s="285"/>
      <c r="AF49" s="285"/>
      <c r="AG49" s="285"/>
      <c r="AH49" s="285"/>
      <c r="AI49" s="285"/>
      <c r="AJ49" s="285"/>
      <c r="AK49" s="285"/>
    </row>
    <row r="50" ht="13.5" customHeight="1">
      <c r="A50" s="352">
        <f t="shared" si="1"/>
        <v>10</v>
      </c>
      <c r="B50" s="365"/>
      <c r="C50" s="128"/>
      <c r="D50" s="128"/>
      <c r="E50" s="128"/>
      <c r="F50" s="128"/>
      <c r="G50" s="129"/>
      <c r="H50" s="358">
        <v>0.0</v>
      </c>
      <c r="I50" s="359">
        <v>0.0</v>
      </c>
      <c r="J50" s="366"/>
      <c r="K50" s="357"/>
      <c r="L50" s="357"/>
      <c r="M50" s="357"/>
      <c r="N50" s="358"/>
      <c r="O50" s="357"/>
      <c r="P50" s="357"/>
      <c r="Q50" s="358"/>
      <c r="R50" s="358"/>
      <c r="S50" s="358"/>
      <c r="T50" s="358"/>
      <c r="U50" s="359"/>
      <c r="V50" s="360"/>
      <c r="W50" s="361">
        <v>0.0</v>
      </c>
      <c r="X50" s="362">
        <v>0.0</v>
      </c>
      <c r="Y50" s="363">
        <v>0.0</v>
      </c>
      <c r="Z50" s="285"/>
      <c r="AA50" s="189"/>
      <c r="AB50" s="285"/>
      <c r="AC50" s="364"/>
      <c r="AD50" s="364"/>
      <c r="AE50" s="285"/>
      <c r="AF50" s="285"/>
      <c r="AG50" s="285"/>
      <c r="AH50" s="285"/>
      <c r="AI50" s="285"/>
      <c r="AJ50" s="285"/>
      <c r="AK50" s="285"/>
    </row>
    <row r="51" ht="13.5" customHeight="1">
      <c r="A51" s="352">
        <f t="shared" si="1"/>
        <v>11</v>
      </c>
      <c r="B51" s="365"/>
      <c r="C51" s="128"/>
      <c r="D51" s="128"/>
      <c r="E51" s="128"/>
      <c r="F51" s="128"/>
      <c r="G51" s="129"/>
      <c r="H51" s="358">
        <v>0.0</v>
      </c>
      <c r="I51" s="359">
        <v>0.0</v>
      </c>
      <c r="J51" s="366"/>
      <c r="K51" s="357"/>
      <c r="L51" s="357"/>
      <c r="M51" s="357"/>
      <c r="N51" s="358"/>
      <c r="O51" s="357"/>
      <c r="P51" s="357"/>
      <c r="Q51" s="358"/>
      <c r="R51" s="358"/>
      <c r="S51" s="358"/>
      <c r="T51" s="358"/>
      <c r="U51" s="359"/>
      <c r="V51" s="360"/>
      <c r="W51" s="361">
        <v>0.0</v>
      </c>
      <c r="X51" s="362">
        <v>0.0</v>
      </c>
      <c r="Y51" s="363">
        <v>0.0</v>
      </c>
      <c r="Z51" s="285"/>
      <c r="AA51" s="189"/>
      <c r="AB51" s="285"/>
      <c r="AC51" s="364"/>
      <c r="AD51" s="364"/>
      <c r="AE51" s="285"/>
      <c r="AF51" s="285"/>
      <c r="AG51" s="285"/>
      <c r="AH51" s="285"/>
      <c r="AI51" s="285"/>
      <c r="AJ51" s="285"/>
      <c r="AK51" s="285"/>
    </row>
    <row r="52" ht="13.5" customHeight="1">
      <c r="A52" s="352">
        <f t="shared" si="1"/>
        <v>12</v>
      </c>
      <c r="B52" s="365"/>
      <c r="C52" s="128"/>
      <c r="D52" s="128"/>
      <c r="E52" s="128"/>
      <c r="F52" s="128"/>
      <c r="G52" s="129"/>
      <c r="H52" s="358">
        <v>0.0</v>
      </c>
      <c r="I52" s="359">
        <v>0.0</v>
      </c>
      <c r="J52" s="366"/>
      <c r="K52" s="357"/>
      <c r="L52" s="357"/>
      <c r="M52" s="357"/>
      <c r="N52" s="358"/>
      <c r="O52" s="357"/>
      <c r="P52" s="357"/>
      <c r="Q52" s="358"/>
      <c r="R52" s="358"/>
      <c r="S52" s="358"/>
      <c r="T52" s="358"/>
      <c r="U52" s="359"/>
      <c r="V52" s="360"/>
      <c r="W52" s="361">
        <v>0.0</v>
      </c>
      <c r="X52" s="362">
        <v>0.0</v>
      </c>
      <c r="Y52" s="363">
        <v>0.0</v>
      </c>
      <c r="Z52" s="285"/>
      <c r="AA52" s="367" t="s">
        <v>839</v>
      </c>
      <c r="AB52" s="285" t="s">
        <v>852</v>
      </c>
      <c r="AC52" s="364"/>
      <c r="AD52" s="364"/>
      <c r="AE52" s="285"/>
      <c r="AF52" s="285"/>
      <c r="AG52" s="285"/>
      <c r="AH52" s="285"/>
      <c r="AI52" s="285"/>
      <c r="AJ52" s="285"/>
      <c r="AK52" s="285"/>
    </row>
    <row r="53" ht="13.5" customHeight="1">
      <c r="A53" s="352">
        <f t="shared" si="1"/>
        <v>13</v>
      </c>
      <c r="B53" s="365"/>
      <c r="C53" s="128"/>
      <c r="D53" s="128"/>
      <c r="E53" s="128"/>
      <c r="F53" s="128"/>
      <c r="G53" s="129"/>
      <c r="H53" s="358">
        <v>0.0</v>
      </c>
      <c r="I53" s="359">
        <v>0.0</v>
      </c>
      <c r="J53" s="366"/>
      <c r="K53" s="357"/>
      <c r="L53" s="357"/>
      <c r="M53" s="357"/>
      <c r="N53" s="358"/>
      <c r="O53" s="357"/>
      <c r="P53" s="357"/>
      <c r="Q53" s="358"/>
      <c r="R53" s="358"/>
      <c r="S53" s="358"/>
      <c r="T53" s="358"/>
      <c r="U53" s="359"/>
      <c r="V53" s="360"/>
      <c r="W53" s="361">
        <v>0.0</v>
      </c>
      <c r="X53" s="362">
        <v>0.0</v>
      </c>
      <c r="Y53" s="363">
        <v>0.0</v>
      </c>
      <c r="Z53" s="285"/>
      <c r="AA53" s="285" t="s">
        <v>841</v>
      </c>
      <c r="AB53" s="285" t="s">
        <v>853</v>
      </c>
      <c r="AC53" s="364"/>
      <c r="AD53" s="364"/>
      <c r="AE53" s="285"/>
      <c r="AF53" s="285"/>
      <c r="AG53" s="285"/>
      <c r="AH53" s="285"/>
      <c r="AI53" s="285"/>
      <c r="AJ53" s="285"/>
      <c r="AK53" s="285"/>
    </row>
    <row r="54" ht="13.5" customHeight="1">
      <c r="A54" s="352">
        <f t="shared" si="1"/>
        <v>14</v>
      </c>
      <c r="B54" s="365"/>
      <c r="C54" s="128"/>
      <c r="D54" s="128"/>
      <c r="E54" s="128"/>
      <c r="F54" s="128"/>
      <c r="G54" s="129"/>
      <c r="H54" s="358">
        <v>0.0</v>
      </c>
      <c r="I54" s="359">
        <v>0.0</v>
      </c>
      <c r="J54" s="366"/>
      <c r="K54" s="357"/>
      <c r="L54" s="357"/>
      <c r="M54" s="357"/>
      <c r="N54" s="358"/>
      <c r="O54" s="357"/>
      <c r="P54" s="357"/>
      <c r="Q54" s="358"/>
      <c r="R54" s="358"/>
      <c r="S54" s="358"/>
      <c r="T54" s="358"/>
      <c r="U54" s="359"/>
      <c r="V54" s="360"/>
      <c r="W54" s="361">
        <v>0.0</v>
      </c>
      <c r="X54" s="362">
        <v>0.0</v>
      </c>
      <c r="Y54" s="363">
        <v>0.0</v>
      </c>
      <c r="Z54" s="285"/>
      <c r="AA54" s="285" t="s">
        <v>842</v>
      </c>
      <c r="AB54" s="285" t="s">
        <v>854</v>
      </c>
      <c r="AC54" s="364"/>
      <c r="AD54" s="364"/>
      <c r="AE54" s="285"/>
      <c r="AF54" s="285"/>
      <c r="AG54" s="285"/>
      <c r="AH54" s="285"/>
      <c r="AI54" s="285"/>
      <c r="AJ54" s="285"/>
      <c r="AK54" s="285"/>
    </row>
    <row r="55" ht="13.5" customHeight="1">
      <c r="A55" s="352">
        <f t="shared" si="1"/>
        <v>15</v>
      </c>
      <c r="B55" s="365"/>
      <c r="C55" s="128"/>
      <c r="D55" s="128"/>
      <c r="E55" s="128"/>
      <c r="F55" s="128"/>
      <c r="G55" s="129"/>
      <c r="H55" s="358">
        <v>0.0</v>
      </c>
      <c r="I55" s="359">
        <v>0.0</v>
      </c>
      <c r="J55" s="366"/>
      <c r="K55" s="357"/>
      <c r="L55" s="357"/>
      <c r="M55" s="357"/>
      <c r="N55" s="358"/>
      <c r="O55" s="357"/>
      <c r="P55" s="357"/>
      <c r="Q55" s="358"/>
      <c r="R55" s="358"/>
      <c r="S55" s="358"/>
      <c r="T55" s="358"/>
      <c r="U55" s="359"/>
      <c r="V55" s="360"/>
      <c r="W55" s="361">
        <v>0.0</v>
      </c>
      <c r="X55" s="362">
        <v>0.0</v>
      </c>
      <c r="Y55" s="363">
        <v>0.0</v>
      </c>
      <c r="Z55" s="285"/>
      <c r="AA55" s="285" t="s">
        <v>844</v>
      </c>
      <c r="AB55" s="285" t="s">
        <v>855</v>
      </c>
      <c r="AC55" s="364"/>
      <c r="AD55" s="364"/>
      <c r="AE55" s="285"/>
      <c r="AF55" s="285"/>
      <c r="AG55" s="285"/>
      <c r="AH55" s="285"/>
      <c r="AI55" s="285"/>
      <c r="AJ55" s="285"/>
      <c r="AK55" s="285"/>
    </row>
    <row r="56" ht="13.5" customHeight="1">
      <c r="A56" s="352">
        <f t="shared" si="1"/>
        <v>16</v>
      </c>
      <c r="B56" s="365"/>
      <c r="C56" s="128"/>
      <c r="D56" s="128"/>
      <c r="E56" s="128"/>
      <c r="F56" s="128"/>
      <c r="G56" s="129"/>
      <c r="H56" s="358">
        <v>0.0</v>
      </c>
      <c r="I56" s="359">
        <v>0.0</v>
      </c>
      <c r="J56" s="366"/>
      <c r="K56" s="357"/>
      <c r="L56" s="357"/>
      <c r="M56" s="357"/>
      <c r="N56" s="358"/>
      <c r="O56" s="357"/>
      <c r="P56" s="357"/>
      <c r="Q56" s="358"/>
      <c r="R56" s="358"/>
      <c r="S56" s="358"/>
      <c r="T56" s="358"/>
      <c r="U56" s="359"/>
      <c r="V56" s="360"/>
      <c r="W56" s="361">
        <v>0.0</v>
      </c>
      <c r="X56" s="362">
        <v>0.0</v>
      </c>
      <c r="Y56" s="363">
        <v>0.0</v>
      </c>
      <c r="Z56" s="285"/>
      <c r="AA56" s="285" t="s">
        <v>845</v>
      </c>
      <c r="AB56" s="285" t="s">
        <v>856</v>
      </c>
      <c r="AC56" s="364"/>
      <c r="AD56" s="364"/>
      <c r="AE56" s="285"/>
      <c r="AF56" s="285"/>
      <c r="AG56" s="285"/>
      <c r="AH56" s="285"/>
      <c r="AI56" s="285"/>
      <c r="AJ56" s="285"/>
      <c r="AK56" s="285"/>
    </row>
    <row r="57" ht="13.5" customHeight="1">
      <c r="A57" s="352">
        <f t="shared" si="1"/>
        <v>17</v>
      </c>
      <c r="B57" s="365"/>
      <c r="C57" s="128"/>
      <c r="D57" s="128"/>
      <c r="E57" s="128"/>
      <c r="F57" s="128"/>
      <c r="G57" s="129"/>
      <c r="H57" s="358">
        <v>0.0</v>
      </c>
      <c r="I57" s="359">
        <v>0.0</v>
      </c>
      <c r="J57" s="366"/>
      <c r="K57" s="357"/>
      <c r="L57" s="357"/>
      <c r="M57" s="357"/>
      <c r="N57" s="358"/>
      <c r="O57" s="357"/>
      <c r="P57" s="357"/>
      <c r="Q57" s="358"/>
      <c r="R57" s="358"/>
      <c r="S57" s="358"/>
      <c r="T57" s="358"/>
      <c r="U57" s="359"/>
      <c r="V57" s="360"/>
      <c r="W57" s="361">
        <v>0.0</v>
      </c>
      <c r="X57" s="362">
        <v>0.0</v>
      </c>
      <c r="Y57" s="363">
        <v>0.0</v>
      </c>
      <c r="Z57" s="285"/>
      <c r="AA57" s="285" t="s">
        <v>846</v>
      </c>
      <c r="AB57" s="285" t="s">
        <v>857</v>
      </c>
      <c r="AC57" s="364"/>
      <c r="AD57" s="364"/>
      <c r="AE57" s="285"/>
      <c r="AF57" s="285"/>
      <c r="AG57" s="285"/>
      <c r="AH57" s="285"/>
      <c r="AI57" s="285"/>
      <c r="AJ57" s="285"/>
      <c r="AK57" s="285"/>
    </row>
    <row r="58" ht="13.5" customHeight="1">
      <c r="A58" s="352">
        <f t="shared" si="1"/>
        <v>18</v>
      </c>
      <c r="B58" s="365"/>
      <c r="C58" s="128"/>
      <c r="D58" s="128"/>
      <c r="E58" s="128"/>
      <c r="F58" s="128"/>
      <c r="G58" s="129"/>
      <c r="H58" s="358">
        <v>0.0</v>
      </c>
      <c r="I58" s="359">
        <v>0.0</v>
      </c>
      <c r="J58" s="366"/>
      <c r="K58" s="357"/>
      <c r="L58" s="357"/>
      <c r="M58" s="357"/>
      <c r="N58" s="358"/>
      <c r="O58" s="357"/>
      <c r="P58" s="357"/>
      <c r="Q58" s="358"/>
      <c r="R58" s="358"/>
      <c r="S58" s="358"/>
      <c r="T58" s="358"/>
      <c r="U58" s="359"/>
      <c r="V58" s="360"/>
      <c r="W58" s="361">
        <v>0.0</v>
      </c>
      <c r="X58" s="362">
        <v>0.0</v>
      </c>
      <c r="Y58" s="363">
        <v>0.0</v>
      </c>
      <c r="Z58" s="285"/>
      <c r="AA58" s="285" t="s">
        <v>848</v>
      </c>
      <c r="AB58" s="285"/>
      <c r="AC58" s="364"/>
      <c r="AD58" s="364"/>
      <c r="AE58" s="285"/>
      <c r="AF58" s="285"/>
      <c r="AG58" s="285"/>
      <c r="AH58" s="285"/>
      <c r="AI58" s="285"/>
      <c r="AJ58" s="285"/>
      <c r="AK58" s="285"/>
    </row>
    <row r="59" ht="13.5" customHeight="1">
      <c r="A59" s="352">
        <f t="shared" si="1"/>
        <v>19</v>
      </c>
      <c r="B59" s="365"/>
      <c r="C59" s="128"/>
      <c r="D59" s="128"/>
      <c r="E59" s="128"/>
      <c r="F59" s="128"/>
      <c r="G59" s="129"/>
      <c r="H59" s="358">
        <v>0.0</v>
      </c>
      <c r="I59" s="359">
        <v>0.0</v>
      </c>
      <c r="J59" s="366"/>
      <c r="K59" s="357"/>
      <c r="L59" s="357"/>
      <c r="M59" s="357"/>
      <c r="N59" s="358"/>
      <c r="O59" s="357"/>
      <c r="P59" s="357"/>
      <c r="Q59" s="358"/>
      <c r="R59" s="358"/>
      <c r="S59" s="358"/>
      <c r="T59" s="358"/>
      <c r="U59" s="359"/>
      <c r="V59" s="360"/>
      <c r="W59" s="361">
        <v>0.0</v>
      </c>
      <c r="X59" s="362">
        <v>0.0</v>
      </c>
      <c r="Y59" s="363">
        <v>0.0</v>
      </c>
      <c r="Z59" s="285"/>
      <c r="AA59" s="285"/>
      <c r="AB59" s="285"/>
      <c r="AC59" s="364"/>
      <c r="AD59" s="364"/>
      <c r="AE59" s="285"/>
      <c r="AF59" s="285"/>
      <c r="AG59" s="285"/>
      <c r="AH59" s="285"/>
      <c r="AI59" s="285"/>
      <c r="AJ59" s="285"/>
      <c r="AK59" s="285"/>
    </row>
    <row r="60" ht="13.5" customHeight="1">
      <c r="A60" s="352">
        <f t="shared" si="1"/>
        <v>20</v>
      </c>
      <c r="B60" s="365"/>
      <c r="C60" s="128"/>
      <c r="D60" s="128"/>
      <c r="E60" s="128"/>
      <c r="F60" s="128"/>
      <c r="G60" s="129"/>
      <c r="H60" s="358">
        <v>0.0</v>
      </c>
      <c r="I60" s="359">
        <v>0.0</v>
      </c>
      <c r="J60" s="366"/>
      <c r="K60" s="357"/>
      <c r="L60" s="357"/>
      <c r="M60" s="357"/>
      <c r="N60" s="358"/>
      <c r="O60" s="357"/>
      <c r="P60" s="357"/>
      <c r="Q60" s="358"/>
      <c r="R60" s="358"/>
      <c r="S60" s="358"/>
      <c r="T60" s="358"/>
      <c r="U60" s="359"/>
      <c r="V60" s="360"/>
      <c r="W60" s="361">
        <v>0.0</v>
      </c>
      <c r="X60" s="362">
        <v>0.0</v>
      </c>
      <c r="Y60" s="363">
        <v>0.0</v>
      </c>
      <c r="Z60" s="285"/>
      <c r="AA60" s="285"/>
      <c r="AB60" s="285"/>
      <c r="AC60" s="364"/>
      <c r="AD60" s="364"/>
      <c r="AE60" s="285"/>
      <c r="AF60" s="285"/>
      <c r="AG60" s="285"/>
      <c r="AH60" s="285"/>
      <c r="AI60" s="285"/>
      <c r="AJ60" s="285"/>
      <c r="AK60" s="285"/>
    </row>
    <row r="61" ht="13.5" customHeight="1">
      <c r="A61" s="352">
        <f t="shared" si="1"/>
        <v>21</v>
      </c>
      <c r="B61" s="365"/>
      <c r="C61" s="128"/>
      <c r="D61" s="128"/>
      <c r="E61" s="128"/>
      <c r="F61" s="128"/>
      <c r="G61" s="129"/>
      <c r="H61" s="358">
        <v>0.0</v>
      </c>
      <c r="I61" s="359">
        <v>0.0</v>
      </c>
      <c r="J61" s="366"/>
      <c r="K61" s="357"/>
      <c r="L61" s="357"/>
      <c r="M61" s="357"/>
      <c r="N61" s="358"/>
      <c r="O61" s="357"/>
      <c r="P61" s="357"/>
      <c r="Q61" s="358"/>
      <c r="R61" s="358"/>
      <c r="S61" s="358"/>
      <c r="T61" s="358"/>
      <c r="U61" s="359"/>
      <c r="V61" s="360"/>
      <c r="W61" s="361">
        <v>0.0</v>
      </c>
      <c r="X61" s="362">
        <v>0.0</v>
      </c>
      <c r="Y61" s="363">
        <v>0.0</v>
      </c>
      <c r="Z61" s="285"/>
      <c r="AA61" s="285"/>
      <c r="AB61" s="285"/>
      <c r="AC61" s="364"/>
      <c r="AD61" s="364"/>
      <c r="AE61" s="285"/>
      <c r="AF61" s="285"/>
      <c r="AG61" s="285"/>
      <c r="AH61" s="285"/>
      <c r="AI61" s="285"/>
      <c r="AJ61" s="285"/>
      <c r="AK61" s="285"/>
    </row>
    <row r="62" ht="13.5" customHeight="1">
      <c r="A62" s="352">
        <f t="shared" si="1"/>
        <v>22</v>
      </c>
      <c r="B62" s="365"/>
      <c r="C62" s="128"/>
      <c r="D62" s="128"/>
      <c r="E62" s="128"/>
      <c r="F62" s="128"/>
      <c r="G62" s="129"/>
      <c r="H62" s="358">
        <v>0.0</v>
      </c>
      <c r="I62" s="359">
        <v>0.0</v>
      </c>
      <c r="J62" s="366"/>
      <c r="K62" s="357"/>
      <c r="L62" s="357"/>
      <c r="M62" s="357"/>
      <c r="N62" s="358"/>
      <c r="O62" s="357"/>
      <c r="P62" s="357"/>
      <c r="Q62" s="358"/>
      <c r="R62" s="358"/>
      <c r="S62" s="358"/>
      <c r="T62" s="358"/>
      <c r="U62" s="359"/>
      <c r="V62" s="360"/>
      <c r="W62" s="361">
        <v>0.0</v>
      </c>
      <c r="X62" s="362">
        <v>0.0</v>
      </c>
      <c r="Y62" s="363">
        <v>0.0</v>
      </c>
      <c r="Z62" s="285"/>
      <c r="AA62" s="285"/>
      <c r="AB62" s="285"/>
      <c r="AC62" s="364"/>
      <c r="AD62" s="364"/>
      <c r="AE62" s="285"/>
      <c r="AF62" s="285"/>
      <c r="AG62" s="285"/>
      <c r="AH62" s="285"/>
      <c r="AI62" s="285"/>
      <c r="AJ62" s="285"/>
      <c r="AK62" s="285"/>
    </row>
    <row r="63" ht="13.5" customHeight="1">
      <c r="A63" s="352">
        <f t="shared" si="1"/>
        <v>23</v>
      </c>
      <c r="B63" s="365"/>
      <c r="C63" s="128"/>
      <c r="D63" s="128"/>
      <c r="E63" s="128"/>
      <c r="F63" s="128"/>
      <c r="G63" s="129"/>
      <c r="H63" s="358">
        <v>0.0</v>
      </c>
      <c r="I63" s="359">
        <v>0.0</v>
      </c>
      <c r="J63" s="366"/>
      <c r="K63" s="357"/>
      <c r="L63" s="357"/>
      <c r="M63" s="357"/>
      <c r="N63" s="358"/>
      <c r="O63" s="357"/>
      <c r="P63" s="357"/>
      <c r="Q63" s="358"/>
      <c r="R63" s="358"/>
      <c r="S63" s="358"/>
      <c r="T63" s="358"/>
      <c r="U63" s="359"/>
      <c r="V63" s="360"/>
      <c r="W63" s="361">
        <v>0.0</v>
      </c>
      <c r="X63" s="362">
        <v>0.0</v>
      </c>
      <c r="Y63" s="363">
        <v>0.0</v>
      </c>
      <c r="Z63" s="285"/>
      <c r="AA63" s="285"/>
      <c r="AB63" s="285"/>
      <c r="AC63" s="364"/>
      <c r="AD63" s="364"/>
      <c r="AE63" s="285"/>
      <c r="AF63" s="285"/>
      <c r="AG63" s="285"/>
      <c r="AH63" s="285"/>
      <c r="AI63" s="285"/>
      <c r="AJ63" s="285"/>
      <c r="AK63" s="285"/>
    </row>
    <row r="64" ht="13.5" customHeight="1">
      <c r="A64" s="352">
        <f t="shared" si="1"/>
        <v>24</v>
      </c>
      <c r="B64" s="365"/>
      <c r="C64" s="128"/>
      <c r="D64" s="128"/>
      <c r="E64" s="128"/>
      <c r="F64" s="128"/>
      <c r="G64" s="129"/>
      <c r="H64" s="358">
        <v>0.0</v>
      </c>
      <c r="I64" s="359">
        <v>0.0</v>
      </c>
      <c r="J64" s="366"/>
      <c r="K64" s="357"/>
      <c r="L64" s="357"/>
      <c r="M64" s="357"/>
      <c r="N64" s="358"/>
      <c r="O64" s="357"/>
      <c r="P64" s="357"/>
      <c r="Q64" s="358"/>
      <c r="R64" s="358"/>
      <c r="S64" s="358"/>
      <c r="T64" s="358"/>
      <c r="U64" s="359"/>
      <c r="V64" s="360"/>
      <c r="W64" s="361">
        <v>0.0</v>
      </c>
      <c r="X64" s="362">
        <v>0.0</v>
      </c>
      <c r="Y64" s="363">
        <v>0.0</v>
      </c>
      <c r="Z64" s="285"/>
      <c r="AA64" s="285"/>
      <c r="AB64" s="285"/>
      <c r="AC64" s="364"/>
      <c r="AD64" s="364"/>
      <c r="AE64" s="285"/>
      <c r="AF64" s="285"/>
      <c r="AG64" s="285"/>
      <c r="AH64" s="285"/>
      <c r="AI64" s="285"/>
      <c r="AJ64" s="285"/>
      <c r="AK64" s="285"/>
    </row>
    <row r="65" ht="13.5" customHeight="1">
      <c r="A65" s="352">
        <f t="shared" si="1"/>
        <v>25</v>
      </c>
      <c r="B65" s="365"/>
      <c r="C65" s="128"/>
      <c r="D65" s="128"/>
      <c r="E65" s="128"/>
      <c r="F65" s="128"/>
      <c r="G65" s="129"/>
      <c r="H65" s="358">
        <v>0.0</v>
      </c>
      <c r="I65" s="359">
        <v>0.0</v>
      </c>
      <c r="J65" s="366"/>
      <c r="K65" s="357"/>
      <c r="L65" s="357"/>
      <c r="M65" s="357"/>
      <c r="N65" s="358"/>
      <c r="O65" s="357"/>
      <c r="P65" s="357"/>
      <c r="Q65" s="358"/>
      <c r="R65" s="358"/>
      <c r="S65" s="358"/>
      <c r="T65" s="358"/>
      <c r="U65" s="359"/>
      <c r="V65" s="360"/>
      <c r="W65" s="361">
        <v>0.0</v>
      </c>
      <c r="X65" s="362">
        <v>0.0</v>
      </c>
      <c r="Y65" s="363">
        <v>0.0</v>
      </c>
      <c r="Z65" s="285"/>
      <c r="AA65" s="285"/>
      <c r="AB65" s="285"/>
      <c r="AC65" s="364"/>
      <c r="AD65" s="364"/>
      <c r="AE65" s="285"/>
      <c r="AF65" s="285"/>
      <c r="AG65" s="285"/>
      <c r="AH65" s="285"/>
      <c r="AI65" s="285"/>
      <c r="AJ65" s="285"/>
      <c r="AK65" s="285"/>
    </row>
    <row r="66" ht="13.5" customHeight="1">
      <c r="A66" s="11"/>
      <c r="B66" s="368" t="s">
        <v>858</v>
      </c>
      <c r="C66" s="32"/>
      <c r="D66" s="32"/>
      <c r="E66" s="32"/>
      <c r="F66" s="32"/>
      <c r="G66" s="32"/>
      <c r="H66" s="223">
        <f t="shared" ref="H66:I66" si="2">SUM(H41:H65)</f>
        <v>125.5</v>
      </c>
      <c r="I66" s="223">
        <f t="shared" si="2"/>
        <v>37</v>
      </c>
      <c r="J66" s="223">
        <f t="shared" ref="J66:V66" si="3">COUNTIF(J41:J65,"x")</f>
        <v>9</v>
      </c>
      <c r="K66" s="223">
        <f t="shared" si="3"/>
        <v>9</v>
      </c>
      <c r="L66" s="223">
        <f t="shared" si="3"/>
        <v>1</v>
      </c>
      <c r="M66" s="223">
        <f t="shared" si="3"/>
        <v>8</v>
      </c>
      <c r="N66" s="369">
        <f t="shared" si="3"/>
        <v>0</v>
      </c>
      <c r="O66" s="369">
        <f t="shared" si="3"/>
        <v>0</v>
      </c>
      <c r="P66" s="369">
        <f t="shared" si="3"/>
        <v>7</v>
      </c>
      <c r="Q66" s="223">
        <f t="shared" si="3"/>
        <v>0</v>
      </c>
      <c r="R66" s="223">
        <f t="shared" si="3"/>
        <v>0</v>
      </c>
      <c r="S66" s="223">
        <f t="shared" si="3"/>
        <v>0</v>
      </c>
      <c r="T66" s="223">
        <f t="shared" si="3"/>
        <v>0</v>
      </c>
      <c r="U66" s="223">
        <f t="shared" si="3"/>
        <v>0</v>
      </c>
      <c r="V66" s="223">
        <f t="shared" si="3"/>
        <v>0</v>
      </c>
      <c r="W66" s="370">
        <f t="shared" ref="W66:Y66" si="4">SUM(W41:W65)</f>
        <v>0</v>
      </c>
      <c r="X66" s="370">
        <f t="shared" si="4"/>
        <v>0</v>
      </c>
      <c r="Y66" s="370">
        <f t="shared" si="4"/>
        <v>0</v>
      </c>
      <c r="Z66" s="11"/>
      <c r="AA66" s="189"/>
      <c r="AB66" s="11"/>
      <c r="AC66" s="11"/>
      <c r="AD66" s="11"/>
      <c r="AE66" s="11"/>
      <c r="AF66" s="11"/>
      <c r="AG66" s="11"/>
      <c r="AH66" s="11"/>
      <c r="AI66" s="11"/>
      <c r="AJ66" s="11"/>
      <c r="AK66" s="11"/>
    </row>
    <row r="67" ht="12.75" customHeight="1">
      <c r="A67" s="327" t="s">
        <v>862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4"/>
      <c r="Z67" s="11"/>
      <c r="AA67" s="189"/>
      <c r="AB67" s="11"/>
      <c r="AC67" s="264" t="s">
        <v>863</v>
      </c>
      <c r="AD67" s="264"/>
      <c r="AE67" s="11"/>
      <c r="AF67" s="11"/>
      <c r="AG67" s="11"/>
      <c r="AH67" s="11"/>
      <c r="AI67" s="11"/>
      <c r="AJ67" s="11"/>
      <c r="AK67" s="11"/>
    </row>
    <row r="68" ht="13.5" customHeight="1">
      <c r="A68" s="371" t="s">
        <v>864</v>
      </c>
      <c r="B68" s="276"/>
      <c r="C68" s="276"/>
      <c r="D68" s="276"/>
      <c r="E68" s="276"/>
      <c r="F68" s="276"/>
      <c r="G68" s="277"/>
      <c r="H68" s="372" t="s">
        <v>865</v>
      </c>
      <c r="I68" s="276"/>
      <c r="J68" s="276"/>
      <c r="K68" s="276"/>
      <c r="L68" s="276"/>
      <c r="M68" s="276"/>
      <c r="N68" s="276"/>
      <c r="O68" s="276"/>
      <c r="P68" s="276"/>
      <c r="Q68" s="276"/>
      <c r="R68" s="276"/>
      <c r="S68" s="276"/>
      <c r="T68" s="276"/>
      <c r="U68" s="276"/>
      <c r="V68" s="276"/>
      <c r="W68" s="276"/>
      <c r="X68" s="276"/>
      <c r="Y68" s="277"/>
      <c r="Z68" s="11"/>
      <c r="AA68" s="189"/>
      <c r="AB68" s="11"/>
      <c r="AC68" s="264" t="s">
        <v>866</v>
      </c>
      <c r="AD68" s="264"/>
      <c r="AE68" s="11"/>
      <c r="AF68" s="11"/>
      <c r="AG68" s="11"/>
      <c r="AH68" s="11"/>
      <c r="AI68" s="11"/>
      <c r="AJ68" s="11"/>
      <c r="AK68" s="11"/>
    </row>
    <row r="69" ht="147.0" customHeight="1">
      <c r="A69" s="373" t="s">
        <v>1202</v>
      </c>
      <c r="Z69" s="11"/>
      <c r="AA69" s="189"/>
      <c r="AB69" s="11"/>
      <c r="AC69" s="264"/>
      <c r="AD69" s="264"/>
      <c r="AE69" s="11"/>
      <c r="AF69" s="11"/>
      <c r="AG69" s="11"/>
      <c r="AH69" s="11"/>
      <c r="AI69" s="11"/>
      <c r="AJ69" s="11"/>
      <c r="AK69" s="11"/>
    </row>
    <row r="70" ht="13.5" customHeight="1">
      <c r="A70" s="374" t="s">
        <v>868</v>
      </c>
      <c r="B70" s="8"/>
      <c r="C70" s="8"/>
      <c r="D70" s="8"/>
      <c r="E70" s="8"/>
      <c r="F70" s="8"/>
      <c r="G70" s="10"/>
      <c r="H70" s="375"/>
      <c r="I70" s="8"/>
      <c r="J70" s="8"/>
      <c r="K70" s="8"/>
      <c r="L70" s="8"/>
      <c r="M70" s="8"/>
      <c r="N70" s="8"/>
      <c r="O70" s="8"/>
      <c r="P70" s="8"/>
      <c r="Q70" s="8"/>
      <c r="R70" s="8"/>
      <c r="S70" s="8"/>
      <c r="T70" s="8"/>
      <c r="U70" s="8"/>
      <c r="V70" s="8"/>
      <c r="W70" s="8"/>
      <c r="X70" s="8"/>
      <c r="Y70" s="10"/>
      <c r="Z70" s="11"/>
      <c r="AA70" s="189"/>
      <c r="AB70" s="11"/>
      <c r="AC70" s="264" t="s">
        <v>869</v>
      </c>
      <c r="AD70" s="264"/>
      <c r="AE70" s="11"/>
      <c r="AF70" s="11"/>
      <c r="AG70" s="11"/>
      <c r="AH70" s="11"/>
      <c r="AI70" s="11"/>
      <c r="AJ70" s="11"/>
      <c r="AK70" s="11"/>
    </row>
    <row r="71" ht="13.5" customHeight="1">
      <c r="A71" s="376">
        <f>A41</f>
        <v>1</v>
      </c>
      <c r="B71" s="377" t="str">
        <f>IF(B41="","",B41)</f>
        <v>StocktonCon</v>
      </c>
      <c r="H71" s="378" t="s">
        <v>870</v>
      </c>
      <c r="I71" s="378"/>
      <c r="J71" s="379" t="s">
        <v>154</v>
      </c>
      <c r="K71" s="25"/>
      <c r="L71" s="25"/>
      <c r="M71" s="25"/>
      <c r="N71" s="25"/>
      <c r="O71" s="25"/>
      <c r="P71" s="25"/>
      <c r="Q71" s="25"/>
      <c r="R71" s="25"/>
      <c r="S71" s="378" t="s">
        <v>872</v>
      </c>
      <c r="U71" s="380">
        <f>IF(H41="","",H41)</f>
        <v>74</v>
      </c>
      <c r="V71" s="25"/>
      <c r="W71" s="378" t="s">
        <v>873</v>
      </c>
      <c r="Y71" s="381">
        <f>IF((W41="")*(X41=""),"",SUM(W41:X41))</f>
        <v>0</v>
      </c>
      <c r="Z71" s="11"/>
      <c r="AA71" s="189"/>
      <c r="AB71" s="11"/>
      <c r="AC71" s="264" t="s">
        <v>874</v>
      </c>
      <c r="AD71" s="264"/>
      <c r="AE71" s="11"/>
      <c r="AF71" s="11"/>
      <c r="AG71" s="11"/>
      <c r="AH71" s="11"/>
      <c r="AI71" s="11"/>
      <c r="AJ71" s="11"/>
      <c r="AK71" s="11"/>
    </row>
    <row r="72" ht="13.5" customHeight="1">
      <c r="A72" s="382"/>
      <c r="B72" s="383" t="s">
        <v>1203</v>
      </c>
      <c r="C72" s="25"/>
      <c r="D72" s="25"/>
      <c r="E72" s="25"/>
      <c r="F72" s="25"/>
      <c r="G72" s="25"/>
      <c r="H72" s="25"/>
      <c r="I72" s="25"/>
      <c r="J72" s="25"/>
      <c r="K72" s="25"/>
      <c r="L72" s="25"/>
      <c r="M72" s="25"/>
      <c r="N72" s="25"/>
      <c r="O72" s="25"/>
      <c r="P72" s="25"/>
      <c r="Q72" s="25"/>
      <c r="R72" s="25"/>
      <c r="S72" s="25"/>
      <c r="T72" s="25"/>
      <c r="U72" s="25"/>
      <c r="V72" s="25"/>
      <c r="W72" s="25"/>
      <c r="X72" s="25"/>
      <c r="Y72" s="25"/>
      <c r="Z72" s="11"/>
      <c r="AA72" s="189"/>
      <c r="AB72" s="11"/>
      <c r="AC72" s="264"/>
      <c r="AD72" s="264"/>
      <c r="AE72" s="11"/>
      <c r="AF72" s="11"/>
      <c r="AG72" s="11"/>
      <c r="AH72" s="11"/>
      <c r="AI72" s="11"/>
      <c r="AJ72" s="11"/>
      <c r="AK72" s="11"/>
    </row>
    <row r="73" ht="13.5" customHeight="1">
      <c r="A73" s="376">
        <f>A42</f>
        <v>2</v>
      </c>
      <c r="B73" s="377" t="str">
        <f>IF(B42="","",B42)</f>
        <v>Stockton Buddhist Obon Festival</v>
      </c>
      <c r="H73" s="378" t="s">
        <v>870</v>
      </c>
      <c r="I73" s="378"/>
      <c r="J73" s="379" t="s">
        <v>129</v>
      </c>
      <c r="K73" s="25"/>
      <c r="L73" s="25"/>
      <c r="M73" s="25"/>
      <c r="N73" s="25"/>
      <c r="O73" s="25"/>
      <c r="P73" s="25"/>
      <c r="Q73" s="25"/>
      <c r="R73" s="25"/>
      <c r="S73" s="378" t="s">
        <v>872</v>
      </c>
      <c r="U73" s="380">
        <f>IF(H42="","",H42)</f>
        <v>18</v>
      </c>
      <c r="V73" s="25"/>
      <c r="W73" s="378" t="s">
        <v>873</v>
      </c>
      <c r="Y73" s="381">
        <f>IF((W42="")*(X42=""),"",SUM(W42:X42))</f>
        <v>0</v>
      </c>
      <c r="Z73" s="11"/>
      <c r="AA73" s="189"/>
      <c r="AB73" s="11"/>
      <c r="AC73" s="264"/>
      <c r="AD73" s="264"/>
      <c r="AE73" s="11"/>
      <c r="AF73" s="11"/>
      <c r="AG73" s="11"/>
      <c r="AH73" s="11"/>
      <c r="AI73" s="11"/>
      <c r="AJ73" s="11"/>
      <c r="AK73" s="11"/>
    </row>
    <row r="74" ht="13.5" customHeight="1">
      <c r="A74" s="382"/>
      <c r="B74" s="383" t="s">
        <v>1204</v>
      </c>
      <c r="C74" s="25"/>
      <c r="D74" s="25"/>
      <c r="E74" s="25"/>
      <c r="F74" s="25"/>
      <c r="G74" s="25"/>
      <c r="H74" s="25"/>
      <c r="I74" s="25"/>
      <c r="J74" s="25"/>
      <c r="K74" s="25"/>
      <c r="L74" s="25"/>
      <c r="M74" s="25"/>
      <c r="N74" s="25"/>
      <c r="O74" s="25"/>
      <c r="P74" s="25"/>
      <c r="Q74" s="25"/>
      <c r="R74" s="25"/>
      <c r="S74" s="25"/>
      <c r="T74" s="25"/>
      <c r="U74" s="25"/>
      <c r="V74" s="25"/>
      <c r="W74" s="25"/>
      <c r="X74" s="25"/>
      <c r="Y74" s="25"/>
      <c r="Z74" s="11"/>
      <c r="AA74" s="189"/>
      <c r="AB74" s="11"/>
      <c r="AC74" s="264"/>
      <c r="AD74" s="264"/>
      <c r="AE74" s="11"/>
      <c r="AF74" s="11"/>
      <c r="AG74" s="11"/>
      <c r="AH74" s="11"/>
      <c r="AI74" s="11"/>
      <c r="AJ74" s="11"/>
      <c r="AK74" s="11"/>
    </row>
    <row r="75" ht="13.5" customHeight="1">
      <c r="A75" s="376">
        <f>A43</f>
        <v>3</v>
      </c>
      <c r="B75" s="377" t="str">
        <f>IF(B43="","",B43)</f>
        <v>National Night Out</v>
      </c>
      <c r="H75" s="378" t="s">
        <v>870</v>
      </c>
      <c r="I75" s="378"/>
      <c r="J75" s="379" t="s">
        <v>173</v>
      </c>
      <c r="K75" s="25"/>
      <c r="L75" s="25"/>
      <c r="M75" s="25"/>
      <c r="N75" s="25"/>
      <c r="O75" s="25"/>
      <c r="P75" s="25"/>
      <c r="Q75" s="25"/>
      <c r="R75" s="25"/>
      <c r="S75" s="378" t="s">
        <v>872</v>
      </c>
      <c r="U75" s="380">
        <f>IF(H43="","",H43)</f>
        <v>9</v>
      </c>
      <c r="V75" s="25"/>
      <c r="W75" s="378" t="s">
        <v>873</v>
      </c>
      <c r="Y75" s="381">
        <f>IF((W43="")*(X43=""),"",SUM(W43:X43))</f>
        <v>0</v>
      </c>
      <c r="Z75" s="11"/>
      <c r="AA75" s="189"/>
      <c r="AB75" s="11"/>
      <c r="AC75" s="264"/>
      <c r="AD75" s="264"/>
      <c r="AE75" s="11"/>
      <c r="AF75" s="11"/>
      <c r="AG75" s="11"/>
      <c r="AH75" s="11"/>
      <c r="AI75" s="11"/>
      <c r="AJ75" s="11"/>
      <c r="AK75" s="11"/>
    </row>
    <row r="76" ht="13.5" customHeight="1">
      <c r="A76" s="382"/>
      <c r="B76" s="383" t="s">
        <v>1205</v>
      </c>
      <c r="C76" s="25"/>
      <c r="D76" s="25"/>
      <c r="E76" s="25"/>
      <c r="F76" s="25"/>
      <c r="G76" s="25"/>
      <c r="H76" s="25"/>
      <c r="I76" s="25"/>
      <c r="J76" s="25"/>
      <c r="K76" s="25"/>
      <c r="L76" s="25"/>
      <c r="M76" s="25"/>
      <c r="N76" s="25"/>
      <c r="O76" s="25"/>
      <c r="P76" s="25"/>
      <c r="Q76" s="25"/>
      <c r="R76" s="25"/>
      <c r="S76" s="25"/>
      <c r="T76" s="25"/>
      <c r="U76" s="25"/>
      <c r="V76" s="25"/>
      <c r="W76" s="25"/>
      <c r="X76" s="25"/>
      <c r="Y76" s="25"/>
      <c r="Z76" s="11"/>
      <c r="AA76" s="189"/>
      <c r="AB76" s="11"/>
      <c r="AC76" s="264"/>
      <c r="AD76" s="264"/>
      <c r="AE76" s="11"/>
      <c r="AF76" s="11"/>
      <c r="AG76" s="11"/>
      <c r="AH76" s="11"/>
      <c r="AI76" s="11"/>
      <c r="AJ76" s="11"/>
      <c r="AK76" s="11"/>
    </row>
    <row r="77" ht="13.5" customHeight="1">
      <c r="A77" s="376">
        <f>A44</f>
        <v>4</v>
      </c>
      <c r="B77" s="377" t="str">
        <f>IF(B44="","",B44)</f>
        <v>Sisters Supporting Breast Cancer</v>
      </c>
      <c r="H77" s="378" t="s">
        <v>870</v>
      </c>
      <c r="I77" s="378"/>
      <c r="J77" s="379" t="s">
        <v>173</v>
      </c>
      <c r="K77" s="25"/>
      <c r="L77" s="25"/>
      <c r="M77" s="25"/>
      <c r="N77" s="25"/>
      <c r="O77" s="25"/>
      <c r="P77" s="25"/>
      <c r="Q77" s="25"/>
      <c r="R77" s="25"/>
      <c r="S77" s="378" t="s">
        <v>872</v>
      </c>
      <c r="U77" s="380">
        <f>IF(H44="","",H44)</f>
        <v>8</v>
      </c>
      <c r="V77" s="25"/>
      <c r="W77" s="378" t="s">
        <v>873</v>
      </c>
      <c r="Y77" s="381">
        <f>IF((W44="")*(X44=""),"",SUM(W44:X44))</f>
        <v>0</v>
      </c>
      <c r="Z77" s="11"/>
      <c r="AA77" s="189"/>
      <c r="AB77" s="11"/>
      <c r="AC77" s="264"/>
      <c r="AD77" s="264"/>
      <c r="AE77" s="11"/>
      <c r="AF77" s="11"/>
      <c r="AG77" s="11"/>
      <c r="AH77" s="11"/>
      <c r="AI77" s="11"/>
      <c r="AJ77" s="11"/>
      <c r="AK77" s="11"/>
    </row>
    <row r="78" ht="13.5" customHeight="1">
      <c r="A78" s="382"/>
      <c r="B78" s="383" t="s">
        <v>1206</v>
      </c>
      <c r="C78" s="25"/>
      <c r="D78" s="25"/>
      <c r="E78" s="25"/>
      <c r="F78" s="25"/>
      <c r="G78" s="25"/>
      <c r="H78" s="25"/>
      <c r="I78" s="25"/>
      <c r="J78" s="25"/>
      <c r="K78" s="25"/>
      <c r="L78" s="25"/>
      <c r="M78" s="25"/>
      <c r="N78" s="25"/>
      <c r="O78" s="25"/>
      <c r="P78" s="25"/>
      <c r="Q78" s="25"/>
      <c r="R78" s="25"/>
      <c r="S78" s="25"/>
      <c r="T78" s="25"/>
      <c r="U78" s="25"/>
      <c r="V78" s="25"/>
      <c r="W78" s="25"/>
      <c r="X78" s="25"/>
      <c r="Y78" s="25"/>
      <c r="Z78" s="11"/>
      <c r="AA78" s="189"/>
      <c r="AB78" s="11"/>
      <c r="AC78" s="264"/>
      <c r="AD78" s="264"/>
      <c r="AE78" s="11"/>
      <c r="AF78" s="11"/>
      <c r="AG78" s="11"/>
      <c r="AH78" s="11"/>
      <c r="AI78" s="11"/>
      <c r="AJ78" s="11"/>
      <c r="AK78" s="11"/>
    </row>
    <row r="79" ht="13.5" customHeight="1">
      <c r="A79" s="376">
        <f>A45</f>
        <v>5</v>
      </c>
      <c r="B79" s="377" t="str">
        <f>IF(B45="","",B45)</f>
        <v>Rio Calavera's 20th Anniversary</v>
      </c>
      <c r="H79" s="378" t="s">
        <v>870</v>
      </c>
      <c r="I79" s="378"/>
      <c r="J79" s="379" t="s">
        <v>173</v>
      </c>
      <c r="K79" s="25"/>
      <c r="L79" s="25"/>
      <c r="M79" s="25"/>
      <c r="N79" s="25"/>
      <c r="O79" s="25"/>
      <c r="P79" s="25"/>
      <c r="Q79" s="25"/>
      <c r="R79" s="25"/>
      <c r="S79" s="378" t="s">
        <v>872</v>
      </c>
      <c r="U79" s="380">
        <f>IF(H45="","",H45)</f>
        <v>1</v>
      </c>
      <c r="V79" s="25"/>
      <c r="W79" s="378" t="s">
        <v>873</v>
      </c>
      <c r="Y79" s="381">
        <f>IF((W45="")*(X45=""),"",SUM(W45:X45))</f>
        <v>0</v>
      </c>
      <c r="Z79" s="11"/>
      <c r="AA79" s="189"/>
      <c r="AB79" s="11"/>
      <c r="AC79" s="264"/>
      <c r="AD79" s="264"/>
      <c r="AE79" s="11"/>
      <c r="AF79" s="11"/>
      <c r="AG79" s="11"/>
      <c r="AH79" s="11"/>
      <c r="AI79" s="11"/>
      <c r="AJ79" s="11"/>
      <c r="AK79" s="11"/>
    </row>
    <row r="80" ht="13.5" customHeight="1">
      <c r="A80" s="382"/>
      <c r="B80" s="383" t="s">
        <v>1207</v>
      </c>
      <c r="C80" s="25"/>
      <c r="D80" s="25"/>
      <c r="E80" s="25"/>
      <c r="F80" s="25"/>
      <c r="G80" s="25"/>
      <c r="H80" s="25"/>
      <c r="I80" s="25"/>
      <c r="J80" s="25"/>
      <c r="K80" s="25"/>
      <c r="L80" s="25"/>
      <c r="M80" s="25"/>
      <c r="N80" s="25"/>
      <c r="O80" s="25"/>
      <c r="P80" s="25"/>
      <c r="Q80" s="25"/>
      <c r="R80" s="25"/>
      <c r="S80" s="25"/>
      <c r="T80" s="25"/>
      <c r="U80" s="25"/>
      <c r="V80" s="25"/>
      <c r="W80" s="25"/>
      <c r="X80" s="25"/>
      <c r="Y80" s="25"/>
      <c r="Z80" s="11"/>
      <c r="AA80" s="189"/>
      <c r="AB80" s="11"/>
      <c r="AC80" s="264"/>
      <c r="AD80" s="264"/>
      <c r="AE80" s="11"/>
      <c r="AF80" s="11"/>
      <c r="AG80" s="11"/>
      <c r="AH80" s="11"/>
      <c r="AI80" s="11"/>
      <c r="AJ80" s="11"/>
      <c r="AK80" s="11"/>
    </row>
    <row r="81" ht="13.5" customHeight="1">
      <c r="A81" s="376">
        <f>A46</f>
        <v>6</v>
      </c>
      <c r="B81" s="377" t="str">
        <f>IF(B46="","",B46)</f>
        <v>Pride Festival</v>
      </c>
      <c r="H81" s="378" t="s">
        <v>870</v>
      </c>
      <c r="I81" s="378"/>
      <c r="J81" s="379" t="s">
        <v>145</v>
      </c>
      <c r="K81" s="25"/>
      <c r="L81" s="25"/>
      <c r="M81" s="25"/>
      <c r="N81" s="25"/>
      <c r="O81" s="25"/>
      <c r="P81" s="25"/>
      <c r="Q81" s="25"/>
      <c r="R81" s="25"/>
      <c r="S81" s="378" t="s">
        <v>872</v>
      </c>
      <c r="U81" s="380">
        <f>IF(H46="","",H46)</f>
        <v>8</v>
      </c>
      <c r="V81" s="25"/>
      <c r="W81" s="378" t="s">
        <v>873</v>
      </c>
      <c r="Y81" s="381">
        <f>IF((W46="")*(X46=""),"",SUM(W46:X46))</f>
        <v>0</v>
      </c>
      <c r="Z81" s="11"/>
      <c r="AA81" s="189"/>
      <c r="AB81" s="11"/>
      <c r="AC81" s="264"/>
      <c r="AD81" s="264"/>
      <c r="AE81" s="11"/>
      <c r="AF81" s="11"/>
      <c r="AG81" s="11"/>
      <c r="AH81" s="11"/>
      <c r="AI81" s="11"/>
      <c r="AJ81" s="11"/>
      <c r="AK81" s="11"/>
    </row>
    <row r="82" ht="13.5" customHeight="1">
      <c r="A82" s="382"/>
      <c r="B82" s="383" t="s">
        <v>1208</v>
      </c>
      <c r="C82" s="25"/>
      <c r="D82" s="25"/>
      <c r="E82" s="25"/>
      <c r="F82" s="25"/>
      <c r="G82" s="25"/>
      <c r="H82" s="25"/>
      <c r="I82" s="25"/>
      <c r="J82" s="25"/>
      <c r="K82" s="25"/>
      <c r="L82" s="25"/>
      <c r="M82" s="25"/>
      <c r="N82" s="25"/>
      <c r="O82" s="25"/>
      <c r="P82" s="25"/>
      <c r="Q82" s="25"/>
      <c r="R82" s="25"/>
      <c r="S82" s="25"/>
      <c r="T82" s="25"/>
      <c r="U82" s="25"/>
      <c r="V82" s="25"/>
      <c r="W82" s="25"/>
      <c r="X82" s="25"/>
      <c r="Y82" s="25"/>
      <c r="Z82" s="11"/>
      <c r="AA82" s="189"/>
      <c r="AB82" s="11"/>
      <c r="AC82" s="264"/>
      <c r="AD82" s="264"/>
      <c r="AE82" s="11"/>
      <c r="AF82" s="11"/>
      <c r="AG82" s="11"/>
      <c r="AH82" s="11"/>
      <c r="AI82" s="11"/>
      <c r="AJ82" s="11"/>
      <c r="AK82" s="11"/>
    </row>
    <row r="83" ht="13.5" customHeight="1">
      <c r="A83" s="376">
        <f>A47</f>
        <v>7</v>
      </c>
      <c r="B83" s="377" t="str">
        <f>IF(B47="","",B47)</f>
        <v>August Animal Shelter Service</v>
      </c>
      <c r="H83" s="378" t="s">
        <v>870</v>
      </c>
      <c r="I83" s="378"/>
      <c r="J83" s="379" t="s">
        <v>1147</v>
      </c>
      <c r="K83" s="25"/>
      <c r="L83" s="25"/>
      <c r="M83" s="25"/>
      <c r="N83" s="25"/>
      <c r="O83" s="25"/>
      <c r="P83" s="25"/>
      <c r="Q83" s="25"/>
      <c r="R83" s="25"/>
      <c r="S83" s="378" t="s">
        <v>872</v>
      </c>
      <c r="U83" s="380">
        <f>IF(H47="","",H47)</f>
        <v>1</v>
      </c>
      <c r="V83" s="25"/>
      <c r="W83" s="378" t="s">
        <v>873</v>
      </c>
      <c r="Y83" s="381">
        <f>IF((W47="")*(X47=""),"",SUM(W47:X47))</f>
        <v>0</v>
      </c>
      <c r="Z83" s="11"/>
      <c r="AA83" s="189"/>
      <c r="AB83" s="11"/>
      <c r="AC83" s="264"/>
      <c r="AD83" s="264"/>
      <c r="AE83" s="11"/>
      <c r="AF83" s="11"/>
      <c r="AG83" s="11"/>
      <c r="AH83" s="11"/>
      <c r="AI83" s="11"/>
      <c r="AJ83" s="11"/>
      <c r="AK83" s="11"/>
    </row>
    <row r="84" ht="13.5" customHeight="1">
      <c r="A84" s="382"/>
      <c r="B84" s="383" t="s">
        <v>1209</v>
      </c>
      <c r="C84" s="25"/>
      <c r="D84" s="25"/>
      <c r="E84" s="25"/>
      <c r="F84" s="25"/>
      <c r="G84" s="25"/>
      <c r="H84" s="25"/>
      <c r="I84" s="25"/>
      <c r="J84" s="25"/>
      <c r="K84" s="25"/>
      <c r="L84" s="25"/>
      <c r="M84" s="25"/>
      <c r="N84" s="25"/>
      <c r="O84" s="25"/>
      <c r="P84" s="25"/>
      <c r="Q84" s="25"/>
      <c r="R84" s="25"/>
      <c r="S84" s="25"/>
      <c r="T84" s="25"/>
      <c r="U84" s="25"/>
      <c r="V84" s="25"/>
      <c r="W84" s="25"/>
      <c r="X84" s="25"/>
      <c r="Y84" s="25"/>
      <c r="Z84" s="11"/>
      <c r="AA84" s="189"/>
      <c r="AB84" s="11"/>
      <c r="AC84" s="264"/>
      <c r="AD84" s="264"/>
      <c r="AE84" s="11"/>
      <c r="AF84" s="11"/>
      <c r="AG84" s="11"/>
      <c r="AH84" s="11"/>
      <c r="AI84" s="11"/>
      <c r="AJ84" s="11"/>
      <c r="AK84" s="11"/>
    </row>
    <row r="85" ht="13.5" customHeight="1">
      <c r="A85" s="376">
        <f>A48</f>
        <v>8</v>
      </c>
      <c r="B85" s="377" t="str">
        <f>IF(B48="","",B48)</f>
        <v>August DCM</v>
      </c>
      <c r="H85" s="378" t="s">
        <v>870</v>
      </c>
      <c r="I85" s="378"/>
      <c r="J85" s="379" t="s">
        <v>129</v>
      </c>
      <c r="K85" s="25"/>
      <c r="L85" s="25"/>
      <c r="M85" s="25"/>
      <c r="N85" s="25"/>
      <c r="O85" s="25"/>
      <c r="P85" s="25"/>
      <c r="Q85" s="25"/>
      <c r="R85" s="25"/>
      <c r="S85" s="378" t="s">
        <v>872</v>
      </c>
      <c r="U85" s="380">
        <f>IF(H48="","",H48)</f>
        <v>1</v>
      </c>
      <c r="V85" s="25"/>
      <c r="W85" s="378" t="s">
        <v>873</v>
      </c>
      <c r="Y85" s="381">
        <f>IF((W48="")*(X48=""),"",SUM(W48:X48))</f>
        <v>0</v>
      </c>
      <c r="Z85" s="11"/>
      <c r="AA85" s="189"/>
      <c r="AB85" s="11"/>
      <c r="AC85" s="264"/>
      <c r="AD85" s="264"/>
      <c r="AE85" s="11"/>
      <c r="AF85" s="11"/>
      <c r="AG85" s="11"/>
      <c r="AH85" s="11"/>
      <c r="AI85" s="11"/>
      <c r="AJ85" s="11"/>
      <c r="AK85" s="11"/>
    </row>
    <row r="86" ht="13.5" customHeight="1">
      <c r="A86" s="382"/>
      <c r="B86" s="383" t="s">
        <v>1210</v>
      </c>
      <c r="C86" s="25"/>
      <c r="D86" s="25"/>
      <c r="E86" s="25"/>
      <c r="F86" s="25"/>
      <c r="G86" s="25"/>
      <c r="H86" s="25"/>
      <c r="I86" s="25"/>
      <c r="J86" s="25"/>
      <c r="K86" s="25"/>
      <c r="L86" s="25"/>
      <c r="M86" s="25"/>
      <c r="N86" s="25"/>
      <c r="O86" s="25"/>
      <c r="P86" s="25"/>
      <c r="Q86" s="25"/>
      <c r="R86" s="25"/>
      <c r="S86" s="25"/>
      <c r="T86" s="25"/>
      <c r="U86" s="25"/>
      <c r="V86" s="25"/>
      <c r="W86" s="25"/>
      <c r="X86" s="25"/>
      <c r="Y86" s="25"/>
      <c r="Z86" s="11"/>
      <c r="AA86" s="189"/>
      <c r="AB86" s="11"/>
      <c r="AC86" s="264"/>
      <c r="AD86" s="264"/>
      <c r="AE86" s="11"/>
      <c r="AF86" s="11"/>
      <c r="AG86" s="11"/>
      <c r="AH86" s="11"/>
      <c r="AI86" s="11"/>
      <c r="AJ86" s="11"/>
      <c r="AK86" s="11"/>
    </row>
    <row r="87" ht="13.5" customHeight="1">
      <c r="A87" s="376">
        <f>A49</f>
        <v>9</v>
      </c>
      <c r="B87" s="377" t="str">
        <f>IF(B49="","",B49)</f>
        <v>SECA &amp; Lincoln Interclub</v>
      </c>
      <c r="H87" s="378" t="s">
        <v>870</v>
      </c>
      <c r="I87" s="378"/>
      <c r="J87" s="379" t="s">
        <v>145</v>
      </c>
      <c r="K87" s="25"/>
      <c r="L87" s="25"/>
      <c r="M87" s="25"/>
      <c r="N87" s="25"/>
      <c r="O87" s="25"/>
      <c r="P87" s="25"/>
      <c r="Q87" s="25"/>
      <c r="R87" s="25"/>
      <c r="S87" s="378" t="s">
        <v>872</v>
      </c>
      <c r="U87" s="380">
        <f>IF(H49="","",H49)</f>
        <v>5.5</v>
      </c>
      <c r="V87" s="25"/>
      <c r="W87" s="378" t="s">
        <v>873</v>
      </c>
      <c r="Y87" s="381">
        <f>IF((W49="")*(X49=""),"",SUM(W49:X49))</f>
        <v>0</v>
      </c>
      <c r="Z87" s="11"/>
      <c r="AA87" s="189"/>
      <c r="AB87" s="11"/>
      <c r="AC87" s="264"/>
      <c r="AD87" s="264"/>
      <c r="AE87" s="11"/>
      <c r="AF87" s="11"/>
      <c r="AG87" s="11"/>
      <c r="AH87" s="11"/>
      <c r="AI87" s="11"/>
      <c r="AJ87" s="11"/>
      <c r="AK87" s="11"/>
    </row>
    <row r="88" ht="13.5" customHeight="1">
      <c r="A88" s="382"/>
      <c r="B88" s="383" t="s">
        <v>1211</v>
      </c>
      <c r="C88" s="25"/>
      <c r="D88" s="25"/>
      <c r="E88" s="25"/>
      <c r="F88" s="25"/>
      <c r="G88" s="25"/>
      <c r="H88" s="25"/>
      <c r="I88" s="25"/>
      <c r="J88" s="25"/>
      <c r="K88" s="25"/>
      <c r="L88" s="25"/>
      <c r="M88" s="25"/>
      <c r="N88" s="25"/>
      <c r="O88" s="25"/>
      <c r="P88" s="25"/>
      <c r="Q88" s="25"/>
      <c r="R88" s="25"/>
      <c r="S88" s="25"/>
      <c r="T88" s="25"/>
      <c r="U88" s="25"/>
      <c r="V88" s="25"/>
      <c r="W88" s="25"/>
      <c r="X88" s="25"/>
      <c r="Y88" s="25"/>
      <c r="Z88" s="11"/>
      <c r="AA88" s="189"/>
      <c r="AB88" s="11"/>
      <c r="AC88" s="264"/>
      <c r="AD88" s="264"/>
      <c r="AE88" s="11"/>
      <c r="AF88" s="11"/>
      <c r="AG88" s="11"/>
      <c r="AH88" s="11"/>
      <c r="AI88" s="11"/>
      <c r="AJ88" s="11"/>
      <c r="AK88" s="11"/>
    </row>
    <row r="89" ht="13.5" customHeight="1">
      <c r="A89" s="376">
        <f>A50</f>
        <v>10</v>
      </c>
      <c r="B89" s="377" t="str">
        <f>IF(B50="","",B50)</f>
        <v/>
      </c>
      <c r="H89" s="378" t="s">
        <v>870</v>
      </c>
      <c r="I89" s="378"/>
      <c r="J89" s="387"/>
      <c r="K89" s="25"/>
      <c r="L89" s="25"/>
      <c r="M89" s="25"/>
      <c r="N89" s="25"/>
      <c r="O89" s="25"/>
      <c r="P89" s="25"/>
      <c r="Q89" s="25"/>
      <c r="R89" s="25"/>
      <c r="S89" s="378" t="s">
        <v>872</v>
      </c>
      <c r="U89" s="380">
        <f>IF(H50="","",H50)</f>
        <v>0</v>
      </c>
      <c r="V89" s="25"/>
      <c r="W89" s="378" t="s">
        <v>873</v>
      </c>
      <c r="Y89" s="381">
        <f>IF((W50="")*(X50=""),"",SUM(W50:X50))</f>
        <v>0</v>
      </c>
      <c r="Z89" s="11"/>
      <c r="AA89" s="189"/>
      <c r="AB89" s="11"/>
      <c r="AC89" s="264"/>
      <c r="AD89" s="264"/>
      <c r="AE89" s="11"/>
      <c r="AF89" s="11"/>
      <c r="AG89" s="11"/>
      <c r="AH89" s="11"/>
      <c r="AI89" s="11"/>
      <c r="AJ89" s="11"/>
      <c r="AK89" s="11"/>
    </row>
    <row r="90" ht="13.5" customHeight="1">
      <c r="A90" s="382"/>
      <c r="B90" s="388" t="s">
        <v>887</v>
      </c>
      <c r="C90" s="25"/>
      <c r="D90" s="25"/>
      <c r="E90" s="25"/>
      <c r="F90" s="25"/>
      <c r="G90" s="25"/>
      <c r="H90" s="25"/>
      <c r="I90" s="25"/>
      <c r="J90" s="25"/>
      <c r="K90" s="25"/>
      <c r="L90" s="25"/>
      <c r="M90" s="25"/>
      <c r="N90" s="25"/>
      <c r="O90" s="25"/>
      <c r="P90" s="25"/>
      <c r="Q90" s="25"/>
      <c r="R90" s="25"/>
      <c r="S90" s="25"/>
      <c r="T90" s="25"/>
      <c r="U90" s="25"/>
      <c r="V90" s="25"/>
      <c r="W90" s="25"/>
      <c r="X90" s="25"/>
      <c r="Y90" s="25"/>
      <c r="Z90" s="11"/>
      <c r="AA90" s="189"/>
      <c r="AB90" s="11"/>
      <c r="AC90" s="264"/>
      <c r="AD90" s="264"/>
      <c r="AE90" s="11"/>
      <c r="AF90" s="11"/>
      <c r="AG90" s="11"/>
      <c r="AH90" s="11"/>
      <c r="AI90" s="11"/>
      <c r="AJ90" s="11"/>
      <c r="AK90" s="11"/>
    </row>
    <row r="91" ht="13.5" customHeight="1">
      <c r="A91" s="376">
        <f>A51</f>
        <v>11</v>
      </c>
      <c r="B91" s="377" t="str">
        <f>IF(B51="","",B51)</f>
        <v/>
      </c>
      <c r="H91" s="378" t="s">
        <v>870</v>
      </c>
      <c r="I91" s="378"/>
      <c r="J91" s="387"/>
      <c r="K91" s="25"/>
      <c r="L91" s="25"/>
      <c r="M91" s="25"/>
      <c r="N91" s="25"/>
      <c r="O91" s="25"/>
      <c r="P91" s="25"/>
      <c r="Q91" s="25"/>
      <c r="R91" s="25"/>
      <c r="S91" s="378" t="s">
        <v>872</v>
      </c>
      <c r="U91" s="380">
        <f>IF(H51="","",H51)</f>
        <v>0</v>
      </c>
      <c r="V91" s="25"/>
      <c r="W91" s="378" t="s">
        <v>873</v>
      </c>
      <c r="Y91" s="381">
        <f>IF((W51="")*(X51=""),"",SUM(W51:X51))</f>
        <v>0</v>
      </c>
      <c r="Z91" s="11"/>
      <c r="AA91" s="189"/>
      <c r="AB91" s="11"/>
      <c r="AC91" s="264"/>
      <c r="AD91" s="264"/>
      <c r="AE91" s="11"/>
      <c r="AF91" s="11"/>
      <c r="AG91" s="11"/>
      <c r="AH91" s="11"/>
      <c r="AI91" s="11"/>
      <c r="AJ91" s="11"/>
      <c r="AK91" s="11"/>
    </row>
    <row r="92" ht="13.5" customHeight="1">
      <c r="A92" s="382"/>
      <c r="B92" s="388" t="s">
        <v>887</v>
      </c>
      <c r="C92" s="25"/>
      <c r="D92" s="25"/>
      <c r="E92" s="25"/>
      <c r="F92" s="25"/>
      <c r="G92" s="25"/>
      <c r="H92" s="25"/>
      <c r="I92" s="25"/>
      <c r="J92" s="25"/>
      <c r="K92" s="25"/>
      <c r="L92" s="25"/>
      <c r="M92" s="25"/>
      <c r="N92" s="25"/>
      <c r="O92" s="25"/>
      <c r="P92" s="25"/>
      <c r="Q92" s="25"/>
      <c r="R92" s="25"/>
      <c r="S92" s="25"/>
      <c r="T92" s="25"/>
      <c r="U92" s="25"/>
      <c r="V92" s="25"/>
      <c r="W92" s="25"/>
      <c r="X92" s="25"/>
      <c r="Y92" s="25"/>
      <c r="Z92" s="11"/>
      <c r="AA92" s="189"/>
      <c r="AB92" s="11"/>
      <c r="AC92" s="264"/>
      <c r="AD92" s="264"/>
      <c r="AE92" s="11"/>
      <c r="AF92" s="11"/>
      <c r="AG92" s="11"/>
      <c r="AH92" s="11"/>
      <c r="AI92" s="11"/>
      <c r="AJ92" s="11"/>
      <c r="AK92" s="11"/>
    </row>
    <row r="93" ht="13.5" customHeight="1">
      <c r="A93" s="389">
        <f>A52</f>
        <v>12</v>
      </c>
      <c r="B93" s="390" t="str">
        <f>IF(B52="","",B52)</f>
        <v/>
      </c>
      <c r="C93" s="32"/>
      <c r="D93" s="32"/>
      <c r="E93" s="32"/>
      <c r="F93" s="32"/>
      <c r="G93" s="32"/>
      <c r="H93" s="391" t="s">
        <v>870</v>
      </c>
      <c r="I93" s="391"/>
      <c r="J93" s="392"/>
      <c r="K93" s="128"/>
      <c r="L93" s="128"/>
      <c r="M93" s="128"/>
      <c r="N93" s="128"/>
      <c r="O93" s="128"/>
      <c r="P93" s="128"/>
      <c r="Q93" s="128"/>
      <c r="R93" s="128"/>
      <c r="S93" s="391" t="s">
        <v>872</v>
      </c>
      <c r="T93" s="32"/>
      <c r="U93" s="393">
        <f>IF(H52="","",H52)</f>
        <v>0</v>
      </c>
      <c r="V93" s="128"/>
      <c r="W93" s="391" t="s">
        <v>873</v>
      </c>
      <c r="X93" s="32"/>
      <c r="Y93" s="394">
        <f>IF((W52="")*(X52=""),"",SUM(W52:X52))</f>
        <v>0</v>
      </c>
      <c r="Z93" s="11"/>
      <c r="AA93" s="189"/>
      <c r="AB93" s="11"/>
      <c r="AC93" s="264"/>
      <c r="AD93" s="264"/>
      <c r="AE93" s="11"/>
      <c r="AF93" s="11"/>
      <c r="AG93" s="11"/>
      <c r="AH93" s="11"/>
      <c r="AI93" s="11"/>
      <c r="AJ93" s="11"/>
      <c r="AK93" s="11"/>
    </row>
    <row r="94" ht="13.5" customHeight="1">
      <c r="A94" s="382"/>
      <c r="B94" s="388" t="s">
        <v>887</v>
      </c>
      <c r="C94" s="25"/>
      <c r="D94" s="25"/>
      <c r="E94" s="25"/>
      <c r="F94" s="25"/>
      <c r="G94" s="25"/>
      <c r="H94" s="25"/>
      <c r="I94" s="25"/>
      <c r="J94" s="25"/>
      <c r="K94" s="25"/>
      <c r="L94" s="25"/>
      <c r="M94" s="25"/>
      <c r="N94" s="25"/>
      <c r="O94" s="25"/>
      <c r="P94" s="25"/>
      <c r="Q94" s="25"/>
      <c r="R94" s="25"/>
      <c r="S94" s="25"/>
      <c r="T94" s="25"/>
      <c r="U94" s="25"/>
      <c r="V94" s="25"/>
      <c r="W94" s="25"/>
      <c r="X94" s="25"/>
      <c r="Y94" s="25"/>
      <c r="Z94" s="11"/>
      <c r="AA94" s="189"/>
      <c r="AB94" s="11"/>
      <c r="AC94" s="264"/>
      <c r="AD94" s="264"/>
      <c r="AE94" s="11"/>
      <c r="AF94" s="11"/>
      <c r="AG94" s="11"/>
      <c r="AH94" s="11"/>
      <c r="AI94" s="11"/>
      <c r="AJ94" s="11"/>
      <c r="AK94" s="11"/>
    </row>
    <row r="95" ht="13.5" customHeight="1">
      <c r="A95" s="389">
        <f>A53</f>
        <v>13</v>
      </c>
      <c r="B95" s="390" t="str">
        <f>IF(B53="","",B53)</f>
        <v/>
      </c>
      <c r="C95" s="32"/>
      <c r="D95" s="32"/>
      <c r="E95" s="32"/>
      <c r="F95" s="32"/>
      <c r="G95" s="32"/>
      <c r="H95" s="391" t="s">
        <v>870</v>
      </c>
      <c r="I95" s="391"/>
      <c r="J95" s="392"/>
      <c r="K95" s="128"/>
      <c r="L95" s="128"/>
      <c r="M95" s="128"/>
      <c r="N95" s="128"/>
      <c r="O95" s="128"/>
      <c r="P95" s="128"/>
      <c r="Q95" s="128"/>
      <c r="R95" s="128"/>
      <c r="S95" s="391" t="s">
        <v>872</v>
      </c>
      <c r="T95" s="32"/>
      <c r="U95" s="393">
        <f>IF(H53="","",H53)</f>
        <v>0</v>
      </c>
      <c r="V95" s="128"/>
      <c r="W95" s="391" t="s">
        <v>873</v>
      </c>
      <c r="X95" s="32"/>
      <c r="Y95" s="394">
        <f>IF((W53="")*(X53=""),"",SUM(W53:X53))</f>
        <v>0</v>
      </c>
      <c r="Z95" s="11"/>
      <c r="AA95" s="189"/>
      <c r="AB95" s="11"/>
      <c r="AC95" s="264"/>
      <c r="AD95" s="264"/>
      <c r="AE95" s="11"/>
      <c r="AF95" s="11"/>
      <c r="AG95" s="11"/>
      <c r="AH95" s="11"/>
      <c r="AI95" s="11"/>
      <c r="AJ95" s="11"/>
      <c r="AK95" s="11"/>
    </row>
    <row r="96" ht="13.5" customHeight="1">
      <c r="A96" s="382"/>
      <c r="B96" s="388" t="s">
        <v>887</v>
      </c>
      <c r="C96" s="25"/>
      <c r="D96" s="25"/>
      <c r="E96" s="25"/>
      <c r="F96" s="25"/>
      <c r="G96" s="25"/>
      <c r="H96" s="25"/>
      <c r="I96" s="25"/>
      <c r="J96" s="25"/>
      <c r="K96" s="25"/>
      <c r="L96" s="25"/>
      <c r="M96" s="25"/>
      <c r="N96" s="25"/>
      <c r="O96" s="25"/>
      <c r="P96" s="25"/>
      <c r="Q96" s="25"/>
      <c r="R96" s="25"/>
      <c r="S96" s="25"/>
      <c r="T96" s="25"/>
      <c r="U96" s="25"/>
      <c r="V96" s="25"/>
      <c r="W96" s="25"/>
      <c r="X96" s="25"/>
      <c r="Y96" s="25"/>
      <c r="Z96" s="11"/>
      <c r="AA96" s="189"/>
      <c r="AB96" s="11"/>
      <c r="AC96" s="264"/>
      <c r="AD96" s="264"/>
      <c r="AE96" s="11"/>
      <c r="AF96" s="11"/>
      <c r="AG96" s="11"/>
      <c r="AH96" s="11"/>
      <c r="AI96" s="11"/>
      <c r="AJ96" s="11"/>
      <c r="AK96" s="11"/>
    </row>
    <row r="97" ht="13.5" customHeight="1">
      <c r="A97" s="389">
        <f>A54</f>
        <v>14</v>
      </c>
      <c r="B97" s="390" t="str">
        <f>IF(B54="","",B54)</f>
        <v/>
      </c>
      <c r="C97" s="32"/>
      <c r="D97" s="32"/>
      <c r="E97" s="32"/>
      <c r="F97" s="32"/>
      <c r="G97" s="32"/>
      <c r="H97" s="391" t="s">
        <v>870</v>
      </c>
      <c r="I97" s="391"/>
      <c r="J97" s="395"/>
      <c r="K97" s="128"/>
      <c r="L97" s="128"/>
      <c r="M97" s="128"/>
      <c r="N97" s="128"/>
      <c r="O97" s="128"/>
      <c r="P97" s="128"/>
      <c r="Q97" s="128"/>
      <c r="R97" s="128"/>
      <c r="S97" s="391" t="s">
        <v>872</v>
      </c>
      <c r="T97" s="32"/>
      <c r="U97" s="393">
        <f>IF(H54="","",H54)</f>
        <v>0</v>
      </c>
      <c r="V97" s="128"/>
      <c r="W97" s="391" t="s">
        <v>873</v>
      </c>
      <c r="X97" s="32"/>
      <c r="Y97" s="394">
        <f>IF((W54="")*(X54=""),"",SUM(W54:X54))</f>
        <v>0</v>
      </c>
      <c r="Z97" s="11"/>
      <c r="AA97" s="189"/>
      <c r="AB97" s="11"/>
      <c r="AC97" s="264"/>
      <c r="AD97" s="264"/>
      <c r="AE97" s="11"/>
      <c r="AF97" s="11"/>
      <c r="AG97" s="11"/>
      <c r="AH97" s="11"/>
      <c r="AI97" s="11"/>
      <c r="AJ97" s="11"/>
      <c r="AK97" s="11"/>
    </row>
    <row r="98" ht="13.5" customHeight="1">
      <c r="A98" s="382"/>
      <c r="B98" s="388" t="s">
        <v>887</v>
      </c>
      <c r="C98" s="25"/>
      <c r="D98" s="25"/>
      <c r="E98" s="25"/>
      <c r="F98" s="25"/>
      <c r="G98" s="25"/>
      <c r="H98" s="25"/>
      <c r="I98" s="25"/>
      <c r="J98" s="25"/>
      <c r="K98" s="25"/>
      <c r="L98" s="25"/>
      <c r="M98" s="25"/>
      <c r="N98" s="25"/>
      <c r="O98" s="25"/>
      <c r="P98" s="25"/>
      <c r="Q98" s="25"/>
      <c r="R98" s="25"/>
      <c r="S98" s="25"/>
      <c r="T98" s="25"/>
      <c r="U98" s="25"/>
      <c r="V98" s="25"/>
      <c r="W98" s="25"/>
      <c r="X98" s="25"/>
      <c r="Y98" s="25"/>
      <c r="Z98" s="11"/>
      <c r="AA98" s="189"/>
      <c r="AB98" s="11"/>
      <c r="AC98" s="264"/>
      <c r="AD98" s="264"/>
      <c r="AE98" s="11"/>
      <c r="AF98" s="11"/>
      <c r="AG98" s="11"/>
      <c r="AH98" s="11"/>
      <c r="AI98" s="11"/>
      <c r="AJ98" s="11"/>
      <c r="AK98" s="11"/>
    </row>
    <row r="99" ht="13.5" customHeight="1">
      <c r="A99" s="389">
        <f>A55</f>
        <v>15</v>
      </c>
      <c r="B99" s="390" t="str">
        <f>IF(B55="","",B55)</f>
        <v/>
      </c>
      <c r="C99" s="32"/>
      <c r="D99" s="32"/>
      <c r="E99" s="32"/>
      <c r="F99" s="32"/>
      <c r="G99" s="32"/>
      <c r="H99" s="391" t="s">
        <v>870</v>
      </c>
      <c r="I99" s="391"/>
      <c r="J99" s="395"/>
      <c r="K99" s="128"/>
      <c r="L99" s="128"/>
      <c r="M99" s="128"/>
      <c r="N99" s="128"/>
      <c r="O99" s="128"/>
      <c r="P99" s="128"/>
      <c r="Q99" s="128"/>
      <c r="R99" s="128"/>
      <c r="S99" s="391" t="s">
        <v>872</v>
      </c>
      <c r="T99" s="32"/>
      <c r="U99" s="393">
        <f>IF(H55="","",H55)</f>
        <v>0</v>
      </c>
      <c r="V99" s="128"/>
      <c r="W99" s="391" t="s">
        <v>873</v>
      </c>
      <c r="X99" s="32"/>
      <c r="Y99" s="394">
        <f>IF((W55="")*(X55=""),"",SUM(W55:X55))</f>
        <v>0</v>
      </c>
      <c r="Z99" s="11"/>
      <c r="AA99" s="189"/>
      <c r="AB99" s="11"/>
      <c r="AC99" s="264"/>
      <c r="AD99" s="264"/>
      <c r="AE99" s="11"/>
      <c r="AF99" s="11"/>
      <c r="AG99" s="11"/>
      <c r="AH99" s="11"/>
      <c r="AI99" s="11"/>
      <c r="AJ99" s="11"/>
      <c r="AK99" s="11"/>
    </row>
    <row r="100" ht="13.5" customHeight="1">
      <c r="A100" s="382"/>
      <c r="B100" s="388" t="s">
        <v>887</v>
      </c>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11"/>
      <c r="AA100" s="189"/>
      <c r="AB100" s="11"/>
      <c r="AC100" s="264"/>
      <c r="AD100" s="264"/>
      <c r="AE100" s="11"/>
      <c r="AF100" s="11"/>
      <c r="AG100" s="11"/>
      <c r="AH100" s="11"/>
      <c r="AI100" s="11"/>
      <c r="AJ100" s="11"/>
      <c r="AK100" s="11"/>
    </row>
    <row r="101" ht="13.5" customHeight="1">
      <c r="A101" s="389">
        <f>A56</f>
        <v>16</v>
      </c>
      <c r="B101" s="390" t="str">
        <f>IF(B56="","",B56)</f>
        <v/>
      </c>
      <c r="C101" s="32"/>
      <c r="D101" s="32"/>
      <c r="E101" s="32"/>
      <c r="F101" s="32"/>
      <c r="G101" s="32"/>
      <c r="H101" s="391" t="s">
        <v>870</v>
      </c>
      <c r="I101" s="391"/>
      <c r="J101" s="395"/>
      <c r="K101" s="128"/>
      <c r="L101" s="128"/>
      <c r="M101" s="128"/>
      <c r="N101" s="128"/>
      <c r="O101" s="128"/>
      <c r="P101" s="128"/>
      <c r="Q101" s="128"/>
      <c r="R101" s="128"/>
      <c r="S101" s="391" t="s">
        <v>872</v>
      </c>
      <c r="T101" s="32"/>
      <c r="U101" s="393">
        <f>IF(H56="","",H56)</f>
        <v>0</v>
      </c>
      <c r="V101" s="128"/>
      <c r="W101" s="391" t="s">
        <v>873</v>
      </c>
      <c r="X101" s="32"/>
      <c r="Y101" s="394">
        <f>IF((W56="")*(X56=""),"",SUM(W56:X56))</f>
        <v>0</v>
      </c>
      <c r="Z101" s="11"/>
      <c r="AA101" s="189"/>
      <c r="AB101" s="11"/>
      <c r="AC101" s="264"/>
      <c r="AD101" s="264"/>
      <c r="AE101" s="11"/>
      <c r="AF101" s="11"/>
      <c r="AG101" s="11"/>
      <c r="AH101" s="11"/>
      <c r="AI101" s="11"/>
      <c r="AJ101" s="11"/>
      <c r="AK101" s="11"/>
    </row>
    <row r="102" ht="13.5" customHeight="1">
      <c r="A102" s="382"/>
      <c r="B102" s="388" t="s">
        <v>887</v>
      </c>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11"/>
      <c r="AA102" s="189"/>
      <c r="AB102" s="11"/>
      <c r="AC102" s="264"/>
      <c r="AD102" s="264"/>
      <c r="AE102" s="11"/>
      <c r="AF102" s="11"/>
      <c r="AG102" s="11"/>
      <c r="AH102" s="11"/>
      <c r="AI102" s="11"/>
      <c r="AJ102" s="11"/>
      <c r="AK102" s="11"/>
    </row>
    <row r="103" ht="13.5" customHeight="1">
      <c r="A103" s="389">
        <f>A57</f>
        <v>17</v>
      </c>
      <c r="B103" s="390" t="str">
        <f>IF(B57="","",B57)</f>
        <v/>
      </c>
      <c r="C103" s="32"/>
      <c r="D103" s="32"/>
      <c r="E103" s="32"/>
      <c r="F103" s="32"/>
      <c r="G103" s="32"/>
      <c r="H103" s="391" t="s">
        <v>870</v>
      </c>
      <c r="I103" s="391"/>
      <c r="J103" s="395"/>
      <c r="K103" s="128"/>
      <c r="L103" s="128"/>
      <c r="M103" s="128"/>
      <c r="N103" s="128"/>
      <c r="O103" s="128"/>
      <c r="P103" s="128"/>
      <c r="Q103" s="128"/>
      <c r="R103" s="128"/>
      <c r="S103" s="391" t="s">
        <v>872</v>
      </c>
      <c r="T103" s="32"/>
      <c r="U103" s="393">
        <f>IF(H57="","",H57)</f>
        <v>0</v>
      </c>
      <c r="V103" s="128"/>
      <c r="W103" s="391" t="s">
        <v>873</v>
      </c>
      <c r="X103" s="32"/>
      <c r="Y103" s="394">
        <f>IF((W57="")*(X57=""),"",SUM(W57:X57))</f>
        <v>0</v>
      </c>
      <c r="Z103" s="11"/>
      <c r="AA103" s="189"/>
      <c r="AB103" s="11"/>
      <c r="AC103" s="264"/>
      <c r="AD103" s="264"/>
      <c r="AE103" s="11"/>
      <c r="AF103" s="11"/>
      <c r="AG103" s="11"/>
      <c r="AH103" s="11"/>
      <c r="AI103" s="11"/>
      <c r="AJ103" s="11"/>
      <c r="AK103" s="11"/>
    </row>
    <row r="104" ht="13.5" customHeight="1">
      <c r="A104" s="382"/>
      <c r="B104" s="388" t="s">
        <v>887</v>
      </c>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11"/>
      <c r="AA104" s="189"/>
      <c r="AB104" s="11"/>
      <c r="AC104" s="264"/>
      <c r="AD104" s="264"/>
      <c r="AE104" s="11"/>
      <c r="AF104" s="11"/>
      <c r="AG104" s="11"/>
      <c r="AH104" s="11"/>
      <c r="AI104" s="11"/>
      <c r="AJ104" s="11"/>
      <c r="AK104" s="11"/>
    </row>
    <row r="105" ht="13.5" customHeight="1">
      <c r="A105" s="389">
        <f>A58</f>
        <v>18</v>
      </c>
      <c r="B105" s="390" t="str">
        <f>IF(B58="","",B58)</f>
        <v/>
      </c>
      <c r="C105" s="32"/>
      <c r="D105" s="32"/>
      <c r="E105" s="32"/>
      <c r="F105" s="32"/>
      <c r="G105" s="32"/>
      <c r="H105" s="391" t="s">
        <v>870</v>
      </c>
      <c r="I105" s="391"/>
      <c r="J105" s="395"/>
      <c r="K105" s="128"/>
      <c r="L105" s="128"/>
      <c r="M105" s="128"/>
      <c r="N105" s="128"/>
      <c r="O105" s="128"/>
      <c r="P105" s="128"/>
      <c r="Q105" s="128"/>
      <c r="R105" s="128"/>
      <c r="S105" s="391" t="s">
        <v>872</v>
      </c>
      <c r="T105" s="32"/>
      <c r="U105" s="393">
        <f>IF(H58="","",H58)</f>
        <v>0</v>
      </c>
      <c r="V105" s="128"/>
      <c r="W105" s="391" t="s">
        <v>873</v>
      </c>
      <c r="X105" s="32"/>
      <c r="Y105" s="394">
        <f>IF((W58="")*(X58=""),"",SUM(W58:X58))</f>
        <v>0</v>
      </c>
      <c r="Z105" s="11"/>
      <c r="AA105" s="189"/>
      <c r="AB105" s="11"/>
      <c r="AC105" s="264"/>
      <c r="AD105" s="264"/>
      <c r="AE105" s="11"/>
      <c r="AF105" s="11"/>
      <c r="AG105" s="11"/>
      <c r="AH105" s="11"/>
      <c r="AI105" s="11"/>
      <c r="AJ105" s="11"/>
      <c r="AK105" s="11"/>
    </row>
    <row r="106" ht="13.5" customHeight="1">
      <c r="A106" s="382"/>
      <c r="B106" s="388" t="s">
        <v>887</v>
      </c>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11"/>
      <c r="AA106" s="189"/>
      <c r="AB106" s="11"/>
      <c r="AC106" s="264"/>
      <c r="AD106" s="264"/>
      <c r="AE106" s="11"/>
      <c r="AF106" s="11"/>
      <c r="AG106" s="11"/>
      <c r="AH106" s="11"/>
      <c r="AI106" s="11"/>
      <c r="AJ106" s="11"/>
      <c r="AK106" s="11"/>
    </row>
    <row r="107" ht="13.5" customHeight="1">
      <c r="A107" s="389">
        <f>A59</f>
        <v>19</v>
      </c>
      <c r="B107" s="390" t="str">
        <f>IF(B59="","",B59)</f>
        <v/>
      </c>
      <c r="C107" s="32"/>
      <c r="D107" s="32"/>
      <c r="E107" s="32"/>
      <c r="F107" s="32"/>
      <c r="G107" s="32"/>
      <c r="H107" s="391" t="s">
        <v>870</v>
      </c>
      <c r="I107" s="391"/>
      <c r="J107" s="395"/>
      <c r="K107" s="128"/>
      <c r="L107" s="128"/>
      <c r="M107" s="128"/>
      <c r="N107" s="128"/>
      <c r="O107" s="128"/>
      <c r="P107" s="128"/>
      <c r="Q107" s="128"/>
      <c r="R107" s="128"/>
      <c r="S107" s="391" t="s">
        <v>872</v>
      </c>
      <c r="T107" s="32"/>
      <c r="U107" s="393">
        <f>IF(H59="","",H59)</f>
        <v>0</v>
      </c>
      <c r="V107" s="128"/>
      <c r="W107" s="391" t="s">
        <v>873</v>
      </c>
      <c r="X107" s="32"/>
      <c r="Y107" s="394">
        <f>IF((W59="")*(X59=""),"",SUM(W59:X59))</f>
        <v>0</v>
      </c>
      <c r="Z107" s="11"/>
      <c r="AA107" s="189"/>
      <c r="AB107" s="11"/>
      <c r="AC107" s="264"/>
      <c r="AD107" s="264"/>
      <c r="AE107" s="11"/>
      <c r="AF107" s="11"/>
      <c r="AG107" s="11"/>
      <c r="AH107" s="11"/>
      <c r="AI107" s="11"/>
      <c r="AJ107" s="11"/>
      <c r="AK107" s="11"/>
    </row>
    <row r="108" ht="13.5" customHeight="1">
      <c r="A108" s="382"/>
      <c r="B108" s="388" t="s">
        <v>887</v>
      </c>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11"/>
      <c r="AA108" s="189"/>
      <c r="AB108" s="11"/>
      <c r="AC108" s="264"/>
      <c r="AD108" s="264"/>
      <c r="AE108" s="11"/>
      <c r="AF108" s="11"/>
      <c r="AG108" s="11"/>
      <c r="AH108" s="11"/>
      <c r="AI108" s="11"/>
      <c r="AJ108" s="11"/>
      <c r="AK108" s="11"/>
    </row>
    <row r="109" ht="13.5" customHeight="1">
      <c r="A109" s="389">
        <f>A60</f>
        <v>20</v>
      </c>
      <c r="B109" s="390" t="str">
        <f>IF(B60="","",B60)</f>
        <v/>
      </c>
      <c r="C109" s="32"/>
      <c r="D109" s="32"/>
      <c r="E109" s="32"/>
      <c r="F109" s="32"/>
      <c r="G109" s="32"/>
      <c r="H109" s="391" t="s">
        <v>870</v>
      </c>
      <c r="I109" s="391"/>
      <c r="J109" s="395"/>
      <c r="K109" s="128"/>
      <c r="L109" s="128"/>
      <c r="M109" s="128"/>
      <c r="N109" s="128"/>
      <c r="O109" s="128"/>
      <c r="P109" s="128"/>
      <c r="Q109" s="128"/>
      <c r="R109" s="128"/>
      <c r="S109" s="391" t="s">
        <v>872</v>
      </c>
      <c r="T109" s="32"/>
      <c r="U109" s="393">
        <f>IF(H60="","",H60)</f>
        <v>0</v>
      </c>
      <c r="V109" s="128"/>
      <c r="W109" s="391" t="s">
        <v>873</v>
      </c>
      <c r="X109" s="32"/>
      <c r="Y109" s="394">
        <f>IF((W60="")*(X60=""),"",SUM(W60:X60))</f>
        <v>0</v>
      </c>
      <c r="Z109" s="11"/>
      <c r="AA109" s="189"/>
      <c r="AB109" s="11"/>
      <c r="AC109" s="264"/>
      <c r="AD109" s="264"/>
      <c r="AE109" s="11"/>
      <c r="AF109" s="11"/>
      <c r="AG109" s="11"/>
      <c r="AH109" s="11"/>
      <c r="AI109" s="11"/>
      <c r="AJ109" s="11"/>
      <c r="AK109" s="11"/>
    </row>
    <row r="110" ht="13.5" customHeight="1">
      <c r="A110" s="382"/>
      <c r="B110" s="388" t="s">
        <v>887</v>
      </c>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11"/>
      <c r="AA110" s="189"/>
      <c r="AB110" s="11"/>
      <c r="AC110" s="264"/>
      <c r="AD110" s="264"/>
      <c r="AE110" s="11"/>
      <c r="AF110" s="11"/>
      <c r="AG110" s="11"/>
      <c r="AH110" s="11"/>
      <c r="AI110" s="11"/>
      <c r="AJ110" s="11"/>
      <c r="AK110" s="11"/>
    </row>
    <row r="111" ht="13.5" customHeight="1">
      <c r="A111" s="389">
        <f>A61</f>
        <v>21</v>
      </c>
      <c r="B111" s="390" t="str">
        <f>IF(B61="","",B61)</f>
        <v/>
      </c>
      <c r="C111" s="32"/>
      <c r="D111" s="32"/>
      <c r="E111" s="32"/>
      <c r="F111" s="32"/>
      <c r="G111" s="32"/>
      <c r="H111" s="391" t="s">
        <v>870</v>
      </c>
      <c r="I111" s="391"/>
      <c r="J111" s="395"/>
      <c r="K111" s="128"/>
      <c r="L111" s="128"/>
      <c r="M111" s="128"/>
      <c r="N111" s="128"/>
      <c r="O111" s="128"/>
      <c r="P111" s="128"/>
      <c r="Q111" s="128"/>
      <c r="R111" s="128"/>
      <c r="S111" s="391" t="s">
        <v>872</v>
      </c>
      <c r="T111" s="32"/>
      <c r="U111" s="393">
        <f>IF(H61="","",H61)</f>
        <v>0</v>
      </c>
      <c r="V111" s="128"/>
      <c r="W111" s="391" t="s">
        <v>873</v>
      </c>
      <c r="X111" s="32"/>
      <c r="Y111" s="394">
        <f>IF((W61="")*(X61=""),"",SUM(W61:X61))</f>
        <v>0</v>
      </c>
      <c r="Z111" s="11"/>
      <c r="AA111" s="189"/>
      <c r="AB111" s="11"/>
      <c r="AC111" s="264"/>
      <c r="AD111" s="264"/>
      <c r="AE111" s="11"/>
      <c r="AF111" s="11"/>
      <c r="AG111" s="11"/>
      <c r="AH111" s="11"/>
      <c r="AI111" s="11"/>
      <c r="AJ111" s="11"/>
      <c r="AK111" s="11"/>
    </row>
    <row r="112" ht="13.5" customHeight="1">
      <c r="A112" s="382"/>
      <c r="B112" s="388" t="s">
        <v>887</v>
      </c>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11"/>
      <c r="AA112" s="189"/>
      <c r="AB112" s="11"/>
      <c r="AC112" s="264"/>
      <c r="AD112" s="264"/>
      <c r="AE112" s="11"/>
      <c r="AF112" s="11"/>
      <c r="AG112" s="11"/>
      <c r="AH112" s="11"/>
      <c r="AI112" s="11"/>
      <c r="AJ112" s="11"/>
      <c r="AK112" s="11"/>
    </row>
    <row r="113" ht="13.5" customHeight="1">
      <c r="A113" s="389">
        <f>A62</f>
        <v>22</v>
      </c>
      <c r="B113" s="390" t="str">
        <f>IF(B62="","",B62)</f>
        <v/>
      </c>
      <c r="C113" s="32"/>
      <c r="D113" s="32"/>
      <c r="E113" s="32"/>
      <c r="F113" s="32"/>
      <c r="G113" s="32"/>
      <c r="H113" s="391" t="s">
        <v>870</v>
      </c>
      <c r="I113" s="391"/>
      <c r="J113" s="395"/>
      <c r="K113" s="128"/>
      <c r="L113" s="128"/>
      <c r="M113" s="128"/>
      <c r="N113" s="128"/>
      <c r="O113" s="128"/>
      <c r="P113" s="128"/>
      <c r="Q113" s="128"/>
      <c r="R113" s="128"/>
      <c r="S113" s="391" t="s">
        <v>872</v>
      </c>
      <c r="T113" s="32"/>
      <c r="U113" s="393">
        <f>IF(H62="","",H62)</f>
        <v>0</v>
      </c>
      <c r="V113" s="128"/>
      <c r="W113" s="391" t="s">
        <v>873</v>
      </c>
      <c r="X113" s="32"/>
      <c r="Y113" s="394">
        <f>IF((W62="")*(X62=""),"",SUM(W62:X62))</f>
        <v>0</v>
      </c>
      <c r="Z113" s="11"/>
      <c r="AA113" s="189"/>
      <c r="AB113" s="11"/>
      <c r="AC113" s="264"/>
      <c r="AD113" s="264"/>
      <c r="AE113" s="11"/>
      <c r="AF113" s="11"/>
      <c r="AG113" s="11"/>
      <c r="AH113" s="11"/>
      <c r="AI113" s="11"/>
      <c r="AJ113" s="11"/>
      <c r="AK113" s="11"/>
    </row>
    <row r="114" ht="13.5" customHeight="1">
      <c r="A114" s="382"/>
      <c r="B114" s="388" t="s">
        <v>887</v>
      </c>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11"/>
      <c r="AA114" s="189"/>
      <c r="AB114" s="11"/>
      <c r="AC114" s="264"/>
      <c r="AD114" s="264"/>
      <c r="AE114" s="11"/>
      <c r="AF114" s="11"/>
      <c r="AG114" s="11"/>
      <c r="AH114" s="11"/>
      <c r="AI114" s="11"/>
      <c r="AJ114" s="11"/>
      <c r="AK114" s="11"/>
    </row>
    <row r="115" ht="13.5" customHeight="1">
      <c r="A115" s="389">
        <f>A63</f>
        <v>23</v>
      </c>
      <c r="B115" s="390" t="str">
        <f>IF(B63="","",B63)</f>
        <v/>
      </c>
      <c r="C115" s="32"/>
      <c r="D115" s="32"/>
      <c r="E115" s="32"/>
      <c r="F115" s="32"/>
      <c r="G115" s="32"/>
      <c r="H115" s="391" t="s">
        <v>870</v>
      </c>
      <c r="I115" s="391"/>
      <c r="J115" s="395"/>
      <c r="K115" s="128"/>
      <c r="L115" s="128"/>
      <c r="M115" s="128"/>
      <c r="N115" s="128"/>
      <c r="O115" s="128"/>
      <c r="P115" s="128"/>
      <c r="Q115" s="128"/>
      <c r="R115" s="128"/>
      <c r="S115" s="391" t="s">
        <v>872</v>
      </c>
      <c r="T115" s="32"/>
      <c r="U115" s="393">
        <f>IF(H63="","",H63)</f>
        <v>0</v>
      </c>
      <c r="V115" s="128"/>
      <c r="W115" s="391" t="s">
        <v>873</v>
      </c>
      <c r="X115" s="32"/>
      <c r="Y115" s="394">
        <f>IF((W63="")*(X63=""),"",SUM(W63:X63))</f>
        <v>0</v>
      </c>
      <c r="Z115" s="11"/>
      <c r="AA115" s="189"/>
      <c r="AB115" s="11"/>
      <c r="AC115" s="264"/>
      <c r="AD115" s="264"/>
      <c r="AE115" s="11"/>
      <c r="AF115" s="11"/>
      <c r="AG115" s="11"/>
      <c r="AH115" s="11"/>
      <c r="AI115" s="11"/>
      <c r="AJ115" s="11"/>
      <c r="AK115" s="11"/>
    </row>
    <row r="116" ht="13.5" customHeight="1">
      <c r="A116" s="382"/>
      <c r="B116" s="388" t="s">
        <v>887</v>
      </c>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11"/>
      <c r="AA116" s="189"/>
      <c r="AB116" s="11"/>
      <c r="AC116" s="264"/>
      <c r="AD116" s="264"/>
      <c r="AE116" s="11"/>
      <c r="AF116" s="11"/>
      <c r="AG116" s="11"/>
      <c r="AH116" s="11"/>
      <c r="AI116" s="11"/>
      <c r="AJ116" s="11"/>
      <c r="AK116" s="11"/>
    </row>
    <row r="117" ht="13.5" customHeight="1">
      <c r="A117" s="389">
        <f>A64</f>
        <v>24</v>
      </c>
      <c r="B117" s="390" t="str">
        <f>IF(B64="","",B64)</f>
        <v/>
      </c>
      <c r="C117" s="32"/>
      <c r="D117" s="32"/>
      <c r="E117" s="32"/>
      <c r="F117" s="32"/>
      <c r="G117" s="32"/>
      <c r="H117" s="391" t="s">
        <v>870</v>
      </c>
      <c r="I117" s="391"/>
      <c r="J117" s="395"/>
      <c r="K117" s="128"/>
      <c r="L117" s="128"/>
      <c r="M117" s="128"/>
      <c r="N117" s="128"/>
      <c r="O117" s="128"/>
      <c r="P117" s="128"/>
      <c r="Q117" s="128"/>
      <c r="R117" s="128"/>
      <c r="S117" s="391" t="s">
        <v>872</v>
      </c>
      <c r="T117" s="32"/>
      <c r="U117" s="393">
        <f>IF(H64="","",H64)</f>
        <v>0</v>
      </c>
      <c r="V117" s="128"/>
      <c r="W117" s="391" t="s">
        <v>873</v>
      </c>
      <c r="X117" s="32"/>
      <c r="Y117" s="394">
        <f>IF((W64="")*(X64=""),"",SUM(W64:X64))</f>
        <v>0</v>
      </c>
      <c r="Z117" s="11"/>
      <c r="AA117" s="189"/>
      <c r="AB117" s="11"/>
      <c r="AC117" s="264"/>
      <c r="AD117" s="264"/>
      <c r="AE117" s="11"/>
      <c r="AF117" s="11"/>
      <c r="AG117" s="11"/>
      <c r="AH117" s="11"/>
      <c r="AI117" s="11"/>
      <c r="AJ117" s="11"/>
      <c r="AK117" s="11"/>
    </row>
    <row r="118" ht="13.5" customHeight="1">
      <c r="A118" s="382"/>
      <c r="B118" s="388" t="s">
        <v>887</v>
      </c>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11"/>
      <c r="AA118" s="189"/>
      <c r="AB118" s="11"/>
      <c r="AC118" s="264"/>
      <c r="AD118" s="264"/>
      <c r="AE118" s="11"/>
      <c r="AF118" s="11"/>
      <c r="AG118" s="11"/>
      <c r="AH118" s="11"/>
      <c r="AI118" s="11"/>
      <c r="AJ118" s="11"/>
      <c r="AK118" s="11"/>
    </row>
    <row r="119" ht="13.5" customHeight="1">
      <c r="A119" s="389">
        <f>A65</f>
        <v>25</v>
      </c>
      <c r="B119" s="390" t="str">
        <f>IF(B65="","",B65)</f>
        <v/>
      </c>
      <c r="C119" s="32"/>
      <c r="D119" s="32"/>
      <c r="E119" s="32"/>
      <c r="F119" s="32"/>
      <c r="G119" s="32"/>
      <c r="H119" s="391" t="s">
        <v>870</v>
      </c>
      <c r="I119" s="391"/>
      <c r="J119" s="395"/>
      <c r="K119" s="128"/>
      <c r="L119" s="128"/>
      <c r="M119" s="128"/>
      <c r="N119" s="128"/>
      <c r="O119" s="128"/>
      <c r="P119" s="128"/>
      <c r="Q119" s="128"/>
      <c r="R119" s="128"/>
      <c r="S119" s="391" t="s">
        <v>872</v>
      </c>
      <c r="T119" s="32"/>
      <c r="U119" s="393">
        <f>IF(H65="","",H65)</f>
        <v>0</v>
      </c>
      <c r="V119" s="128"/>
      <c r="W119" s="391" t="s">
        <v>873</v>
      </c>
      <c r="X119" s="32"/>
      <c r="Y119" s="394">
        <f>IF((W65="")*(X65=""),"",SUM(W65:X65))</f>
        <v>0</v>
      </c>
      <c r="Z119" s="11"/>
      <c r="AA119" s="189"/>
      <c r="AB119" s="11"/>
      <c r="AC119" s="264"/>
      <c r="AD119" s="264"/>
      <c r="AE119" s="11"/>
      <c r="AF119" s="11"/>
      <c r="AG119" s="11"/>
      <c r="AH119" s="11"/>
      <c r="AI119" s="11"/>
      <c r="AJ119" s="11"/>
      <c r="AK119" s="11"/>
    </row>
    <row r="120" ht="13.5" customHeight="1">
      <c r="A120" s="382"/>
      <c r="B120" s="388" t="s">
        <v>887</v>
      </c>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11"/>
      <c r="AA120" s="189"/>
      <c r="AB120" s="11"/>
      <c r="AC120" s="264"/>
      <c r="AD120" s="264"/>
      <c r="AE120" s="11"/>
      <c r="AF120" s="11"/>
      <c r="AG120" s="11"/>
      <c r="AH120" s="11"/>
      <c r="AI120" s="11"/>
      <c r="AJ120" s="11"/>
      <c r="AK120" s="11"/>
    </row>
    <row r="121" ht="13.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89"/>
      <c r="AB121" s="11"/>
      <c r="AC121" s="264"/>
      <c r="AD121" s="264"/>
      <c r="AE121" s="11"/>
      <c r="AF121" s="11"/>
      <c r="AG121" s="11"/>
      <c r="AH121" s="11"/>
      <c r="AI121" s="11"/>
      <c r="AJ121" s="11"/>
      <c r="AK121" s="11"/>
    </row>
    <row r="122" ht="13.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89"/>
      <c r="AB122" s="11"/>
      <c r="AC122" s="264"/>
      <c r="AD122" s="264"/>
      <c r="AE122" s="11"/>
      <c r="AF122" s="11"/>
      <c r="AG122" s="11"/>
      <c r="AH122" s="11"/>
      <c r="AI122" s="11"/>
      <c r="AJ122" s="11"/>
      <c r="AK122" s="11"/>
    </row>
    <row r="123" ht="13.5" customHeight="1">
      <c r="A123" s="11" t="s">
        <v>895</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89"/>
      <c r="AB123" s="11"/>
      <c r="AC123" s="264"/>
      <c r="AD123" s="264"/>
      <c r="AE123" s="11"/>
      <c r="AF123" s="11"/>
      <c r="AG123" s="11"/>
      <c r="AH123" s="11"/>
      <c r="AI123" s="11"/>
      <c r="AJ123" s="11"/>
      <c r="AK123" s="11"/>
    </row>
    <row r="124" ht="13.5" customHeight="1">
      <c r="A124" s="256"/>
      <c r="B124" s="256" t="s">
        <v>897</v>
      </c>
      <c r="C124" s="256" t="s">
        <v>898</v>
      </c>
      <c r="D124" s="256" t="s">
        <v>899</v>
      </c>
      <c r="E124" s="256" t="s">
        <v>900</v>
      </c>
      <c r="F124" s="256" t="s">
        <v>901</v>
      </c>
      <c r="G124" s="256" t="s">
        <v>902</v>
      </c>
      <c r="H124" s="256" t="s">
        <v>903</v>
      </c>
      <c r="I124" s="256" t="s">
        <v>904</v>
      </c>
      <c r="J124" s="256" t="s">
        <v>905</v>
      </c>
      <c r="K124" s="256" t="s">
        <v>906</v>
      </c>
      <c r="L124" s="256" t="s">
        <v>907</v>
      </c>
      <c r="M124" s="256" t="s">
        <v>908</v>
      </c>
      <c r="N124" s="256" t="s">
        <v>747</v>
      </c>
      <c r="O124" s="256" t="s">
        <v>909</v>
      </c>
      <c r="P124" s="256" t="s">
        <v>910</v>
      </c>
      <c r="Q124" s="256" t="s">
        <v>911</v>
      </c>
      <c r="R124" s="256" t="s">
        <v>912</v>
      </c>
      <c r="S124" s="256" t="s">
        <v>838</v>
      </c>
      <c r="T124" s="256" t="s">
        <v>552</v>
      </c>
      <c r="U124" s="256"/>
      <c r="V124" s="256"/>
      <c r="W124" s="256"/>
      <c r="X124" s="256"/>
      <c r="Y124" s="256"/>
      <c r="Z124" s="256"/>
      <c r="AA124" s="256"/>
      <c r="AB124" s="256"/>
      <c r="AC124" s="256"/>
      <c r="AD124" s="256"/>
      <c r="AE124" s="256"/>
      <c r="AF124" s="256"/>
      <c r="AG124" s="256"/>
      <c r="AH124" s="256"/>
      <c r="AI124" s="256"/>
      <c r="AJ124" s="256"/>
      <c r="AK124" s="256"/>
    </row>
    <row r="125" ht="20.25" customHeight="1">
      <c r="A125" s="397"/>
      <c r="B125" s="397" t="str">
        <f>IF(F18&gt;0,"Yes",IF(H18&gt;0,"Yes",IF(I18&gt;0,"Yes",IF(K18&gt;0,"Yes",IF(M18&gt;0,"Yes","No")))))</f>
        <v>No</v>
      </c>
      <c r="C125" s="397" t="str">
        <f>IF(F25&gt;0,"Yes",IF(H25&gt;0,"Yes",IF(I25&gt;0,"Yes",IF(K25&gt;0,"Yes",IF(M25&gt;0,"Yes","No")))))</f>
        <v>Yes</v>
      </c>
      <c r="D125" s="397" t="str">
        <f>X19</f>
        <v>Yes</v>
      </c>
      <c r="E125" s="397" t="str">
        <f>IF(F21="Yes","Yes",IF(H21="Yes","Yes",IF(I21="Yes","Yes",IF(K21="Yes","Yes",IF(M21="Yes","Yes","No")))))</f>
        <v>No</v>
      </c>
      <c r="F125" s="397" t="str">
        <f>IF(F28="Yes","Yes",IF(H28="Yes","Yes",IF(I28="Yes","Yes",IF(K28="Yes","Yes",IF(M28="Yes","Yes","No")))))</f>
        <v>No</v>
      </c>
      <c r="G125" s="397" t="str">
        <f>'Task 1'!I38</f>
        <v>Yes</v>
      </c>
      <c r="H125" s="397">
        <f>H66</f>
        <v>125.5</v>
      </c>
      <c r="I125" s="397"/>
      <c r="J125" s="414">
        <f>J66</f>
        <v>9</v>
      </c>
      <c r="K125" s="415">
        <f>W66</f>
        <v>0</v>
      </c>
      <c r="L125" s="414"/>
      <c r="M125" s="397">
        <f t="shared" ref="M125:Q125" si="5">M66</f>
        <v>8</v>
      </c>
      <c r="N125" s="397">
        <f t="shared" si="5"/>
        <v>0</v>
      </c>
      <c r="O125" s="397">
        <f t="shared" si="5"/>
        <v>0</v>
      </c>
      <c r="P125" s="397">
        <f t="shared" si="5"/>
        <v>7</v>
      </c>
      <c r="Q125" s="397">
        <f t="shared" si="5"/>
        <v>0</v>
      </c>
      <c r="R125" s="397">
        <f>R66+S66+T66</f>
        <v>0</v>
      </c>
      <c r="S125" s="397">
        <f t="shared" ref="S125:T125" si="6">U66</f>
        <v>0</v>
      </c>
      <c r="T125" s="416">
        <f t="shared" si="6"/>
        <v>0</v>
      </c>
      <c r="U125" s="397"/>
      <c r="V125" s="256"/>
      <c r="W125" s="256"/>
      <c r="X125" s="256"/>
      <c r="Y125" s="256"/>
      <c r="Z125" s="256"/>
      <c r="AA125" s="256"/>
      <c r="AB125" s="256"/>
      <c r="AC125" s="256"/>
      <c r="AD125" s="256"/>
      <c r="AE125" s="256"/>
      <c r="AF125" s="256"/>
      <c r="AG125" s="256"/>
      <c r="AH125" s="256"/>
      <c r="AI125" s="256"/>
      <c r="AJ125" s="256"/>
      <c r="AK125" s="256"/>
    </row>
    <row r="126" ht="13.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89"/>
      <c r="AB126" s="11"/>
      <c r="AC126" s="264"/>
      <c r="AD126" s="264"/>
      <c r="AE126" s="11"/>
      <c r="AF126" s="11"/>
      <c r="AG126" s="11"/>
      <c r="AH126" s="11"/>
      <c r="AI126" s="11"/>
      <c r="AJ126" s="11"/>
      <c r="AK126" s="11"/>
    </row>
    <row r="127" ht="13.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89"/>
      <c r="AB127" s="11"/>
      <c r="AC127" s="264"/>
      <c r="AD127" s="264"/>
      <c r="AE127" s="11"/>
      <c r="AF127" s="11"/>
      <c r="AG127" s="11"/>
      <c r="AH127" s="11"/>
      <c r="AI127" s="11"/>
      <c r="AJ127" s="11"/>
      <c r="AK127" s="11"/>
    </row>
    <row r="128" ht="13.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89"/>
      <c r="AB128" s="11"/>
      <c r="AC128" s="264"/>
      <c r="AD128" s="264"/>
      <c r="AE128" s="11"/>
      <c r="AF128" s="11"/>
      <c r="AG128" s="11"/>
      <c r="AH128" s="11"/>
      <c r="AI128" s="11"/>
      <c r="AJ128" s="11"/>
      <c r="AK128" s="11"/>
    </row>
    <row r="129" ht="13.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89"/>
      <c r="AB129" s="11"/>
      <c r="AC129" s="264"/>
      <c r="AD129" s="264"/>
      <c r="AE129" s="11"/>
      <c r="AF129" s="11"/>
      <c r="AG129" s="11"/>
      <c r="AH129" s="11"/>
      <c r="AI129" s="11"/>
      <c r="AJ129" s="11"/>
      <c r="AK129" s="11"/>
    </row>
    <row r="130" ht="13.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89"/>
      <c r="AB130" s="11"/>
      <c r="AC130" s="264"/>
      <c r="AD130" s="264"/>
      <c r="AE130" s="11"/>
      <c r="AF130" s="11"/>
      <c r="AG130" s="11"/>
      <c r="AH130" s="11"/>
      <c r="AI130" s="11"/>
      <c r="AJ130" s="11"/>
      <c r="AK130" s="11"/>
    </row>
    <row r="131" ht="13.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89"/>
      <c r="AB131" s="11"/>
      <c r="AC131" s="264"/>
      <c r="AD131" s="264"/>
      <c r="AE131" s="11"/>
      <c r="AF131" s="11"/>
      <c r="AG131" s="11"/>
      <c r="AH131" s="11"/>
      <c r="AI131" s="11"/>
      <c r="AJ131" s="11"/>
      <c r="AK131" s="11"/>
    </row>
    <row r="132" ht="13.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89"/>
      <c r="AB132" s="11"/>
      <c r="AC132" s="264"/>
      <c r="AD132" s="264"/>
      <c r="AE132" s="11"/>
      <c r="AF132" s="11"/>
      <c r="AG132" s="11"/>
      <c r="AH132" s="11"/>
      <c r="AI132" s="11"/>
      <c r="AJ132" s="11"/>
      <c r="AK132" s="11"/>
    </row>
    <row r="133" ht="13.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89"/>
      <c r="AB133" s="11"/>
      <c r="AC133" s="264"/>
      <c r="AD133" s="264"/>
      <c r="AE133" s="11"/>
      <c r="AF133" s="11"/>
      <c r="AG133" s="11"/>
      <c r="AH133" s="11"/>
      <c r="AI133" s="11"/>
      <c r="AJ133" s="11"/>
      <c r="AK133" s="11"/>
    </row>
    <row r="134" ht="13.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89"/>
      <c r="AB134" s="11"/>
      <c r="AC134" s="264"/>
      <c r="AD134" s="264"/>
      <c r="AE134" s="11"/>
      <c r="AF134" s="11"/>
      <c r="AG134" s="11"/>
      <c r="AH134" s="11"/>
      <c r="AI134" s="11"/>
      <c r="AJ134" s="11"/>
      <c r="AK134" s="11"/>
    </row>
    <row r="135" ht="13.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89"/>
      <c r="AB135" s="11"/>
      <c r="AC135" s="264"/>
      <c r="AD135" s="264"/>
      <c r="AE135" s="11"/>
      <c r="AF135" s="11"/>
      <c r="AG135" s="11"/>
      <c r="AH135" s="11"/>
      <c r="AI135" s="11"/>
      <c r="AJ135" s="11"/>
      <c r="AK135" s="11"/>
    </row>
    <row r="136" ht="13.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89"/>
      <c r="AB136" s="11"/>
      <c r="AC136" s="264"/>
      <c r="AD136" s="264"/>
      <c r="AE136" s="11"/>
      <c r="AF136" s="11"/>
      <c r="AG136" s="11"/>
      <c r="AH136" s="11"/>
      <c r="AI136" s="11"/>
      <c r="AJ136" s="11"/>
      <c r="AK136" s="11"/>
    </row>
    <row r="137" ht="13.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89"/>
      <c r="AB137" s="11"/>
      <c r="AC137" s="264"/>
      <c r="AD137" s="264"/>
      <c r="AE137" s="11"/>
      <c r="AF137" s="11"/>
      <c r="AG137" s="11"/>
      <c r="AH137" s="11"/>
      <c r="AI137" s="11"/>
      <c r="AJ137" s="11"/>
      <c r="AK137" s="11"/>
    </row>
    <row r="138" ht="13.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89"/>
      <c r="AB138" s="11"/>
      <c r="AC138" s="264"/>
      <c r="AD138" s="264"/>
      <c r="AE138" s="11"/>
      <c r="AF138" s="11"/>
      <c r="AG138" s="11"/>
      <c r="AH138" s="11"/>
      <c r="AI138" s="11"/>
      <c r="AJ138" s="11"/>
      <c r="AK138" s="11"/>
    </row>
    <row r="139" ht="13.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89"/>
      <c r="AB139" s="11"/>
      <c r="AC139" s="264"/>
      <c r="AD139" s="264"/>
      <c r="AE139" s="11"/>
      <c r="AF139" s="11"/>
      <c r="AG139" s="11"/>
      <c r="AH139" s="11"/>
      <c r="AI139" s="11"/>
      <c r="AJ139" s="11"/>
      <c r="AK139" s="11"/>
    </row>
    <row r="140" ht="13.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89"/>
      <c r="AB140" s="11"/>
      <c r="AC140" s="264"/>
      <c r="AD140" s="264"/>
      <c r="AE140" s="11"/>
      <c r="AF140" s="11"/>
      <c r="AG140" s="11"/>
      <c r="AH140" s="11"/>
      <c r="AI140" s="11"/>
      <c r="AJ140" s="11"/>
      <c r="AK140" s="11"/>
    </row>
    <row r="141" ht="13.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89"/>
      <c r="AB141" s="11"/>
      <c r="AC141" s="264"/>
      <c r="AD141" s="264"/>
      <c r="AE141" s="11"/>
      <c r="AF141" s="11"/>
      <c r="AG141" s="11"/>
      <c r="AH141" s="11"/>
      <c r="AI141" s="11"/>
      <c r="AJ141" s="11"/>
      <c r="AK141" s="11"/>
    </row>
    <row r="142" ht="13.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89"/>
      <c r="AB142" s="11"/>
      <c r="AC142" s="264"/>
      <c r="AD142" s="264"/>
      <c r="AE142" s="11"/>
      <c r="AF142" s="11"/>
      <c r="AG142" s="11"/>
      <c r="AH142" s="11"/>
      <c r="AI142" s="11"/>
      <c r="AJ142" s="11"/>
      <c r="AK142" s="11"/>
    </row>
    <row r="143" ht="13.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89"/>
      <c r="AB143" s="11"/>
      <c r="AC143" s="264"/>
      <c r="AD143" s="264"/>
      <c r="AE143" s="11"/>
      <c r="AF143" s="11"/>
      <c r="AG143" s="11"/>
      <c r="AH143" s="11"/>
      <c r="AI143" s="11"/>
      <c r="AJ143" s="11"/>
      <c r="AK143" s="11"/>
    </row>
    <row r="144" ht="13.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89"/>
      <c r="AB144" s="11"/>
      <c r="AC144" s="264"/>
      <c r="AD144" s="264"/>
      <c r="AE144" s="11"/>
      <c r="AF144" s="11"/>
      <c r="AG144" s="11"/>
      <c r="AH144" s="11"/>
      <c r="AI144" s="11"/>
      <c r="AJ144" s="11"/>
      <c r="AK144" s="11"/>
    </row>
    <row r="145" ht="13.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89"/>
      <c r="AB145" s="11"/>
      <c r="AC145" s="264"/>
      <c r="AD145" s="264"/>
      <c r="AE145" s="11"/>
      <c r="AF145" s="11"/>
      <c r="AG145" s="11"/>
      <c r="AH145" s="11"/>
      <c r="AI145" s="11"/>
      <c r="AJ145" s="11"/>
      <c r="AK145" s="11"/>
    </row>
    <row r="146" ht="13.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89"/>
      <c r="AB146" s="11"/>
      <c r="AC146" s="264"/>
      <c r="AD146" s="264"/>
      <c r="AE146" s="11"/>
      <c r="AF146" s="11"/>
      <c r="AG146" s="11"/>
      <c r="AH146" s="11"/>
      <c r="AI146" s="11"/>
      <c r="AJ146" s="11"/>
      <c r="AK146" s="11"/>
    </row>
    <row r="147" ht="13.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89"/>
      <c r="AB147" s="11"/>
      <c r="AC147" s="264"/>
      <c r="AD147" s="264"/>
      <c r="AE147" s="11"/>
      <c r="AF147" s="11"/>
      <c r="AG147" s="11"/>
      <c r="AH147" s="11"/>
      <c r="AI147" s="11"/>
      <c r="AJ147" s="11"/>
      <c r="AK147" s="11"/>
    </row>
    <row r="148" ht="13.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89"/>
      <c r="AB148" s="11"/>
      <c r="AC148" s="264"/>
      <c r="AD148" s="264"/>
      <c r="AE148" s="11"/>
      <c r="AF148" s="11"/>
      <c r="AG148" s="11"/>
      <c r="AH148" s="11"/>
      <c r="AI148" s="11"/>
      <c r="AJ148" s="11"/>
      <c r="AK148" s="11"/>
    </row>
    <row r="149" ht="13.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89"/>
      <c r="AB149" s="11"/>
      <c r="AC149" s="264"/>
      <c r="AD149" s="264"/>
      <c r="AE149" s="11"/>
      <c r="AF149" s="11"/>
      <c r="AG149" s="11"/>
      <c r="AH149" s="11"/>
      <c r="AI149" s="11"/>
      <c r="AJ149" s="11"/>
      <c r="AK149" s="11"/>
    </row>
    <row r="150" ht="13.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89"/>
      <c r="AB150" s="11"/>
      <c r="AC150" s="264"/>
      <c r="AD150" s="264"/>
      <c r="AE150" s="11"/>
      <c r="AF150" s="11"/>
      <c r="AG150" s="11"/>
      <c r="AH150" s="11"/>
      <c r="AI150" s="11"/>
      <c r="AJ150" s="11"/>
      <c r="AK150" s="11"/>
    </row>
    <row r="151" ht="13.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89"/>
      <c r="AB151" s="11"/>
      <c r="AC151" s="264"/>
      <c r="AD151" s="264"/>
      <c r="AE151" s="11"/>
      <c r="AF151" s="11"/>
      <c r="AG151" s="11"/>
      <c r="AH151" s="11"/>
      <c r="AI151" s="11"/>
      <c r="AJ151" s="11"/>
      <c r="AK151" s="11"/>
    </row>
    <row r="152" ht="13.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89"/>
      <c r="AB152" s="11"/>
      <c r="AC152" s="264"/>
      <c r="AD152" s="264"/>
      <c r="AE152" s="11"/>
      <c r="AF152" s="11"/>
      <c r="AG152" s="11"/>
      <c r="AH152" s="11"/>
      <c r="AI152" s="11"/>
      <c r="AJ152" s="11"/>
      <c r="AK152" s="11"/>
    </row>
    <row r="153" ht="13.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89"/>
      <c r="AB153" s="11"/>
      <c r="AC153" s="264"/>
      <c r="AD153" s="264"/>
      <c r="AE153" s="11"/>
      <c r="AF153" s="11"/>
      <c r="AG153" s="11"/>
      <c r="AH153" s="11"/>
      <c r="AI153" s="11"/>
      <c r="AJ153" s="11"/>
      <c r="AK153" s="11"/>
    </row>
    <row r="154" ht="13.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89"/>
      <c r="AB154" s="11"/>
      <c r="AC154" s="264"/>
      <c r="AD154" s="264"/>
      <c r="AE154" s="11"/>
      <c r="AF154" s="11"/>
      <c r="AG154" s="11"/>
      <c r="AH154" s="11"/>
      <c r="AI154" s="11"/>
      <c r="AJ154" s="11"/>
      <c r="AK154" s="11"/>
    </row>
    <row r="155" ht="13.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89"/>
      <c r="AB155" s="11"/>
      <c r="AC155" s="264"/>
      <c r="AD155" s="264"/>
      <c r="AE155" s="11"/>
      <c r="AF155" s="11"/>
      <c r="AG155" s="11"/>
      <c r="AH155" s="11"/>
      <c r="AI155" s="11"/>
      <c r="AJ155" s="11"/>
      <c r="AK155" s="11"/>
    </row>
    <row r="156" ht="13.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89"/>
      <c r="AB156" s="11"/>
      <c r="AC156" s="264"/>
      <c r="AD156" s="264"/>
      <c r="AE156" s="11"/>
      <c r="AF156" s="11"/>
      <c r="AG156" s="11"/>
      <c r="AH156" s="11"/>
      <c r="AI156" s="11"/>
      <c r="AJ156" s="11"/>
      <c r="AK156" s="11"/>
    </row>
    <row r="157" ht="13.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89"/>
      <c r="AB157" s="11"/>
      <c r="AC157" s="264"/>
      <c r="AD157" s="264"/>
      <c r="AE157" s="11"/>
      <c r="AF157" s="11"/>
      <c r="AG157" s="11"/>
      <c r="AH157" s="11"/>
      <c r="AI157" s="11"/>
      <c r="AJ157" s="11"/>
      <c r="AK157" s="11"/>
    </row>
    <row r="158" ht="13.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89"/>
      <c r="AB158" s="11"/>
      <c r="AC158" s="264"/>
      <c r="AD158" s="264"/>
      <c r="AE158" s="11"/>
      <c r="AF158" s="11"/>
      <c r="AG158" s="11"/>
      <c r="AH158" s="11"/>
      <c r="AI158" s="11"/>
      <c r="AJ158" s="11"/>
      <c r="AK158" s="11"/>
    </row>
    <row r="159" ht="13.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89"/>
      <c r="AB159" s="11"/>
      <c r="AC159" s="264"/>
      <c r="AD159" s="264"/>
      <c r="AE159" s="11"/>
      <c r="AF159" s="11"/>
      <c r="AG159" s="11"/>
      <c r="AH159" s="11"/>
      <c r="AI159" s="11"/>
      <c r="AJ159" s="11"/>
      <c r="AK159" s="11"/>
    </row>
    <row r="160" ht="13.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89"/>
      <c r="AB160" s="11"/>
      <c r="AC160" s="264"/>
      <c r="AD160" s="264"/>
      <c r="AE160" s="11"/>
      <c r="AF160" s="11"/>
      <c r="AG160" s="11"/>
      <c r="AH160" s="11"/>
      <c r="AI160" s="11"/>
      <c r="AJ160" s="11"/>
      <c r="AK160" s="11"/>
    </row>
    <row r="161" ht="13.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89"/>
      <c r="AB161" s="11"/>
      <c r="AC161" s="264"/>
      <c r="AD161" s="264"/>
      <c r="AE161" s="11"/>
      <c r="AF161" s="11"/>
      <c r="AG161" s="11"/>
      <c r="AH161" s="11"/>
      <c r="AI161" s="11"/>
      <c r="AJ161" s="11"/>
      <c r="AK161" s="11"/>
    </row>
    <row r="162" ht="13.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89"/>
      <c r="AB162" s="11"/>
      <c r="AC162" s="264"/>
      <c r="AD162" s="264"/>
      <c r="AE162" s="11"/>
      <c r="AF162" s="11"/>
      <c r="AG162" s="11"/>
      <c r="AH162" s="11"/>
      <c r="AI162" s="11"/>
      <c r="AJ162" s="11"/>
      <c r="AK162" s="11"/>
    </row>
    <row r="163" ht="13.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89"/>
      <c r="AB163" s="11"/>
      <c r="AC163" s="264"/>
      <c r="AD163" s="264"/>
      <c r="AE163" s="11"/>
      <c r="AF163" s="11"/>
      <c r="AG163" s="11"/>
      <c r="AH163" s="11"/>
      <c r="AI163" s="11"/>
      <c r="AJ163" s="11"/>
      <c r="AK163" s="11"/>
    </row>
    <row r="164" ht="13.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89"/>
      <c r="AB164" s="11"/>
      <c r="AC164" s="264"/>
      <c r="AD164" s="264"/>
      <c r="AE164" s="11"/>
      <c r="AF164" s="11"/>
      <c r="AG164" s="11"/>
      <c r="AH164" s="11"/>
      <c r="AI164" s="11"/>
      <c r="AJ164" s="11"/>
      <c r="AK164" s="11"/>
    </row>
    <row r="165" ht="13.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89"/>
      <c r="AB165" s="11"/>
      <c r="AC165" s="264"/>
      <c r="AD165" s="264"/>
      <c r="AE165" s="11"/>
      <c r="AF165" s="11"/>
      <c r="AG165" s="11"/>
      <c r="AH165" s="11"/>
      <c r="AI165" s="11"/>
      <c r="AJ165" s="11"/>
      <c r="AK165" s="11"/>
    </row>
    <row r="166" ht="13.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89"/>
      <c r="AB166" s="11"/>
      <c r="AC166" s="264"/>
      <c r="AD166" s="264"/>
      <c r="AE166" s="11"/>
      <c r="AF166" s="11"/>
      <c r="AG166" s="11"/>
      <c r="AH166" s="11"/>
      <c r="AI166" s="11"/>
      <c r="AJ166" s="11"/>
      <c r="AK166" s="11"/>
    </row>
    <row r="167" ht="13.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89"/>
      <c r="AB167" s="11"/>
      <c r="AC167" s="264"/>
      <c r="AD167" s="264"/>
      <c r="AE167" s="11"/>
      <c r="AF167" s="11"/>
      <c r="AG167" s="11"/>
      <c r="AH167" s="11"/>
      <c r="AI167" s="11"/>
      <c r="AJ167" s="11"/>
      <c r="AK167" s="11"/>
    </row>
    <row r="168" ht="13.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89"/>
      <c r="AB168" s="11"/>
      <c r="AC168" s="264"/>
      <c r="AD168" s="264"/>
      <c r="AE168" s="11"/>
      <c r="AF168" s="11"/>
      <c r="AG168" s="11"/>
      <c r="AH168" s="11"/>
      <c r="AI168" s="11"/>
      <c r="AJ168" s="11"/>
      <c r="AK168" s="11"/>
    </row>
    <row r="169" ht="13.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89"/>
      <c r="AB169" s="11"/>
      <c r="AC169" s="264"/>
      <c r="AD169" s="264"/>
      <c r="AE169" s="11"/>
      <c r="AF169" s="11"/>
      <c r="AG169" s="11"/>
      <c r="AH169" s="11"/>
      <c r="AI169" s="11"/>
      <c r="AJ169" s="11"/>
      <c r="AK169" s="11"/>
    </row>
    <row r="170" ht="13.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89"/>
      <c r="AB170" s="11"/>
      <c r="AC170" s="264"/>
      <c r="AD170" s="264"/>
      <c r="AE170" s="11"/>
      <c r="AF170" s="11"/>
      <c r="AG170" s="11"/>
      <c r="AH170" s="11"/>
      <c r="AI170" s="11"/>
      <c r="AJ170" s="11"/>
      <c r="AK170" s="11"/>
    </row>
    <row r="171" ht="13.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89"/>
      <c r="AB171" s="11"/>
      <c r="AC171" s="264"/>
      <c r="AD171" s="264"/>
      <c r="AE171" s="11"/>
      <c r="AF171" s="11"/>
      <c r="AG171" s="11"/>
      <c r="AH171" s="11"/>
      <c r="AI171" s="11"/>
      <c r="AJ171" s="11"/>
      <c r="AK171" s="11"/>
    </row>
    <row r="172" ht="13.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89"/>
      <c r="AB172" s="11"/>
      <c r="AC172" s="264"/>
      <c r="AD172" s="264"/>
      <c r="AE172" s="11"/>
      <c r="AF172" s="11"/>
      <c r="AG172" s="11"/>
      <c r="AH172" s="11"/>
      <c r="AI172" s="11"/>
      <c r="AJ172" s="11"/>
      <c r="AK172" s="11"/>
    </row>
    <row r="173" ht="13.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89"/>
      <c r="AB173" s="11"/>
      <c r="AC173" s="264"/>
      <c r="AD173" s="264"/>
      <c r="AE173" s="11"/>
      <c r="AF173" s="11"/>
      <c r="AG173" s="11"/>
      <c r="AH173" s="11"/>
      <c r="AI173" s="11"/>
      <c r="AJ173" s="11"/>
      <c r="AK173" s="11"/>
    </row>
    <row r="174" ht="13.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89"/>
      <c r="AB174" s="11"/>
      <c r="AC174" s="264"/>
      <c r="AD174" s="264"/>
      <c r="AE174" s="11"/>
      <c r="AF174" s="11"/>
      <c r="AG174" s="11"/>
      <c r="AH174" s="11"/>
      <c r="AI174" s="11"/>
      <c r="AJ174" s="11"/>
      <c r="AK174" s="11"/>
    </row>
    <row r="175" ht="13.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89"/>
      <c r="AB175" s="11"/>
      <c r="AC175" s="264"/>
      <c r="AD175" s="264"/>
      <c r="AE175" s="11"/>
      <c r="AF175" s="11"/>
      <c r="AG175" s="11"/>
      <c r="AH175" s="11"/>
      <c r="AI175" s="11"/>
      <c r="AJ175" s="11"/>
      <c r="AK175" s="11"/>
    </row>
    <row r="176" ht="13.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89"/>
      <c r="AB176" s="11"/>
      <c r="AC176" s="264"/>
      <c r="AD176" s="264"/>
      <c r="AE176" s="11"/>
      <c r="AF176" s="11"/>
      <c r="AG176" s="11"/>
      <c r="AH176" s="11"/>
      <c r="AI176" s="11"/>
      <c r="AJ176" s="11"/>
      <c r="AK176" s="11"/>
    </row>
    <row r="177" ht="13.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89"/>
      <c r="AB177" s="11"/>
      <c r="AC177" s="264"/>
      <c r="AD177" s="264"/>
      <c r="AE177" s="11"/>
      <c r="AF177" s="11"/>
      <c r="AG177" s="11"/>
      <c r="AH177" s="11"/>
      <c r="AI177" s="11"/>
      <c r="AJ177" s="11"/>
      <c r="AK177" s="11"/>
    </row>
    <row r="178" ht="13.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89"/>
      <c r="AB178" s="11"/>
      <c r="AC178" s="264"/>
      <c r="AD178" s="264"/>
      <c r="AE178" s="11"/>
      <c r="AF178" s="11"/>
      <c r="AG178" s="11"/>
      <c r="AH178" s="11"/>
      <c r="AI178" s="11"/>
      <c r="AJ178" s="11"/>
      <c r="AK178" s="11"/>
    </row>
    <row r="179" ht="13.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89"/>
      <c r="AB179" s="11"/>
      <c r="AC179" s="264"/>
      <c r="AD179" s="264"/>
      <c r="AE179" s="11"/>
      <c r="AF179" s="11"/>
      <c r="AG179" s="11"/>
      <c r="AH179" s="11"/>
      <c r="AI179" s="11"/>
      <c r="AJ179" s="11"/>
      <c r="AK179" s="11"/>
    </row>
    <row r="180" ht="13.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89"/>
      <c r="AB180" s="11"/>
      <c r="AC180" s="264"/>
      <c r="AD180" s="264"/>
      <c r="AE180" s="11"/>
      <c r="AF180" s="11"/>
      <c r="AG180" s="11"/>
      <c r="AH180" s="11"/>
      <c r="AI180" s="11"/>
      <c r="AJ180" s="11"/>
      <c r="AK180" s="11"/>
    </row>
    <row r="181" ht="13.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89"/>
      <c r="AB181" s="11"/>
      <c r="AC181" s="264"/>
      <c r="AD181" s="264"/>
      <c r="AE181" s="11"/>
      <c r="AF181" s="11"/>
      <c r="AG181" s="11"/>
      <c r="AH181" s="11"/>
      <c r="AI181" s="11"/>
      <c r="AJ181" s="11"/>
      <c r="AK181" s="11"/>
    </row>
    <row r="182" ht="13.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89"/>
      <c r="AB182" s="11"/>
      <c r="AC182" s="264"/>
      <c r="AD182" s="264"/>
      <c r="AE182" s="11"/>
      <c r="AF182" s="11"/>
      <c r="AG182" s="11"/>
      <c r="AH182" s="11"/>
      <c r="AI182" s="11"/>
      <c r="AJ182" s="11"/>
      <c r="AK182" s="11"/>
    </row>
    <row r="183" ht="13.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89"/>
      <c r="AB183" s="11"/>
      <c r="AC183" s="264"/>
      <c r="AD183" s="264"/>
      <c r="AE183" s="11"/>
      <c r="AF183" s="11"/>
      <c r="AG183" s="11"/>
      <c r="AH183" s="11"/>
      <c r="AI183" s="11"/>
      <c r="AJ183" s="11"/>
      <c r="AK183" s="11"/>
    </row>
    <row r="184" ht="13.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89"/>
      <c r="AB184" s="11"/>
      <c r="AC184" s="264"/>
      <c r="AD184" s="264"/>
      <c r="AE184" s="11"/>
      <c r="AF184" s="11"/>
      <c r="AG184" s="11"/>
      <c r="AH184" s="11"/>
      <c r="AI184" s="11"/>
      <c r="AJ184" s="11"/>
      <c r="AK184" s="11"/>
    </row>
    <row r="185" ht="13.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89"/>
      <c r="AB185" s="11"/>
      <c r="AC185" s="264"/>
      <c r="AD185" s="264"/>
      <c r="AE185" s="11"/>
      <c r="AF185" s="11"/>
      <c r="AG185" s="11"/>
      <c r="AH185" s="11"/>
      <c r="AI185" s="11"/>
      <c r="AJ185" s="11"/>
      <c r="AK185" s="11"/>
    </row>
    <row r="186" ht="13.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89"/>
      <c r="AB186" s="11"/>
      <c r="AC186" s="264"/>
      <c r="AD186" s="264"/>
      <c r="AE186" s="11"/>
      <c r="AF186" s="11"/>
      <c r="AG186" s="11"/>
      <c r="AH186" s="11"/>
      <c r="AI186" s="11"/>
      <c r="AJ186" s="11"/>
      <c r="AK186" s="11"/>
    </row>
    <row r="187" ht="13.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89"/>
      <c r="AB187" s="11"/>
      <c r="AC187" s="264"/>
      <c r="AD187" s="264"/>
      <c r="AE187" s="11"/>
      <c r="AF187" s="11"/>
      <c r="AG187" s="11"/>
      <c r="AH187" s="11"/>
      <c r="AI187" s="11"/>
      <c r="AJ187" s="11"/>
      <c r="AK187" s="11"/>
    </row>
    <row r="188" ht="13.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89"/>
      <c r="AB188" s="11"/>
      <c r="AC188" s="264"/>
      <c r="AD188" s="264"/>
      <c r="AE188" s="11"/>
      <c r="AF188" s="11"/>
      <c r="AG188" s="11"/>
      <c r="AH188" s="11"/>
      <c r="AI188" s="11"/>
      <c r="AJ188" s="11"/>
      <c r="AK188" s="11"/>
    </row>
    <row r="189" ht="13.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89"/>
      <c r="AB189" s="11"/>
      <c r="AC189" s="264"/>
      <c r="AD189" s="264"/>
      <c r="AE189" s="11"/>
      <c r="AF189" s="11"/>
      <c r="AG189" s="11"/>
      <c r="AH189" s="11"/>
      <c r="AI189" s="11"/>
      <c r="AJ189" s="11"/>
      <c r="AK189" s="11"/>
    </row>
    <row r="190" ht="13.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89"/>
      <c r="AB190" s="11"/>
      <c r="AC190" s="264"/>
      <c r="AD190" s="264"/>
      <c r="AE190" s="11"/>
      <c r="AF190" s="11"/>
      <c r="AG190" s="11"/>
      <c r="AH190" s="11"/>
      <c r="AI190" s="11"/>
      <c r="AJ190" s="11"/>
      <c r="AK190" s="11"/>
    </row>
    <row r="191" ht="13.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89"/>
      <c r="AB191" s="11"/>
      <c r="AC191" s="264"/>
      <c r="AD191" s="264"/>
      <c r="AE191" s="11"/>
      <c r="AF191" s="11"/>
      <c r="AG191" s="11"/>
      <c r="AH191" s="11"/>
      <c r="AI191" s="11"/>
      <c r="AJ191" s="11"/>
      <c r="AK191" s="11"/>
    </row>
    <row r="192" ht="13.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89"/>
      <c r="AB192" s="11"/>
      <c r="AC192" s="264"/>
      <c r="AD192" s="264"/>
      <c r="AE192" s="11"/>
      <c r="AF192" s="11"/>
      <c r="AG192" s="11"/>
      <c r="AH192" s="11"/>
      <c r="AI192" s="11"/>
      <c r="AJ192" s="11"/>
      <c r="AK192" s="11"/>
    </row>
    <row r="193" ht="13.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89"/>
      <c r="AB193" s="11"/>
      <c r="AC193" s="264"/>
      <c r="AD193" s="264"/>
      <c r="AE193" s="11"/>
      <c r="AF193" s="11"/>
      <c r="AG193" s="11"/>
      <c r="AH193" s="11"/>
      <c r="AI193" s="11"/>
      <c r="AJ193" s="11"/>
      <c r="AK193" s="11"/>
    </row>
    <row r="194" ht="13.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89"/>
      <c r="AB194" s="11"/>
      <c r="AC194" s="264"/>
      <c r="AD194" s="264"/>
      <c r="AE194" s="11"/>
      <c r="AF194" s="11"/>
      <c r="AG194" s="11"/>
      <c r="AH194" s="11"/>
      <c r="AI194" s="11"/>
      <c r="AJ194" s="11"/>
      <c r="AK194" s="11"/>
    </row>
    <row r="195" ht="13.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89"/>
      <c r="AB195" s="11"/>
      <c r="AC195" s="264"/>
      <c r="AD195" s="264"/>
      <c r="AE195" s="11"/>
      <c r="AF195" s="11"/>
      <c r="AG195" s="11"/>
      <c r="AH195" s="11"/>
      <c r="AI195" s="11"/>
      <c r="AJ195" s="11"/>
      <c r="AK195" s="11"/>
    </row>
    <row r="196" ht="13.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89"/>
      <c r="AB196" s="11"/>
      <c r="AC196" s="264"/>
      <c r="AD196" s="264"/>
      <c r="AE196" s="11"/>
      <c r="AF196" s="11"/>
      <c r="AG196" s="11"/>
      <c r="AH196" s="11"/>
      <c r="AI196" s="11"/>
      <c r="AJ196" s="11"/>
      <c r="AK196" s="11"/>
    </row>
    <row r="197" ht="13.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89"/>
      <c r="AB197" s="11"/>
      <c r="AC197" s="264"/>
      <c r="AD197" s="264"/>
      <c r="AE197" s="11"/>
      <c r="AF197" s="11"/>
      <c r="AG197" s="11"/>
      <c r="AH197" s="11"/>
      <c r="AI197" s="11"/>
      <c r="AJ197" s="11"/>
      <c r="AK197" s="11"/>
    </row>
    <row r="198" ht="13.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89"/>
      <c r="AB198" s="11"/>
      <c r="AC198" s="264"/>
      <c r="AD198" s="264"/>
      <c r="AE198" s="11"/>
      <c r="AF198" s="11"/>
      <c r="AG198" s="11"/>
      <c r="AH198" s="11"/>
      <c r="AI198" s="11"/>
      <c r="AJ198" s="11"/>
      <c r="AK198" s="11"/>
    </row>
    <row r="199" ht="13.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89"/>
      <c r="AB199" s="11"/>
      <c r="AC199" s="264"/>
      <c r="AD199" s="264"/>
      <c r="AE199" s="11"/>
      <c r="AF199" s="11"/>
      <c r="AG199" s="11"/>
      <c r="AH199" s="11"/>
      <c r="AI199" s="11"/>
      <c r="AJ199" s="11"/>
      <c r="AK199" s="11"/>
    </row>
    <row r="200" ht="13.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89"/>
      <c r="AB200" s="11"/>
      <c r="AC200" s="264"/>
      <c r="AD200" s="264"/>
      <c r="AE200" s="11"/>
      <c r="AF200" s="11"/>
      <c r="AG200" s="11"/>
      <c r="AH200" s="11"/>
      <c r="AI200" s="11"/>
      <c r="AJ200" s="11"/>
      <c r="AK200" s="11"/>
    </row>
    <row r="201" ht="13.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89"/>
      <c r="AB201" s="11"/>
      <c r="AC201" s="264"/>
      <c r="AD201" s="264"/>
      <c r="AE201" s="11"/>
      <c r="AF201" s="11"/>
      <c r="AG201" s="11"/>
      <c r="AH201" s="11"/>
      <c r="AI201" s="11"/>
      <c r="AJ201" s="11"/>
      <c r="AK201" s="11"/>
    </row>
    <row r="202" ht="13.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89"/>
      <c r="AB202" s="11"/>
      <c r="AC202" s="264"/>
      <c r="AD202" s="264"/>
      <c r="AE202" s="11"/>
      <c r="AF202" s="11"/>
      <c r="AG202" s="11"/>
      <c r="AH202" s="11"/>
      <c r="AI202" s="11"/>
      <c r="AJ202" s="11"/>
      <c r="AK202" s="11"/>
    </row>
    <row r="203" ht="13.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89"/>
      <c r="AB203" s="11"/>
      <c r="AC203" s="264"/>
      <c r="AD203" s="264"/>
      <c r="AE203" s="11"/>
      <c r="AF203" s="11"/>
      <c r="AG203" s="11"/>
      <c r="AH203" s="11"/>
      <c r="AI203" s="11"/>
      <c r="AJ203" s="11"/>
      <c r="AK203" s="11"/>
    </row>
    <row r="204" ht="13.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89"/>
      <c r="AB204" s="11"/>
      <c r="AC204" s="264"/>
      <c r="AD204" s="264"/>
      <c r="AE204" s="11"/>
      <c r="AF204" s="11"/>
      <c r="AG204" s="11"/>
      <c r="AH204" s="11"/>
      <c r="AI204" s="11"/>
      <c r="AJ204" s="11"/>
      <c r="AK204" s="11"/>
    </row>
    <row r="205" ht="13.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89"/>
      <c r="AB205" s="11"/>
      <c r="AC205" s="264"/>
      <c r="AD205" s="264"/>
      <c r="AE205" s="11"/>
      <c r="AF205" s="11"/>
      <c r="AG205" s="11"/>
      <c r="AH205" s="11"/>
      <c r="AI205" s="11"/>
      <c r="AJ205" s="11"/>
      <c r="AK205" s="11"/>
    </row>
    <row r="206" ht="13.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89"/>
      <c r="AB206" s="11"/>
      <c r="AC206" s="264"/>
      <c r="AD206" s="264"/>
      <c r="AE206" s="11"/>
      <c r="AF206" s="11"/>
      <c r="AG206" s="11"/>
      <c r="AH206" s="11"/>
      <c r="AI206" s="11"/>
      <c r="AJ206" s="11"/>
      <c r="AK206" s="11"/>
    </row>
    <row r="207" ht="13.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89"/>
      <c r="AB207" s="11"/>
      <c r="AC207" s="264"/>
      <c r="AD207" s="264"/>
      <c r="AE207" s="11"/>
      <c r="AF207" s="11"/>
      <c r="AG207" s="11"/>
      <c r="AH207" s="11"/>
      <c r="AI207" s="11"/>
      <c r="AJ207" s="11"/>
      <c r="AK207" s="11"/>
    </row>
    <row r="208" ht="13.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89"/>
      <c r="AB208" s="11"/>
      <c r="AC208" s="264"/>
      <c r="AD208" s="264"/>
      <c r="AE208" s="11"/>
      <c r="AF208" s="11"/>
      <c r="AG208" s="11"/>
      <c r="AH208" s="11"/>
      <c r="AI208" s="11"/>
      <c r="AJ208" s="11"/>
      <c r="AK208" s="11"/>
    </row>
    <row r="209" ht="13.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89"/>
      <c r="AB209" s="11"/>
      <c r="AC209" s="264"/>
      <c r="AD209" s="264"/>
      <c r="AE209" s="11"/>
      <c r="AF209" s="11"/>
      <c r="AG209" s="11"/>
      <c r="AH209" s="11"/>
      <c r="AI209" s="11"/>
      <c r="AJ209" s="11"/>
      <c r="AK209" s="11"/>
    </row>
    <row r="210" ht="13.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89"/>
      <c r="AB210" s="11"/>
      <c r="AC210" s="264"/>
      <c r="AD210" s="264"/>
      <c r="AE210" s="11"/>
      <c r="AF210" s="11"/>
      <c r="AG210" s="11"/>
      <c r="AH210" s="11"/>
      <c r="AI210" s="11"/>
      <c r="AJ210" s="11"/>
      <c r="AK210" s="11"/>
    </row>
    <row r="211" ht="13.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89"/>
      <c r="AB211" s="11"/>
      <c r="AC211" s="264"/>
      <c r="AD211" s="264"/>
      <c r="AE211" s="11"/>
      <c r="AF211" s="11"/>
      <c r="AG211" s="11"/>
      <c r="AH211" s="11"/>
      <c r="AI211" s="11"/>
      <c r="AJ211" s="11"/>
      <c r="AK211" s="11"/>
    </row>
    <row r="212" ht="13.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89"/>
      <c r="AB212" s="11"/>
      <c r="AC212" s="264"/>
      <c r="AD212" s="264"/>
      <c r="AE212" s="11"/>
      <c r="AF212" s="11"/>
      <c r="AG212" s="11"/>
      <c r="AH212" s="11"/>
      <c r="AI212" s="11"/>
      <c r="AJ212" s="11"/>
      <c r="AK212" s="11"/>
    </row>
    <row r="213" ht="13.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89"/>
      <c r="AB213" s="11"/>
      <c r="AC213" s="264"/>
      <c r="AD213" s="264"/>
      <c r="AE213" s="11"/>
      <c r="AF213" s="11"/>
      <c r="AG213" s="11"/>
      <c r="AH213" s="11"/>
      <c r="AI213" s="11"/>
      <c r="AJ213" s="11"/>
      <c r="AK213" s="11"/>
    </row>
    <row r="214" ht="13.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89"/>
      <c r="AB214" s="11"/>
      <c r="AC214" s="264"/>
      <c r="AD214" s="264"/>
      <c r="AE214" s="11"/>
      <c r="AF214" s="11"/>
      <c r="AG214" s="11"/>
      <c r="AH214" s="11"/>
      <c r="AI214" s="11"/>
      <c r="AJ214" s="11"/>
      <c r="AK214" s="11"/>
    </row>
    <row r="215" ht="13.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89"/>
      <c r="AB215" s="11"/>
      <c r="AC215" s="264"/>
      <c r="AD215" s="264"/>
      <c r="AE215" s="11"/>
      <c r="AF215" s="11"/>
      <c r="AG215" s="11"/>
      <c r="AH215" s="11"/>
      <c r="AI215" s="11"/>
      <c r="AJ215" s="11"/>
      <c r="AK215" s="11"/>
    </row>
    <row r="216" ht="13.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89"/>
      <c r="AB216" s="11"/>
      <c r="AC216" s="264"/>
      <c r="AD216" s="264"/>
      <c r="AE216" s="11"/>
      <c r="AF216" s="11"/>
      <c r="AG216" s="11"/>
      <c r="AH216" s="11"/>
      <c r="AI216" s="11"/>
      <c r="AJ216" s="11"/>
      <c r="AK216" s="11"/>
    </row>
    <row r="217" ht="13.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89"/>
      <c r="AB217" s="11"/>
      <c r="AC217" s="264"/>
      <c r="AD217" s="264"/>
      <c r="AE217" s="11"/>
      <c r="AF217" s="11"/>
      <c r="AG217" s="11"/>
      <c r="AH217" s="11"/>
      <c r="AI217" s="11"/>
      <c r="AJ217" s="11"/>
      <c r="AK217" s="11"/>
    </row>
    <row r="218" ht="13.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89"/>
      <c r="AB218" s="11"/>
      <c r="AC218" s="264"/>
      <c r="AD218" s="264"/>
      <c r="AE218" s="11"/>
      <c r="AF218" s="11"/>
      <c r="AG218" s="11"/>
      <c r="AH218" s="11"/>
      <c r="AI218" s="11"/>
      <c r="AJ218" s="11"/>
      <c r="AK218" s="11"/>
    </row>
    <row r="219" ht="13.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89"/>
      <c r="AB219" s="11"/>
      <c r="AC219" s="264"/>
      <c r="AD219" s="264"/>
      <c r="AE219" s="11"/>
      <c r="AF219" s="11"/>
      <c r="AG219" s="11"/>
      <c r="AH219" s="11"/>
      <c r="AI219" s="11"/>
      <c r="AJ219" s="11"/>
      <c r="AK219" s="11"/>
    </row>
    <row r="220" ht="13.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89"/>
      <c r="AB220" s="11"/>
      <c r="AC220" s="264"/>
      <c r="AD220" s="264"/>
      <c r="AE220" s="11"/>
      <c r="AF220" s="11"/>
      <c r="AG220" s="11"/>
      <c r="AH220" s="11"/>
      <c r="AI220" s="11"/>
      <c r="AJ220" s="11"/>
      <c r="AK220" s="11"/>
    </row>
    <row r="221" ht="13.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89"/>
      <c r="AB221" s="11"/>
      <c r="AC221" s="264"/>
      <c r="AD221" s="264"/>
      <c r="AE221" s="11"/>
      <c r="AF221" s="11"/>
      <c r="AG221" s="11"/>
      <c r="AH221" s="11"/>
      <c r="AI221" s="11"/>
      <c r="AJ221" s="11"/>
      <c r="AK221" s="11"/>
    </row>
    <row r="222" ht="13.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89"/>
      <c r="AB222" s="11"/>
      <c r="AC222" s="264"/>
      <c r="AD222" s="264"/>
      <c r="AE222" s="11"/>
      <c r="AF222" s="11"/>
      <c r="AG222" s="11"/>
      <c r="AH222" s="11"/>
      <c r="AI222" s="11"/>
      <c r="AJ222" s="11"/>
      <c r="AK222" s="11"/>
    </row>
    <row r="223" ht="13.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89"/>
      <c r="AB223" s="11"/>
      <c r="AC223" s="264"/>
      <c r="AD223" s="264"/>
      <c r="AE223" s="11"/>
      <c r="AF223" s="11"/>
      <c r="AG223" s="11"/>
      <c r="AH223" s="11"/>
      <c r="AI223" s="11"/>
      <c r="AJ223" s="11"/>
      <c r="AK223" s="11"/>
    </row>
    <row r="224" ht="13.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89"/>
      <c r="AB224" s="11"/>
      <c r="AC224" s="264"/>
      <c r="AD224" s="264"/>
      <c r="AE224" s="11"/>
      <c r="AF224" s="11"/>
      <c r="AG224" s="11"/>
      <c r="AH224" s="11"/>
      <c r="AI224" s="11"/>
      <c r="AJ224" s="11"/>
      <c r="AK224" s="11"/>
    </row>
    <row r="225" ht="13.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89"/>
      <c r="AB225" s="11"/>
      <c r="AC225" s="264"/>
      <c r="AD225" s="264"/>
      <c r="AE225" s="11"/>
      <c r="AF225" s="11"/>
      <c r="AG225" s="11"/>
      <c r="AH225" s="11"/>
      <c r="AI225" s="11"/>
      <c r="AJ225" s="11"/>
      <c r="AK225" s="11"/>
    </row>
    <row r="226" ht="13.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89"/>
      <c r="AB226" s="11"/>
      <c r="AC226" s="264"/>
      <c r="AD226" s="264"/>
      <c r="AE226" s="11"/>
      <c r="AF226" s="11"/>
      <c r="AG226" s="11"/>
      <c r="AH226" s="11"/>
      <c r="AI226" s="11"/>
      <c r="AJ226" s="11"/>
      <c r="AK226" s="11"/>
    </row>
    <row r="227" ht="13.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89"/>
      <c r="AB227" s="11"/>
      <c r="AC227" s="264"/>
      <c r="AD227" s="264"/>
      <c r="AE227" s="11"/>
      <c r="AF227" s="11"/>
      <c r="AG227" s="11"/>
      <c r="AH227" s="11"/>
      <c r="AI227" s="11"/>
      <c r="AJ227" s="11"/>
      <c r="AK227" s="11"/>
    </row>
    <row r="228" ht="13.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89"/>
      <c r="AB228" s="11"/>
      <c r="AC228" s="264"/>
      <c r="AD228" s="264"/>
      <c r="AE228" s="11"/>
      <c r="AF228" s="11"/>
      <c r="AG228" s="11"/>
      <c r="AH228" s="11"/>
      <c r="AI228" s="11"/>
      <c r="AJ228" s="11"/>
      <c r="AK228" s="11"/>
    </row>
    <row r="229" ht="13.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89"/>
      <c r="AB229" s="11"/>
      <c r="AC229" s="264"/>
      <c r="AD229" s="264"/>
      <c r="AE229" s="11"/>
      <c r="AF229" s="11"/>
      <c r="AG229" s="11"/>
      <c r="AH229" s="11"/>
      <c r="AI229" s="11"/>
      <c r="AJ229" s="11"/>
      <c r="AK229" s="11"/>
    </row>
    <row r="230" ht="13.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89"/>
      <c r="AB230" s="11"/>
      <c r="AC230" s="264"/>
      <c r="AD230" s="264"/>
      <c r="AE230" s="11"/>
      <c r="AF230" s="11"/>
      <c r="AG230" s="11"/>
      <c r="AH230" s="11"/>
      <c r="AI230" s="11"/>
      <c r="AJ230" s="11"/>
      <c r="AK230" s="11"/>
    </row>
    <row r="231" ht="13.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89"/>
      <c r="AB231" s="11"/>
      <c r="AC231" s="264"/>
      <c r="AD231" s="264"/>
      <c r="AE231" s="11"/>
      <c r="AF231" s="11"/>
      <c r="AG231" s="11"/>
      <c r="AH231" s="11"/>
      <c r="AI231" s="11"/>
      <c r="AJ231" s="11"/>
      <c r="AK231" s="11"/>
    </row>
    <row r="232" ht="13.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89"/>
      <c r="AB232" s="11"/>
      <c r="AC232" s="264"/>
      <c r="AD232" s="264"/>
      <c r="AE232" s="11"/>
      <c r="AF232" s="11"/>
      <c r="AG232" s="11"/>
      <c r="AH232" s="11"/>
      <c r="AI232" s="11"/>
      <c r="AJ232" s="11"/>
      <c r="AK232" s="11"/>
    </row>
    <row r="233" ht="13.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89"/>
      <c r="AB233" s="11"/>
      <c r="AC233" s="264"/>
      <c r="AD233" s="264"/>
      <c r="AE233" s="11"/>
      <c r="AF233" s="11"/>
      <c r="AG233" s="11"/>
      <c r="AH233" s="11"/>
      <c r="AI233" s="11"/>
      <c r="AJ233" s="11"/>
      <c r="AK233" s="11"/>
    </row>
    <row r="234" ht="13.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89"/>
      <c r="AB234" s="11"/>
      <c r="AC234" s="264"/>
      <c r="AD234" s="264"/>
      <c r="AE234" s="11"/>
      <c r="AF234" s="11"/>
      <c r="AG234" s="11"/>
      <c r="AH234" s="11"/>
      <c r="AI234" s="11"/>
      <c r="AJ234" s="11"/>
      <c r="AK234" s="11"/>
    </row>
    <row r="235" ht="13.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89"/>
      <c r="AB235" s="11"/>
      <c r="AC235" s="264"/>
      <c r="AD235" s="264"/>
      <c r="AE235" s="11"/>
      <c r="AF235" s="11"/>
      <c r="AG235" s="11"/>
      <c r="AH235" s="11"/>
      <c r="AI235" s="11"/>
      <c r="AJ235" s="11"/>
      <c r="AK235" s="11"/>
    </row>
    <row r="236" ht="13.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89"/>
      <c r="AB236" s="11"/>
      <c r="AC236" s="264"/>
      <c r="AD236" s="264"/>
      <c r="AE236" s="11"/>
      <c r="AF236" s="11"/>
      <c r="AG236" s="11"/>
      <c r="AH236" s="11"/>
      <c r="AI236" s="11"/>
      <c r="AJ236" s="11"/>
      <c r="AK236" s="11"/>
    </row>
    <row r="237" ht="13.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89"/>
      <c r="AB237" s="11"/>
      <c r="AC237" s="264"/>
      <c r="AD237" s="264"/>
      <c r="AE237" s="11"/>
      <c r="AF237" s="11"/>
      <c r="AG237" s="11"/>
      <c r="AH237" s="11"/>
      <c r="AI237" s="11"/>
      <c r="AJ237" s="11"/>
      <c r="AK237" s="11"/>
    </row>
    <row r="238" ht="13.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89"/>
      <c r="AB238" s="11"/>
      <c r="AC238" s="264"/>
      <c r="AD238" s="264"/>
      <c r="AE238" s="11"/>
      <c r="AF238" s="11"/>
      <c r="AG238" s="11"/>
      <c r="AH238" s="11"/>
      <c r="AI238" s="11"/>
      <c r="AJ238" s="11"/>
      <c r="AK238" s="11"/>
    </row>
    <row r="239" ht="13.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89"/>
      <c r="AB239" s="11"/>
      <c r="AC239" s="264"/>
      <c r="AD239" s="264"/>
      <c r="AE239" s="11"/>
      <c r="AF239" s="11"/>
      <c r="AG239" s="11"/>
      <c r="AH239" s="11"/>
      <c r="AI239" s="11"/>
      <c r="AJ239" s="11"/>
      <c r="AK239" s="11"/>
    </row>
    <row r="240" ht="13.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89"/>
      <c r="AB240" s="11"/>
      <c r="AC240" s="264"/>
      <c r="AD240" s="264"/>
      <c r="AE240" s="11"/>
      <c r="AF240" s="11"/>
      <c r="AG240" s="11"/>
      <c r="AH240" s="11"/>
      <c r="AI240" s="11"/>
      <c r="AJ240" s="11"/>
      <c r="AK240" s="11"/>
    </row>
    <row r="241" ht="13.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89"/>
      <c r="AB241" s="11"/>
      <c r="AC241" s="264"/>
      <c r="AD241" s="264"/>
      <c r="AE241" s="11"/>
      <c r="AF241" s="11"/>
      <c r="AG241" s="11"/>
      <c r="AH241" s="11"/>
      <c r="AI241" s="11"/>
      <c r="AJ241" s="11"/>
      <c r="AK241" s="11"/>
    </row>
    <row r="242" ht="13.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89"/>
      <c r="AB242" s="11"/>
      <c r="AC242" s="264"/>
      <c r="AD242" s="264"/>
      <c r="AE242" s="11"/>
      <c r="AF242" s="11"/>
      <c r="AG242" s="11"/>
      <c r="AH242" s="11"/>
      <c r="AI242" s="11"/>
      <c r="AJ242" s="11"/>
      <c r="AK242" s="11"/>
    </row>
    <row r="243" ht="13.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89"/>
      <c r="AB243" s="11"/>
      <c r="AC243" s="264"/>
      <c r="AD243" s="264"/>
      <c r="AE243" s="11"/>
      <c r="AF243" s="11"/>
      <c r="AG243" s="11"/>
      <c r="AH243" s="11"/>
      <c r="AI243" s="11"/>
      <c r="AJ243" s="11"/>
      <c r="AK243" s="11"/>
    </row>
    <row r="244" ht="13.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89"/>
      <c r="AB244" s="11"/>
      <c r="AC244" s="264"/>
      <c r="AD244" s="264"/>
      <c r="AE244" s="11"/>
      <c r="AF244" s="11"/>
      <c r="AG244" s="11"/>
      <c r="AH244" s="11"/>
      <c r="AI244" s="11"/>
      <c r="AJ244" s="11"/>
      <c r="AK244" s="11"/>
    </row>
    <row r="245" ht="13.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89"/>
      <c r="AB245" s="11"/>
      <c r="AC245" s="264"/>
      <c r="AD245" s="264"/>
      <c r="AE245" s="11"/>
      <c r="AF245" s="11"/>
      <c r="AG245" s="11"/>
      <c r="AH245" s="11"/>
      <c r="AI245" s="11"/>
      <c r="AJ245" s="11"/>
      <c r="AK245" s="11"/>
    </row>
    <row r="246" ht="13.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89"/>
      <c r="AB246" s="11"/>
      <c r="AC246" s="264"/>
      <c r="AD246" s="264"/>
      <c r="AE246" s="11"/>
      <c r="AF246" s="11"/>
      <c r="AG246" s="11"/>
      <c r="AH246" s="11"/>
      <c r="AI246" s="11"/>
      <c r="AJ246" s="11"/>
      <c r="AK246" s="11"/>
    </row>
    <row r="247" ht="13.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89"/>
      <c r="AB247" s="11"/>
      <c r="AC247" s="264"/>
      <c r="AD247" s="264"/>
      <c r="AE247" s="11"/>
      <c r="AF247" s="11"/>
      <c r="AG247" s="11"/>
      <c r="AH247" s="11"/>
      <c r="AI247" s="11"/>
      <c r="AJ247" s="11"/>
      <c r="AK247" s="11"/>
    </row>
    <row r="248" ht="13.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89"/>
      <c r="AB248" s="11"/>
      <c r="AC248" s="264"/>
      <c r="AD248" s="264"/>
      <c r="AE248" s="11"/>
      <c r="AF248" s="11"/>
      <c r="AG248" s="11"/>
      <c r="AH248" s="11"/>
      <c r="AI248" s="11"/>
      <c r="AJ248" s="11"/>
      <c r="AK248" s="11"/>
    </row>
    <row r="249" ht="13.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89"/>
      <c r="AB249" s="11"/>
      <c r="AC249" s="264"/>
      <c r="AD249" s="264"/>
      <c r="AE249" s="11"/>
      <c r="AF249" s="11"/>
      <c r="AG249" s="11"/>
      <c r="AH249" s="11"/>
      <c r="AI249" s="11"/>
      <c r="AJ249" s="11"/>
      <c r="AK249" s="11"/>
    </row>
    <row r="250" ht="13.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89"/>
      <c r="AB250" s="11"/>
      <c r="AC250" s="264"/>
      <c r="AD250" s="264"/>
      <c r="AE250" s="11"/>
      <c r="AF250" s="11"/>
      <c r="AG250" s="11"/>
      <c r="AH250" s="11"/>
      <c r="AI250" s="11"/>
      <c r="AJ250" s="11"/>
      <c r="AK250" s="11"/>
    </row>
    <row r="251" ht="13.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89"/>
      <c r="AB251" s="11"/>
      <c r="AC251" s="264"/>
      <c r="AD251" s="264"/>
      <c r="AE251" s="11"/>
      <c r="AF251" s="11"/>
      <c r="AG251" s="11"/>
      <c r="AH251" s="11"/>
      <c r="AI251" s="11"/>
      <c r="AJ251" s="11"/>
      <c r="AK251" s="11"/>
    </row>
    <row r="252" ht="13.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89"/>
      <c r="AB252" s="11"/>
      <c r="AC252" s="264"/>
      <c r="AD252" s="264"/>
      <c r="AE252" s="11"/>
      <c r="AF252" s="11"/>
      <c r="AG252" s="11"/>
      <c r="AH252" s="11"/>
      <c r="AI252" s="11"/>
      <c r="AJ252" s="11"/>
      <c r="AK252" s="11"/>
    </row>
    <row r="253" ht="13.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89"/>
      <c r="AB253" s="11"/>
      <c r="AC253" s="264"/>
      <c r="AD253" s="264"/>
      <c r="AE253" s="11"/>
      <c r="AF253" s="11"/>
      <c r="AG253" s="11"/>
      <c r="AH253" s="11"/>
      <c r="AI253" s="11"/>
      <c r="AJ253" s="11"/>
      <c r="AK253" s="11"/>
    </row>
    <row r="254" ht="13.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89"/>
      <c r="AB254" s="11"/>
      <c r="AC254" s="264"/>
      <c r="AD254" s="264"/>
      <c r="AE254" s="11"/>
      <c r="AF254" s="11"/>
      <c r="AG254" s="11"/>
      <c r="AH254" s="11"/>
      <c r="AI254" s="11"/>
      <c r="AJ254" s="11"/>
      <c r="AK254" s="11"/>
    </row>
    <row r="255" ht="13.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89"/>
      <c r="AB255" s="11"/>
      <c r="AC255" s="264"/>
      <c r="AD255" s="264"/>
      <c r="AE255" s="11"/>
      <c r="AF255" s="11"/>
      <c r="AG255" s="11"/>
      <c r="AH255" s="11"/>
      <c r="AI255" s="11"/>
      <c r="AJ255" s="11"/>
      <c r="AK255" s="11"/>
    </row>
    <row r="256" ht="13.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89"/>
      <c r="AB256" s="11"/>
      <c r="AC256" s="264"/>
      <c r="AD256" s="264"/>
      <c r="AE256" s="11"/>
      <c r="AF256" s="11"/>
      <c r="AG256" s="11"/>
      <c r="AH256" s="11"/>
      <c r="AI256" s="11"/>
      <c r="AJ256" s="11"/>
      <c r="AK256" s="11"/>
    </row>
    <row r="257" ht="13.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89"/>
      <c r="AB257" s="11"/>
      <c r="AC257" s="264"/>
      <c r="AD257" s="264"/>
      <c r="AE257" s="11"/>
      <c r="AF257" s="11"/>
      <c r="AG257" s="11"/>
      <c r="AH257" s="11"/>
      <c r="AI257" s="11"/>
      <c r="AJ257" s="11"/>
      <c r="AK257" s="11"/>
    </row>
    <row r="258" ht="13.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89"/>
      <c r="AB258" s="11"/>
      <c r="AC258" s="264"/>
      <c r="AD258" s="264"/>
      <c r="AE258" s="11"/>
      <c r="AF258" s="11"/>
      <c r="AG258" s="11"/>
      <c r="AH258" s="11"/>
      <c r="AI258" s="11"/>
      <c r="AJ258" s="11"/>
      <c r="AK258" s="11"/>
    </row>
    <row r="259" ht="13.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89"/>
      <c r="AB259" s="11"/>
      <c r="AC259" s="264"/>
      <c r="AD259" s="264"/>
      <c r="AE259" s="11"/>
      <c r="AF259" s="11"/>
      <c r="AG259" s="11"/>
      <c r="AH259" s="11"/>
      <c r="AI259" s="11"/>
      <c r="AJ259" s="11"/>
      <c r="AK259" s="11"/>
    </row>
    <row r="260" ht="13.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89"/>
      <c r="AB260" s="11"/>
      <c r="AC260" s="264"/>
      <c r="AD260" s="264"/>
      <c r="AE260" s="11"/>
      <c r="AF260" s="11"/>
      <c r="AG260" s="11"/>
      <c r="AH260" s="11"/>
      <c r="AI260" s="11"/>
      <c r="AJ260" s="11"/>
      <c r="AK260" s="11"/>
    </row>
    <row r="261" ht="13.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89"/>
      <c r="AB261" s="11"/>
      <c r="AC261" s="264"/>
      <c r="AD261" s="264"/>
      <c r="AE261" s="11"/>
      <c r="AF261" s="11"/>
      <c r="AG261" s="11"/>
      <c r="AH261" s="11"/>
      <c r="AI261" s="11"/>
      <c r="AJ261" s="11"/>
      <c r="AK261" s="11"/>
    </row>
    <row r="262" ht="13.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89"/>
      <c r="AB262" s="11"/>
      <c r="AC262" s="264"/>
      <c r="AD262" s="264"/>
      <c r="AE262" s="11"/>
      <c r="AF262" s="11"/>
      <c r="AG262" s="11"/>
      <c r="AH262" s="11"/>
      <c r="AI262" s="11"/>
      <c r="AJ262" s="11"/>
      <c r="AK262" s="11"/>
    </row>
    <row r="263" ht="13.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89"/>
      <c r="AB263" s="11"/>
      <c r="AC263" s="264"/>
      <c r="AD263" s="264"/>
      <c r="AE263" s="11"/>
      <c r="AF263" s="11"/>
      <c r="AG263" s="11"/>
      <c r="AH263" s="11"/>
      <c r="AI263" s="11"/>
      <c r="AJ263" s="11"/>
      <c r="AK263" s="11"/>
    </row>
    <row r="264" ht="13.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89"/>
      <c r="AB264" s="11"/>
      <c r="AC264" s="264"/>
      <c r="AD264" s="264"/>
      <c r="AE264" s="11"/>
      <c r="AF264" s="11"/>
      <c r="AG264" s="11"/>
      <c r="AH264" s="11"/>
      <c r="AI264" s="11"/>
      <c r="AJ264" s="11"/>
      <c r="AK264" s="11"/>
    </row>
    <row r="265" ht="13.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89"/>
      <c r="AB265" s="11"/>
      <c r="AC265" s="264"/>
      <c r="AD265" s="264"/>
      <c r="AE265" s="11"/>
      <c r="AF265" s="11"/>
      <c r="AG265" s="11"/>
      <c r="AH265" s="11"/>
      <c r="AI265" s="11"/>
      <c r="AJ265" s="11"/>
      <c r="AK265" s="11"/>
    </row>
    <row r="266" ht="13.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89"/>
      <c r="AB266" s="11"/>
      <c r="AC266" s="264"/>
      <c r="AD266" s="264"/>
      <c r="AE266" s="11"/>
      <c r="AF266" s="11"/>
      <c r="AG266" s="11"/>
      <c r="AH266" s="11"/>
      <c r="AI266" s="11"/>
      <c r="AJ266" s="11"/>
      <c r="AK266" s="11"/>
    </row>
    <row r="267" ht="13.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89"/>
      <c r="AB267" s="11"/>
      <c r="AC267" s="264"/>
      <c r="AD267" s="264"/>
      <c r="AE267" s="11"/>
      <c r="AF267" s="11"/>
      <c r="AG267" s="11"/>
      <c r="AH267" s="11"/>
      <c r="AI267" s="11"/>
      <c r="AJ267" s="11"/>
      <c r="AK267" s="11"/>
    </row>
    <row r="268" ht="13.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89"/>
      <c r="AB268" s="11"/>
      <c r="AC268" s="264"/>
      <c r="AD268" s="264"/>
      <c r="AE268" s="11"/>
      <c r="AF268" s="11"/>
      <c r="AG268" s="11"/>
      <c r="AH268" s="11"/>
      <c r="AI268" s="11"/>
      <c r="AJ268" s="11"/>
      <c r="AK268" s="11"/>
    </row>
    <row r="269" ht="13.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89"/>
      <c r="AB269" s="11"/>
      <c r="AC269" s="264"/>
      <c r="AD269" s="264"/>
      <c r="AE269" s="11"/>
      <c r="AF269" s="11"/>
      <c r="AG269" s="11"/>
      <c r="AH269" s="11"/>
      <c r="AI269" s="11"/>
      <c r="AJ269" s="11"/>
      <c r="AK269" s="11"/>
    </row>
    <row r="270" ht="13.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89"/>
      <c r="AB270" s="11"/>
      <c r="AC270" s="264"/>
      <c r="AD270" s="264"/>
      <c r="AE270" s="11"/>
      <c r="AF270" s="11"/>
      <c r="AG270" s="11"/>
      <c r="AH270" s="11"/>
      <c r="AI270" s="11"/>
      <c r="AJ270" s="11"/>
      <c r="AK270" s="11"/>
    </row>
    <row r="271" ht="13.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89"/>
      <c r="AB271" s="11"/>
      <c r="AC271" s="264"/>
      <c r="AD271" s="264"/>
      <c r="AE271" s="11"/>
      <c r="AF271" s="11"/>
      <c r="AG271" s="11"/>
      <c r="AH271" s="11"/>
      <c r="AI271" s="11"/>
      <c r="AJ271" s="11"/>
      <c r="AK271" s="11"/>
    </row>
    <row r="272" ht="13.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89"/>
      <c r="AB272" s="11"/>
      <c r="AC272" s="264"/>
      <c r="AD272" s="264"/>
      <c r="AE272" s="11"/>
      <c r="AF272" s="11"/>
      <c r="AG272" s="11"/>
      <c r="AH272" s="11"/>
      <c r="AI272" s="11"/>
      <c r="AJ272" s="11"/>
      <c r="AK272" s="11"/>
    </row>
    <row r="273" ht="13.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89"/>
      <c r="AB273" s="11"/>
      <c r="AC273" s="264"/>
      <c r="AD273" s="264"/>
      <c r="AE273" s="11"/>
      <c r="AF273" s="11"/>
      <c r="AG273" s="11"/>
      <c r="AH273" s="11"/>
      <c r="AI273" s="11"/>
      <c r="AJ273" s="11"/>
      <c r="AK273" s="11"/>
    </row>
    <row r="274" ht="13.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89"/>
      <c r="AB274" s="11"/>
      <c r="AC274" s="264"/>
      <c r="AD274" s="264"/>
      <c r="AE274" s="11"/>
      <c r="AF274" s="11"/>
      <c r="AG274" s="11"/>
      <c r="AH274" s="11"/>
      <c r="AI274" s="11"/>
      <c r="AJ274" s="11"/>
      <c r="AK274" s="11"/>
    </row>
    <row r="275" ht="13.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89"/>
      <c r="AB275" s="11"/>
      <c r="AC275" s="264"/>
      <c r="AD275" s="264"/>
      <c r="AE275" s="11"/>
      <c r="AF275" s="11"/>
      <c r="AG275" s="11"/>
      <c r="AH275" s="11"/>
      <c r="AI275" s="11"/>
      <c r="AJ275" s="11"/>
      <c r="AK275" s="11"/>
    </row>
    <row r="276" ht="13.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89"/>
      <c r="AB276" s="11"/>
      <c r="AC276" s="264"/>
      <c r="AD276" s="264"/>
      <c r="AE276" s="11"/>
      <c r="AF276" s="11"/>
      <c r="AG276" s="11"/>
      <c r="AH276" s="11"/>
      <c r="AI276" s="11"/>
      <c r="AJ276" s="11"/>
      <c r="AK276" s="11"/>
    </row>
    <row r="277" ht="13.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89"/>
      <c r="AB277" s="11"/>
      <c r="AC277" s="264"/>
      <c r="AD277" s="264"/>
      <c r="AE277" s="11"/>
      <c r="AF277" s="11"/>
      <c r="AG277" s="11"/>
      <c r="AH277" s="11"/>
      <c r="AI277" s="11"/>
      <c r="AJ277" s="11"/>
      <c r="AK277" s="11"/>
    </row>
    <row r="278" ht="13.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89"/>
      <c r="AB278" s="11"/>
      <c r="AC278" s="264"/>
      <c r="AD278" s="264"/>
      <c r="AE278" s="11"/>
      <c r="AF278" s="11"/>
      <c r="AG278" s="11"/>
      <c r="AH278" s="11"/>
      <c r="AI278" s="11"/>
      <c r="AJ278" s="11"/>
      <c r="AK278" s="11"/>
    </row>
    <row r="279" ht="13.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89"/>
      <c r="AB279" s="11"/>
      <c r="AC279" s="264"/>
      <c r="AD279" s="264"/>
      <c r="AE279" s="11"/>
      <c r="AF279" s="11"/>
      <c r="AG279" s="11"/>
      <c r="AH279" s="11"/>
      <c r="AI279" s="11"/>
      <c r="AJ279" s="11"/>
      <c r="AK279" s="11"/>
    </row>
    <row r="280" ht="13.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89"/>
      <c r="AB280" s="11"/>
      <c r="AC280" s="264"/>
      <c r="AD280" s="264"/>
      <c r="AE280" s="11"/>
      <c r="AF280" s="11"/>
      <c r="AG280" s="11"/>
      <c r="AH280" s="11"/>
      <c r="AI280" s="11"/>
      <c r="AJ280" s="11"/>
      <c r="AK280" s="11"/>
    </row>
    <row r="281" ht="13.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89"/>
      <c r="AB281" s="11"/>
      <c r="AC281" s="264"/>
      <c r="AD281" s="264"/>
      <c r="AE281" s="11"/>
      <c r="AF281" s="11"/>
      <c r="AG281" s="11"/>
      <c r="AH281" s="11"/>
      <c r="AI281" s="11"/>
      <c r="AJ281" s="11"/>
      <c r="AK281" s="11"/>
    </row>
    <row r="282" ht="13.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89"/>
      <c r="AB282" s="11"/>
      <c r="AC282" s="264"/>
      <c r="AD282" s="264"/>
      <c r="AE282" s="11"/>
      <c r="AF282" s="11"/>
      <c r="AG282" s="11"/>
      <c r="AH282" s="11"/>
      <c r="AI282" s="11"/>
      <c r="AJ282" s="11"/>
      <c r="AK282" s="11"/>
    </row>
    <row r="283" ht="13.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89"/>
      <c r="AB283" s="11"/>
      <c r="AC283" s="264"/>
      <c r="AD283" s="264"/>
      <c r="AE283" s="11"/>
      <c r="AF283" s="11"/>
      <c r="AG283" s="11"/>
      <c r="AH283" s="11"/>
      <c r="AI283" s="11"/>
      <c r="AJ283" s="11"/>
      <c r="AK283" s="11"/>
    </row>
    <row r="284" ht="13.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89"/>
      <c r="AB284" s="11"/>
      <c r="AC284" s="264"/>
      <c r="AD284" s="264"/>
      <c r="AE284" s="11"/>
      <c r="AF284" s="11"/>
      <c r="AG284" s="11"/>
      <c r="AH284" s="11"/>
      <c r="AI284" s="11"/>
      <c r="AJ284" s="11"/>
      <c r="AK284" s="11"/>
    </row>
    <row r="285" ht="13.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89"/>
      <c r="AB285" s="11"/>
      <c r="AC285" s="264"/>
      <c r="AD285" s="264"/>
      <c r="AE285" s="11"/>
      <c r="AF285" s="11"/>
      <c r="AG285" s="11"/>
      <c r="AH285" s="11"/>
      <c r="AI285" s="11"/>
      <c r="AJ285" s="11"/>
      <c r="AK285" s="11"/>
    </row>
    <row r="286" ht="13.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89"/>
      <c r="AB286" s="11"/>
      <c r="AC286" s="264"/>
      <c r="AD286" s="264"/>
      <c r="AE286" s="11"/>
      <c r="AF286" s="11"/>
      <c r="AG286" s="11"/>
      <c r="AH286" s="11"/>
      <c r="AI286" s="11"/>
      <c r="AJ286" s="11"/>
      <c r="AK286" s="11"/>
    </row>
    <row r="287" ht="13.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89"/>
      <c r="AB287" s="11"/>
      <c r="AC287" s="264"/>
      <c r="AD287" s="264"/>
      <c r="AE287" s="11"/>
      <c r="AF287" s="11"/>
      <c r="AG287" s="11"/>
      <c r="AH287" s="11"/>
      <c r="AI287" s="11"/>
      <c r="AJ287" s="11"/>
      <c r="AK287" s="11"/>
    </row>
    <row r="288" ht="13.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89"/>
      <c r="AB288" s="11"/>
      <c r="AC288" s="264"/>
      <c r="AD288" s="264"/>
      <c r="AE288" s="11"/>
      <c r="AF288" s="11"/>
      <c r="AG288" s="11"/>
      <c r="AH288" s="11"/>
      <c r="AI288" s="11"/>
      <c r="AJ288" s="11"/>
      <c r="AK288" s="11"/>
    </row>
    <row r="289" ht="13.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89"/>
      <c r="AB289" s="11"/>
      <c r="AC289" s="264"/>
      <c r="AD289" s="264"/>
      <c r="AE289" s="11"/>
      <c r="AF289" s="11"/>
      <c r="AG289" s="11"/>
      <c r="AH289" s="11"/>
      <c r="AI289" s="11"/>
      <c r="AJ289" s="11"/>
      <c r="AK289" s="11"/>
    </row>
    <row r="290" ht="13.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89"/>
      <c r="AB290" s="11"/>
      <c r="AC290" s="264"/>
      <c r="AD290" s="264"/>
      <c r="AE290" s="11"/>
      <c r="AF290" s="11"/>
      <c r="AG290" s="11"/>
      <c r="AH290" s="11"/>
      <c r="AI290" s="11"/>
      <c r="AJ290" s="11"/>
      <c r="AK290" s="11"/>
    </row>
    <row r="291" ht="13.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89"/>
      <c r="AB291" s="11"/>
      <c r="AC291" s="264"/>
      <c r="AD291" s="264"/>
      <c r="AE291" s="11"/>
      <c r="AF291" s="11"/>
      <c r="AG291" s="11"/>
      <c r="AH291" s="11"/>
      <c r="AI291" s="11"/>
      <c r="AJ291" s="11"/>
      <c r="AK291" s="11"/>
    </row>
    <row r="292" ht="13.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89"/>
      <c r="AB292" s="11"/>
      <c r="AC292" s="264"/>
      <c r="AD292" s="264"/>
      <c r="AE292" s="11"/>
      <c r="AF292" s="11"/>
      <c r="AG292" s="11"/>
      <c r="AH292" s="11"/>
      <c r="AI292" s="11"/>
      <c r="AJ292" s="11"/>
      <c r="AK292" s="11"/>
    </row>
    <row r="293" ht="13.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89"/>
      <c r="AB293" s="11"/>
      <c r="AC293" s="264"/>
      <c r="AD293" s="264"/>
      <c r="AE293" s="11"/>
      <c r="AF293" s="11"/>
      <c r="AG293" s="11"/>
      <c r="AH293" s="11"/>
      <c r="AI293" s="11"/>
      <c r="AJ293" s="11"/>
      <c r="AK293" s="11"/>
    </row>
    <row r="294" ht="13.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89"/>
      <c r="AB294" s="11"/>
      <c r="AC294" s="264"/>
      <c r="AD294" s="264"/>
      <c r="AE294" s="11"/>
      <c r="AF294" s="11"/>
      <c r="AG294" s="11"/>
      <c r="AH294" s="11"/>
      <c r="AI294" s="11"/>
      <c r="AJ294" s="11"/>
      <c r="AK294" s="11"/>
    </row>
    <row r="295" ht="13.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89"/>
      <c r="AB295" s="11"/>
      <c r="AC295" s="264"/>
      <c r="AD295" s="264"/>
      <c r="AE295" s="11"/>
      <c r="AF295" s="11"/>
      <c r="AG295" s="11"/>
      <c r="AH295" s="11"/>
      <c r="AI295" s="11"/>
      <c r="AJ295" s="11"/>
      <c r="AK295" s="11"/>
    </row>
    <row r="296" ht="13.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89"/>
      <c r="AB296" s="11"/>
      <c r="AC296" s="264"/>
      <c r="AD296" s="264"/>
      <c r="AE296" s="11"/>
      <c r="AF296" s="11"/>
      <c r="AG296" s="11"/>
      <c r="AH296" s="11"/>
      <c r="AI296" s="11"/>
      <c r="AJ296" s="11"/>
      <c r="AK296" s="11"/>
    </row>
    <row r="297" ht="13.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89"/>
      <c r="AB297" s="11"/>
      <c r="AC297" s="264"/>
      <c r="AD297" s="264"/>
      <c r="AE297" s="11"/>
      <c r="AF297" s="11"/>
      <c r="AG297" s="11"/>
      <c r="AH297" s="11"/>
      <c r="AI297" s="11"/>
      <c r="AJ297" s="11"/>
      <c r="AK297" s="11"/>
    </row>
    <row r="298" ht="13.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89"/>
      <c r="AB298" s="11"/>
      <c r="AC298" s="264"/>
      <c r="AD298" s="264"/>
      <c r="AE298" s="11"/>
      <c r="AF298" s="11"/>
      <c r="AG298" s="11"/>
      <c r="AH298" s="11"/>
      <c r="AI298" s="11"/>
      <c r="AJ298" s="11"/>
      <c r="AK298" s="11"/>
    </row>
    <row r="299" ht="13.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89"/>
      <c r="AB299" s="11"/>
      <c r="AC299" s="264"/>
      <c r="AD299" s="264"/>
      <c r="AE299" s="11"/>
      <c r="AF299" s="11"/>
      <c r="AG299" s="11"/>
      <c r="AH299" s="11"/>
      <c r="AI299" s="11"/>
      <c r="AJ299" s="11"/>
      <c r="AK299" s="11"/>
    </row>
    <row r="300" ht="13.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89"/>
      <c r="AB300" s="11"/>
      <c r="AC300" s="264"/>
      <c r="AD300" s="264"/>
      <c r="AE300" s="11"/>
      <c r="AF300" s="11"/>
      <c r="AG300" s="11"/>
      <c r="AH300" s="11"/>
      <c r="AI300" s="11"/>
      <c r="AJ300" s="11"/>
      <c r="AK300" s="11"/>
    </row>
    <row r="301" ht="13.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89"/>
      <c r="AB301" s="11"/>
      <c r="AC301" s="264"/>
      <c r="AD301" s="264"/>
      <c r="AE301" s="11"/>
      <c r="AF301" s="11"/>
      <c r="AG301" s="11"/>
      <c r="AH301" s="11"/>
      <c r="AI301" s="11"/>
      <c r="AJ301" s="11"/>
      <c r="AK301" s="11"/>
    </row>
    <row r="302" ht="13.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89"/>
      <c r="AB302" s="11"/>
      <c r="AC302" s="264"/>
      <c r="AD302" s="264"/>
      <c r="AE302" s="11"/>
      <c r="AF302" s="11"/>
      <c r="AG302" s="11"/>
      <c r="AH302" s="11"/>
      <c r="AI302" s="11"/>
      <c r="AJ302" s="11"/>
      <c r="AK302" s="11"/>
    </row>
    <row r="303" ht="13.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89"/>
      <c r="AB303" s="11"/>
      <c r="AC303" s="264"/>
      <c r="AD303" s="264"/>
      <c r="AE303" s="11"/>
      <c r="AF303" s="11"/>
      <c r="AG303" s="11"/>
      <c r="AH303" s="11"/>
      <c r="AI303" s="11"/>
      <c r="AJ303" s="11"/>
      <c r="AK303" s="11"/>
    </row>
    <row r="304" ht="13.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89"/>
      <c r="AB304" s="11"/>
      <c r="AC304" s="264"/>
      <c r="AD304" s="264"/>
      <c r="AE304" s="11"/>
      <c r="AF304" s="11"/>
      <c r="AG304" s="11"/>
      <c r="AH304" s="11"/>
      <c r="AI304" s="11"/>
      <c r="AJ304" s="11"/>
      <c r="AK304" s="11"/>
    </row>
    <row r="305" ht="13.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89"/>
      <c r="AB305" s="11"/>
      <c r="AC305" s="264"/>
      <c r="AD305" s="264"/>
      <c r="AE305" s="11"/>
      <c r="AF305" s="11"/>
      <c r="AG305" s="11"/>
      <c r="AH305" s="11"/>
      <c r="AI305" s="11"/>
      <c r="AJ305" s="11"/>
      <c r="AK305" s="11"/>
    </row>
    <row r="306" ht="13.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89"/>
      <c r="AB306" s="11"/>
      <c r="AC306" s="264"/>
      <c r="AD306" s="264"/>
      <c r="AE306" s="11"/>
      <c r="AF306" s="11"/>
      <c r="AG306" s="11"/>
      <c r="AH306" s="11"/>
      <c r="AI306" s="11"/>
      <c r="AJ306" s="11"/>
      <c r="AK306" s="11"/>
    </row>
    <row r="307" ht="13.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89"/>
      <c r="AB307" s="11"/>
      <c r="AC307" s="264"/>
      <c r="AD307" s="264"/>
      <c r="AE307" s="11"/>
      <c r="AF307" s="11"/>
      <c r="AG307" s="11"/>
      <c r="AH307" s="11"/>
      <c r="AI307" s="11"/>
      <c r="AJ307" s="11"/>
      <c r="AK307" s="11"/>
    </row>
    <row r="308" ht="13.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89"/>
      <c r="AB308" s="11"/>
      <c r="AC308" s="264"/>
      <c r="AD308" s="264"/>
      <c r="AE308" s="11"/>
      <c r="AF308" s="11"/>
      <c r="AG308" s="11"/>
      <c r="AH308" s="11"/>
      <c r="AI308" s="11"/>
      <c r="AJ308" s="11"/>
      <c r="AK308" s="11"/>
    </row>
    <row r="309" ht="13.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89"/>
      <c r="AB309" s="11"/>
      <c r="AC309" s="264"/>
      <c r="AD309" s="264"/>
      <c r="AE309" s="11"/>
      <c r="AF309" s="11"/>
      <c r="AG309" s="11"/>
      <c r="AH309" s="11"/>
      <c r="AI309" s="11"/>
      <c r="AJ309" s="11"/>
      <c r="AK309" s="11"/>
    </row>
    <row r="310" ht="13.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89"/>
      <c r="AB310" s="11"/>
      <c r="AC310" s="264"/>
      <c r="AD310" s="264"/>
      <c r="AE310" s="11"/>
      <c r="AF310" s="11"/>
      <c r="AG310" s="11"/>
      <c r="AH310" s="11"/>
      <c r="AI310" s="11"/>
      <c r="AJ310" s="11"/>
      <c r="AK310" s="11"/>
    </row>
    <row r="311" ht="13.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89"/>
      <c r="AB311" s="11"/>
      <c r="AC311" s="264"/>
      <c r="AD311" s="264"/>
      <c r="AE311" s="11"/>
      <c r="AF311" s="11"/>
      <c r="AG311" s="11"/>
      <c r="AH311" s="11"/>
      <c r="AI311" s="11"/>
      <c r="AJ311" s="11"/>
      <c r="AK311" s="11"/>
    </row>
    <row r="312" ht="13.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89"/>
      <c r="AB312" s="11"/>
      <c r="AC312" s="264"/>
      <c r="AD312" s="264"/>
      <c r="AE312" s="11"/>
      <c r="AF312" s="11"/>
      <c r="AG312" s="11"/>
      <c r="AH312" s="11"/>
      <c r="AI312" s="11"/>
      <c r="AJ312" s="11"/>
      <c r="AK312" s="11"/>
    </row>
    <row r="313" ht="13.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89"/>
      <c r="AB313" s="11"/>
      <c r="AC313" s="264"/>
      <c r="AD313" s="264"/>
      <c r="AE313" s="11"/>
      <c r="AF313" s="11"/>
      <c r="AG313" s="11"/>
      <c r="AH313" s="11"/>
      <c r="AI313" s="11"/>
      <c r="AJ313" s="11"/>
      <c r="AK313" s="11"/>
    </row>
    <row r="314" ht="13.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89"/>
      <c r="AB314" s="11"/>
      <c r="AC314" s="264"/>
      <c r="AD314" s="264"/>
      <c r="AE314" s="11"/>
      <c r="AF314" s="11"/>
      <c r="AG314" s="11"/>
      <c r="AH314" s="11"/>
      <c r="AI314" s="11"/>
      <c r="AJ314" s="11"/>
      <c r="AK314" s="11"/>
    </row>
    <row r="315" ht="13.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89"/>
      <c r="AB315" s="11"/>
      <c r="AC315" s="264"/>
      <c r="AD315" s="264"/>
      <c r="AE315" s="11"/>
      <c r="AF315" s="11"/>
      <c r="AG315" s="11"/>
      <c r="AH315" s="11"/>
      <c r="AI315" s="11"/>
      <c r="AJ315" s="11"/>
      <c r="AK315" s="11"/>
    </row>
    <row r="316" ht="13.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89"/>
      <c r="AB316" s="11"/>
      <c r="AC316" s="264"/>
      <c r="AD316" s="264"/>
      <c r="AE316" s="11"/>
      <c r="AF316" s="11"/>
      <c r="AG316" s="11"/>
      <c r="AH316" s="11"/>
      <c r="AI316" s="11"/>
      <c r="AJ316" s="11"/>
      <c r="AK316" s="11"/>
    </row>
    <row r="317" ht="13.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89"/>
      <c r="AB317" s="11"/>
      <c r="AC317" s="264"/>
      <c r="AD317" s="264"/>
      <c r="AE317" s="11"/>
      <c r="AF317" s="11"/>
      <c r="AG317" s="11"/>
      <c r="AH317" s="11"/>
      <c r="AI317" s="11"/>
      <c r="AJ317" s="11"/>
      <c r="AK317" s="11"/>
    </row>
    <row r="318" ht="13.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89"/>
      <c r="AB318" s="11"/>
      <c r="AC318" s="264"/>
      <c r="AD318" s="264"/>
      <c r="AE318" s="11"/>
      <c r="AF318" s="11"/>
      <c r="AG318" s="11"/>
      <c r="AH318" s="11"/>
      <c r="AI318" s="11"/>
      <c r="AJ318" s="11"/>
      <c r="AK318" s="11"/>
    </row>
    <row r="319" ht="13.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89"/>
      <c r="AB319" s="11"/>
      <c r="AC319" s="264"/>
      <c r="AD319" s="264"/>
      <c r="AE319" s="11"/>
      <c r="AF319" s="11"/>
      <c r="AG319" s="11"/>
      <c r="AH319" s="11"/>
      <c r="AI319" s="11"/>
      <c r="AJ319" s="11"/>
      <c r="AK319" s="11"/>
    </row>
    <row r="320" ht="13.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89"/>
      <c r="AB320" s="11"/>
      <c r="AC320" s="264"/>
      <c r="AD320" s="264"/>
      <c r="AE320" s="11"/>
      <c r="AF320" s="11"/>
      <c r="AG320" s="11"/>
      <c r="AH320" s="11"/>
      <c r="AI320" s="11"/>
      <c r="AJ320" s="11"/>
      <c r="AK320" s="11"/>
    </row>
    <row r="321" ht="13.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89"/>
      <c r="AB321" s="11"/>
      <c r="AC321" s="264"/>
      <c r="AD321" s="264"/>
      <c r="AE321" s="11"/>
      <c r="AF321" s="11"/>
      <c r="AG321" s="11"/>
      <c r="AH321" s="11"/>
      <c r="AI321" s="11"/>
      <c r="AJ321" s="11"/>
      <c r="AK321" s="11"/>
    </row>
    <row r="322" ht="13.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89"/>
      <c r="AB322" s="11"/>
      <c r="AC322" s="264"/>
      <c r="AD322" s="264"/>
      <c r="AE322" s="11"/>
      <c r="AF322" s="11"/>
      <c r="AG322" s="11"/>
      <c r="AH322" s="11"/>
      <c r="AI322" s="11"/>
      <c r="AJ322" s="11"/>
      <c r="AK322" s="11"/>
    </row>
    <row r="323" ht="13.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89"/>
      <c r="AB323" s="11"/>
      <c r="AC323" s="264"/>
      <c r="AD323" s="264"/>
      <c r="AE323" s="11"/>
      <c r="AF323" s="11"/>
      <c r="AG323" s="11"/>
      <c r="AH323" s="11"/>
      <c r="AI323" s="11"/>
      <c r="AJ323" s="11"/>
      <c r="AK323" s="11"/>
    </row>
    <row r="324" ht="13.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89"/>
      <c r="AB324" s="11"/>
      <c r="AC324" s="264"/>
      <c r="AD324" s="264"/>
      <c r="AE324" s="11"/>
      <c r="AF324" s="11"/>
      <c r="AG324" s="11"/>
      <c r="AH324" s="11"/>
      <c r="AI324" s="11"/>
      <c r="AJ324" s="11"/>
      <c r="AK324" s="11"/>
    </row>
    <row r="325" ht="13.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89"/>
      <c r="AB325" s="11"/>
      <c r="AC325" s="264"/>
      <c r="AD325" s="264"/>
      <c r="AE325" s="11"/>
      <c r="AF325" s="11"/>
      <c r="AG325" s="11"/>
      <c r="AH325" s="11"/>
      <c r="AI325" s="11"/>
      <c r="AJ325" s="11"/>
      <c r="AK325" s="11"/>
    </row>
    <row r="326" ht="13.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89"/>
      <c r="AB326" s="11"/>
      <c r="AC326" s="264"/>
      <c r="AD326" s="264"/>
      <c r="AE326" s="11"/>
      <c r="AF326" s="11"/>
      <c r="AG326" s="11"/>
      <c r="AH326" s="11"/>
      <c r="AI326" s="11"/>
      <c r="AJ326" s="11"/>
      <c r="AK326" s="11"/>
    </row>
    <row r="327" ht="13.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89"/>
      <c r="AB327" s="11"/>
      <c r="AC327" s="264"/>
      <c r="AD327" s="264"/>
      <c r="AE327" s="11"/>
      <c r="AF327" s="11"/>
      <c r="AG327" s="11"/>
      <c r="AH327" s="11"/>
      <c r="AI327" s="11"/>
      <c r="AJ327" s="11"/>
      <c r="AK327" s="11"/>
    </row>
    <row r="328" ht="13.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89"/>
      <c r="AB328" s="11"/>
      <c r="AC328" s="264"/>
      <c r="AD328" s="264"/>
      <c r="AE328" s="11"/>
      <c r="AF328" s="11"/>
      <c r="AG328" s="11"/>
      <c r="AH328" s="11"/>
      <c r="AI328" s="11"/>
      <c r="AJ328" s="11"/>
      <c r="AK328" s="11"/>
    </row>
    <row r="329" ht="13.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89"/>
      <c r="AB329" s="11"/>
      <c r="AC329" s="264"/>
      <c r="AD329" s="264"/>
      <c r="AE329" s="11"/>
      <c r="AF329" s="11"/>
      <c r="AG329" s="11"/>
      <c r="AH329" s="11"/>
      <c r="AI329" s="11"/>
      <c r="AJ329" s="11"/>
      <c r="AK329" s="11"/>
    </row>
    <row r="330" ht="13.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89"/>
      <c r="AB330" s="11"/>
      <c r="AC330" s="264"/>
      <c r="AD330" s="264"/>
      <c r="AE330" s="11"/>
      <c r="AF330" s="11"/>
      <c r="AG330" s="11"/>
      <c r="AH330" s="11"/>
      <c r="AI330" s="11"/>
      <c r="AJ330" s="11"/>
      <c r="AK330" s="11"/>
    </row>
    <row r="331" ht="13.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89"/>
      <c r="AB331" s="11"/>
      <c r="AC331" s="264"/>
      <c r="AD331" s="264"/>
      <c r="AE331" s="11"/>
      <c r="AF331" s="11"/>
      <c r="AG331" s="11"/>
      <c r="AH331" s="11"/>
      <c r="AI331" s="11"/>
      <c r="AJ331" s="11"/>
      <c r="AK331" s="11"/>
    </row>
    <row r="332" ht="13.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89"/>
      <c r="AB332" s="11"/>
      <c r="AC332" s="264"/>
      <c r="AD332" s="264"/>
      <c r="AE332" s="11"/>
      <c r="AF332" s="11"/>
      <c r="AG332" s="11"/>
      <c r="AH332" s="11"/>
      <c r="AI332" s="11"/>
      <c r="AJ332" s="11"/>
      <c r="AK332" s="11"/>
    </row>
    <row r="333" ht="13.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89"/>
      <c r="AB333" s="11"/>
      <c r="AC333" s="264"/>
      <c r="AD333" s="264"/>
      <c r="AE333" s="11"/>
      <c r="AF333" s="11"/>
      <c r="AG333" s="11"/>
      <c r="AH333" s="11"/>
      <c r="AI333" s="11"/>
      <c r="AJ333" s="11"/>
      <c r="AK333" s="11"/>
    </row>
    <row r="334" ht="13.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89"/>
      <c r="AB334" s="11"/>
      <c r="AC334" s="264"/>
      <c r="AD334" s="264"/>
      <c r="AE334" s="11"/>
      <c r="AF334" s="11"/>
      <c r="AG334" s="11"/>
      <c r="AH334" s="11"/>
      <c r="AI334" s="11"/>
      <c r="AJ334" s="11"/>
      <c r="AK334" s="11"/>
    </row>
    <row r="335" ht="13.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89"/>
      <c r="AB335" s="11"/>
      <c r="AC335" s="264"/>
      <c r="AD335" s="264"/>
      <c r="AE335" s="11"/>
      <c r="AF335" s="11"/>
      <c r="AG335" s="11"/>
      <c r="AH335" s="11"/>
      <c r="AI335" s="11"/>
      <c r="AJ335" s="11"/>
      <c r="AK335" s="11"/>
    </row>
    <row r="336" ht="13.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89"/>
      <c r="AB336" s="11"/>
      <c r="AC336" s="264"/>
      <c r="AD336" s="264"/>
      <c r="AE336" s="11"/>
      <c r="AF336" s="11"/>
      <c r="AG336" s="11"/>
      <c r="AH336" s="11"/>
      <c r="AI336" s="11"/>
      <c r="AJ336" s="11"/>
      <c r="AK336" s="11"/>
    </row>
    <row r="337" ht="13.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89"/>
      <c r="AB337" s="11"/>
      <c r="AC337" s="264"/>
      <c r="AD337" s="264"/>
      <c r="AE337" s="11"/>
      <c r="AF337" s="11"/>
      <c r="AG337" s="11"/>
      <c r="AH337" s="11"/>
      <c r="AI337" s="11"/>
      <c r="AJ337" s="11"/>
      <c r="AK337" s="11"/>
    </row>
    <row r="338" ht="13.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89"/>
      <c r="AB338" s="11"/>
      <c r="AC338" s="264"/>
      <c r="AD338" s="264"/>
      <c r="AE338" s="11"/>
      <c r="AF338" s="11"/>
      <c r="AG338" s="11"/>
      <c r="AH338" s="11"/>
      <c r="AI338" s="11"/>
      <c r="AJ338" s="11"/>
      <c r="AK338" s="11"/>
    </row>
    <row r="339" ht="13.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89"/>
      <c r="AB339" s="11"/>
      <c r="AC339" s="264"/>
      <c r="AD339" s="264"/>
      <c r="AE339" s="11"/>
      <c r="AF339" s="11"/>
      <c r="AG339" s="11"/>
      <c r="AH339" s="11"/>
      <c r="AI339" s="11"/>
      <c r="AJ339" s="11"/>
      <c r="AK339" s="11"/>
    </row>
    <row r="340" ht="13.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89"/>
      <c r="AB340" s="11"/>
      <c r="AC340" s="264"/>
      <c r="AD340" s="264"/>
      <c r="AE340" s="11"/>
      <c r="AF340" s="11"/>
      <c r="AG340" s="11"/>
      <c r="AH340" s="11"/>
      <c r="AI340" s="11"/>
      <c r="AJ340" s="11"/>
      <c r="AK340" s="11"/>
    </row>
    <row r="341" ht="13.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89"/>
      <c r="AB341" s="11"/>
      <c r="AC341" s="264"/>
      <c r="AD341" s="264"/>
      <c r="AE341" s="11"/>
      <c r="AF341" s="11"/>
      <c r="AG341" s="11"/>
      <c r="AH341" s="11"/>
      <c r="AI341" s="11"/>
      <c r="AJ341" s="11"/>
      <c r="AK341" s="11"/>
    </row>
    <row r="342" ht="13.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89"/>
      <c r="AB342" s="11"/>
      <c r="AC342" s="264"/>
      <c r="AD342" s="264"/>
      <c r="AE342" s="11"/>
      <c r="AF342" s="11"/>
      <c r="AG342" s="11"/>
      <c r="AH342" s="11"/>
      <c r="AI342" s="11"/>
      <c r="AJ342" s="11"/>
      <c r="AK342" s="11"/>
    </row>
    <row r="343" ht="13.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89"/>
      <c r="AB343" s="11"/>
      <c r="AC343" s="264"/>
      <c r="AD343" s="264"/>
      <c r="AE343" s="11"/>
      <c r="AF343" s="11"/>
      <c r="AG343" s="11"/>
      <c r="AH343" s="11"/>
      <c r="AI343" s="11"/>
      <c r="AJ343" s="11"/>
      <c r="AK343" s="11"/>
    </row>
    <row r="344" ht="13.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89"/>
      <c r="AB344" s="11"/>
      <c r="AC344" s="264"/>
      <c r="AD344" s="264"/>
      <c r="AE344" s="11"/>
      <c r="AF344" s="11"/>
      <c r="AG344" s="11"/>
      <c r="AH344" s="11"/>
      <c r="AI344" s="11"/>
      <c r="AJ344" s="11"/>
      <c r="AK344" s="11"/>
    </row>
    <row r="345" ht="13.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89"/>
      <c r="AB345" s="11"/>
      <c r="AC345" s="264"/>
      <c r="AD345" s="264"/>
      <c r="AE345" s="11"/>
      <c r="AF345" s="11"/>
      <c r="AG345" s="11"/>
      <c r="AH345" s="11"/>
      <c r="AI345" s="11"/>
      <c r="AJ345" s="11"/>
      <c r="AK345" s="11"/>
    </row>
    <row r="346" ht="13.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89"/>
      <c r="AB346" s="11"/>
      <c r="AC346" s="264"/>
      <c r="AD346" s="264"/>
      <c r="AE346" s="11"/>
      <c r="AF346" s="11"/>
      <c r="AG346" s="11"/>
      <c r="AH346" s="11"/>
      <c r="AI346" s="11"/>
      <c r="AJ346" s="11"/>
      <c r="AK346" s="11"/>
    </row>
    <row r="347" ht="13.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89"/>
      <c r="AB347" s="11"/>
      <c r="AC347" s="264"/>
      <c r="AD347" s="264"/>
      <c r="AE347" s="11"/>
      <c r="AF347" s="11"/>
      <c r="AG347" s="11"/>
      <c r="AH347" s="11"/>
      <c r="AI347" s="11"/>
      <c r="AJ347" s="11"/>
      <c r="AK347" s="11"/>
    </row>
    <row r="348" ht="13.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89"/>
      <c r="AB348" s="11"/>
      <c r="AC348" s="264"/>
      <c r="AD348" s="264"/>
      <c r="AE348" s="11"/>
      <c r="AF348" s="11"/>
      <c r="AG348" s="11"/>
      <c r="AH348" s="11"/>
      <c r="AI348" s="11"/>
      <c r="AJ348" s="11"/>
      <c r="AK348" s="11"/>
    </row>
    <row r="349" ht="13.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89"/>
      <c r="AB349" s="11"/>
      <c r="AC349" s="264"/>
      <c r="AD349" s="264"/>
      <c r="AE349" s="11"/>
      <c r="AF349" s="11"/>
      <c r="AG349" s="11"/>
      <c r="AH349" s="11"/>
      <c r="AI349" s="11"/>
      <c r="AJ349" s="11"/>
      <c r="AK349" s="11"/>
    </row>
    <row r="350" ht="13.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89"/>
      <c r="AB350" s="11"/>
      <c r="AC350" s="264"/>
      <c r="AD350" s="264"/>
      <c r="AE350" s="11"/>
      <c r="AF350" s="11"/>
      <c r="AG350" s="11"/>
      <c r="AH350" s="11"/>
      <c r="AI350" s="11"/>
      <c r="AJ350" s="11"/>
      <c r="AK350" s="11"/>
    </row>
    <row r="351" ht="13.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89"/>
      <c r="AB351" s="11"/>
      <c r="AC351" s="264"/>
      <c r="AD351" s="264"/>
      <c r="AE351" s="11"/>
      <c r="AF351" s="11"/>
      <c r="AG351" s="11"/>
      <c r="AH351" s="11"/>
      <c r="AI351" s="11"/>
      <c r="AJ351" s="11"/>
      <c r="AK351" s="11"/>
    </row>
    <row r="352" ht="13.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89"/>
      <c r="AB352" s="11"/>
      <c r="AC352" s="264"/>
      <c r="AD352" s="264"/>
      <c r="AE352" s="11"/>
      <c r="AF352" s="11"/>
      <c r="AG352" s="11"/>
      <c r="AH352" s="11"/>
      <c r="AI352" s="11"/>
      <c r="AJ352" s="11"/>
      <c r="AK352" s="11"/>
    </row>
    <row r="353" ht="13.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89"/>
      <c r="AB353" s="11"/>
      <c r="AC353" s="264"/>
      <c r="AD353" s="264"/>
      <c r="AE353" s="11"/>
      <c r="AF353" s="11"/>
      <c r="AG353" s="11"/>
      <c r="AH353" s="11"/>
      <c r="AI353" s="11"/>
      <c r="AJ353" s="11"/>
      <c r="AK353" s="11"/>
    </row>
    <row r="354" ht="13.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89"/>
      <c r="AB354" s="11"/>
      <c r="AC354" s="264"/>
      <c r="AD354" s="264"/>
      <c r="AE354" s="11"/>
      <c r="AF354" s="11"/>
      <c r="AG354" s="11"/>
      <c r="AH354" s="11"/>
      <c r="AI354" s="11"/>
      <c r="AJ354" s="11"/>
      <c r="AK354" s="11"/>
    </row>
    <row r="355" ht="13.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89"/>
      <c r="AB355" s="11"/>
      <c r="AC355" s="264"/>
      <c r="AD355" s="264"/>
      <c r="AE355" s="11"/>
      <c r="AF355" s="11"/>
      <c r="AG355" s="11"/>
      <c r="AH355" s="11"/>
      <c r="AI355" s="11"/>
      <c r="AJ355" s="11"/>
      <c r="AK355" s="11"/>
    </row>
    <row r="356" ht="13.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89"/>
      <c r="AB356" s="11"/>
      <c r="AC356" s="264"/>
      <c r="AD356" s="264"/>
      <c r="AE356" s="11"/>
      <c r="AF356" s="11"/>
      <c r="AG356" s="11"/>
      <c r="AH356" s="11"/>
      <c r="AI356" s="11"/>
      <c r="AJ356" s="11"/>
      <c r="AK356" s="11"/>
    </row>
    <row r="357" ht="13.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89"/>
      <c r="AB357" s="11"/>
      <c r="AC357" s="264"/>
      <c r="AD357" s="264"/>
      <c r="AE357" s="11"/>
      <c r="AF357" s="11"/>
      <c r="AG357" s="11"/>
      <c r="AH357" s="11"/>
      <c r="AI357" s="11"/>
      <c r="AJ357" s="11"/>
      <c r="AK357" s="11"/>
    </row>
    <row r="358" ht="13.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89"/>
      <c r="AB358" s="11"/>
      <c r="AC358" s="264"/>
      <c r="AD358" s="264"/>
      <c r="AE358" s="11"/>
      <c r="AF358" s="11"/>
      <c r="AG358" s="11"/>
      <c r="AH358" s="11"/>
      <c r="AI358" s="11"/>
      <c r="AJ358" s="11"/>
      <c r="AK358" s="11"/>
    </row>
    <row r="359" ht="13.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89"/>
      <c r="AB359" s="11"/>
      <c r="AC359" s="264"/>
      <c r="AD359" s="264"/>
      <c r="AE359" s="11"/>
      <c r="AF359" s="11"/>
      <c r="AG359" s="11"/>
      <c r="AH359" s="11"/>
      <c r="AI359" s="11"/>
      <c r="AJ359" s="11"/>
      <c r="AK359" s="11"/>
    </row>
    <row r="360" ht="13.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89"/>
      <c r="AB360" s="11"/>
      <c r="AC360" s="264"/>
      <c r="AD360" s="264"/>
      <c r="AE360" s="11"/>
      <c r="AF360" s="11"/>
      <c r="AG360" s="11"/>
      <c r="AH360" s="11"/>
      <c r="AI360" s="11"/>
      <c r="AJ360" s="11"/>
      <c r="AK360" s="11"/>
    </row>
    <row r="361" ht="13.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89"/>
      <c r="AB361" s="11"/>
      <c r="AC361" s="264"/>
      <c r="AD361" s="264"/>
      <c r="AE361" s="11"/>
      <c r="AF361" s="11"/>
      <c r="AG361" s="11"/>
      <c r="AH361" s="11"/>
      <c r="AI361" s="11"/>
      <c r="AJ361" s="11"/>
      <c r="AK361" s="11"/>
    </row>
    <row r="362" ht="13.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89"/>
      <c r="AB362" s="11"/>
      <c r="AC362" s="264"/>
      <c r="AD362" s="264"/>
      <c r="AE362" s="11"/>
      <c r="AF362" s="11"/>
      <c r="AG362" s="11"/>
      <c r="AH362" s="11"/>
      <c r="AI362" s="11"/>
      <c r="AJ362" s="11"/>
      <c r="AK362" s="11"/>
    </row>
    <row r="363" ht="13.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89"/>
      <c r="AB363" s="11"/>
      <c r="AC363" s="264"/>
      <c r="AD363" s="264"/>
      <c r="AE363" s="11"/>
      <c r="AF363" s="11"/>
      <c r="AG363" s="11"/>
      <c r="AH363" s="11"/>
      <c r="AI363" s="11"/>
      <c r="AJ363" s="11"/>
      <c r="AK363" s="11"/>
    </row>
    <row r="364" ht="13.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89"/>
      <c r="AB364" s="11"/>
      <c r="AC364" s="264"/>
      <c r="AD364" s="264"/>
      <c r="AE364" s="11"/>
      <c r="AF364" s="11"/>
      <c r="AG364" s="11"/>
      <c r="AH364" s="11"/>
      <c r="AI364" s="11"/>
      <c r="AJ364" s="11"/>
      <c r="AK364" s="11"/>
    </row>
    <row r="365" ht="13.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89"/>
      <c r="AB365" s="11"/>
      <c r="AC365" s="264"/>
      <c r="AD365" s="264"/>
      <c r="AE365" s="11"/>
      <c r="AF365" s="11"/>
      <c r="AG365" s="11"/>
      <c r="AH365" s="11"/>
      <c r="AI365" s="11"/>
      <c r="AJ365" s="11"/>
      <c r="AK365" s="11"/>
    </row>
    <row r="366" ht="13.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89"/>
      <c r="AB366" s="11"/>
      <c r="AC366" s="264"/>
      <c r="AD366" s="264"/>
      <c r="AE366" s="11"/>
      <c r="AF366" s="11"/>
      <c r="AG366" s="11"/>
      <c r="AH366" s="11"/>
      <c r="AI366" s="11"/>
      <c r="AJ366" s="11"/>
      <c r="AK366" s="11"/>
    </row>
    <row r="367" ht="13.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89"/>
      <c r="AB367" s="11"/>
      <c r="AC367" s="264"/>
      <c r="AD367" s="264"/>
      <c r="AE367" s="11"/>
      <c r="AF367" s="11"/>
      <c r="AG367" s="11"/>
      <c r="AH367" s="11"/>
      <c r="AI367" s="11"/>
      <c r="AJ367" s="11"/>
      <c r="AK367" s="11"/>
    </row>
    <row r="368" ht="13.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89"/>
      <c r="AB368" s="11"/>
      <c r="AC368" s="264"/>
      <c r="AD368" s="264"/>
      <c r="AE368" s="11"/>
      <c r="AF368" s="11"/>
      <c r="AG368" s="11"/>
      <c r="AH368" s="11"/>
      <c r="AI368" s="11"/>
      <c r="AJ368" s="11"/>
      <c r="AK368" s="11"/>
    </row>
    <row r="369" ht="13.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89"/>
      <c r="AB369" s="11"/>
      <c r="AC369" s="264"/>
      <c r="AD369" s="264"/>
      <c r="AE369" s="11"/>
      <c r="AF369" s="11"/>
      <c r="AG369" s="11"/>
      <c r="AH369" s="11"/>
      <c r="AI369" s="11"/>
      <c r="AJ369" s="11"/>
      <c r="AK369" s="11"/>
    </row>
    <row r="370" ht="13.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89"/>
      <c r="AB370" s="11"/>
      <c r="AC370" s="264"/>
      <c r="AD370" s="264"/>
      <c r="AE370" s="11"/>
      <c r="AF370" s="11"/>
      <c r="AG370" s="11"/>
      <c r="AH370" s="11"/>
      <c r="AI370" s="11"/>
      <c r="AJ370" s="11"/>
      <c r="AK370" s="11"/>
    </row>
    <row r="371" ht="13.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89"/>
      <c r="AB371" s="11"/>
      <c r="AC371" s="264"/>
      <c r="AD371" s="264"/>
      <c r="AE371" s="11"/>
      <c r="AF371" s="11"/>
      <c r="AG371" s="11"/>
      <c r="AH371" s="11"/>
      <c r="AI371" s="11"/>
      <c r="AJ371" s="11"/>
      <c r="AK371" s="11"/>
    </row>
    <row r="372" ht="13.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89"/>
      <c r="AB372" s="11"/>
      <c r="AC372" s="264"/>
      <c r="AD372" s="264"/>
      <c r="AE372" s="11"/>
      <c r="AF372" s="11"/>
      <c r="AG372" s="11"/>
      <c r="AH372" s="11"/>
      <c r="AI372" s="11"/>
      <c r="AJ372" s="11"/>
      <c r="AK372" s="11"/>
    </row>
    <row r="373" ht="13.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89"/>
      <c r="AB373" s="11"/>
      <c r="AC373" s="264"/>
      <c r="AD373" s="264"/>
      <c r="AE373" s="11"/>
      <c r="AF373" s="11"/>
      <c r="AG373" s="11"/>
      <c r="AH373" s="11"/>
      <c r="AI373" s="11"/>
      <c r="AJ373" s="11"/>
      <c r="AK373" s="11"/>
    </row>
    <row r="374" ht="13.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89"/>
      <c r="AB374" s="11"/>
      <c r="AC374" s="264"/>
      <c r="AD374" s="264"/>
      <c r="AE374" s="11"/>
      <c r="AF374" s="11"/>
      <c r="AG374" s="11"/>
      <c r="AH374" s="11"/>
      <c r="AI374" s="11"/>
      <c r="AJ374" s="11"/>
      <c r="AK374" s="11"/>
    </row>
    <row r="375" ht="13.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89"/>
      <c r="AB375" s="11"/>
      <c r="AC375" s="264"/>
      <c r="AD375" s="264"/>
      <c r="AE375" s="11"/>
      <c r="AF375" s="11"/>
      <c r="AG375" s="11"/>
      <c r="AH375" s="11"/>
      <c r="AI375" s="11"/>
      <c r="AJ375" s="11"/>
      <c r="AK375" s="11"/>
    </row>
    <row r="376" ht="13.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89"/>
      <c r="AB376" s="11"/>
      <c r="AC376" s="264"/>
      <c r="AD376" s="264"/>
      <c r="AE376" s="11"/>
      <c r="AF376" s="11"/>
      <c r="AG376" s="11"/>
      <c r="AH376" s="11"/>
      <c r="AI376" s="11"/>
      <c r="AJ376" s="11"/>
      <c r="AK376" s="11"/>
    </row>
    <row r="377" ht="13.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89"/>
      <c r="AB377" s="11"/>
      <c r="AC377" s="264"/>
      <c r="AD377" s="264"/>
      <c r="AE377" s="11"/>
      <c r="AF377" s="11"/>
      <c r="AG377" s="11"/>
      <c r="AH377" s="11"/>
      <c r="AI377" s="11"/>
      <c r="AJ377" s="11"/>
      <c r="AK377" s="11"/>
    </row>
    <row r="378" ht="13.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89"/>
      <c r="AB378" s="11"/>
      <c r="AC378" s="264"/>
      <c r="AD378" s="264"/>
      <c r="AE378" s="11"/>
      <c r="AF378" s="11"/>
      <c r="AG378" s="11"/>
      <c r="AH378" s="11"/>
      <c r="AI378" s="11"/>
      <c r="AJ378" s="11"/>
      <c r="AK378" s="11"/>
    </row>
    <row r="379" ht="13.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89"/>
      <c r="AB379" s="11"/>
      <c r="AC379" s="264"/>
      <c r="AD379" s="264"/>
      <c r="AE379" s="11"/>
      <c r="AF379" s="11"/>
      <c r="AG379" s="11"/>
      <c r="AH379" s="11"/>
      <c r="AI379" s="11"/>
      <c r="AJ379" s="11"/>
      <c r="AK379" s="11"/>
    </row>
    <row r="380" ht="13.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89"/>
      <c r="AB380" s="11"/>
      <c r="AC380" s="264"/>
      <c r="AD380" s="264"/>
      <c r="AE380" s="11"/>
      <c r="AF380" s="11"/>
      <c r="AG380" s="11"/>
      <c r="AH380" s="11"/>
      <c r="AI380" s="11"/>
      <c r="AJ380" s="11"/>
      <c r="AK380" s="11"/>
    </row>
    <row r="381" ht="13.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89"/>
      <c r="AB381" s="11"/>
      <c r="AC381" s="264"/>
      <c r="AD381" s="264"/>
      <c r="AE381" s="11"/>
      <c r="AF381" s="11"/>
      <c r="AG381" s="11"/>
      <c r="AH381" s="11"/>
      <c r="AI381" s="11"/>
      <c r="AJ381" s="11"/>
      <c r="AK381" s="11"/>
    </row>
    <row r="382" ht="13.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89"/>
      <c r="AB382" s="11"/>
      <c r="AC382" s="264"/>
      <c r="AD382" s="264"/>
      <c r="AE382" s="11"/>
      <c r="AF382" s="11"/>
      <c r="AG382" s="11"/>
      <c r="AH382" s="11"/>
      <c r="AI382" s="11"/>
      <c r="AJ382" s="11"/>
      <c r="AK382" s="11"/>
    </row>
    <row r="383" ht="13.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89"/>
      <c r="AB383" s="11"/>
      <c r="AC383" s="264"/>
      <c r="AD383" s="264"/>
      <c r="AE383" s="11"/>
      <c r="AF383" s="11"/>
      <c r="AG383" s="11"/>
      <c r="AH383" s="11"/>
      <c r="AI383" s="11"/>
      <c r="AJ383" s="11"/>
      <c r="AK383" s="11"/>
    </row>
    <row r="384" ht="13.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89"/>
      <c r="AB384" s="11"/>
      <c r="AC384" s="264"/>
      <c r="AD384" s="264"/>
      <c r="AE384" s="11"/>
      <c r="AF384" s="11"/>
      <c r="AG384" s="11"/>
      <c r="AH384" s="11"/>
      <c r="AI384" s="11"/>
      <c r="AJ384" s="11"/>
      <c r="AK384" s="11"/>
    </row>
    <row r="385" ht="13.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89"/>
      <c r="AB385" s="11"/>
      <c r="AC385" s="264"/>
      <c r="AD385" s="264"/>
      <c r="AE385" s="11"/>
      <c r="AF385" s="11"/>
      <c r="AG385" s="11"/>
      <c r="AH385" s="11"/>
      <c r="AI385" s="11"/>
      <c r="AJ385" s="11"/>
      <c r="AK385" s="11"/>
    </row>
    <row r="386" ht="13.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89"/>
      <c r="AB386" s="11"/>
      <c r="AC386" s="264"/>
      <c r="AD386" s="264"/>
      <c r="AE386" s="11"/>
      <c r="AF386" s="11"/>
      <c r="AG386" s="11"/>
      <c r="AH386" s="11"/>
      <c r="AI386" s="11"/>
      <c r="AJ386" s="11"/>
      <c r="AK386" s="11"/>
    </row>
    <row r="387" ht="13.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89"/>
      <c r="AB387" s="11"/>
      <c r="AC387" s="264"/>
      <c r="AD387" s="264"/>
      <c r="AE387" s="11"/>
      <c r="AF387" s="11"/>
      <c r="AG387" s="11"/>
      <c r="AH387" s="11"/>
      <c r="AI387" s="11"/>
      <c r="AJ387" s="11"/>
      <c r="AK387" s="11"/>
    </row>
    <row r="388" ht="13.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89"/>
      <c r="AB388" s="11"/>
      <c r="AC388" s="264"/>
      <c r="AD388" s="264"/>
      <c r="AE388" s="11"/>
      <c r="AF388" s="11"/>
      <c r="AG388" s="11"/>
      <c r="AH388" s="11"/>
      <c r="AI388" s="11"/>
      <c r="AJ388" s="11"/>
      <c r="AK388" s="11"/>
    </row>
    <row r="389" ht="13.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89"/>
      <c r="AB389" s="11"/>
      <c r="AC389" s="264"/>
      <c r="AD389" s="264"/>
      <c r="AE389" s="11"/>
      <c r="AF389" s="11"/>
      <c r="AG389" s="11"/>
      <c r="AH389" s="11"/>
      <c r="AI389" s="11"/>
      <c r="AJ389" s="11"/>
      <c r="AK389" s="11"/>
    </row>
    <row r="390" ht="13.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89"/>
      <c r="AB390" s="11"/>
      <c r="AC390" s="264"/>
      <c r="AD390" s="264"/>
      <c r="AE390" s="11"/>
      <c r="AF390" s="11"/>
      <c r="AG390" s="11"/>
      <c r="AH390" s="11"/>
      <c r="AI390" s="11"/>
      <c r="AJ390" s="11"/>
      <c r="AK390" s="11"/>
    </row>
    <row r="391" ht="13.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89"/>
      <c r="AB391" s="11"/>
      <c r="AC391" s="264"/>
      <c r="AD391" s="264"/>
      <c r="AE391" s="11"/>
      <c r="AF391" s="11"/>
      <c r="AG391" s="11"/>
      <c r="AH391" s="11"/>
      <c r="AI391" s="11"/>
      <c r="AJ391" s="11"/>
      <c r="AK391" s="11"/>
    </row>
    <row r="392" ht="13.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89"/>
      <c r="AB392" s="11"/>
      <c r="AC392" s="264"/>
      <c r="AD392" s="264"/>
      <c r="AE392" s="11"/>
      <c r="AF392" s="11"/>
      <c r="AG392" s="11"/>
      <c r="AH392" s="11"/>
      <c r="AI392" s="11"/>
      <c r="AJ392" s="11"/>
      <c r="AK392" s="11"/>
    </row>
    <row r="393" ht="13.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89"/>
      <c r="AB393" s="11"/>
      <c r="AC393" s="264"/>
      <c r="AD393" s="264"/>
      <c r="AE393" s="11"/>
      <c r="AF393" s="11"/>
      <c r="AG393" s="11"/>
      <c r="AH393" s="11"/>
      <c r="AI393" s="11"/>
      <c r="AJ393" s="11"/>
      <c r="AK393" s="11"/>
    </row>
    <row r="394" ht="13.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89"/>
      <c r="AB394" s="11"/>
      <c r="AC394" s="264"/>
      <c r="AD394" s="264"/>
      <c r="AE394" s="11"/>
      <c r="AF394" s="11"/>
      <c r="AG394" s="11"/>
      <c r="AH394" s="11"/>
      <c r="AI394" s="11"/>
      <c r="AJ394" s="11"/>
      <c r="AK394" s="11"/>
    </row>
    <row r="395" ht="13.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89"/>
      <c r="AB395" s="11"/>
      <c r="AC395" s="264"/>
      <c r="AD395" s="264"/>
      <c r="AE395" s="11"/>
      <c r="AF395" s="11"/>
      <c r="AG395" s="11"/>
      <c r="AH395" s="11"/>
      <c r="AI395" s="11"/>
      <c r="AJ395" s="11"/>
      <c r="AK395" s="11"/>
    </row>
    <row r="396" ht="13.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89"/>
      <c r="AB396" s="11"/>
      <c r="AC396" s="264"/>
      <c r="AD396" s="264"/>
      <c r="AE396" s="11"/>
      <c r="AF396" s="11"/>
      <c r="AG396" s="11"/>
      <c r="AH396" s="11"/>
      <c r="AI396" s="11"/>
      <c r="AJ396" s="11"/>
      <c r="AK396" s="11"/>
    </row>
    <row r="397" ht="13.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89"/>
      <c r="AB397" s="11"/>
      <c r="AC397" s="264"/>
      <c r="AD397" s="264"/>
      <c r="AE397" s="11"/>
      <c r="AF397" s="11"/>
      <c r="AG397" s="11"/>
      <c r="AH397" s="11"/>
      <c r="AI397" s="11"/>
      <c r="AJ397" s="11"/>
      <c r="AK397" s="11"/>
    </row>
    <row r="398" ht="13.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89"/>
      <c r="AB398" s="11"/>
      <c r="AC398" s="264"/>
      <c r="AD398" s="264"/>
      <c r="AE398" s="11"/>
      <c r="AF398" s="11"/>
      <c r="AG398" s="11"/>
      <c r="AH398" s="11"/>
      <c r="AI398" s="11"/>
      <c r="AJ398" s="11"/>
      <c r="AK398" s="11"/>
    </row>
    <row r="399" ht="13.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89"/>
      <c r="AB399" s="11"/>
      <c r="AC399" s="264"/>
      <c r="AD399" s="264"/>
      <c r="AE399" s="11"/>
      <c r="AF399" s="11"/>
      <c r="AG399" s="11"/>
      <c r="AH399" s="11"/>
      <c r="AI399" s="11"/>
      <c r="AJ399" s="11"/>
      <c r="AK399" s="11"/>
    </row>
    <row r="400" ht="13.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89"/>
      <c r="AB400" s="11"/>
      <c r="AC400" s="264"/>
      <c r="AD400" s="264"/>
      <c r="AE400" s="11"/>
      <c r="AF400" s="11"/>
      <c r="AG400" s="11"/>
      <c r="AH400" s="11"/>
      <c r="AI400" s="11"/>
      <c r="AJ400" s="11"/>
      <c r="AK400" s="11"/>
    </row>
    <row r="401" ht="13.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89"/>
      <c r="AB401" s="11"/>
      <c r="AC401" s="264"/>
      <c r="AD401" s="264"/>
      <c r="AE401" s="11"/>
      <c r="AF401" s="11"/>
      <c r="AG401" s="11"/>
      <c r="AH401" s="11"/>
      <c r="AI401" s="11"/>
      <c r="AJ401" s="11"/>
      <c r="AK401" s="11"/>
    </row>
    <row r="402" ht="13.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89"/>
      <c r="AB402" s="11"/>
      <c r="AC402" s="264"/>
      <c r="AD402" s="264"/>
      <c r="AE402" s="11"/>
      <c r="AF402" s="11"/>
      <c r="AG402" s="11"/>
      <c r="AH402" s="11"/>
      <c r="AI402" s="11"/>
      <c r="AJ402" s="11"/>
      <c r="AK402" s="11"/>
    </row>
    <row r="403" ht="13.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89"/>
      <c r="AB403" s="11"/>
      <c r="AC403" s="264"/>
      <c r="AD403" s="264"/>
      <c r="AE403" s="11"/>
      <c r="AF403" s="11"/>
      <c r="AG403" s="11"/>
      <c r="AH403" s="11"/>
      <c r="AI403" s="11"/>
      <c r="AJ403" s="11"/>
      <c r="AK403" s="11"/>
    </row>
    <row r="404" ht="13.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89"/>
      <c r="AB404" s="11"/>
      <c r="AC404" s="264"/>
      <c r="AD404" s="264"/>
      <c r="AE404" s="11"/>
      <c r="AF404" s="11"/>
      <c r="AG404" s="11"/>
      <c r="AH404" s="11"/>
      <c r="AI404" s="11"/>
      <c r="AJ404" s="11"/>
      <c r="AK404" s="11"/>
    </row>
    <row r="405" ht="13.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89"/>
      <c r="AB405" s="11"/>
      <c r="AC405" s="264"/>
      <c r="AD405" s="264"/>
      <c r="AE405" s="11"/>
      <c r="AF405" s="11"/>
      <c r="AG405" s="11"/>
      <c r="AH405" s="11"/>
      <c r="AI405" s="11"/>
      <c r="AJ405" s="11"/>
      <c r="AK405" s="11"/>
    </row>
    <row r="406" ht="13.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89"/>
      <c r="AB406" s="11"/>
      <c r="AC406" s="264"/>
      <c r="AD406" s="264"/>
      <c r="AE406" s="11"/>
      <c r="AF406" s="11"/>
      <c r="AG406" s="11"/>
      <c r="AH406" s="11"/>
      <c r="AI406" s="11"/>
      <c r="AJ406" s="11"/>
      <c r="AK406" s="11"/>
    </row>
    <row r="407" ht="13.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89"/>
      <c r="AB407" s="11"/>
      <c r="AC407" s="264"/>
      <c r="AD407" s="264"/>
      <c r="AE407" s="11"/>
      <c r="AF407" s="11"/>
      <c r="AG407" s="11"/>
      <c r="AH407" s="11"/>
      <c r="AI407" s="11"/>
      <c r="AJ407" s="11"/>
      <c r="AK407" s="11"/>
    </row>
    <row r="408" ht="13.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89"/>
      <c r="AB408" s="11"/>
      <c r="AC408" s="264"/>
      <c r="AD408" s="264"/>
      <c r="AE408" s="11"/>
      <c r="AF408" s="11"/>
      <c r="AG408" s="11"/>
      <c r="AH408" s="11"/>
      <c r="AI408" s="11"/>
      <c r="AJ408" s="11"/>
      <c r="AK408" s="11"/>
    </row>
    <row r="409" ht="13.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89"/>
      <c r="AB409" s="11"/>
      <c r="AC409" s="264"/>
      <c r="AD409" s="264"/>
      <c r="AE409" s="11"/>
      <c r="AF409" s="11"/>
      <c r="AG409" s="11"/>
      <c r="AH409" s="11"/>
      <c r="AI409" s="11"/>
      <c r="AJ409" s="11"/>
      <c r="AK409" s="11"/>
    </row>
    <row r="410" ht="13.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89"/>
      <c r="AB410" s="11"/>
      <c r="AC410" s="264"/>
      <c r="AD410" s="264"/>
      <c r="AE410" s="11"/>
      <c r="AF410" s="11"/>
      <c r="AG410" s="11"/>
      <c r="AH410" s="11"/>
      <c r="AI410" s="11"/>
      <c r="AJ410" s="11"/>
      <c r="AK410" s="11"/>
    </row>
    <row r="411" ht="13.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89"/>
      <c r="AB411" s="11"/>
      <c r="AC411" s="264"/>
      <c r="AD411" s="264"/>
      <c r="AE411" s="11"/>
      <c r="AF411" s="11"/>
      <c r="AG411" s="11"/>
      <c r="AH411" s="11"/>
      <c r="AI411" s="11"/>
      <c r="AJ411" s="11"/>
      <c r="AK411" s="11"/>
    </row>
    <row r="412" ht="13.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89"/>
      <c r="AB412" s="11"/>
      <c r="AC412" s="264"/>
      <c r="AD412" s="264"/>
      <c r="AE412" s="11"/>
      <c r="AF412" s="11"/>
      <c r="AG412" s="11"/>
      <c r="AH412" s="11"/>
      <c r="AI412" s="11"/>
      <c r="AJ412" s="11"/>
      <c r="AK412" s="11"/>
    </row>
    <row r="413" ht="13.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89"/>
      <c r="AB413" s="11"/>
      <c r="AC413" s="264"/>
      <c r="AD413" s="264"/>
      <c r="AE413" s="11"/>
      <c r="AF413" s="11"/>
      <c r="AG413" s="11"/>
      <c r="AH413" s="11"/>
      <c r="AI413" s="11"/>
      <c r="AJ413" s="11"/>
      <c r="AK413" s="11"/>
    </row>
    <row r="414" ht="13.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89"/>
      <c r="AB414" s="11"/>
      <c r="AC414" s="264"/>
      <c r="AD414" s="264"/>
      <c r="AE414" s="11"/>
      <c r="AF414" s="11"/>
      <c r="AG414" s="11"/>
      <c r="AH414" s="11"/>
      <c r="AI414" s="11"/>
      <c r="AJ414" s="11"/>
      <c r="AK414" s="11"/>
    </row>
    <row r="415" ht="13.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89"/>
      <c r="AB415" s="11"/>
      <c r="AC415" s="264"/>
      <c r="AD415" s="264"/>
      <c r="AE415" s="11"/>
      <c r="AF415" s="11"/>
      <c r="AG415" s="11"/>
      <c r="AH415" s="11"/>
      <c r="AI415" s="11"/>
      <c r="AJ415" s="11"/>
      <c r="AK415" s="11"/>
    </row>
    <row r="416" ht="13.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89"/>
      <c r="AB416" s="11"/>
      <c r="AC416" s="264"/>
      <c r="AD416" s="264"/>
      <c r="AE416" s="11"/>
      <c r="AF416" s="11"/>
      <c r="AG416" s="11"/>
      <c r="AH416" s="11"/>
      <c r="AI416" s="11"/>
      <c r="AJ416" s="11"/>
      <c r="AK416" s="11"/>
    </row>
    <row r="417" ht="13.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89"/>
      <c r="AB417" s="11"/>
      <c r="AC417" s="264"/>
      <c r="AD417" s="264"/>
      <c r="AE417" s="11"/>
      <c r="AF417" s="11"/>
      <c r="AG417" s="11"/>
      <c r="AH417" s="11"/>
      <c r="AI417" s="11"/>
      <c r="AJ417" s="11"/>
      <c r="AK417" s="11"/>
    </row>
    <row r="418" ht="13.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89"/>
      <c r="AB418" s="11"/>
      <c r="AC418" s="264"/>
      <c r="AD418" s="264"/>
      <c r="AE418" s="11"/>
      <c r="AF418" s="11"/>
      <c r="AG418" s="11"/>
      <c r="AH418" s="11"/>
      <c r="AI418" s="11"/>
      <c r="AJ418" s="11"/>
      <c r="AK418" s="11"/>
    </row>
    <row r="419" ht="13.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89"/>
      <c r="AB419" s="11"/>
      <c r="AC419" s="264"/>
      <c r="AD419" s="264"/>
      <c r="AE419" s="11"/>
      <c r="AF419" s="11"/>
      <c r="AG419" s="11"/>
      <c r="AH419" s="11"/>
      <c r="AI419" s="11"/>
      <c r="AJ419" s="11"/>
      <c r="AK419" s="11"/>
    </row>
    <row r="420" ht="13.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89"/>
      <c r="AB420" s="11"/>
      <c r="AC420" s="264"/>
      <c r="AD420" s="264"/>
      <c r="AE420" s="11"/>
      <c r="AF420" s="11"/>
      <c r="AG420" s="11"/>
      <c r="AH420" s="11"/>
      <c r="AI420" s="11"/>
      <c r="AJ420" s="11"/>
      <c r="AK420" s="11"/>
    </row>
    <row r="421" ht="13.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89"/>
      <c r="AB421" s="11"/>
      <c r="AC421" s="264"/>
      <c r="AD421" s="264"/>
      <c r="AE421" s="11"/>
      <c r="AF421" s="11"/>
      <c r="AG421" s="11"/>
      <c r="AH421" s="11"/>
      <c r="AI421" s="11"/>
      <c r="AJ421" s="11"/>
      <c r="AK421" s="11"/>
    </row>
    <row r="422" ht="13.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89"/>
      <c r="AB422" s="11"/>
      <c r="AC422" s="264"/>
      <c r="AD422" s="264"/>
      <c r="AE422" s="11"/>
      <c r="AF422" s="11"/>
      <c r="AG422" s="11"/>
      <c r="AH422" s="11"/>
      <c r="AI422" s="11"/>
      <c r="AJ422" s="11"/>
      <c r="AK422" s="11"/>
    </row>
    <row r="423" ht="13.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89"/>
      <c r="AB423" s="11"/>
      <c r="AC423" s="264"/>
      <c r="AD423" s="264"/>
      <c r="AE423" s="11"/>
      <c r="AF423" s="11"/>
      <c r="AG423" s="11"/>
      <c r="AH423" s="11"/>
      <c r="AI423" s="11"/>
      <c r="AJ423" s="11"/>
      <c r="AK423" s="11"/>
    </row>
    <row r="424" ht="13.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89"/>
      <c r="AB424" s="11"/>
      <c r="AC424" s="264"/>
      <c r="AD424" s="264"/>
      <c r="AE424" s="11"/>
      <c r="AF424" s="11"/>
      <c r="AG424" s="11"/>
      <c r="AH424" s="11"/>
      <c r="AI424" s="11"/>
      <c r="AJ424" s="11"/>
      <c r="AK424" s="11"/>
    </row>
    <row r="425" ht="13.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89"/>
      <c r="AB425" s="11"/>
      <c r="AC425" s="264"/>
      <c r="AD425" s="264"/>
      <c r="AE425" s="11"/>
      <c r="AF425" s="11"/>
      <c r="AG425" s="11"/>
      <c r="AH425" s="11"/>
      <c r="AI425" s="11"/>
      <c r="AJ425" s="11"/>
      <c r="AK425" s="11"/>
    </row>
    <row r="426" ht="13.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89"/>
      <c r="AB426" s="11"/>
      <c r="AC426" s="264"/>
      <c r="AD426" s="264"/>
      <c r="AE426" s="11"/>
      <c r="AF426" s="11"/>
      <c r="AG426" s="11"/>
      <c r="AH426" s="11"/>
      <c r="AI426" s="11"/>
      <c r="AJ426" s="11"/>
      <c r="AK426" s="11"/>
    </row>
    <row r="427" ht="13.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89"/>
      <c r="AB427" s="11"/>
      <c r="AC427" s="264"/>
      <c r="AD427" s="264"/>
      <c r="AE427" s="11"/>
      <c r="AF427" s="11"/>
      <c r="AG427" s="11"/>
      <c r="AH427" s="11"/>
      <c r="AI427" s="11"/>
      <c r="AJ427" s="11"/>
      <c r="AK427" s="11"/>
    </row>
    <row r="428" ht="13.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89"/>
      <c r="AB428" s="11"/>
      <c r="AC428" s="264"/>
      <c r="AD428" s="264"/>
      <c r="AE428" s="11"/>
      <c r="AF428" s="11"/>
      <c r="AG428" s="11"/>
      <c r="AH428" s="11"/>
      <c r="AI428" s="11"/>
      <c r="AJ428" s="11"/>
      <c r="AK428" s="11"/>
    </row>
    <row r="429" ht="13.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89"/>
      <c r="AB429" s="11"/>
      <c r="AC429" s="264"/>
      <c r="AD429" s="264"/>
      <c r="AE429" s="11"/>
      <c r="AF429" s="11"/>
      <c r="AG429" s="11"/>
      <c r="AH429" s="11"/>
      <c r="AI429" s="11"/>
      <c r="AJ429" s="11"/>
      <c r="AK429" s="11"/>
    </row>
    <row r="430" ht="13.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89"/>
      <c r="AB430" s="11"/>
      <c r="AC430" s="264"/>
      <c r="AD430" s="264"/>
      <c r="AE430" s="11"/>
      <c r="AF430" s="11"/>
      <c r="AG430" s="11"/>
      <c r="AH430" s="11"/>
      <c r="AI430" s="11"/>
      <c r="AJ430" s="11"/>
      <c r="AK430" s="11"/>
    </row>
    <row r="431" ht="13.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89"/>
      <c r="AB431" s="11"/>
      <c r="AC431" s="264"/>
      <c r="AD431" s="264"/>
      <c r="AE431" s="11"/>
      <c r="AF431" s="11"/>
      <c r="AG431" s="11"/>
      <c r="AH431" s="11"/>
      <c r="AI431" s="11"/>
      <c r="AJ431" s="11"/>
      <c r="AK431" s="11"/>
    </row>
    <row r="432" ht="13.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89"/>
      <c r="AB432" s="11"/>
      <c r="AC432" s="264"/>
      <c r="AD432" s="264"/>
      <c r="AE432" s="11"/>
      <c r="AF432" s="11"/>
      <c r="AG432" s="11"/>
      <c r="AH432" s="11"/>
      <c r="AI432" s="11"/>
      <c r="AJ432" s="11"/>
      <c r="AK432" s="11"/>
    </row>
    <row r="433" ht="13.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89"/>
      <c r="AB433" s="11"/>
      <c r="AC433" s="264"/>
      <c r="AD433" s="264"/>
      <c r="AE433" s="11"/>
      <c r="AF433" s="11"/>
      <c r="AG433" s="11"/>
      <c r="AH433" s="11"/>
      <c r="AI433" s="11"/>
      <c r="AJ433" s="11"/>
      <c r="AK433" s="11"/>
    </row>
    <row r="434" ht="13.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89"/>
      <c r="AB434" s="11"/>
      <c r="AC434" s="264"/>
      <c r="AD434" s="264"/>
      <c r="AE434" s="11"/>
      <c r="AF434" s="11"/>
      <c r="AG434" s="11"/>
      <c r="AH434" s="11"/>
      <c r="AI434" s="11"/>
      <c r="AJ434" s="11"/>
      <c r="AK434" s="11"/>
    </row>
    <row r="435" ht="13.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89"/>
      <c r="AB435" s="11"/>
      <c r="AC435" s="264"/>
      <c r="AD435" s="264"/>
      <c r="AE435" s="11"/>
      <c r="AF435" s="11"/>
      <c r="AG435" s="11"/>
      <c r="AH435" s="11"/>
      <c r="AI435" s="11"/>
      <c r="AJ435" s="11"/>
      <c r="AK435" s="11"/>
    </row>
    <row r="436" ht="13.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89"/>
      <c r="AB436" s="11"/>
      <c r="AC436" s="264"/>
      <c r="AD436" s="264"/>
      <c r="AE436" s="11"/>
      <c r="AF436" s="11"/>
      <c r="AG436" s="11"/>
      <c r="AH436" s="11"/>
      <c r="AI436" s="11"/>
      <c r="AJ436" s="11"/>
      <c r="AK436" s="11"/>
    </row>
    <row r="437" ht="13.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89"/>
      <c r="AB437" s="11"/>
      <c r="AC437" s="264"/>
      <c r="AD437" s="264"/>
      <c r="AE437" s="11"/>
      <c r="AF437" s="11"/>
      <c r="AG437" s="11"/>
      <c r="AH437" s="11"/>
      <c r="AI437" s="11"/>
      <c r="AJ437" s="11"/>
      <c r="AK437" s="11"/>
    </row>
    <row r="438" ht="13.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89"/>
      <c r="AB438" s="11"/>
      <c r="AC438" s="264"/>
      <c r="AD438" s="264"/>
      <c r="AE438" s="11"/>
      <c r="AF438" s="11"/>
      <c r="AG438" s="11"/>
      <c r="AH438" s="11"/>
      <c r="AI438" s="11"/>
      <c r="AJ438" s="11"/>
      <c r="AK438" s="11"/>
    </row>
    <row r="439" ht="13.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89"/>
      <c r="AB439" s="11"/>
      <c r="AC439" s="264"/>
      <c r="AD439" s="264"/>
      <c r="AE439" s="11"/>
      <c r="AF439" s="11"/>
      <c r="AG439" s="11"/>
      <c r="AH439" s="11"/>
      <c r="AI439" s="11"/>
      <c r="AJ439" s="11"/>
      <c r="AK439" s="11"/>
    </row>
    <row r="440" ht="13.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89"/>
      <c r="AB440" s="11"/>
      <c r="AC440" s="264"/>
      <c r="AD440" s="264"/>
      <c r="AE440" s="11"/>
      <c r="AF440" s="11"/>
      <c r="AG440" s="11"/>
      <c r="AH440" s="11"/>
      <c r="AI440" s="11"/>
      <c r="AJ440" s="11"/>
      <c r="AK440" s="11"/>
    </row>
    <row r="441" ht="13.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89"/>
      <c r="AB441" s="11"/>
      <c r="AC441" s="264"/>
      <c r="AD441" s="264"/>
      <c r="AE441" s="11"/>
      <c r="AF441" s="11"/>
      <c r="AG441" s="11"/>
      <c r="AH441" s="11"/>
      <c r="AI441" s="11"/>
      <c r="AJ441" s="11"/>
      <c r="AK441" s="11"/>
    </row>
    <row r="442" ht="13.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89"/>
      <c r="AB442" s="11"/>
      <c r="AC442" s="264"/>
      <c r="AD442" s="264"/>
      <c r="AE442" s="11"/>
      <c r="AF442" s="11"/>
      <c r="AG442" s="11"/>
      <c r="AH442" s="11"/>
      <c r="AI442" s="11"/>
      <c r="AJ442" s="11"/>
      <c r="AK442" s="11"/>
    </row>
    <row r="443" ht="13.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89"/>
      <c r="AB443" s="11"/>
      <c r="AC443" s="264"/>
      <c r="AD443" s="264"/>
      <c r="AE443" s="11"/>
      <c r="AF443" s="11"/>
      <c r="AG443" s="11"/>
      <c r="AH443" s="11"/>
      <c r="AI443" s="11"/>
      <c r="AJ443" s="11"/>
      <c r="AK443" s="11"/>
    </row>
    <row r="444" ht="13.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89"/>
      <c r="AB444" s="11"/>
      <c r="AC444" s="264"/>
      <c r="AD444" s="264"/>
      <c r="AE444" s="11"/>
      <c r="AF444" s="11"/>
      <c r="AG444" s="11"/>
      <c r="AH444" s="11"/>
      <c r="AI444" s="11"/>
      <c r="AJ444" s="11"/>
      <c r="AK444" s="11"/>
    </row>
    <row r="445" ht="13.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89"/>
      <c r="AB445" s="11"/>
      <c r="AC445" s="264"/>
      <c r="AD445" s="264"/>
      <c r="AE445" s="11"/>
      <c r="AF445" s="11"/>
      <c r="AG445" s="11"/>
      <c r="AH445" s="11"/>
      <c r="AI445" s="11"/>
      <c r="AJ445" s="11"/>
      <c r="AK445" s="11"/>
    </row>
    <row r="446" ht="13.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89"/>
      <c r="AB446" s="11"/>
      <c r="AC446" s="264"/>
      <c r="AD446" s="264"/>
      <c r="AE446" s="11"/>
      <c r="AF446" s="11"/>
      <c r="AG446" s="11"/>
      <c r="AH446" s="11"/>
      <c r="AI446" s="11"/>
      <c r="AJ446" s="11"/>
      <c r="AK446" s="11"/>
    </row>
    <row r="447" ht="13.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89"/>
      <c r="AB447" s="11"/>
      <c r="AC447" s="264"/>
      <c r="AD447" s="264"/>
      <c r="AE447" s="11"/>
      <c r="AF447" s="11"/>
      <c r="AG447" s="11"/>
      <c r="AH447" s="11"/>
      <c r="AI447" s="11"/>
      <c r="AJ447" s="11"/>
      <c r="AK447" s="11"/>
    </row>
    <row r="448" ht="13.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89"/>
      <c r="AB448" s="11"/>
      <c r="AC448" s="264"/>
      <c r="AD448" s="264"/>
      <c r="AE448" s="11"/>
      <c r="AF448" s="11"/>
      <c r="AG448" s="11"/>
      <c r="AH448" s="11"/>
      <c r="AI448" s="11"/>
      <c r="AJ448" s="11"/>
      <c r="AK448" s="11"/>
    </row>
    <row r="449" ht="13.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89"/>
      <c r="AB449" s="11"/>
      <c r="AC449" s="264"/>
      <c r="AD449" s="264"/>
      <c r="AE449" s="11"/>
      <c r="AF449" s="11"/>
      <c r="AG449" s="11"/>
      <c r="AH449" s="11"/>
      <c r="AI449" s="11"/>
      <c r="AJ449" s="11"/>
      <c r="AK449" s="11"/>
    </row>
    <row r="450" ht="13.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89"/>
      <c r="AB450" s="11"/>
      <c r="AC450" s="264"/>
      <c r="AD450" s="264"/>
      <c r="AE450" s="11"/>
      <c r="AF450" s="11"/>
      <c r="AG450" s="11"/>
      <c r="AH450" s="11"/>
      <c r="AI450" s="11"/>
      <c r="AJ450" s="11"/>
      <c r="AK450" s="11"/>
    </row>
    <row r="451" ht="13.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89"/>
      <c r="AB451" s="11"/>
      <c r="AC451" s="264"/>
      <c r="AD451" s="264"/>
      <c r="AE451" s="11"/>
      <c r="AF451" s="11"/>
      <c r="AG451" s="11"/>
      <c r="AH451" s="11"/>
      <c r="AI451" s="11"/>
      <c r="AJ451" s="11"/>
      <c r="AK451" s="11"/>
    </row>
    <row r="452" ht="13.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89"/>
      <c r="AB452" s="11"/>
      <c r="AC452" s="264"/>
      <c r="AD452" s="264"/>
      <c r="AE452" s="11"/>
      <c r="AF452" s="11"/>
      <c r="AG452" s="11"/>
      <c r="AH452" s="11"/>
      <c r="AI452" s="11"/>
      <c r="AJ452" s="11"/>
      <c r="AK452" s="11"/>
    </row>
    <row r="453" ht="13.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89"/>
      <c r="AB453" s="11"/>
      <c r="AC453" s="264"/>
      <c r="AD453" s="264"/>
      <c r="AE453" s="11"/>
      <c r="AF453" s="11"/>
      <c r="AG453" s="11"/>
      <c r="AH453" s="11"/>
      <c r="AI453" s="11"/>
      <c r="AJ453" s="11"/>
      <c r="AK453" s="11"/>
    </row>
    <row r="454" ht="13.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89"/>
      <c r="AB454" s="11"/>
      <c r="AC454" s="264"/>
      <c r="AD454" s="264"/>
      <c r="AE454" s="11"/>
      <c r="AF454" s="11"/>
      <c r="AG454" s="11"/>
      <c r="AH454" s="11"/>
      <c r="AI454" s="11"/>
      <c r="AJ454" s="11"/>
      <c r="AK454" s="11"/>
    </row>
    <row r="455" ht="13.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89"/>
      <c r="AB455" s="11"/>
      <c r="AC455" s="264"/>
      <c r="AD455" s="264"/>
      <c r="AE455" s="11"/>
      <c r="AF455" s="11"/>
      <c r="AG455" s="11"/>
      <c r="AH455" s="11"/>
      <c r="AI455" s="11"/>
      <c r="AJ455" s="11"/>
      <c r="AK455" s="11"/>
    </row>
    <row r="456" ht="13.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89"/>
      <c r="AB456" s="11"/>
      <c r="AC456" s="264"/>
      <c r="AD456" s="264"/>
      <c r="AE456" s="11"/>
      <c r="AF456" s="11"/>
      <c r="AG456" s="11"/>
      <c r="AH456" s="11"/>
      <c r="AI456" s="11"/>
      <c r="AJ456" s="11"/>
      <c r="AK456" s="11"/>
    </row>
    <row r="457" ht="13.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89"/>
      <c r="AB457" s="11"/>
      <c r="AC457" s="264"/>
      <c r="AD457" s="264"/>
      <c r="AE457" s="11"/>
      <c r="AF457" s="11"/>
      <c r="AG457" s="11"/>
      <c r="AH457" s="11"/>
      <c r="AI457" s="11"/>
      <c r="AJ457" s="11"/>
      <c r="AK457" s="11"/>
    </row>
    <row r="458" ht="13.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89"/>
      <c r="AB458" s="11"/>
      <c r="AC458" s="264"/>
      <c r="AD458" s="264"/>
      <c r="AE458" s="11"/>
      <c r="AF458" s="11"/>
      <c r="AG458" s="11"/>
      <c r="AH458" s="11"/>
      <c r="AI458" s="11"/>
      <c r="AJ458" s="11"/>
      <c r="AK458" s="11"/>
    </row>
    <row r="459" ht="13.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89"/>
      <c r="AB459" s="11"/>
      <c r="AC459" s="264"/>
      <c r="AD459" s="264"/>
      <c r="AE459" s="11"/>
      <c r="AF459" s="11"/>
      <c r="AG459" s="11"/>
      <c r="AH459" s="11"/>
      <c r="AI459" s="11"/>
      <c r="AJ459" s="11"/>
      <c r="AK459" s="11"/>
    </row>
    <row r="460" ht="13.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89"/>
      <c r="AB460" s="11"/>
      <c r="AC460" s="264"/>
      <c r="AD460" s="264"/>
      <c r="AE460" s="11"/>
      <c r="AF460" s="11"/>
      <c r="AG460" s="11"/>
      <c r="AH460" s="11"/>
      <c r="AI460" s="11"/>
      <c r="AJ460" s="11"/>
      <c r="AK460" s="11"/>
    </row>
    <row r="461" ht="13.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89"/>
      <c r="AB461" s="11"/>
      <c r="AC461" s="264"/>
      <c r="AD461" s="264"/>
      <c r="AE461" s="11"/>
      <c r="AF461" s="11"/>
      <c r="AG461" s="11"/>
      <c r="AH461" s="11"/>
      <c r="AI461" s="11"/>
      <c r="AJ461" s="11"/>
      <c r="AK461" s="11"/>
    </row>
    <row r="462" ht="13.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89"/>
      <c r="AB462" s="11"/>
      <c r="AC462" s="264"/>
      <c r="AD462" s="264"/>
      <c r="AE462" s="11"/>
      <c r="AF462" s="11"/>
      <c r="AG462" s="11"/>
      <c r="AH462" s="11"/>
      <c r="AI462" s="11"/>
      <c r="AJ462" s="11"/>
      <c r="AK462" s="11"/>
    </row>
    <row r="463" ht="13.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89"/>
      <c r="AB463" s="11"/>
      <c r="AC463" s="264"/>
      <c r="AD463" s="264"/>
      <c r="AE463" s="11"/>
      <c r="AF463" s="11"/>
      <c r="AG463" s="11"/>
      <c r="AH463" s="11"/>
      <c r="AI463" s="11"/>
      <c r="AJ463" s="11"/>
      <c r="AK463" s="11"/>
    </row>
    <row r="464" ht="13.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89"/>
      <c r="AB464" s="11"/>
      <c r="AC464" s="264"/>
      <c r="AD464" s="264"/>
      <c r="AE464" s="11"/>
      <c r="AF464" s="11"/>
      <c r="AG464" s="11"/>
      <c r="AH464" s="11"/>
      <c r="AI464" s="11"/>
      <c r="AJ464" s="11"/>
      <c r="AK464" s="11"/>
    </row>
    <row r="465" ht="13.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89"/>
      <c r="AB465" s="11"/>
      <c r="AC465" s="264"/>
      <c r="AD465" s="264"/>
      <c r="AE465" s="11"/>
      <c r="AF465" s="11"/>
      <c r="AG465" s="11"/>
      <c r="AH465" s="11"/>
      <c r="AI465" s="11"/>
      <c r="AJ465" s="11"/>
      <c r="AK465" s="11"/>
    </row>
    <row r="466" ht="13.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89"/>
      <c r="AB466" s="11"/>
      <c r="AC466" s="264"/>
      <c r="AD466" s="264"/>
      <c r="AE466" s="11"/>
      <c r="AF466" s="11"/>
      <c r="AG466" s="11"/>
      <c r="AH466" s="11"/>
      <c r="AI466" s="11"/>
      <c r="AJ466" s="11"/>
      <c r="AK466" s="11"/>
    </row>
    <row r="467" ht="13.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89"/>
      <c r="AB467" s="11"/>
      <c r="AC467" s="264"/>
      <c r="AD467" s="264"/>
      <c r="AE467" s="11"/>
      <c r="AF467" s="11"/>
      <c r="AG467" s="11"/>
      <c r="AH467" s="11"/>
      <c r="AI467" s="11"/>
      <c r="AJ467" s="11"/>
      <c r="AK467" s="11"/>
    </row>
    <row r="468" ht="13.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89"/>
      <c r="AB468" s="11"/>
      <c r="AC468" s="264"/>
      <c r="AD468" s="264"/>
      <c r="AE468" s="11"/>
      <c r="AF468" s="11"/>
      <c r="AG468" s="11"/>
      <c r="AH468" s="11"/>
      <c r="AI468" s="11"/>
      <c r="AJ468" s="11"/>
      <c r="AK468" s="11"/>
    </row>
    <row r="469" ht="13.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89"/>
      <c r="AB469" s="11"/>
      <c r="AC469" s="264"/>
      <c r="AD469" s="264"/>
      <c r="AE469" s="11"/>
      <c r="AF469" s="11"/>
      <c r="AG469" s="11"/>
      <c r="AH469" s="11"/>
      <c r="AI469" s="11"/>
      <c r="AJ469" s="11"/>
      <c r="AK469" s="11"/>
    </row>
    <row r="470" ht="13.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89"/>
      <c r="AB470" s="11"/>
      <c r="AC470" s="264"/>
      <c r="AD470" s="264"/>
      <c r="AE470" s="11"/>
      <c r="AF470" s="11"/>
      <c r="AG470" s="11"/>
      <c r="AH470" s="11"/>
      <c r="AI470" s="11"/>
      <c r="AJ470" s="11"/>
      <c r="AK470" s="11"/>
    </row>
    <row r="471" ht="13.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89"/>
      <c r="AB471" s="11"/>
      <c r="AC471" s="264"/>
      <c r="AD471" s="264"/>
      <c r="AE471" s="11"/>
      <c r="AF471" s="11"/>
      <c r="AG471" s="11"/>
      <c r="AH471" s="11"/>
      <c r="AI471" s="11"/>
      <c r="AJ471" s="11"/>
      <c r="AK471" s="11"/>
    </row>
    <row r="472" ht="13.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89"/>
      <c r="AB472" s="11"/>
      <c r="AC472" s="264"/>
      <c r="AD472" s="264"/>
      <c r="AE472" s="11"/>
      <c r="AF472" s="11"/>
      <c r="AG472" s="11"/>
      <c r="AH472" s="11"/>
      <c r="AI472" s="11"/>
      <c r="AJ472" s="11"/>
      <c r="AK472" s="11"/>
    </row>
    <row r="473" ht="13.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89"/>
      <c r="AB473" s="11"/>
      <c r="AC473" s="264"/>
      <c r="AD473" s="264"/>
      <c r="AE473" s="11"/>
      <c r="AF473" s="11"/>
      <c r="AG473" s="11"/>
      <c r="AH473" s="11"/>
      <c r="AI473" s="11"/>
      <c r="AJ473" s="11"/>
      <c r="AK473" s="11"/>
    </row>
    <row r="474" ht="13.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89"/>
      <c r="AB474" s="11"/>
      <c r="AC474" s="264"/>
      <c r="AD474" s="264"/>
      <c r="AE474" s="11"/>
      <c r="AF474" s="11"/>
      <c r="AG474" s="11"/>
      <c r="AH474" s="11"/>
      <c r="AI474" s="11"/>
      <c r="AJ474" s="11"/>
      <c r="AK474" s="11"/>
    </row>
    <row r="475" ht="13.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89"/>
      <c r="AB475" s="11"/>
      <c r="AC475" s="264"/>
      <c r="AD475" s="264"/>
      <c r="AE475" s="11"/>
      <c r="AF475" s="11"/>
      <c r="AG475" s="11"/>
      <c r="AH475" s="11"/>
      <c r="AI475" s="11"/>
      <c r="AJ475" s="11"/>
      <c r="AK475" s="11"/>
    </row>
    <row r="476" ht="13.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89"/>
      <c r="AB476" s="11"/>
      <c r="AC476" s="264"/>
      <c r="AD476" s="264"/>
      <c r="AE476" s="11"/>
      <c r="AF476" s="11"/>
      <c r="AG476" s="11"/>
      <c r="AH476" s="11"/>
      <c r="AI476" s="11"/>
      <c r="AJ476" s="11"/>
      <c r="AK476" s="11"/>
    </row>
    <row r="477" ht="13.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89"/>
      <c r="AB477" s="11"/>
      <c r="AC477" s="264"/>
      <c r="AD477" s="264"/>
      <c r="AE477" s="11"/>
      <c r="AF477" s="11"/>
      <c r="AG477" s="11"/>
      <c r="AH477" s="11"/>
      <c r="AI477" s="11"/>
      <c r="AJ477" s="11"/>
      <c r="AK477" s="11"/>
    </row>
    <row r="478" ht="13.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89"/>
      <c r="AB478" s="11"/>
      <c r="AC478" s="264"/>
      <c r="AD478" s="264"/>
      <c r="AE478" s="11"/>
      <c r="AF478" s="11"/>
      <c r="AG478" s="11"/>
      <c r="AH478" s="11"/>
      <c r="AI478" s="11"/>
      <c r="AJ478" s="11"/>
      <c r="AK478" s="11"/>
    </row>
    <row r="479" ht="13.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89"/>
      <c r="AB479" s="11"/>
      <c r="AC479" s="264"/>
      <c r="AD479" s="264"/>
      <c r="AE479" s="11"/>
      <c r="AF479" s="11"/>
      <c r="AG479" s="11"/>
      <c r="AH479" s="11"/>
      <c r="AI479" s="11"/>
      <c r="AJ479" s="11"/>
      <c r="AK479" s="11"/>
    </row>
    <row r="480" ht="13.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89"/>
      <c r="AB480" s="11"/>
      <c r="AC480" s="264"/>
      <c r="AD480" s="264"/>
      <c r="AE480" s="11"/>
      <c r="AF480" s="11"/>
      <c r="AG480" s="11"/>
      <c r="AH480" s="11"/>
      <c r="AI480" s="11"/>
      <c r="AJ480" s="11"/>
      <c r="AK480" s="11"/>
    </row>
    <row r="481" ht="13.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89"/>
      <c r="AB481" s="11"/>
      <c r="AC481" s="264"/>
      <c r="AD481" s="264"/>
      <c r="AE481" s="11"/>
      <c r="AF481" s="11"/>
      <c r="AG481" s="11"/>
      <c r="AH481" s="11"/>
      <c r="AI481" s="11"/>
      <c r="AJ481" s="11"/>
      <c r="AK481" s="11"/>
    </row>
    <row r="482" ht="13.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89"/>
      <c r="AB482" s="11"/>
      <c r="AC482" s="264"/>
      <c r="AD482" s="264"/>
      <c r="AE482" s="11"/>
      <c r="AF482" s="11"/>
      <c r="AG482" s="11"/>
      <c r="AH482" s="11"/>
      <c r="AI482" s="11"/>
      <c r="AJ482" s="11"/>
      <c r="AK482" s="11"/>
    </row>
    <row r="483" ht="13.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89"/>
      <c r="AB483" s="11"/>
      <c r="AC483" s="264"/>
      <c r="AD483" s="264"/>
      <c r="AE483" s="11"/>
      <c r="AF483" s="11"/>
      <c r="AG483" s="11"/>
      <c r="AH483" s="11"/>
      <c r="AI483" s="11"/>
      <c r="AJ483" s="11"/>
      <c r="AK483" s="11"/>
    </row>
    <row r="484" ht="13.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89"/>
      <c r="AB484" s="11"/>
      <c r="AC484" s="264"/>
      <c r="AD484" s="264"/>
      <c r="AE484" s="11"/>
      <c r="AF484" s="11"/>
      <c r="AG484" s="11"/>
      <c r="AH484" s="11"/>
      <c r="AI484" s="11"/>
      <c r="AJ484" s="11"/>
      <c r="AK484" s="11"/>
    </row>
    <row r="485" ht="13.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89"/>
      <c r="AB485" s="11"/>
      <c r="AC485" s="264"/>
      <c r="AD485" s="264"/>
      <c r="AE485" s="11"/>
      <c r="AF485" s="11"/>
      <c r="AG485" s="11"/>
      <c r="AH485" s="11"/>
      <c r="AI485" s="11"/>
      <c r="AJ485" s="11"/>
      <c r="AK485" s="11"/>
    </row>
    <row r="486" ht="13.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89"/>
      <c r="AB486" s="11"/>
      <c r="AC486" s="264"/>
      <c r="AD486" s="264"/>
      <c r="AE486" s="11"/>
      <c r="AF486" s="11"/>
      <c r="AG486" s="11"/>
      <c r="AH486" s="11"/>
      <c r="AI486" s="11"/>
      <c r="AJ486" s="11"/>
      <c r="AK486" s="11"/>
    </row>
    <row r="487" ht="13.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89"/>
      <c r="AB487" s="11"/>
      <c r="AC487" s="264"/>
      <c r="AD487" s="264"/>
      <c r="AE487" s="11"/>
      <c r="AF487" s="11"/>
      <c r="AG487" s="11"/>
      <c r="AH487" s="11"/>
      <c r="AI487" s="11"/>
      <c r="AJ487" s="11"/>
      <c r="AK487" s="11"/>
    </row>
    <row r="488" ht="13.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89"/>
      <c r="AB488" s="11"/>
      <c r="AC488" s="264"/>
      <c r="AD488" s="264"/>
      <c r="AE488" s="11"/>
      <c r="AF488" s="11"/>
      <c r="AG488" s="11"/>
      <c r="AH488" s="11"/>
      <c r="AI488" s="11"/>
      <c r="AJ488" s="11"/>
      <c r="AK488" s="11"/>
    </row>
    <row r="489" ht="13.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89"/>
      <c r="AB489" s="11"/>
      <c r="AC489" s="264"/>
      <c r="AD489" s="264"/>
      <c r="AE489" s="11"/>
      <c r="AF489" s="11"/>
      <c r="AG489" s="11"/>
      <c r="AH489" s="11"/>
      <c r="AI489" s="11"/>
      <c r="AJ489" s="11"/>
      <c r="AK489" s="11"/>
    </row>
    <row r="490" ht="13.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89"/>
      <c r="AB490" s="11"/>
      <c r="AC490" s="264"/>
      <c r="AD490" s="264"/>
      <c r="AE490" s="11"/>
      <c r="AF490" s="11"/>
      <c r="AG490" s="11"/>
      <c r="AH490" s="11"/>
      <c r="AI490" s="11"/>
      <c r="AJ490" s="11"/>
      <c r="AK490" s="11"/>
    </row>
    <row r="491" ht="13.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89"/>
      <c r="AB491" s="11"/>
      <c r="AC491" s="264"/>
      <c r="AD491" s="264"/>
      <c r="AE491" s="11"/>
      <c r="AF491" s="11"/>
      <c r="AG491" s="11"/>
      <c r="AH491" s="11"/>
      <c r="AI491" s="11"/>
      <c r="AJ491" s="11"/>
      <c r="AK491" s="11"/>
    </row>
    <row r="492" ht="13.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89"/>
      <c r="AB492" s="11"/>
      <c r="AC492" s="264"/>
      <c r="AD492" s="264"/>
      <c r="AE492" s="11"/>
      <c r="AF492" s="11"/>
      <c r="AG492" s="11"/>
      <c r="AH492" s="11"/>
      <c r="AI492" s="11"/>
      <c r="AJ492" s="11"/>
      <c r="AK492" s="11"/>
    </row>
    <row r="493" ht="13.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89"/>
      <c r="AB493" s="11"/>
      <c r="AC493" s="264"/>
      <c r="AD493" s="264"/>
      <c r="AE493" s="11"/>
      <c r="AF493" s="11"/>
      <c r="AG493" s="11"/>
      <c r="AH493" s="11"/>
      <c r="AI493" s="11"/>
      <c r="AJ493" s="11"/>
      <c r="AK493" s="11"/>
    </row>
    <row r="494" ht="13.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89"/>
      <c r="AB494" s="11"/>
      <c r="AC494" s="264"/>
      <c r="AD494" s="264"/>
      <c r="AE494" s="11"/>
      <c r="AF494" s="11"/>
      <c r="AG494" s="11"/>
      <c r="AH494" s="11"/>
      <c r="AI494" s="11"/>
      <c r="AJ494" s="11"/>
      <c r="AK494" s="11"/>
    </row>
    <row r="495" ht="13.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89"/>
      <c r="AB495" s="11"/>
      <c r="AC495" s="264"/>
      <c r="AD495" s="264"/>
      <c r="AE495" s="11"/>
      <c r="AF495" s="11"/>
      <c r="AG495" s="11"/>
      <c r="AH495" s="11"/>
      <c r="AI495" s="11"/>
      <c r="AJ495" s="11"/>
      <c r="AK495" s="11"/>
    </row>
    <row r="496" ht="13.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89"/>
      <c r="AB496" s="11"/>
      <c r="AC496" s="264"/>
      <c r="AD496" s="264"/>
      <c r="AE496" s="11"/>
      <c r="AF496" s="11"/>
      <c r="AG496" s="11"/>
      <c r="AH496" s="11"/>
      <c r="AI496" s="11"/>
      <c r="AJ496" s="11"/>
      <c r="AK496" s="11"/>
    </row>
    <row r="497" ht="13.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89"/>
      <c r="AB497" s="11"/>
      <c r="AC497" s="264"/>
      <c r="AD497" s="264"/>
      <c r="AE497" s="11"/>
      <c r="AF497" s="11"/>
      <c r="AG497" s="11"/>
      <c r="AH497" s="11"/>
      <c r="AI497" s="11"/>
      <c r="AJ497" s="11"/>
      <c r="AK497" s="11"/>
    </row>
    <row r="498" ht="13.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89"/>
      <c r="AB498" s="11"/>
      <c r="AC498" s="264"/>
      <c r="AD498" s="264"/>
      <c r="AE498" s="11"/>
      <c r="AF498" s="11"/>
      <c r="AG498" s="11"/>
      <c r="AH498" s="11"/>
      <c r="AI498" s="11"/>
      <c r="AJ498" s="11"/>
      <c r="AK498" s="11"/>
    </row>
    <row r="499" ht="13.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89"/>
      <c r="AB499" s="11"/>
      <c r="AC499" s="264"/>
      <c r="AD499" s="264"/>
      <c r="AE499" s="11"/>
      <c r="AF499" s="11"/>
      <c r="AG499" s="11"/>
      <c r="AH499" s="11"/>
      <c r="AI499" s="11"/>
      <c r="AJ499" s="11"/>
      <c r="AK499" s="11"/>
    </row>
    <row r="500" ht="13.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89"/>
      <c r="AB500" s="11"/>
      <c r="AC500" s="264"/>
      <c r="AD500" s="264"/>
      <c r="AE500" s="11"/>
      <c r="AF500" s="11"/>
      <c r="AG500" s="11"/>
      <c r="AH500" s="11"/>
      <c r="AI500" s="11"/>
      <c r="AJ500" s="11"/>
      <c r="AK500" s="11"/>
    </row>
    <row r="501" ht="13.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89"/>
      <c r="AB501" s="11"/>
      <c r="AC501" s="264"/>
      <c r="AD501" s="264"/>
      <c r="AE501" s="11"/>
      <c r="AF501" s="11"/>
      <c r="AG501" s="11"/>
      <c r="AH501" s="11"/>
      <c r="AI501" s="11"/>
      <c r="AJ501" s="11"/>
      <c r="AK501" s="11"/>
    </row>
    <row r="502" ht="13.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89"/>
      <c r="AB502" s="11"/>
      <c r="AC502" s="264"/>
      <c r="AD502" s="264"/>
      <c r="AE502" s="11"/>
      <c r="AF502" s="11"/>
      <c r="AG502" s="11"/>
      <c r="AH502" s="11"/>
      <c r="AI502" s="11"/>
      <c r="AJ502" s="11"/>
      <c r="AK502" s="11"/>
    </row>
    <row r="503" ht="13.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89"/>
      <c r="AB503" s="11"/>
      <c r="AC503" s="264"/>
      <c r="AD503" s="264"/>
      <c r="AE503" s="11"/>
      <c r="AF503" s="11"/>
      <c r="AG503" s="11"/>
      <c r="AH503" s="11"/>
      <c r="AI503" s="11"/>
      <c r="AJ503" s="11"/>
      <c r="AK503" s="11"/>
    </row>
    <row r="504" ht="13.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89"/>
      <c r="AB504" s="11"/>
      <c r="AC504" s="264"/>
      <c r="AD504" s="264"/>
      <c r="AE504" s="11"/>
      <c r="AF504" s="11"/>
      <c r="AG504" s="11"/>
      <c r="AH504" s="11"/>
      <c r="AI504" s="11"/>
      <c r="AJ504" s="11"/>
      <c r="AK504" s="11"/>
    </row>
    <row r="505" ht="13.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89"/>
      <c r="AB505" s="11"/>
      <c r="AC505" s="264"/>
      <c r="AD505" s="264"/>
      <c r="AE505" s="11"/>
      <c r="AF505" s="11"/>
      <c r="AG505" s="11"/>
      <c r="AH505" s="11"/>
      <c r="AI505" s="11"/>
      <c r="AJ505" s="11"/>
      <c r="AK505" s="11"/>
    </row>
    <row r="506" ht="13.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89"/>
      <c r="AB506" s="11"/>
      <c r="AC506" s="264"/>
      <c r="AD506" s="264"/>
      <c r="AE506" s="11"/>
      <c r="AF506" s="11"/>
      <c r="AG506" s="11"/>
      <c r="AH506" s="11"/>
      <c r="AI506" s="11"/>
      <c r="AJ506" s="11"/>
      <c r="AK506" s="11"/>
    </row>
    <row r="507" ht="13.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89"/>
      <c r="AB507" s="11"/>
      <c r="AC507" s="264"/>
      <c r="AD507" s="264"/>
      <c r="AE507" s="11"/>
      <c r="AF507" s="11"/>
      <c r="AG507" s="11"/>
      <c r="AH507" s="11"/>
      <c r="AI507" s="11"/>
      <c r="AJ507" s="11"/>
      <c r="AK507" s="11"/>
    </row>
    <row r="508" ht="13.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89"/>
      <c r="AB508" s="11"/>
      <c r="AC508" s="264"/>
      <c r="AD508" s="264"/>
      <c r="AE508" s="11"/>
      <c r="AF508" s="11"/>
      <c r="AG508" s="11"/>
      <c r="AH508" s="11"/>
      <c r="AI508" s="11"/>
      <c r="AJ508" s="11"/>
      <c r="AK508" s="11"/>
    </row>
    <row r="509" ht="13.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89"/>
      <c r="AB509" s="11"/>
      <c r="AC509" s="264"/>
      <c r="AD509" s="264"/>
      <c r="AE509" s="11"/>
      <c r="AF509" s="11"/>
      <c r="AG509" s="11"/>
      <c r="AH509" s="11"/>
      <c r="AI509" s="11"/>
      <c r="AJ509" s="11"/>
      <c r="AK509" s="11"/>
    </row>
    <row r="510" ht="13.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89"/>
      <c r="AB510" s="11"/>
      <c r="AC510" s="264"/>
      <c r="AD510" s="264"/>
      <c r="AE510" s="11"/>
      <c r="AF510" s="11"/>
      <c r="AG510" s="11"/>
      <c r="AH510" s="11"/>
      <c r="AI510" s="11"/>
      <c r="AJ510" s="11"/>
      <c r="AK510" s="11"/>
    </row>
    <row r="511" ht="13.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89"/>
      <c r="AB511" s="11"/>
      <c r="AC511" s="264"/>
      <c r="AD511" s="264"/>
      <c r="AE511" s="11"/>
      <c r="AF511" s="11"/>
      <c r="AG511" s="11"/>
      <c r="AH511" s="11"/>
      <c r="AI511" s="11"/>
      <c r="AJ511" s="11"/>
      <c r="AK511" s="11"/>
    </row>
    <row r="512" ht="13.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89"/>
      <c r="AB512" s="11"/>
      <c r="AC512" s="264"/>
      <c r="AD512" s="264"/>
      <c r="AE512" s="11"/>
      <c r="AF512" s="11"/>
      <c r="AG512" s="11"/>
      <c r="AH512" s="11"/>
      <c r="AI512" s="11"/>
      <c r="AJ512" s="11"/>
      <c r="AK512" s="11"/>
    </row>
    <row r="513" ht="13.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89"/>
      <c r="AB513" s="11"/>
      <c r="AC513" s="264"/>
      <c r="AD513" s="264"/>
      <c r="AE513" s="11"/>
      <c r="AF513" s="11"/>
      <c r="AG513" s="11"/>
      <c r="AH513" s="11"/>
      <c r="AI513" s="11"/>
      <c r="AJ513" s="11"/>
      <c r="AK513" s="11"/>
    </row>
    <row r="514" ht="13.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89"/>
      <c r="AB514" s="11"/>
      <c r="AC514" s="264"/>
      <c r="AD514" s="264"/>
      <c r="AE514" s="11"/>
      <c r="AF514" s="11"/>
      <c r="AG514" s="11"/>
      <c r="AH514" s="11"/>
      <c r="AI514" s="11"/>
      <c r="AJ514" s="11"/>
      <c r="AK514" s="11"/>
    </row>
    <row r="515" ht="13.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89"/>
      <c r="AB515" s="11"/>
      <c r="AC515" s="264"/>
      <c r="AD515" s="264"/>
      <c r="AE515" s="11"/>
      <c r="AF515" s="11"/>
      <c r="AG515" s="11"/>
      <c r="AH515" s="11"/>
      <c r="AI515" s="11"/>
      <c r="AJ515" s="11"/>
      <c r="AK515" s="11"/>
    </row>
    <row r="516" ht="13.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89"/>
      <c r="AB516" s="11"/>
      <c r="AC516" s="264"/>
      <c r="AD516" s="264"/>
      <c r="AE516" s="11"/>
      <c r="AF516" s="11"/>
      <c r="AG516" s="11"/>
      <c r="AH516" s="11"/>
      <c r="AI516" s="11"/>
      <c r="AJ516" s="11"/>
      <c r="AK516" s="11"/>
    </row>
    <row r="517" ht="13.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89"/>
      <c r="AB517" s="11"/>
      <c r="AC517" s="264"/>
      <c r="AD517" s="264"/>
      <c r="AE517" s="11"/>
      <c r="AF517" s="11"/>
      <c r="AG517" s="11"/>
      <c r="AH517" s="11"/>
      <c r="AI517" s="11"/>
      <c r="AJ517" s="11"/>
      <c r="AK517" s="11"/>
    </row>
    <row r="518" ht="13.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89"/>
      <c r="AB518" s="11"/>
      <c r="AC518" s="264"/>
      <c r="AD518" s="264"/>
      <c r="AE518" s="11"/>
      <c r="AF518" s="11"/>
      <c r="AG518" s="11"/>
      <c r="AH518" s="11"/>
      <c r="AI518" s="11"/>
      <c r="AJ518" s="11"/>
      <c r="AK518" s="11"/>
    </row>
    <row r="519" ht="13.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89"/>
      <c r="AB519" s="11"/>
      <c r="AC519" s="264"/>
      <c r="AD519" s="264"/>
      <c r="AE519" s="11"/>
      <c r="AF519" s="11"/>
      <c r="AG519" s="11"/>
      <c r="AH519" s="11"/>
      <c r="AI519" s="11"/>
      <c r="AJ519" s="11"/>
      <c r="AK519" s="11"/>
    </row>
    <row r="520" ht="13.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89"/>
      <c r="AB520" s="11"/>
      <c r="AC520" s="264"/>
      <c r="AD520" s="264"/>
      <c r="AE520" s="11"/>
      <c r="AF520" s="11"/>
      <c r="AG520" s="11"/>
      <c r="AH520" s="11"/>
      <c r="AI520" s="11"/>
      <c r="AJ520" s="11"/>
      <c r="AK520" s="11"/>
    </row>
    <row r="521" ht="13.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89"/>
      <c r="AB521" s="11"/>
      <c r="AC521" s="264"/>
      <c r="AD521" s="264"/>
      <c r="AE521" s="11"/>
      <c r="AF521" s="11"/>
      <c r="AG521" s="11"/>
      <c r="AH521" s="11"/>
      <c r="AI521" s="11"/>
      <c r="AJ521" s="11"/>
      <c r="AK521" s="11"/>
    </row>
    <row r="522" ht="13.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89"/>
      <c r="AB522" s="11"/>
      <c r="AC522" s="264"/>
      <c r="AD522" s="264"/>
      <c r="AE522" s="11"/>
      <c r="AF522" s="11"/>
      <c r="AG522" s="11"/>
      <c r="AH522" s="11"/>
      <c r="AI522" s="11"/>
      <c r="AJ522" s="11"/>
      <c r="AK522" s="11"/>
    </row>
    <row r="523" ht="13.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89"/>
      <c r="AB523" s="11"/>
      <c r="AC523" s="264"/>
      <c r="AD523" s="264"/>
      <c r="AE523" s="11"/>
      <c r="AF523" s="11"/>
      <c r="AG523" s="11"/>
      <c r="AH523" s="11"/>
      <c r="AI523" s="11"/>
      <c r="AJ523" s="11"/>
      <c r="AK523" s="11"/>
    </row>
    <row r="524" ht="13.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89"/>
      <c r="AB524" s="11"/>
      <c r="AC524" s="264"/>
      <c r="AD524" s="264"/>
      <c r="AE524" s="11"/>
      <c r="AF524" s="11"/>
      <c r="AG524" s="11"/>
      <c r="AH524" s="11"/>
      <c r="AI524" s="11"/>
      <c r="AJ524" s="11"/>
      <c r="AK524" s="11"/>
    </row>
    <row r="525" ht="13.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89"/>
      <c r="AB525" s="11"/>
      <c r="AC525" s="264"/>
      <c r="AD525" s="264"/>
      <c r="AE525" s="11"/>
      <c r="AF525" s="11"/>
      <c r="AG525" s="11"/>
      <c r="AH525" s="11"/>
      <c r="AI525" s="11"/>
      <c r="AJ525" s="11"/>
      <c r="AK525" s="11"/>
    </row>
    <row r="526" ht="13.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89"/>
      <c r="AB526" s="11"/>
      <c r="AC526" s="264"/>
      <c r="AD526" s="264"/>
      <c r="AE526" s="11"/>
      <c r="AF526" s="11"/>
      <c r="AG526" s="11"/>
      <c r="AH526" s="11"/>
      <c r="AI526" s="11"/>
      <c r="AJ526" s="11"/>
      <c r="AK526" s="11"/>
    </row>
    <row r="527" ht="13.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89"/>
      <c r="AB527" s="11"/>
      <c r="AC527" s="264"/>
      <c r="AD527" s="264"/>
      <c r="AE527" s="11"/>
      <c r="AF527" s="11"/>
      <c r="AG527" s="11"/>
      <c r="AH527" s="11"/>
      <c r="AI527" s="11"/>
      <c r="AJ527" s="11"/>
      <c r="AK527" s="11"/>
    </row>
    <row r="528" ht="13.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89"/>
      <c r="AB528" s="11"/>
      <c r="AC528" s="264"/>
      <c r="AD528" s="264"/>
      <c r="AE528" s="11"/>
      <c r="AF528" s="11"/>
      <c r="AG528" s="11"/>
      <c r="AH528" s="11"/>
      <c r="AI528" s="11"/>
      <c r="AJ528" s="11"/>
      <c r="AK528" s="11"/>
    </row>
    <row r="529" ht="13.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89"/>
      <c r="AB529" s="11"/>
      <c r="AC529" s="264"/>
      <c r="AD529" s="264"/>
      <c r="AE529" s="11"/>
      <c r="AF529" s="11"/>
      <c r="AG529" s="11"/>
      <c r="AH529" s="11"/>
      <c r="AI529" s="11"/>
      <c r="AJ529" s="11"/>
      <c r="AK529" s="11"/>
    </row>
    <row r="530" ht="13.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89"/>
      <c r="AB530" s="11"/>
      <c r="AC530" s="264"/>
      <c r="AD530" s="264"/>
      <c r="AE530" s="11"/>
      <c r="AF530" s="11"/>
      <c r="AG530" s="11"/>
      <c r="AH530" s="11"/>
      <c r="AI530" s="11"/>
      <c r="AJ530" s="11"/>
      <c r="AK530" s="11"/>
    </row>
    <row r="531" ht="13.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89"/>
      <c r="AB531" s="11"/>
      <c r="AC531" s="264"/>
      <c r="AD531" s="264"/>
      <c r="AE531" s="11"/>
      <c r="AF531" s="11"/>
      <c r="AG531" s="11"/>
      <c r="AH531" s="11"/>
      <c r="AI531" s="11"/>
      <c r="AJ531" s="11"/>
      <c r="AK531" s="11"/>
    </row>
    <row r="532" ht="13.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89"/>
      <c r="AB532" s="11"/>
      <c r="AC532" s="264"/>
      <c r="AD532" s="264"/>
      <c r="AE532" s="11"/>
      <c r="AF532" s="11"/>
      <c r="AG532" s="11"/>
      <c r="AH532" s="11"/>
      <c r="AI532" s="11"/>
      <c r="AJ532" s="11"/>
      <c r="AK532" s="11"/>
    </row>
    <row r="533" ht="13.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89"/>
      <c r="AB533" s="11"/>
      <c r="AC533" s="264"/>
      <c r="AD533" s="264"/>
      <c r="AE533" s="11"/>
      <c r="AF533" s="11"/>
      <c r="AG533" s="11"/>
      <c r="AH533" s="11"/>
      <c r="AI533" s="11"/>
      <c r="AJ533" s="11"/>
      <c r="AK533" s="11"/>
    </row>
    <row r="534" ht="13.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89"/>
      <c r="AB534" s="11"/>
      <c r="AC534" s="264"/>
      <c r="AD534" s="264"/>
      <c r="AE534" s="11"/>
      <c r="AF534" s="11"/>
      <c r="AG534" s="11"/>
      <c r="AH534" s="11"/>
      <c r="AI534" s="11"/>
      <c r="AJ534" s="11"/>
      <c r="AK534" s="11"/>
    </row>
    <row r="535" ht="13.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89"/>
      <c r="AB535" s="11"/>
      <c r="AC535" s="264"/>
      <c r="AD535" s="264"/>
      <c r="AE535" s="11"/>
      <c r="AF535" s="11"/>
      <c r="AG535" s="11"/>
      <c r="AH535" s="11"/>
      <c r="AI535" s="11"/>
      <c r="AJ535" s="11"/>
      <c r="AK535" s="11"/>
    </row>
    <row r="536" ht="13.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89"/>
      <c r="AB536" s="11"/>
      <c r="AC536" s="264"/>
      <c r="AD536" s="264"/>
      <c r="AE536" s="11"/>
      <c r="AF536" s="11"/>
      <c r="AG536" s="11"/>
      <c r="AH536" s="11"/>
      <c r="AI536" s="11"/>
      <c r="AJ536" s="11"/>
      <c r="AK536" s="11"/>
    </row>
    <row r="537" ht="13.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89"/>
      <c r="AB537" s="11"/>
      <c r="AC537" s="264"/>
      <c r="AD537" s="264"/>
      <c r="AE537" s="11"/>
      <c r="AF537" s="11"/>
      <c r="AG537" s="11"/>
      <c r="AH537" s="11"/>
      <c r="AI537" s="11"/>
      <c r="AJ537" s="11"/>
      <c r="AK537" s="11"/>
    </row>
    <row r="538" ht="13.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89"/>
      <c r="AB538" s="11"/>
      <c r="AC538" s="264"/>
      <c r="AD538" s="264"/>
      <c r="AE538" s="11"/>
      <c r="AF538" s="11"/>
      <c r="AG538" s="11"/>
      <c r="AH538" s="11"/>
      <c r="AI538" s="11"/>
      <c r="AJ538" s="11"/>
      <c r="AK538" s="11"/>
    </row>
    <row r="539" ht="13.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89"/>
      <c r="AB539" s="11"/>
      <c r="AC539" s="264"/>
      <c r="AD539" s="264"/>
      <c r="AE539" s="11"/>
      <c r="AF539" s="11"/>
      <c r="AG539" s="11"/>
      <c r="AH539" s="11"/>
      <c r="AI539" s="11"/>
      <c r="AJ539" s="11"/>
      <c r="AK539" s="11"/>
    </row>
    <row r="540" ht="13.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89"/>
      <c r="AB540" s="11"/>
      <c r="AC540" s="264"/>
      <c r="AD540" s="264"/>
      <c r="AE540" s="11"/>
      <c r="AF540" s="11"/>
      <c r="AG540" s="11"/>
      <c r="AH540" s="11"/>
      <c r="AI540" s="11"/>
      <c r="AJ540" s="11"/>
      <c r="AK540" s="11"/>
    </row>
    <row r="541" ht="13.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89"/>
      <c r="AB541" s="11"/>
      <c r="AC541" s="264"/>
      <c r="AD541" s="264"/>
      <c r="AE541" s="11"/>
      <c r="AF541" s="11"/>
      <c r="AG541" s="11"/>
      <c r="AH541" s="11"/>
      <c r="AI541" s="11"/>
      <c r="AJ541" s="11"/>
      <c r="AK541" s="11"/>
    </row>
    <row r="542" ht="13.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89"/>
      <c r="AB542" s="11"/>
      <c r="AC542" s="264"/>
      <c r="AD542" s="264"/>
      <c r="AE542" s="11"/>
      <c r="AF542" s="11"/>
      <c r="AG542" s="11"/>
      <c r="AH542" s="11"/>
      <c r="AI542" s="11"/>
      <c r="AJ542" s="11"/>
      <c r="AK542" s="11"/>
    </row>
    <row r="543" ht="13.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89"/>
      <c r="AB543" s="11"/>
      <c r="AC543" s="264"/>
      <c r="AD543" s="264"/>
      <c r="AE543" s="11"/>
      <c r="AF543" s="11"/>
      <c r="AG543" s="11"/>
      <c r="AH543" s="11"/>
      <c r="AI543" s="11"/>
      <c r="AJ543" s="11"/>
      <c r="AK543" s="11"/>
    </row>
    <row r="544" ht="13.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89"/>
      <c r="AB544" s="11"/>
      <c r="AC544" s="264"/>
      <c r="AD544" s="264"/>
      <c r="AE544" s="11"/>
      <c r="AF544" s="11"/>
      <c r="AG544" s="11"/>
      <c r="AH544" s="11"/>
      <c r="AI544" s="11"/>
      <c r="AJ544" s="11"/>
      <c r="AK544" s="11"/>
    </row>
    <row r="545" ht="13.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89"/>
      <c r="AB545" s="11"/>
      <c r="AC545" s="264"/>
      <c r="AD545" s="264"/>
      <c r="AE545" s="11"/>
      <c r="AF545" s="11"/>
      <c r="AG545" s="11"/>
      <c r="AH545" s="11"/>
      <c r="AI545" s="11"/>
      <c r="AJ545" s="11"/>
      <c r="AK545" s="11"/>
    </row>
    <row r="546" ht="13.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89"/>
      <c r="AB546" s="11"/>
      <c r="AC546" s="264"/>
      <c r="AD546" s="264"/>
      <c r="AE546" s="11"/>
      <c r="AF546" s="11"/>
      <c r="AG546" s="11"/>
      <c r="AH546" s="11"/>
      <c r="AI546" s="11"/>
      <c r="AJ546" s="11"/>
      <c r="AK546" s="11"/>
    </row>
    <row r="547" ht="13.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89"/>
      <c r="AB547" s="11"/>
      <c r="AC547" s="264"/>
      <c r="AD547" s="264"/>
      <c r="AE547" s="11"/>
      <c r="AF547" s="11"/>
      <c r="AG547" s="11"/>
      <c r="AH547" s="11"/>
      <c r="AI547" s="11"/>
      <c r="AJ547" s="11"/>
      <c r="AK547" s="11"/>
    </row>
    <row r="548" ht="13.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89"/>
      <c r="AB548" s="11"/>
      <c r="AC548" s="264"/>
      <c r="AD548" s="264"/>
      <c r="AE548" s="11"/>
      <c r="AF548" s="11"/>
      <c r="AG548" s="11"/>
      <c r="AH548" s="11"/>
      <c r="AI548" s="11"/>
      <c r="AJ548" s="11"/>
      <c r="AK548" s="11"/>
    </row>
    <row r="549" ht="13.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89"/>
      <c r="AB549" s="11"/>
      <c r="AC549" s="264"/>
      <c r="AD549" s="264"/>
      <c r="AE549" s="11"/>
      <c r="AF549" s="11"/>
      <c r="AG549" s="11"/>
      <c r="AH549" s="11"/>
      <c r="AI549" s="11"/>
      <c r="AJ549" s="11"/>
      <c r="AK549" s="11"/>
    </row>
    <row r="550" ht="13.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89"/>
      <c r="AB550" s="11"/>
      <c r="AC550" s="264"/>
      <c r="AD550" s="264"/>
      <c r="AE550" s="11"/>
      <c r="AF550" s="11"/>
      <c r="AG550" s="11"/>
      <c r="AH550" s="11"/>
      <c r="AI550" s="11"/>
      <c r="AJ550" s="11"/>
      <c r="AK550" s="11"/>
    </row>
    <row r="551" ht="13.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89"/>
      <c r="AB551" s="11"/>
      <c r="AC551" s="264"/>
      <c r="AD551" s="264"/>
      <c r="AE551" s="11"/>
      <c r="AF551" s="11"/>
      <c r="AG551" s="11"/>
      <c r="AH551" s="11"/>
      <c r="AI551" s="11"/>
      <c r="AJ551" s="11"/>
      <c r="AK551" s="11"/>
    </row>
    <row r="552" ht="13.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89"/>
      <c r="AB552" s="11"/>
      <c r="AC552" s="264"/>
      <c r="AD552" s="264"/>
      <c r="AE552" s="11"/>
      <c r="AF552" s="11"/>
      <c r="AG552" s="11"/>
      <c r="AH552" s="11"/>
      <c r="AI552" s="11"/>
      <c r="AJ552" s="11"/>
      <c r="AK552" s="11"/>
    </row>
    <row r="553" ht="13.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89"/>
      <c r="AB553" s="11"/>
      <c r="AC553" s="264"/>
      <c r="AD553" s="264"/>
      <c r="AE553" s="11"/>
      <c r="AF553" s="11"/>
      <c r="AG553" s="11"/>
      <c r="AH553" s="11"/>
      <c r="AI553" s="11"/>
      <c r="AJ553" s="11"/>
      <c r="AK553" s="11"/>
    </row>
    <row r="554" ht="13.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89"/>
      <c r="AB554" s="11"/>
      <c r="AC554" s="264"/>
      <c r="AD554" s="264"/>
      <c r="AE554" s="11"/>
      <c r="AF554" s="11"/>
      <c r="AG554" s="11"/>
      <c r="AH554" s="11"/>
      <c r="AI554" s="11"/>
      <c r="AJ554" s="11"/>
      <c r="AK554" s="11"/>
    </row>
    <row r="555" ht="13.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89"/>
      <c r="AB555" s="11"/>
      <c r="AC555" s="264"/>
      <c r="AD555" s="264"/>
      <c r="AE555" s="11"/>
      <c r="AF555" s="11"/>
      <c r="AG555" s="11"/>
      <c r="AH555" s="11"/>
      <c r="AI555" s="11"/>
      <c r="AJ555" s="11"/>
      <c r="AK555" s="11"/>
    </row>
    <row r="556" ht="13.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89"/>
      <c r="AB556" s="11"/>
      <c r="AC556" s="264"/>
      <c r="AD556" s="264"/>
      <c r="AE556" s="11"/>
      <c r="AF556" s="11"/>
      <c r="AG556" s="11"/>
      <c r="AH556" s="11"/>
      <c r="AI556" s="11"/>
      <c r="AJ556" s="11"/>
      <c r="AK556" s="11"/>
    </row>
    <row r="557" ht="13.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89"/>
      <c r="AB557" s="11"/>
      <c r="AC557" s="264"/>
      <c r="AD557" s="264"/>
      <c r="AE557" s="11"/>
      <c r="AF557" s="11"/>
      <c r="AG557" s="11"/>
      <c r="AH557" s="11"/>
      <c r="AI557" s="11"/>
      <c r="AJ557" s="11"/>
      <c r="AK557" s="11"/>
    </row>
    <row r="558" ht="13.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89"/>
      <c r="AB558" s="11"/>
      <c r="AC558" s="264"/>
      <c r="AD558" s="264"/>
      <c r="AE558" s="11"/>
      <c r="AF558" s="11"/>
      <c r="AG558" s="11"/>
      <c r="AH558" s="11"/>
      <c r="AI558" s="11"/>
      <c r="AJ558" s="11"/>
      <c r="AK558" s="11"/>
    </row>
    <row r="559" ht="13.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89"/>
      <c r="AB559" s="11"/>
      <c r="AC559" s="264"/>
      <c r="AD559" s="264"/>
      <c r="AE559" s="11"/>
      <c r="AF559" s="11"/>
      <c r="AG559" s="11"/>
      <c r="AH559" s="11"/>
      <c r="AI559" s="11"/>
      <c r="AJ559" s="11"/>
      <c r="AK559" s="11"/>
    </row>
    <row r="560" ht="13.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89"/>
      <c r="AB560" s="11"/>
      <c r="AC560" s="264"/>
      <c r="AD560" s="264"/>
      <c r="AE560" s="11"/>
      <c r="AF560" s="11"/>
      <c r="AG560" s="11"/>
      <c r="AH560" s="11"/>
      <c r="AI560" s="11"/>
      <c r="AJ560" s="11"/>
      <c r="AK560" s="11"/>
    </row>
    <row r="561" ht="13.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89"/>
      <c r="AB561" s="11"/>
      <c r="AC561" s="264"/>
      <c r="AD561" s="264"/>
      <c r="AE561" s="11"/>
      <c r="AF561" s="11"/>
      <c r="AG561" s="11"/>
      <c r="AH561" s="11"/>
      <c r="AI561" s="11"/>
      <c r="AJ561" s="11"/>
      <c r="AK561" s="11"/>
    </row>
    <row r="562" ht="13.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89"/>
      <c r="AB562" s="11"/>
      <c r="AC562" s="264"/>
      <c r="AD562" s="264"/>
      <c r="AE562" s="11"/>
      <c r="AF562" s="11"/>
      <c r="AG562" s="11"/>
      <c r="AH562" s="11"/>
      <c r="AI562" s="11"/>
      <c r="AJ562" s="11"/>
      <c r="AK562" s="11"/>
    </row>
    <row r="563" ht="13.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89"/>
      <c r="AB563" s="11"/>
      <c r="AC563" s="264"/>
      <c r="AD563" s="264"/>
      <c r="AE563" s="11"/>
      <c r="AF563" s="11"/>
      <c r="AG563" s="11"/>
      <c r="AH563" s="11"/>
      <c r="AI563" s="11"/>
      <c r="AJ563" s="11"/>
      <c r="AK563" s="11"/>
    </row>
    <row r="564" ht="13.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89"/>
      <c r="AB564" s="11"/>
      <c r="AC564" s="264"/>
      <c r="AD564" s="264"/>
      <c r="AE564" s="11"/>
      <c r="AF564" s="11"/>
      <c r="AG564" s="11"/>
      <c r="AH564" s="11"/>
      <c r="AI564" s="11"/>
      <c r="AJ564" s="11"/>
      <c r="AK564" s="11"/>
    </row>
    <row r="565" ht="13.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89"/>
      <c r="AB565" s="11"/>
      <c r="AC565" s="264"/>
      <c r="AD565" s="264"/>
      <c r="AE565" s="11"/>
      <c r="AF565" s="11"/>
      <c r="AG565" s="11"/>
      <c r="AH565" s="11"/>
      <c r="AI565" s="11"/>
      <c r="AJ565" s="11"/>
      <c r="AK565" s="11"/>
    </row>
    <row r="566" ht="13.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89"/>
      <c r="AB566" s="11"/>
      <c r="AC566" s="264"/>
      <c r="AD566" s="264"/>
      <c r="AE566" s="11"/>
      <c r="AF566" s="11"/>
      <c r="AG566" s="11"/>
      <c r="AH566" s="11"/>
      <c r="AI566" s="11"/>
      <c r="AJ566" s="11"/>
      <c r="AK566" s="11"/>
    </row>
    <row r="567" ht="13.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89"/>
      <c r="AB567" s="11"/>
      <c r="AC567" s="264"/>
      <c r="AD567" s="264"/>
      <c r="AE567" s="11"/>
      <c r="AF567" s="11"/>
      <c r="AG567" s="11"/>
      <c r="AH567" s="11"/>
      <c r="AI567" s="11"/>
      <c r="AJ567" s="11"/>
      <c r="AK567" s="11"/>
    </row>
    <row r="568" ht="13.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89"/>
      <c r="AB568" s="11"/>
      <c r="AC568" s="264"/>
      <c r="AD568" s="264"/>
      <c r="AE568" s="11"/>
      <c r="AF568" s="11"/>
      <c r="AG568" s="11"/>
      <c r="AH568" s="11"/>
      <c r="AI568" s="11"/>
      <c r="AJ568" s="11"/>
      <c r="AK568" s="11"/>
    </row>
    <row r="569" ht="13.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89"/>
      <c r="AB569" s="11"/>
      <c r="AC569" s="264"/>
      <c r="AD569" s="264"/>
      <c r="AE569" s="11"/>
      <c r="AF569" s="11"/>
      <c r="AG569" s="11"/>
      <c r="AH569" s="11"/>
      <c r="AI569" s="11"/>
      <c r="AJ569" s="11"/>
      <c r="AK569" s="11"/>
    </row>
    <row r="570" ht="13.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89"/>
      <c r="AB570" s="11"/>
      <c r="AC570" s="264"/>
      <c r="AD570" s="264"/>
      <c r="AE570" s="11"/>
      <c r="AF570" s="11"/>
      <c r="AG570" s="11"/>
      <c r="AH570" s="11"/>
      <c r="AI570" s="11"/>
      <c r="AJ570" s="11"/>
      <c r="AK570" s="11"/>
    </row>
    <row r="571" ht="13.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89"/>
      <c r="AB571" s="11"/>
      <c r="AC571" s="264"/>
      <c r="AD571" s="264"/>
      <c r="AE571" s="11"/>
      <c r="AF571" s="11"/>
      <c r="AG571" s="11"/>
      <c r="AH571" s="11"/>
      <c r="AI571" s="11"/>
      <c r="AJ571" s="11"/>
      <c r="AK571" s="11"/>
    </row>
    <row r="572" ht="13.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89"/>
      <c r="AB572" s="11"/>
      <c r="AC572" s="264"/>
      <c r="AD572" s="264"/>
      <c r="AE572" s="11"/>
      <c r="AF572" s="11"/>
      <c r="AG572" s="11"/>
      <c r="AH572" s="11"/>
      <c r="AI572" s="11"/>
      <c r="AJ572" s="11"/>
      <c r="AK572" s="11"/>
    </row>
    <row r="573" ht="13.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89"/>
      <c r="AB573" s="11"/>
      <c r="AC573" s="264"/>
      <c r="AD573" s="264"/>
      <c r="AE573" s="11"/>
      <c r="AF573" s="11"/>
      <c r="AG573" s="11"/>
      <c r="AH573" s="11"/>
      <c r="AI573" s="11"/>
      <c r="AJ573" s="11"/>
      <c r="AK573" s="11"/>
    </row>
    <row r="574" ht="13.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89"/>
      <c r="AB574" s="11"/>
      <c r="AC574" s="264"/>
      <c r="AD574" s="264"/>
      <c r="AE574" s="11"/>
      <c r="AF574" s="11"/>
      <c r="AG574" s="11"/>
      <c r="AH574" s="11"/>
      <c r="AI574" s="11"/>
      <c r="AJ574" s="11"/>
      <c r="AK574" s="11"/>
    </row>
    <row r="575" ht="13.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89"/>
      <c r="AB575" s="11"/>
      <c r="AC575" s="264"/>
      <c r="AD575" s="264"/>
      <c r="AE575" s="11"/>
      <c r="AF575" s="11"/>
      <c r="AG575" s="11"/>
      <c r="AH575" s="11"/>
      <c r="AI575" s="11"/>
      <c r="AJ575" s="11"/>
      <c r="AK575" s="11"/>
    </row>
    <row r="576" ht="13.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89"/>
      <c r="AB576" s="11"/>
      <c r="AC576" s="264"/>
      <c r="AD576" s="264"/>
      <c r="AE576" s="11"/>
      <c r="AF576" s="11"/>
      <c r="AG576" s="11"/>
      <c r="AH576" s="11"/>
      <c r="AI576" s="11"/>
      <c r="AJ576" s="11"/>
      <c r="AK576" s="11"/>
    </row>
    <row r="577" ht="13.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89"/>
      <c r="AB577" s="11"/>
      <c r="AC577" s="264"/>
      <c r="AD577" s="264"/>
      <c r="AE577" s="11"/>
      <c r="AF577" s="11"/>
      <c r="AG577" s="11"/>
      <c r="AH577" s="11"/>
      <c r="AI577" s="11"/>
      <c r="AJ577" s="11"/>
      <c r="AK577" s="11"/>
    </row>
    <row r="578" ht="13.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89"/>
      <c r="AB578" s="11"/>
      <c r="AC578" s="264"/>
      <c r="AD578" s="264"/>
      <c r="AE578" s="11"/>
      <c r="AF578" s="11"/>
      <c r="AG578" s="11"/>
      <c r="AH578" s="11"/>
      <c r="AI578" s="11"/>
      <c r="AJ578" s="11"/>
      <c r="AK578" s="11"/>
    </row>
    <row r="579" ht="13.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89"/>
      <c r="AB579" s="11"/>
      <c r="AC579" s="264"/>
      <c r="AD579" s="264"/>
      <c r="AE579" s="11"/>
      <c r="AF579" s="11"/>
      <c r="AG579" s="11"/>
      <c r="AH579" s="11"/>
      <c r="AI579" s="11"/>
      <c r="AJ579" s="11"/>
      <c r="AK579" s="11"/>
    </row>
    <row r="580" ht="13.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89"/>
      <c r="AB580" s="11"/>
      <c r="AC580" s="264"/>
      <c r="AD580" s="264"/>
      <c r="AE580" s="11"/>
      <c r="AF580" s="11"/>
      <c r="AG580" s="11"/>
      <c r="AH580" s="11"/>
      <c r="AI580" s="11"/>
      <c r="AJ580" s="11"/>
      <c r="AK580" s="11"/>
    </row>
    <row r="581" ht="13.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89"/>
      <c r="AB581" s="11"/>
      <c r="AC581" s="264"/>
      <c r="AD581" s="264"/>
      <c r="AE581" s="11"/>
      <c r="AF581" s="11"/>
      <c r="AG581" s="11"/>
      <c r="AH581" s="11"/>
      <c r="AI581" s="11"/>
      <c r="AJ581" s="11"/>
      <c r="AK581" s="11"/>
    </row>
    <row r="582" ht="13.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89"/>
      <c r="AB582" s="11"/>
      <c r="AC582" s="264"/>
      <c r="AD582" s="264"/>
      <c r="AE582" s="11"/>
      <c r="AF582" s="11"/>
      <c r="AG582" s="11"/>
      <c r="AH582" s="11"/>
      <c r="AI582" s="11"/>
      <c r="AJ582" s="11"/>
      <c r="AK582" s="11"/>
    </row>
    <row r="583" ht="13.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89"/>
      <c r="AB583" s="11"/>
      <c r="AC583" s="264"/>
      <c r="AD583" s="264"/>
      <c r="AE583" s="11"/>
      <c r="AF583" s="11"/>
      <c r="AG583" s="11"/>
      <c r="AH583" s="11"/>
      <c r="AI583" s="11"/>
      <c r="AJ583" s="11"/>
      <c r="AK583" s="11"/>
    </row>
    <row r="584" ht="13.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89"/>
      <c r="AB584" s="11"/>
      <c r="AC584" s="264"/>
      <c r="AD584" s="264"/>
      <c r="AE584" s="11"/>
      <c r="AF584" s="11"/>
      <c r="AG584" s="11"/>
      <c r="AH584" s="11"/>
      <c r="AI584" s="11"/>
      <c r="AJ584" s="11"/>
      <c r="AK584" s="11"/>
    </row>
    <row r="585" ht="13.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89"/>
      <c r="AB585" s="11"/>
      <c r="AC585" s="264"/>
      <c r="AD585" s="264"/>
      <c r="AE585" s="11"/>
      <c r="AF585" s="11"/>
      <c r="AG585" s="11"/>
      <c r="AH585" s="11"/>
      <c r="AI585" s="11"/>
      <c r="AJ585" s="11"/>
      <c r="AK585" s="11"/>
    </row>
    <row r="586" ht="13.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89"/>
      <c r="AB586" s="11"/>
      <c r="AC586" s="264"/>
      <c r="AD586" s="264"/>
      <c r="AE586" s="11"/>
      <c r="AF586" s="11"/>
      <c r="AG586" s="11"/>
      <c r="AH586" s="11"/>
      <c r="AI586" s="11"/>
      <c r="AJ586" s="11"/>
      <c r="AK586" s="11"/>
    </row>
    <row r="587" ht="13.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89"/>
      <c r="AB587" s="11"/>
      <c r="AC587" s="264"/>
      <c r="AD587" s="264"/>
      <c r="AE587" s="11"/>
      <c r="AF587" s="11"/>
      <c r="AG587" s="11"/>
      <c r="AH587" s="11"/>
      <c r="AI587" s="11"/>
      <c r="AJ587" s="11"/>
      <c r="AK587" s="11"/>
    </row>
    <row r="588" ht="13.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89"/>
      <c r="AB588" s="11"/>
      <c r="AC588" s="264"/>
      <c r="AD588" s="264"/>
      <c r="AE588" s="11"/>
      <c r="AF588" s="11"/>
      <c r="AG588" s="11"/>
      <c r="AH588" s="11"/>
      <c r="AI588" s="11"/>
      <c r="AJ588" s="11"/>
      <c r="AK588" s="11"/>
    </row>
    <row r="589" ht="13.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89"/>
      <c r="AB589" s="11"/>
      <c r="AC589" s="264"/>
      <c r="AD589" s="264"/>
      <c r="AE589" s="11"/>
      <c r="AF589" s="11"/>
      <c r="AG589" s="11"/>
      <c r="AH589" s="11"/>
      <c r="AI589" s="11"/>
      <c r="AJ589" s="11"/>
      <c r="AK589" s="11"/>
    </row>
    <row r="590" ht="13.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89"/>
      <c r="AB590" s="11"/>
      <c r="AC590" s="264"/>
      <c r="AD590" s="264"/>
      <c r="AE590" s="11"/>
      <c r="AF590" s="11"/>
      <c r="AG590" s="11"/>
      <c r="AH590" s="11"/>
      <c r="AI590" s="11"/>
      <c r="AJ590" s="11"/>
      <c r="AK590" s="11"/>
    </row>
    <row r="591" ht="13.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89"/>
      <c r="AB591" s="11"/>
      <c r="AC591" s="264"/>
      <c r="AD591" s="264"/>
      <c r="AE591" s="11"/>
      <c r="AF591" s="11"/>
      <c r="AG591" s="11"/>
      <c r="AH591" s="11"/>
      <c r="AI591" s="11"/>
      <c r="AJ591" s="11"/>
      <c r="AK591" s="11"/>
    </row>
    <row r="592" ht="13.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89"/>
      <c r="AB592" s="11"/>
      <c r="AC592" s="264"/>
      <c r="AD592" s="264"/>
      <c r="AE592" s="11"/>
      <c r="AF592" s="11"/>
      <c r="AG592" s="11"/>
      <c r="AH592" s="11"/>
      <c r="AI592" s="11"/>
      <c r="AJ592" s="11"/>
      <c r="AK592" s="11"/>
    </row>
    <row r="593" ht="13.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89"/>
      <c r="AB593" s="11"/>
      <c r="AC593" s="264"/>
      <c r="AD593" s="264"/>
      <c r="AE593" s="11"/>
      <c r="AF593" s="11"/>
      <c r="AG593" s="11"/>
      <c r="AH593" s="11"/>
      <c r="AI593" s="11"/>
      <c r="AJ593" s="11"/>
      <c r="AK593" s="11"/>
    </row>
    <row r="594" ht="13.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89"/>
      <c r="AB594" s="11"/>
      <c r="AC594" s="264"/>
      <c r="AD594" s="264"/>
      <c r="AE594" s="11"/>
      <c r="AF594" s="11"/>
      <c r="AG594" s="11"/>
      <c r="AH594" s="11"/>
      <c r="AI594" s="11"/>
      <c r="AJ594" s="11"/>
      <c r="AK594" s="11"/>
    </row>
    <row r="595" ht="13.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89"/>
      <c r="AB595" s="11"/>
      <c r="AC595" s="264"/>
      <c r="AD595" s="264"/>
      <c r="AE595" s="11"/>
      <c r="AF595" s="11"/>
      <c r="AG595" s="11"/>
      <c r="AH595" s="11"/>
      <c r="AI595" s="11"/>
      <c r="AJ595" s="11"/>
      <c r="AK595" s="11"/>
    </row>
    <row r="596" ht="13.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89"/>
      <c r="AB596" s="11"/>
      <c r="AC596" s="264"/>
      <c r="AD596" s="264"/>
      <c r="AE596" s="11"/>
      <c r="AF596" s="11"/>
      <c r="AG596" s="11"/>
      <c r="AH596" s="11"/>
      <c r="AI596" s="11"/>
      <c r="AJ596" s="11"/>
      <c r="AK596" s="11"/>
    </row>
    <row r="597" ht="13.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89"/>
      <c r="AB597" s="11"/>
      <c r="AC597" s="264"/>
      <c r="AD597" s="264"/>
      <c r="AE597" s="11"/>
      <c r="AF597" s="11"/>
      <c r="AG597" s="11"/>
      <c r="AH597" s="11"/>
      <c r="AI597" s="11"/>
      <c r="AJ597" s="11"/>
      <c r="AK597" s="11"/>
    </row>
    <row r="598" ht="13.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89"/>
      <c r="AB598" s="11"/>
      <c r="AC598" s="264"/>
      <c r="AD598" s="264"/>
      <c r="AE598" s="11"/>
      <c r="AF598" s="11"/>
      <c r="AG598" s="11"/>
      <c r="AH598" s="11"/>
      <c r="AI598" s="11"/>
      <c r="AJ598" s="11"/>
      <c r="AK598" s="11"/>
    </row>
    <row r="599" ht="13.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89"/>
      <c r="AB599" s="11"/>
      <c r="AC599" s="264"/>
      <c r="AD599" s="264"/>
      <c r="AE599" s="11"/>
      <c r="AF599" s="11"/>
      <c r="AG599" s="11"/>
      <c r="AH599" s="11"/>
      <c r="AI599" s="11"/>
      <c r="AJ599" s="11"/>
      <c r="AK599" s="11"/>
    </row>
    <row r="600" ht="13.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89"/>
      <c r="AB600" s="11"/>
      <c r="AC600" s="264"/>
      <c r="AD600" s="264"/>
      <c r="AE600" s="11"/>
      <c r="AF600" s="11"/>
      <c r="AG600" s="11"/>
      <c r="AH600" s="11"/>
      <c r="AI600" s="11"/>
      <c r="AJ600" s="11"/>
      <c r="AK600" s="11"/>
    </row>
    <row r="601" ht="13.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89"/>
      <c r="AB601" s="11"/>
      <c r="AC601" s="264"/>
      <c r="AD601" s="264"/>
      <c r="AE601" s="11"/>
      <c r="AF601" s="11"/>
      <c r="AG601" s="11"/>
      <c r="AH601" s="11"/>
      <c r="AI601" s="11"/>
      <c r="AJ601" s="11"/>
      <c r="AK601" s="11"/>
    </row>
    <row r="602" ht="13.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89"/>
      <c r="AB602" s="11"/>
      <c r="AC602" s="264"/>
      <c r="AD602" s="264"/>
      <c r="AE602" s="11"/>
      <c r="AF602" s="11"/>
      <c r="AG602" s="11"/>
      <c r="AH602" s="11"/>
      <c r="AI602" s="11"/>
      <c r="AJ602" s="11"/>
      <c r="AK602" s="11"/>
    </row>
    <row r="603" ht="13.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89"/>
      <c r="AB603" s="11"/>
      <c r="AC603" s="264"/>
      <c r="AD603" s="264"/>
      <c r="AE603" s="11"/>
      <c r="AF603" s="11"/>
      <c r="AG603" s="11"/>
      <c r="AH603" s="11"/>
      <c r="AI603" s="11"/>
      <c r="AJ603" s="11"/>
      <c r="AK603" s="11"/>
    </row>
    <row r="604" ht="13.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89"/>
      <c r="AB604" s="11"/>
      <c r="AC604" s="264"/>
      <c r="AD604" s="264"/>
      <c r="AE604" s="11"/>
      <c r="AF604" s="11"/>
      <c r="AG604" s="11"/>
      <c r="AH604" s="11"/>
      <c r="AI604" s="11"/>
      <c r="AJ604" s="11"/>
      <c r="AK604" s="11"/>
    </row>
    <row r="605" ht="13.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89"/>
      <c r="AB605" s="11"/>
      <c r="AC605" s="264"/>
      <c r="AD605" s="264"/>
      <c r="AE605" s="11"/>
      <c r="AF605" s="11"/>
      <c r="AG605" s="11"/>
      <c r="AH605" s="11"/>
      <c r="AI605" s="11"/>
      <c r="AJ605" s="11"/>
      <c r="AK605" s="11"/>
    </row>
    <row r="606" ht="13.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89"/>
      <c r="AB606" s="11"/>
      <c r="AC606" s="264"/>
      <c r="AD606" s="264"/>
      <c r="AE606" s="11"/>
      <c r="AF606" s="11"/>
      <c r="AG606" s="11"/>
      <c r="AH606" s="11"/>
      <c r="AI606" s="11"/>
      <c r="AJ606" s="11"/>
      <c r="AK606" s="11"/>
    </row>
    <row r="607" ht="13.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89"/>
      <c r="AB607" s="11"/>
      <c r="AC607" s="264"/>
      <c r="AD607" s="264"/>
      <c r="AE607" s="11"/>
      <c r="AF607" s="11"/>
      <c r="AG607" s="11"/>
      <c r="AH607" s="11"/>
      <c r="AI607" s="11"/>
      <c r="AJ607" s="11"/>
      <c r="AK607" s="11"/>
    </row>
    <row r="608" ht="13.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89"/>
      <c r="AB608" s="11"/>
      <c r="AC608" s="264"/>
      <c r="AD608" s="264"/>
      <c r="AE608" s="11"/>
      <c r="AF608" s="11"/>
      <c r="AG608" s="11"/>
      <c r="AH608" s="11"/>
      <c r="AI608" s="11"/>
      <c r="AJ608" s="11"/>
      <c r="AK608" s="11"/>
    </row>
    <row r="609" ht="13.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89"/>
      <c r="AB609" s="11"/>
      <c r="AC609" s="264"/>
      <c r="AD609" s="264"/>
      <c r="AE609" s="11"/>
      <c r="AF609" s="11"/>
      <c r="AG609" s="11"/>
      <c r="AH609" s="11"/>
      <c r="AI609" s="11"/>
      <c r="AJ609" s="11"/>
      <c r="AK609" s="11"/>
    </row>
    <row r="610" ht="13.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89"/>
      <c r="AB610" s="11"/>
      <c r="AC610" s="264"/>
      <c r="AD610" s="264"/>
      <c r="AE610" s="11"/>
      <c r="AF610" s="11"/>
      <c r="AG610" s="11"/>
      <c r="AH610" s="11"/>
      <c r="AI610" s="11"/>
      <c r="AJ610" s="11"/>
      <c r="AK610" s="11"/>
    </row>
    <row r="611" ht="13.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89"/>
      <c r="AB611" s="11"/>
      <c r="AC611" s="264"/>
      <c r="AD611" s="264"/>
      <c r="AE611" s="11"/>
      <c r="AF611" s="11"/>
      <c r="AG611" s="11"/>
      <c r="AH611" s="11"/>
      <c r="AI611" s="11"/>
      <c r="AJ611" s="11"/>
      <c r="AK611" s="11"/>
    </row>
    <row r="612" ht="13.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89"/>
      <c r="AB612" s="11"/>
      <c r="AC612" s="264"/>
      <c r="AD612" s="264"/>
      <c r="AE612" s="11"/>
      <c r="AF612" s="11"/>
      <c r="AG612" s="11"/>
      <c r="AH612" s="11"/>
      <c r="AI612" s="11"/>
      <c r="AJ612" s="11"/>
      <c r="AK612" s="11"/>
    </row>
    <row r="613" ht="13.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89"/>
      <c r="AB613" s="11"/>
      <c r="AC613" s="264"/>
      <c r="AD613" s="264"/>
      <c r="AE613" s="11"/>
      <c r="AF613" s="11"/>
      <c r="AG613" s="11"/>
      <c r="AH613" s="11"/>
      <c r="AI613" s="11"/>
      <c r="AJ613" s="11"/>
      <c r="AK613" s="11"/>
    </row>
    <row r="614" ht="13.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89"/>
      <c r="AB614" s="11"/>
      <c r="AC614" s="264"/>
      <c r="AD614" s="264"/>
      <c r="AE614" s="11"/>
      <c r="AF614" s="11"/>
      <c r="AG614" s="11"/>
      <c r="AH614" s="11"/>
      <c r="AI614" s="11"/>
      <c r="AJ614" s="11"/>
      <c r="AK614" s="11"/>
    </row>
    <row r="615" ht="13.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89"/>
      <c r="AB615" s="11"/>
      <c r="AC615" s="264"/>
      <c r="AD615" s="264"/>
      <c r="AE615" s="11"/>
      <c r="AF615" s="11"/>
      <c r="AG615" s="11"/>
      <c r="AH615" s="11"/>
      <c r="AI615" s="11"/>
      <c r="AJ615" s="11"/>
      <c r="AK615" s="11"/>
    </row>
    <row r="616" ht="13.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89"/>
      <c r="AB616" s="11"/>
      <c r="AC616" s="264"/>
      <c r="AD616" s="264"/>
      <c r="AE616" s="11"/>
      <c r="AF616" s="11"/>
      <c r="AG616" s="11"/>
      <c r="AH616" s="11"/>
      <c r="AI616" s="11"/>
      <c r="AJ616" s="11"/>
      <c r="AK616" s="11"/>
    </row>
    <row r="617" ht="13.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89"/>
      <c r="AB617" s="11"/>
      <c r="AC617" s="264"/>
      <c r="AD617" s="264"/>
      <c r="AE617" s="11"/>
      <c r="AF617" s="11"/>
      <c r="AG617" s="11"/>
      <c r="AH617" s="11"/>
      <c r="AI617" s="11"/>
      <c r="AJ617" s="11"/>
      <c r="AK617" s="11"/>
    </row>
    <row r="618" ht="13.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89"/>
      <c r="AB618" s="11"/>
      <c r="AC618" s="264"/>
      <c r="AD618" s="264"/>
      <c r="AE618" s="11"/>
      <c r="AF618" s="11"/>
      <c r="AG618" s="11"/>
      <c r="AH618" s="11"/>
      <c r="AI618" s="11"/>
      <c r="AJ618" s="11"/>
      <c r="AK618" s="11"/>
    </row>
    <row r="619" ht="13.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89"/>
      <c r="AB619" s="11"/>
      <c r="AC619" s="264"/>
      <c r="AD619" s="264"/>
      <c r="AE619" s="11"/>
      <c r="AF619" s="11"/>
      <c r="AG619" s="11"/>
      <c r="AH619" s="11"/>
      <c r="AI619" s="11"/>
      <c r="AJ619" s="11"/>
      <c r="AK619" s="11"/>
    </row>
    <row r="620" ht="13.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89"/>
      <c r="AB620" s="11"/>
      <c r="AC620" s="264"/>
      <c r="AD620" s="264"/>
      <c r="AE620" s="11"/>
      <c r="AF620" s="11"/>
      <c r="AG620" s="11"/>
      <c r="AH620" s="11"/>
      <c r="AI620" s="11"/>
      <c r="AJ620" s="11"/>
      <c r="AK620" s="11"/>
    </row>
    <row r="621" ht="13.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89"/>
      <c r="AB621" s="11"/>
      <c r="AC621" s="264"/>
      <c r="AD621" s="264"/>
      <c r="AE621" s="11"/>
      <c r="AF621" s="11"/>
      <c r="AG621" s="11"/>
      <c r="AH621" s="11"/>
      <c r="AI621" s="11"/>
      <c r="AJ621" s="11"/>
      <c r="AK621" s="11"/>
    </row>
    <row r="622" ht="13.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89"/>
      <c r="AB622" s="11"/>
      <c r="AC622" s="264"/>
      <c r="AD622" s="264"/>
      <c r="AE622" s="11"/>
      <c r="AF622" s="11"/>
      <c r="AG622" s="11"/>
      <c r="AH622" s="11"/>
      <c r="AI622" s="11"/>
      <c r="AJ622" s="11"/>
      <c r="AK622" s="11"/>
    </row>
    <row r="623" ht="13.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89"/>
      <c r="AB623" s="11"/>
      <c r="AC623" s="264"/>
      <c r="AD623" s="264"/>
      <c r="AE623" s="11"/>
      <c r="AF623" s="11"/>
      <c r="AG623" s="11"/>
      <c r="AH623" s="11"/>
      <c r="AI623" s="11"/>
      <c r="AJ623" s="11"/>
      <c r="AK623" s="11"/>
    </row>
    <row r="624" ht="13.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89"/>
      <c r="AB624" s="11"/>
      <c r="AC624" s="264"/>
      <c r="AD624" s="264"/>
      <c r="AE624" s="11"/>
      <c r="AF624" s="11"/>
      <c r="AG624" s="11"/>
      <c r="AH624" s="11"/>
      <c r="AI624" s="11"/>
      <c r="AJ624" s="11"/>
      <c r="AK624" s="11"/>
    </row>
    <row r="625" ht="13.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89"/>
      <c r="AB625" s="11"/>
      <c r="AC625" s="264"/>
      <c r="AD625" s="264"/>
      <c r="AE625" s="11"/>
      <c r="AF625" s="11"/>
      <c r="AG625" s="11"/>
      <c r="AH625" s="11"/>
      <c r="AI625" s="11"/>
      <c r="AJ625" s="11"/>
      <c r="AK625" s="11"/>
    </row>
    <row r="626" ht="13.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89"/>
      <c r="AB626" s="11"/>
      <c r="AC626" s="264"/>
      <c r="AD626" s="264"/>
      <c r="AE626" s="11"/>
      <c r="AF626" s="11"/>
      <c r="AG626" s="11"/>
      <c r="AH626" s="11"/>
      <c r="AI626" s="11"/>
      <c r="AJ626" s="11"/>
      <c r="AK626" s="11"/>
    </row>
    <row r="627" ht="13.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89"/>
      <c r="AB627" s="11"/>
      <c r="AC627" s="264"/>
      <c r="AD627" s="264"/>
      <c r="AE627" s="11"/>
      <c r="AF627" s="11"/>
      <c r="AG627" s="11"/>
      <c r="AH627" s="11"/>
      <c r="AI627" s="11"/>
      <c r="AJ627" s="11"/>
      <c r="AK627" s="11"/>
    </row>
    <row r="628" ht="13.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89"/>
      <c r="AB628" s="11"/>
      <c r="AC628" s="264"/>
      <c r="AD628" s="264"/>
      <c r="AE628" s="11"/>
      <c r="AF628" s="11"/>
      <c r="AG628" s="11"/>
      <c r="AH628" s="11"/>
      <c r="AI628" s="11"/>
      <c r="AJ628" s="11"/>
      <c r="AK628" s="11"/>
    </row>
    <row r="629" ht="13.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89"/>
      <c r="AB629" s="11"/>
      <c r="AC629" s="264"/>
      <c r="AD629" s="264"/>
      <c r="AE629" s="11"/>
      <c r="AF629" s="11"/>
      <c r="AG629" s="11"/>
      <c r="AH629" s="11"/>
      <c r="AI629" s="11"/>
      <c r="AJ629" s="11"/>
      <c r="AK629" s="11"/>
    </row>
    <row r="630" ht="13.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89"/>
      <c r="AB630" s="11"/>
      <c r="AC630" s="264"/>
      <c r="AD630" s="264"/>
      <c r="AE630" s="11"/>
      <c r="AF630" s="11"/>
      <c r="AG630" s="11"/>
      <c r="AH630" s="11"/>
      <c r="AI630" s="11"/>
      <c r="AJ630" s="11"/>
      <c r="AK630" s="11"/>
    </row>
    <row r="631" ht="13.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89"/>
      <c r="AB631" s="11"/>
      <c r="AC631" s="264"/>
      <c r="AD631" s="264"/>
      <c r="AE631" s="11"/>
      <c r="AF631" s="11"/>
      <c r="AG631" s="11"/>
      <c r="AH631" s="11"/>
      <c r="AI631" s="11"/>
      <c r="AJ631" s="11"/>
      <c r="AK631" s="11"/>
    </row>
    <row r="632" ht="13.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89"/>
      <c r="AB632" s="11"/>
      <c r="AC632" s="264"/>
      <c r="AD632" s="264"/>
      <c r="AE632" s="11"/>
      <c r="AF632" s="11"/>
      <c r="AG632" s="11"/>
      <c r="AH632" s="11"/>
      <c r="AI632" s="11"/>
      <c r="AJ632" s="11"/>
      <c r="AK632" s="11"/>
    </row>
    <row r="633" ht="13.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89"/>
      <c r="AB633" s="11"/>
      <c r="AC633" s="264"/>
      <c r="AD633" s="264"/>
      <c r="AE633" s="11"/>
      <c r="AF633" s="11"/>
      <c r="AG633" s="11"/>
      <c r="AH633" s="11"/>
      <c r="AI633" s="11"/>
      <c r="AJ633" s="11"/>
      <c r="AK633" s="11"/>
    </row>
    <row r="634" ht="13.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89"/>
      <c r="AB634" s="11"/>
      <c r="AC634" s="264"/>
      <c r="AD634" s="264"/>
      <c r="AE634" s="11"/>
      <c r="AF634" s="11"/>
      <c r="AG634" s="11"/>
      <c r="AH634" s="11"/>
      <c r="AI634" s="11"/>
      <c r="AJ634" s="11"/>
      <c r="AK634" s="11"/>
    </row>
    <row r="635" ht="13.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89"/>
      <c r="AB635" s="11"/>
      <c r="AC635" s="264"/>
      <c r="AD635" s="264"/>
      <c r="AE635" s="11"/>
      <c r="AF635" s="11"/>
      <c r="AG635" s="11"/>
      <c r="AH635" s="11"/>
      <c r="AI635" s="11"/>
      <c r="AJ635" s="11"/>
      <c r="AK635" s="11"/>
    </row>
    <row r="636" ht="13.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89"/>
      <c r="AB636" s="11"/>
      <c r="AC636" s="264"/>
      <c r="AD636" s="264"/>
      <c r="AE636" s="11"/>
      <c r="AF636" s="11"/>
      <c r="AG636" s="11"/>
      <c r="AH636" s="11"/>
      <c r="AI636" s="11"/>
      <c r="AJ636" s="11"/>
      <c r="AK636" s="11"/>
    </row>
    <row r="637" ht="13.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89"/>
      <c r="AB637" s="11"/>
      <c r="AC637" s="264"/>
      <c r="AD637" s="264"/>
      <c r="AE637" s="11"/>
      <c r="AF637" s="11"/>
      <c r="AG637" s="11"/>
      <c r="AH637" s="11"/>
      <c r="AI637" s="11"/>
      <c r="AJ637" s="11"/>
      <c r="AK637" s="11"/>
    </row>
    <row r="638" ht="13.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89"/>
      <c r="AB638" s="11"/>
      <c r="AC638" s="264"/>
      <c r="AD638" s="264"/>
      <c r="AE638" s="11"/>
      <c r="AF638" s="11"/>
      <c r="AG638" s="11"/>
      <c r="AH638" s="11"/>
      <c r="AI638" s="11"/>
      <c r="AJ638" s="11"/>
      <c r="AK638" s="11"/>
    </row>
    <row r="639" ht="13.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89"/>
      <c r="AB639" s="11"/>
      <c r="AC639" s="264"/>
      <c r="AD639" s="264"/>
      <c r="AE639" s="11"/>
      <c r="AF639" s="11"/>
      <c r="AG639" s="11"/>
      <c r="AH639" s="11"/>
      <c r="AI639" s="11"/>
      <c r="AJ639" s="11"/>
      <c r="AK639" s="11"/>
    </row>
    <row r="640" ht="13.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89"/>
      <c r="AB640" s="11"/>
      <c r="AC640" s="264"/>
      <c r="AD640" s="264"/>
      <c r="AE640" s="11"/>
      <c r="AF640" s="11"/>
      <c r="AG640" s="11"/>
      <c r="AH640" s="11"/>
      <c r="AI640" s="11"/>
      <c r="AJ640" s="11"/>
      <c r="AK640" s="11"/>
    </row>
    <row r="641" ht="13.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89"/>
      <c r="AB641" s="11"/>
      <c r="AC641" s="264"/>
      <c r="AD641" s="264"/>
      <c r="AE641" s="11"/>
      <c r="AF641" s="11"/>
      <c r="AG641" s="11"/>
      <c r="AH641" s="11"/>
      <c r="AI641" s="11"/>
      <c r="AJ641" s="11"/>
      <c r="AK641" s="11"/>
    </row>
    <row r="642" ht="13.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89"/>
      <c r="AB642" s="11"/>
      <c r="AC642" s="264"/>
      <c r="AD642" s="264"/>
      <c r="AE642" s="11"/>
      <c r="AF642" s="11"/>
      <c r="AG642" s="11"/>
      <c r="AH642" s="11"/>
      <c r="AI642" s="11"/>
      <c r="AJ642" s="11"/>
      <c r="AK642" s="11"/>
    </row>
    <row r="643" ht="13.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89"/>
      <c r="AB643" s="11"/>
      <c r="AC643" s="264"/>
      <c r="AD643" s="264"/>
      <c r="AE643" s="11"/>
      <c r="AF643" s="11"/>
      <c r="AG643" s="11"/>
      <c r="AH643" s="11"/>
      <c r="AI643" s="11"/>
      <c r="AJ643" s="11"/>
      <c r="AK643" s="11"/>
    </row>
    <row r="644" ht="13.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89"/>
      <c r="AB644" s="11"/>
      <c r="AC644" s="264"/>
      <c r="AD644" s="264"/>
      <c r="AE644" s="11"/>
      <c r="AF644" s="11"/>
      <c r="AG644" s="11"/>
      <c r="AH644" s="11"/>
      <c r="AI644" s="11"/>
      <c r="AJ644" s="11"/>
      <c r="AK644" s="11"/>
    </row>
    <row r="645" ht="13.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89"/>
      <c r="AB645" s="11"/>
      <c r="AC645" s="264"/>
      <c r="AD645" s="264"/>
      <c r="AE645" s="11"/>
      <c r="AF645" s="11"/>
      <c r="AG645" s="11"/>
      <c r="AH645" s="11"/>
      <c r="AI645" s="11"/>
      <c r="AJ645" s="11"/>
      <c r="AK645" s="11"/>
    </row>
    <row r="646" ht="13.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89"/>
      <c r="AB646" s="11"/>
      <c r="AC646" s="264"/>
      <c r="AD646" s="264"/>
      <c r="AE646" s="11"/>
      <c r="AF646" s="11"/>
      <c r="AG646" s="11"/>
      <c r="AH646" s="11"/>
      <c r="AI646" s="11"/>
      <c r="AJ646" s="11"/>
      <c r="AK646" s="11"/>
    </row>
    <row r="647" ht="13.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89"/>
      <c r="AB647" s="11"/>
      <c r="AC647" s="264"/>
      <c r="AD647" s="264"/>
      <c r="AE647" s="11"/>
      <c r="AF647" s="11"/>
      <c r="AG647" s="11"/>
      <c r="AH647" s="11"/>
      <c r="AI647" s="11"/>
      <c r="AJ647" s="11"/>
      <c r="AK647" s="11"/>
    </row>
    <row r="648" ht="13.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89"/>
      <c r="AB648" s="11"/>
      <c r="AC648" s="264"/>
      <c r="AD648" s="264"/>
      <c r="AE648" s="11"/>
      <c r="AF648" s="11"/>
      <c r="AG648" s="11"/>
      <c r="AH648" s="11"/>
      <c r="AI648" s="11"/>
      <c r="AJ648" s="11"/>
      <c r="AK648" s="11"/>
    </row>
    <row r="649" ht="13.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89"/>
      <c r="AB649" s="11"/>
      <c r="AC649" s="264"/>
      <c r="AD649" s="264"/>
      <c r="AE649" s="11"/>
      <c r="AF649" s="11"/>
      <c r="AG649" s="11"/>
      <c r="AH649" s="11"/>
      <c r="AI649" s="11"/>
      <c r="AJ649" s="11"/>
      <c r="AK649" s="11"/>
    </row>
    <row r="650" ht="13.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89"/>
      <c r="AB650" s="11"/>
      <c r="AC650" s="264"/>
      <c r="AD650" s="264"/>
      <c r="AE650" s="11"/>
      <c r="AF650" s="11"/>
      <c r="AG650" s="11"/>
      <c r="AH650" s="11"/>
      <c r="AI650" s="11"/>
      <c r="AJ650" s="11"/>
      <c r="AK650" s="11"/>
    </row>
    <row r="651" ht="13.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89"/>
      <c r="AB651" s="11"/>
      <c r="AC651" s="264"/>
      <c r="AD651" s="264"/>
      <c r="AE651" s="11"/>
      <c r="AF651" s="11"/>
      <c r="AG651" s="11"/>
      <c r="AH651" s="11"/>
      <c r="AI651" s="11"/>
      <c r="AJ651" s="11"/>
      <c r="AK651" s="11"/>
    </row>
    <row r="652" ht="13.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89"/>
      <c r="AB652" s="11"/>
      <c r="AC652" s="264"/>
      <c r="AD652" s="264"/>
      <c r="AE652" s="11"/>
      <c r="AF652" s="11"/>
      <c r="AG652" s="11"/>
      <c r="AH652" s="11"/>
      <c r="AI652" s="11"/>
      <c r="AJ652" s="11"/>
      <c r="AK652" s="11"/>
    </row>
    <row r="653" ht="13.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89"/>
      <c r="AB653" s="11"/>
      <c r="AC653" s="264"/>
      <c r="AD653" s="264"/>
      <c r="AE653" s="11"/>
      <c r="AF653" s="11"/>
      <c r="AG653" s="11"/>
      <c r="AH653" s="11"/>
      <c r="AI653" s="11"/>
      <c r="AJ653" s="11"/>
      <c r="AK653" s="11"/>
    </row>
    <row r="654" ht="13.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89"/>
      <c r="AB654" s="11"/>
      <c r="AC654" s="264"/>
      <c r="AD654" s="264"/>
      <c r="AE654" s="11"/>
      <c r="AF654" s="11"/>
      <c r="AG654" s="11"/>
      <c r="AH654" s="11"/>
      <c r="AI654" s="11"/>
      <c r="AJ654" s="11"/>
      <c r="AK654" s="11"/>
    </row>
    <row r="655" ht="13.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89"/>
      <c r="AB655" s="11"/>
      <c r="AC655" s="264"/>
      <c r="AD655" s="264"/>
      <c r="AE655" s="11"/>
      <c r="AF655" s="11"/>
      <c r="AG655" s="11"/>
      <c r="AH655" s="11"/>
      <c r="AI655" s="11"/>
      <c r="AJ655" s="11"/>
      <c r="AK655" s="11"/>
    </row>
    <row r="656" ht="13.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89"/>
      <c r="AB656" s="11"/>
      <c r="AC656" s="264"/>
      <c r="AD656" s="264"/>
      <c r="AE656" s="11"/>
      <c r="AF656" s="11"/>
      <c r="AG656" s="11"/>
      <c r="AH656" s="11"/>
      <c r="AI656" s="11"/>
      <c r="AJ656" s="11"/>
      <c r="AK656" s="11"/>
    </row>
    <row r="657" ht="13.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89"/>
      <c r="AB657" s="11"/>
      <c r="AC657" s="264"/>
      <c r="AD657" s="264"/>
      <c r="AE657" s="11"/>
      <c r="AF657" s="11"/>
      <c r="AG657" s="11"/>
      <c r="AH657" s="11"/>
      <c r="AI657" s="11"/>
      <c r="AJ657" s="11"/>
      <c r="AK657" s="11"/>
    </row>
    <row r="658" ht="13.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89"/>
      <c r="AB658" s="11"/>
      <c r="AC658" s="264"/>
      <c r="AD658" s="264"/>
      <c r="AE658" s="11"/>
      <c r="AF658" s="11"/>
      <c r="AG658" s="11"/>
      <c r="AH658" s="11"/>
      <c r="AI658" s="11"/>
      <c r="AJ658" s="11"/>
      <c r="AK658" s="11"/>
    </row>
    <row r="659" ht="13.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89"/>
      <c r="AB659" s="11"/>
      <c r="AC659" s="264"/>
      <c r="AD659" s="264"/>
      <c r="AE659" s="11"/>
      <c r="AF659" s="11"/>
      <c r="AG659" s="11"/>
      <c r="AH659" s="11"/>
      <c r="AI659" s="11"/>
      <c r="AJ659" s="11"/>
      <c r="AK659" s="11"/>
    </row>
    <row r="660" ht="13.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89"/>
      <c r="AB660" s="11"/>
      <c r="AC660" s="264"/>
      <c r="AD660" s="264"/>
      <c r="AE660" s="11"/>
      <c r="AF660" s="11"/>
      <c r="AG660" s="11"/>
      <c r="AH660" s="11"/>
      <c r="AI660" s="11"/>
      <c r="AJ660" s="11"/>
      <c r="AK660" s="11"/>
    </row>
    <row r="661" ht="13.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89"/>
      <c r="AB661" s="11"/>
      <c r="AC661" s="264"/>
      <c r="AD661" s="264"/>
      <c r="AE661" s="11"/>
      <c r="AF661" s="11"/>
      <c r="AG661" s="11"/>
      <c r="AH661" s="11"/>
      <c r="AI661" s="11"/>
      <c r="AJ661" s="11"/>
      <c r="AK661" s="11"/>
    </row>
    <row r="662" ht="13.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89"/>
      <c r="AB662" s="11"/>
      <c r="AC662" s="264"/>
      <c r="AD662" s="264"/>
      <c r="AE662" s="11"/>
      <c r="AF662" s="11"/>
      <c r="AG662" s="11"/>
      <c r="AH662" s="11"/>
      <c r="AI662" s="11"/>
      <c r="AJ662" s="11"/>
      <c r="AK662" s="11"/>
    </row>
    <row r="663" ht="13.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89"/>
      <c r="AB663" s="11"/>
      <c r="AC663" s="264"/>
      <c r="AD663" s="264"/>
      <c r="AE663" s="11"/>
      <c r="AF663" s="11"/>
      <c r="AG663" s="11"/>
      <c r="AH663" s="11"/>
      <c r="AI663" s="11"/>
      <c r="AJ663" s="11"/>
      <c r="AK663" s="11"/>
    </row>
    <row r="664" ht="13.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89"/>
      <c r="AB664" s="11"/>
      <c r="AC664" s="264"/>
      <c r="AD664" s="264"/>
      <c r="AE664" s="11"/>
      <c r="AF664" s="11"/>
      <c r="AG664" s="11"/>
      <c r="AH664" s="11"/>
      <c r="AI664" s="11"/>
      <c r="AJ664" s="11"/>
      <c r="AK664" s="11"/>
    </row>
    <row r="665" ht="13.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89"/>
      <c r="AB665" s="11"/>
      <c r="AC665" s="264"/>
      <c r="AD665" s="264"/>
      <c r="AE665" s="11"/>
      <c r="AF665" s="11"/>
      <c r="AG665" s="11"/>
      <c r="AH665" s="11"/>
      <c r="AI665" s="11"/>
      <c r="AJ665" s="11"/>
      <c r="AK665" s="11"/>
    </row>
    <row r="666" ht="13.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89"/>
      <c r="AB666" s="11"/>
      <c r="AC666" s="264"/>
      <c r="AD666" s="264"/>
      <c r="AE666" s="11"/>
      <c r="AF666" s="11"/>
      <c r="AG666" s="11"/>
      <c r="AH666" s="11"/>
      <c r="AI666" s="11"/>
      <c r="AJ666" s="11"/>
      <c r="AK666" s="11"/>
    </row>
    <row r="667" ht="13.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89"/>
      <c r="AB667" s="11"/>
      <c r="AC667" s="264"/>
      <c r="AD667" s="264"/>
      <c r="AE667" s="11"/>
      <c r="AF667" s="11"/>
      <c r="AG667" s="11"/>
      <c r="AH667" s="11"/>
      <c r="AI667" s="11"/>
      <c r="AJ667" s="11"/>
      <c r="AK667" s="11"/>
    </row>
    <row r="668" ht="13.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89"/>
      <c r="AB668" s="11"/>
      <c r="AC668" s="264"/>
      <c r="AD668" s="264"/>
      <c r="AE668" s="11"/>
      <c r="AF668" s="11"/>
      <c r="AG668" s="11"/>
      <c r="AH668" s="11"/>
      <c r="AI668" s="11"/>
      <c r="AJ668" s="11"/>
      <c r="AK668" s="11"/>
    </row>
    <row r="669" ht="13.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89"/>
      <c r="AB669" s="11"/>
      <c r="AC669" s="264"/>
      <c r="AD669" s="264"/>
      <c r="AE669" s="11"/>
      <c r="AF669" s="11"/>
      <c r="AG669" s="11"/>
      <c r="AH669" s="11"/>
      <c r="AI669" s="11"/>
      <c r="AJ669" s="11"/>
      <c r="AK669" s="11"/>
    </row>
    <row r="670" ht="13.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89"/>
      <c r="AB670" s="11"/>
      <c r="AC670" s="264"/>
      <c r="AD670" s="264"/>
      <c r="AE670" s="11"/>
      <c r="AF670" s="11"/>
      <c r="AG670" s="11"/>
      <c r="AH670" s="11"/>
      <c r="AI670" s="11"/>
      <c r="AJ670" s="11"/>
      <c r="AK670" s="11"/>
    </row>
    <row r="671" ht="13.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89"/>
      <c r="AB671" s="11"/>
      <c r="AC671" s="264"/>
      <c r="AD671" s="264"/>
      <c r="AE671" s="11"/>
      <c r="AF671" s="11"/>
      <c r="AG671" s="11"/>
      <c r="AH671" s="11"/>
      <c r="AI671" s="11"/>
      <c r="AJ671" s="11"/>
      <c r="AK671" s="11"/>
    </row>
    <row r="672" ht="13.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89"/>
      <c r="AB672" s="11"/>
      <c r="AC672" s="264"/>
      <c r="AD672" s="264"/>
      <c r="AE672" s="11"/>
      <c r="AF672" s="11"/>
      <c r="AG672" s="11"/>
      <c r="AH672" s="11"/>
      <c r="AI672" s="11"/>
      <c r="AJ672" s="11"/>
      <c r="AK672" s="11"/>
    </row>
    <row r="673" ht="13.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89"/>
      <c r="AB673" s="11"/>
      <c r="AC673" s="264"/>
      <c r="AD673" s="264"/>
      <c r="AE673" s="11"/>
      <c r="AF673" s="11"/>
      <c r="AG673" s="11"/>
      <c r="AH673" s="11"/>
      <c r="AI673" s="11"/>
      <c r="AJ673" s="11"/>
      <c r="AK673" s="11"/>
    </row>
    <row r="674" ht="13.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89"/>
      <c r="AB674" s="11"/>
      <c r="AC674" s="264"/>
      <c r="AD674" s="264"/>
      <c r="AE674" s="11"/>
      <c r="AF674" s="11"/>
      <c r="AG674" s="11"/>
      <c r="AH674" s="11"/>
      <c r="AI674" s="11"/>
      <c r="AJ674" s="11"/>
      <c r="AK674" s="11"/>
    </row>
    <row r="675" ht="13.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89"/>
      <c r="AB675" s="11"/>
      <c r="AC675" s="264"/>
      <c r="AD675" s="264"/>
      <c r="AE675" s="11"/>
      <c r="AF675" s="11"/>
      <c r="AG675" s="11"/>
      <c r="AH675" s="11"/>
      <c r="AI675" s="11"/>
      <c r="AJ675" s="11"/>
      <c r="AK675" s="11"/>
    </row>
    <row r="676" ht="13.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89"/>
      <c r="AB676" s="11"/>
      <c r="AC676" s="264"/>
      <c r="AD676" s="264"/>
      <c r="AE676" s="11"/>
      <c r="AF676" s="11"/>
      <c r="AG676" s="11"/>
      <c r="AH676" s="11"/>
      <c r="AI676" s="11"/>
      <c r="AJ676" s="11"/>
      <c r="AK676" s="11"/>
    </row>
    <row r="677" ht="13.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89"/>
      <c r="AB677" s="11"/>
      <c r="AC677" s="264"/>
      <c r="AD677" s="264"/>
      <c r="AE677" s="11"/>
      <c r="AF677" s="11"/>
      <c r="AG677" s="11"/>
      <c r="AH677" s="11"/>
      <c r="AI677" s="11"/>
      <c r="AJ677" s="11"/>
      <c r="AK677" s="11"/>
    </row>
    <row r="678" ht="13.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89"/>
      <c r="AB678" s="11"/>
      <c r="AC678" s="264"/>
      <c r="AD678" s="264"/>
      <c r="AE678" s="11"/>
      <c r="AF678" s="11"/>
      <c r="AG678" s="11"/>
      <c r="AH678" s="11"/>
      <c r="AI678" s="11"/>
      <c r="AJ678" s="11"/>
      <c r="AK678" s="11"/>
    </row>
    <row r="679" ht="13.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89"/>
      <c r="AB679" s="11"/>
      <c r="AC679" s="264"/>
      <c r="AD679" s="264"/>
      <c r="AE679" s="11"/>
      <c r="AF679" s="11"/>
      <c r="AG679" s="11"/>
      <c r="AH679" s="11"/>
      <c r="AI679" s="11"/>
      <c r="AJ679" s="11"/>
      <c r="AK679" s="11"/>
    </row>
    <row r="680" ht="13.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89"/>
      <c r="AB680" s="11"/>
      <c r="AC680" s="264"/>
      <c r="AD680" s="264"/>
      <c r="AE680" s="11"/>
      <c r="AF680" s="11"/>
      <c r="AG680" s="11"/>
      <c r="AH680" s="11"/>
      <c r="AI680" s="11"/>
      <c r="AJ680" s="11"/>
      <c r="AK680" s="11"/>
    </row>
    <row r="681" ht="13.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89"/>
      <c r="AB681" s="11"/>
      <c r="AC681" s="264"/>
      <c r="AD681" s="264"/>
      <c r="AE681" s="11"/>
      <c r="AF681" s="11"/>
      <c r="AG681" s="11"/>
      <c r="AH681" s="11"/>
      <c r="AI681" s="11"/>
      <c r="AJ681" s="11"/>
      <c r="AK681" s="11"/>
    </row>
    <row r="682" ht="13.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89"/>
      <c r="AB682" s="11"/>
      <c r="AC682" s="264"/>
      <c r="AD682" s="264"/>
      <c r="AE682" s="11"/>
      <c r="AF682" s="11"/>
      <c r="AG682" s="11"/>
      <c r="AH682" s="11"/>
      <c r="AI682" s="11"/>
      <c r="AJ682" s="11"/>
      <c r="AK682" s="11"/>
    </row>
    <row r="683" ht="13.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89"/>
      <c r="AB683" s="11"/>
      <c r="AC683" s="264"/>
      <c r="AD683" s="264"/>
      <c r="AE683" s="11"/>
      <c r="AF683" s="11"/>
      <c r="AG683" s="11"/>
      <c r="AH683" s="11"/>
      <c r="AI683" s="11"/>
      <c r="AJ683" s="11"/>
      <c r="AK683" s="11"/>
    </row>
    <row r="684" ht="13.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89"/>
      <c r="AB684" s="11"/>
      <c r="AC684" s="264"/>
      <c r="AD684" s="264"/>
      <c r="AE684" s="11"/>
      <c r="AF684" s="11"/>
      <c r="AG684" s="11"/>
      <c r="AH684" s="11"/>
      <c r="AI684" s="11"/>
      <c r="AJ684" s="11"/>
      <c r="AK684" s="11"/>
    </row>
    <row r="685" ht="13.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89"/>
      <c r="AB685" s="11"/>
      <c r="AC685" s="264"/>
      <c r="AD685" s="264"/>
      <c r="AE685" s="11"/>
      <c r="AF685" s="11"/>
      <c r="AG685" s="11"/>
      <c r="AH685" s="11"/>
      <c r="AI685" s="11"/>
      <c r="AJ685" s="11"/>
      <c r="AK685" s="11"/>
    </row>
    <row r="686" ht="13.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89"/>
      <c r="AB686" s="11"/>
      <c r="AC686" s="264"/>
      <c r="AD686" s="264"/>
      <c r="AE686" s="11"/>
      <c r="AF686" s="11"/>
      <c r="AG686" s="11"/>
      <c r="AH686" s="11"/>
      <c r="AI686" s="11"/>
      <c r="AJ686" s="11"/>
      <c r="AK686" s="11"/>
    </row>
    <row r="687" ht="13.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89"/>
      <c r="AB687" s="11"/>
      <c r="AC687" s="264"/>
      <c r="AD687" s="264"/>
      <c r="AE687" s="11"/>
      <c r="AF687" s="11"/>
      <c r="AG687" s="11"/>
      <c r="AH687" s="11"/>
      <c r="AI687" s="11"/>
      <c r="AJ687" s="11"/>
      <c r="AK687" s="11"/>
    </row>
    <row r="688" ht="13.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89"/>
      <c r="AB688" s="11"/>
      <c r="AC688" s="264"/>
      <c r="AD688" s="264"/>
      <c r="AE688" s="11"/>
      <c r="AF688" s="11"/>
      <c r="AG688" s="11"/>
      <c r="AH688" s="11"/>
      <c r="AI688" s="11"/>
      <c r="AJ688" s="11"/>
      <c r="AK688" s="11"/>
    </row>
    <row r="689" ht="13.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89"/>
      <c r="AB689" s="11"/>
      <c r="AC689" s="264"/>
      <c r="AD689" s="264"/>
      <c r="AE689" s="11"/>
      <c r="AF689" s="11"/>
      <c r="AG689" s="11"/>
      <c r="AH689" s="11"/>
      <c r="AI689" s="11"/>
      <c r="AJ689" s="11"/>
      <c r="AK689" s="11"/>
    </row>
    <row r="690" ht="13.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89"/>
      <c r="AB690" s="11"/>
      <c r="AC690" s="264"/>
      <c r="AD690" s="264"/>
      <c r="AE690" s="11"/>
      <c r="AF690" s="11"/>
      <c r="AG690" s="11"/>
      <c r="AH690" s="11"/>
      <c r="AI690" s="11"/>
      <c r="AJ690" s="11"/>
      <c r="AK690" s="11"/>
    </row>
    <row r="691" ht="13.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89"/>
      <c r="AB691" s="11"/>
      <c r="AC691" s="264"/>
      <c r="AD691" s="264"/>
      <c r="AE691" s="11"/>
      <c r="AF691" s="11"/>
      <c r="AG691" s="11"/>
      <c r="AH691" s="11"/>
      <c r="AI691" s="11"/>
      <c r="AJ691" s="11"/>
      <c r="AK691" s="11"/>
    </row>
    <row r="692" ht="13.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89"/>
      <c r="AB692" s="11"/>
      <c r="AC692" s="264"/>
      <c r="AD692" s="264"/>
      <c r="AE692" s="11"/>
      <c r="AF692" s="11"/>
      <c r="AG692" s="11"/>
      <c r="AH692" s="11"/>
      <c r="AI692" s="11"/>
      <c r="AJ692" s="11"/>
      <c r="AK692" s="11"/>
    </row>
    <row r="693" ht="13.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89"/>
      <c r="AB693" s="11"/>
      <c r="AC693" s="264"/>
      <c r="AD693" s="264"/>
      <c r="AE693" s="11"/>
      <c r="AF693" s="11"/>
      <c r="AG693" s="11"/>
      <c r="AH693" s="11"/>
      <c r="AI693" s="11"/>
      <c r="AJ693" s="11"/>
      <c r="AK693" s="11"/>
    </row>
    <row r="694" ht="13.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89"/>
      <c r="AB694" s="11"/>
      <c r="AC694" s="264"/>
      <c r="AD694" s="264"/>
      <c r="AE694" s="11"/>
      <c r="AF694" s="11"/>
      <c r="AG694" s="11"/>
      <c r="AH694" s="11"/>
      <c r="AI694" s="11"/>
      <c r="AJ694" s="11"/>
      <c r="AK694" s="11"/>
    </row>
    <row r="695" ht="13.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89"/>
      <c r="AB695" s="11"/>
      <c r="AC695" s="264"/>
      <c r="AD695" s="264"/>
      <c r="AE695" s="11"/>
      <c r="AF695" s="11"/>
      <c r="AG695" s="11"/>
      <c r="AH695" s="11"/>
      <c r="AI695" s="11"/>
      <c r="AJ695" s="11"/>
      <c r="AK695" s="11"/>
    </row>
    <row r="696" ht="13.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89"/>
      <c r="AB696" s="11"/>
      <c r="AC696" s="264"/>
      <c r="AD696" s="264"/>
      <c r="AE696" s="11"/>
      <c r="AF696" s="11"/>
      <c r="AG696" s="11"/>
      <c r="AH696" s="11"/>
      <c r="AI696" s="11"/>
      <c r="AJ696" s="11"/>
      <c r="AK696" s="11"/>
    </row>
    <row r="697" ht="13.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89"/>
      <c r="AB697" s="11"/>
      <c r="AC697" s="264"/>
      <c r="AD697" s="264"/>
      <c r="AE697" s="11"/>
      <c r="AF697" s="11"/>
      <c r="AG697" s="11"/>
      <c r="AH697" s="11"/>
      <c r="AI697" s="11"/>
      <c r="AJ697" s="11"/>
      <c r="AK697" s="11"/>
    </row>
    <row r="698" ht="13.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89"/>
      <c r="AB698" s="11"/>
      <c r="AC698" s="264"/>
      <c r="AD698" s="264"/>
      <c r="AE698" s="11"/>
      <c r="AF698" s="11"/>
      <c r="AG698" s="11"/>
      <c r="AH698" s="11"/>
      <c r="AI698" s="11"/>
      <c r="AJ698" s="11"/>
      <c r="AK698" s="11"/>
    </row>
    <row r="699" ht="13.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89"/>
      <c r="AB699" s="11"/>
      <c r="AC699" s="264"/>
      <c r="AD699" s="264"/>
      <c r="AE699" s="11"/>
      <c r="AF699" s="11"/>
      <c r="AG699" s="11"/>
      <c r="AH699" s="11"/>
      <c r="AI699" s="11"/>
      <c r="AJ699" s="11"/>
      <c r="AK699" s="11"/>
    </row>
    <row r="700" ht="13.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89"/>
      <c r="AB700" s="11"/>
      <c r="AC700" s="264"/>
      <c r="AD700" s="264"/>
      <c r="AE700" s="11"/>
      <c r="AF700" s="11"/>
      <c r="AG700" s="11"/>
      <c r="AH700" s="11"/>
      <c r="AI700" s="11"/>
      <c r="AJ700" s="11"/>
      <c r="AK700" s="11"/>
    </row>
    <row r="701" ht="13.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89"/>
      <c r="AB701" s="11"/>
      <c r="AC701" s="264"/>
      <c r="AD701" s="264"/>
      <c r="AE701" s="11"/>
      <c r="AF701" s="11"/>
      <c r="AG701" s="11"/>
      <c r="AH701" s="11"/>
      <c r="AI701" s="11"/>
      <c r="AJ701" s="11"/>
      <c r="AK701" s="11"/>
    </row>
    <row r="702" ht="13.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89"/>
      <c r="AB702" s="11"/>
      <c r="AC702" s="264"/>
      <c r="AD702" s="264"/>
      <c r="AE702" s="11"/>
      <c r="AF702" s="11"/>
      <c r="AG702" s="11"/>
      <c r="AH702" s="11"/>
      <c r="AI702" s="11"/>
      <c r="AJ702" s="11"/>
      <c r="AK702" s="11"/>
    </row>
    <row r="703" ht="13.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89"/>
      <c r="AB703" s="11"/>
      <c r="AC703" s="264"/>
      <c r="AD703" s="264"/>
      <c r="AE703" s="11"/>
      <c r="AF703" s="11"/>
      <c r="AG703" s="11"/>
      <c r="AH703" s="11"/>
      <c r="AI703" s="11"/>
      <c r="AJ703" s="11"/>
      <c r="AK703" s="11"/>
    </row>
    <row r="704" ht="13.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89"/>
      <c r="AB704" s="11"/>
      <c r="AC704" s="264"/>
      <c r="AD704" s="264"/>
      <c r="AE704" s="11"/>
      <c r="AF704" s="11"/>
      <c r="AG704" s="11"/>
      <c r="AH704" s="11"/>
      <c r="AI704" s="11"/>
      <c r="AJ704" s="11"/>
      <c r="AK704" s="11"/>
    </row>
    <row r="705" ht="13.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89"/>
      <c r="AB705" s="11"/>
      <c r="AC705" s="264"/>
      <c r="AD705" s="264"/>
      <c r="AE705" s="11"/>
      <c r="AF705" s="11"/>
      <c r="AG705" s="11"/>
      <c r="AH705" s="11"/>
      <c r="AI705" s="11"/>
      <c r="AJ705" s="11"/>
      <c r="AK705" s="11"/>
    </row>
    <row r="706" ht="13.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89"/>
      <c r="AB706" s="11"/>
      <c r="AC706" s="264"/>
      <c r="AD706" s="264"/>
      <c r="AE706" s="11"/>
      <c r="AF706" s="11"/>
      <c r="AG706" s="11"/>
      <c r="AH706" s="11"/>
      <c r="AI706" s="11"/>
      <c r="AJ706" s="11"/>
      <c r="AK706" s="11"/>
    </row>
    <row r="707" ht="13.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89"/>
      <c r="AB707" s="11"/>
      <c r="AC707" s="264"/>
      <c r="AD707" s="264"/>
      <c r="AE707" s="11"/>
      <c r="AF707" s="11"/>
      <c r="AG707" s="11"/>
      <c r="AH707" s="11"/>
      <c r="AI707" s="11"/>
      <c r="AJ707" s="11"/>
      <c r="AK707" s="11"/>
    </row>
    <row r="708" ht="13.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89"/>
      <c r="AB708" s="11"/>
      <c r="AC708" s="264"/>
      <c r="AD708" s="264"/>
      <c r="AE708" s="11"/>
      <c r="AF708" s="11"/>
      <c r="AG708" s="11"/>
      <c r="AH708" s="11"/>
      <c r="AI708" s="11"/>
      <c r="AJ708" s="11"/>
      <c r="AK708" s="11"/>
    </row>
    <row r="709" ht="13.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89"/>
      <c r="AB709" s="11"/>
      <c r="AC709" s="264"/>
      <c r="AD709" s="264"/>
      <c r="AE709" s="11"/>
      <c r="AF709" s="11"/>
      <c r="AG709" s="11"/>
      <c r="AH709" s="11"/>
      <c r="AI709" s="11"/>
      <c r="AJ709" s="11"/>
      <c r="AK709" s="11"/>
    </row>
    <row r="710" ht="13.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89"/>
      <c r="AB710" s="11"/>
      <c r="AC710" s="264"/>
      <c r="AD710" s="264"/>
      <c r="AE710" s="11"/>
      <c r="AF710" s="11"/>
      <c r="AG710" s="11"/>
      <c r="AH710" s="11"/>
      <c r="AI710" s="11"/>
      <c r="AJ710" s="11"/>
      <c r="AK710" s="11"/>
    </row>
    <row r="711" ht="13.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89"/>
      <c r="AB711" s="11"/>
      <c r="AC711" s="264"/>
      <c r="AD711" s="264"/>
      <c r="AE711" s="11"/>
      <c r="AF711" s="11"/>
      <c r="AG711" s="11"/>
      <c r="AH711" s="11"/>
      <c r="AI711" s="11"/>
      <c r="AJ711" s="11"/>
      <c r="AK711" s="11"/>
    </row>
    <row r="712" ht="13.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89"/>
      <c r="AB712" s="11"/>
      <c r="AC712" s="264"/>
      <c r="AD712" s="264"/>
      <c r="AE712" s="11"/>
      <c r="AF712" s="11"/>
      <c r="AG712" s="11"/>
      <c r="AH712" s="11"/>
      <c r="AI712" s="11"/>
      <c r="AJ712" s="11"/>
      <c r="AK712" s="11"/>
    </row>
    <row r="713" ht="13.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89"/>
      <c r="AB713" s="11"/>
      <c r="AC713" s="264"/>
      <c r="AD713" s="264"/>
      <c r="AE713" s="11"/>
      <c r="AF713" s="11"/>
      <c r="AG713" s="11"/>
      <c r="AH713" s="11"/>
      <c r="AI713" s="11"/>
      <c r="AJ713" s="11"/>
      <c r="AK713" s="11"/>
    </row>
    <row r="714" ht="13.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89"/>
      <c r="AB714" s="11"/>
      <c r="AC714" s="264"/>
      <c r="AD714" s="264"/>
      <c r="AE714" s="11"/>
      <c r="AF714" s="11"/>
      <c r="AG714" s="11"/>
      <c r="AH714" s="11"/>
      <c r="AI714" s="11"/>
      <c r="AJ714" s="11"/>
      <c r="AK714" s="11"/>
    </row>
    <row r="715" ht="13.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89"/>
      <c r="AB715" s="11"/>
      <c r="AC715" s="264"/>
      <c r="AD715" s="264"/>
      <c r="AE715" s="11"/>
      <c r="AF715" s="11"/>
      <c r="AG715" s="11"/>
      <c r="AH715" s="11"/>
      <c r="AI715" s="11"/>
      <c r="AJ715" s="11"/>
      <c r="AK715" s="11"/>
    </row>
    <row r="716" ht="13.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89"/>
      <c r="AB716" s="11"/>
      <c r="AC716" s="264"/>
      <c r="AD716" s="264"/>
      <c r="AE716" s="11"/>
      <c r="AF716" s="11"/>
      <c r="AG716" s="11"/>
      <c r="AH716" s="11"/>
      <c r="AI716" s="11"/>
      <c r="AJ716" s="11"/>
      <c r="AK716" s="11"/>
    </row>
    <row r="717" ht="13.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89"/>
      <c r="AB717" s="11"/>
      <c r="AC717" s="264"/>
      <c r="AD717" s="264"/>
      <c r="AE717" s="11"/>
      <c r="AF717" s="11"/>
      <c r="AG717" s="11"/>
      <c r="AH717" s="11"/>
      <c r="AI717" s="11"/>
      <c r="AJ717" s="11"/>
      <c r="AK717" s="11"/>
    </row>
    <row r="718" ht="13.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89"/>
      <c r="AB718" s="11"/>
      <c r="AC718" s="264"/>
      <c r="AD718" s="264"/>
      <c r="AE718" s="11"/>
      <c r="AF718" s="11"/>
      <c r="AG718" s="11"/>
      <c r="AH718" s="11"/>
      <c r="AI718" s="11"/>
      <c r="AJ718" s="11"/>
      <c r="AK718" s="11"/>
    </row>
    <row r="719" ht="13.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89"/>
      <c r="AB719" s="11"/>
      <c r="AC719" s="264"/>
      <c r="AD719" s="264"/>
      <c r="AE719" s="11"/>
      <c r="AF719" s="11"/>
      <c r="AG719" s="11"/>
      <c r="AH719" s="11"/>
      <c r="AI719" s="11"/>
      <c r="AJ719" s="11"/>
      <c r="AK719" s="11"/>
    </row>
    <row r="720" ht="13.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89"/>
      <c r="AB720" s="11"/>
      <c r="AC720" s="264"/>
      <c r="AD720" s="264"/>
      <c r="AE720" s="11"/>
      <c r="AF720" s="11"/>
      <c r="AG720" s="11"/>
      <c r="AH720" s="11"/>
      <c r="AI720" s="11"/>
      <c r="AJ720" s="11"/>
      <c r="AK720" s="11"/>
    </row>
    <row r="721" ht="13.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89"/>
      <c r="AB721" s="11"/>
      <c r="AC721" s="264"/>
      <c r="AD721" s="264"/>
      <c r="AE721" s="11"/>
      <c r="AF721" s="11"/>
      <c r="AG721" s="11"/>
      <c r="AH721" s="11"/>
      <c r="AI721" s="11"/>
      <c r="AJ721" s="11"/>
      <c r="AK721" s="11"/>
    </row>
    <row r="722" ht="13.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89"/>
      <c r="AB722" s="11"/>
      <c r="AC722" s="264"/>
      <c r="AD722" s="264"/>
      <c r="AE722" s="11"/>
      <c r="AF722" s="11"/>
      <c r="AG722" s="11"/>
      <c r="AH722" s="11"/>
      <c r="AI722" s="11"/>
      <c r="AJ722" s="11"/>
      <c r="AK722" s="11"/>
    </row>
    <row r="723" ht="13.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89"/>
      <c r="AB723" s="11"/>
      <c r="AC723" s="264"/>
      <c r="AD723" s="264"/>
      <c r="AE723" s="11"/>
      <c r="AF723" s="11"/>
      <c r="AG723" s="11"/>
      <c r="AH723" s="11"/>
      <c r="AI723" s="11"/>
      <c r="AJ723" s="11"/>
      <c r="AK723" s="11"/>
    </row>
    <row r="724" ht="13.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89"/>
      <c r="AB724" s="11"/>
      <c r="AC724" s="264"/>
      <c r="AD724" s="264"/>
      <c r="AE724" s="11"/>
      <c r="AF724" s="11"/>
      <c r="AG724" s="11"/>
      <c r="AH724" s="11"/>
      <c r="AI724" s="11"/>
      <c r="AJ724" s="11"/>
      <c r="AK724" s="11"/>
    </row>
    <row r="725" ht="13.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89"/>
      <c r="AB725" s="11"/>
      <c r="AC725" s="264"/>
      <c r="AD725" s="264"/>
      <c r="AE725" s="11"/>
      <c r="AF725" s="11"/>
      <c r="AG725" s="11"/>
      <c r="AH725" s="11"/>
      <c r="AI725" s="11"/>
      <c r="AJ725" s="11"/>
      <c r="AK725" s="11"/>
    </row>
    <row r="726" ht="13.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89"/>
      <c r="AB726" s="11"/>
      <c r="AC726" s="264"/>
      <c r="AD726" s="264"/>
      <c r="AE726" s="11"/>
      <c r="AF726" s="11"/>
      <c r="AG726" s="11"/>
      <c r="AH726" s="11"/>
      <c r="AI726" s="11"/>
      <c r="AJ726" s="11"/>
      <c r="AK726" s="11"/>
    </row>
    <row r="727" ht="13.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89"/>
      <c r="AB727" s="11"/>
      <c r="AC727" s="264"/>
      <c r="AD727" s="264"/>
      <c r="AE727" s="11"/>
      <c r="AF727" s="11"/>
      <c r="AG727" s="11"/>
      <c r="AH727" s="11"/>
      <c r="AI727" s="11"/>
      <c r="AJ727" s="11"/>
      <c r="AK727" s="11"/>
    </row>
    <row r="728" ht="13.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89"/>
      <c r="AB728" s="11"/>
      <c r="AC728" s="264"/>
      <c r="AD728" s="264"/>
      <c r="AE728" s="11"/>
      <c r="AF728" s="11"/>
      <c r="AG728" s="11"/>
      <c r="AH728" s="11"/>
      <c r="AI728" s="11"/>
      <c r="AJ728" s="11"/>
      <c r="AK728" s="11"/>
    </row>
    <row r="729" ht="13.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89"/>
      <c r="AB729" s="11"/>
      <c r="AC729" s="264"/>
      <c r="AD729" s="264"/>
      <c r="AE729" s="11"/>
      <c r="AF729" s="11"/>
      <c r="AG729" s="11"/>
      <c r="AH729" s="11"/>
      <c r="AI729" s="11"/>
      <c r="AJ729" s="11"/>
      <c r="AK729" s="11"/>
    </row>
    <row r="730" ht="13.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89"/>
      <c r="AB730" s="11"/>
      <c r="AC730" s="264"/>
      <c r="AD730" s="264"/>
      <c r="AE730" s="11"/>
      <c r="AF730" s="11"/>
      <c r="AG730" s="11"/>
      <c r="AH730" s="11"/>
      <c r="AI730" s="11"/>
      <c r="AJ730" s="11"/>
      <c r="AK730" s="11"/>
    </row>
    <row r="731" ht="13.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89"/>
      <c r="AB731" s="11"/>
      <c r="AC731" s="264"/>
      <c r="AD731" s="264"/>
      <c r="AE731" s="11"/>
      <c r="AF731" s="11"/>
      <c r="AG731" s="11"/>
      <c r="AH731" s="11"/>
      <c r="AI731" s="11"/>
      <c r="AJ731" s="11"/>
      <c r="AK731" s="11"/>
    </row>
    <row r="732" ht="13.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89"/>
      <c r="AB732" s="11"/>
      <c r="AC732" s="264"/>
      <c r="AD732" s="264"/>
      <c r="AE732" s="11"/>
      <c r="AF732" s="11"/>
      <c r="AG732" s="11"/>
      <c r="AH732" s="11"/>
      <c r="AI732" s="11"/>
      <c r="AJ732" s="11"/>
      <c r="AK732" s="11"/>
    </row>
    <row r="733" ht="13.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89"/>
      <c r="AB733" s="11"/>
      <c r="AC733" s="264"/>
      <c r="AD733" s="264"/>
      <c r="AE733" s="11"/>
      <c r="AF733" s="11"/>
      <c r="AG733" s="11"/>
      <c r="AH733" s="11"/>
      <c r="AI733" s="11"/>
      <c r="AJ733" s="11"/>
      <c r="AK733" s="11"/>
    </row>
    <row r="734" ht="13.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89"/>
      <c r="AB734" s="11"/>
      <c r="AC734" s="264"/>
      <c r="AD734" s="264"/>
      <c r="AE734" s="11"/>
      <c r="AF734" s="11"/>
      <c r="AG734" s="11"/>
      <c r="AH734" s="11"/>
      <c r="AI734" s="11"/>
      <c r="AJ734" s="11"/>
      <c r="AK734" s="11"/>
    </row>
    <row r="735" ht="13.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89"/>
      <c r="AB735" s="11"/>
      <c r="AC735" s="264"/>
      <c r="AD735" s="264"/>
      <c r="AE735" s="11"/>
      <c r="AF735" s="11"/>
      <c r="AG735" s="11"/>
      <c r="AH735" s="11"/>
      <c r="AI735" s="11"/>
      <c r="AJ735" s="11"/>
      <c r="AK735" s="11"/>
    </row>
    <row r="736" ht="13.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89"/>
      <c r="AB736" s="11"/>
      <c r="AC736" s="264"/>
      <c r="AD736" s="264"/>
      <c r="AE736" s="11"/>
      <c r="AF736" s="11"/>
      <c r="AG736" s="11"/>
      <c r="AH736" s="11"/>
      <c r="AI736" s="11"/>
      <c r="AJ736" s="11"/>
      <c r="AK736" s="11"/>
    </row>
    <row r="737" ht="13.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89"/>
      <c r="AB737" s="11"/>
      <c r="AC737" s="264"/>
      <c r="AD737" s="264"/>
      <c r="AE737" s="11"/>
      <c r="AF737" s="11"/>
      <c r="AG737" s="11"/>
      <c r="AH737" s="11"/>
      <c r="AI737" s="11"/>
      <c r="AJ737" s="11"/>
      <c r="AK737" s="11"/>
    </row>
    <row r="738" ht="13.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89"/>
      <c r="AB738" s="11"/>
      <c r="AC738" s="264"/>
      <c r="AD738" s="264"/>
      <c r="AE738" s="11"/>
      <c r="AF738" s="11"/>
      <c r="AG738" s="11"/>
      <c r="AH738" s="11"/>
      <c r="AI738" s="11"/>
      <c r="AJ738" s="11"/>
      <c r="AK738" s="11"/>
    </row>
    <row r="739" ht="13.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89"/>
      <c r="AB739" s="11"/>
      <c r="AC739" s="264"/>
      <c r="AD739" s="264"/>
      <c r="AE739" s="11"/>
      <c r="AF739" s="11"/>
      <c r="AG739" s="11"/>
      <c r="AH739" s="11"/>
      <c r="AI739" s="11"/>
      <c r="AJ739" s="11"/>
      <c r="AK739" s="11"/>
    </row>
    <row r="740" ht="13.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89"/>
      <c r="AB740" s="11"/>
      <c r="AC740" s="264"/>
      <c r="AD740" s="264"/>
      <c r="AE740" s="11"/>
      <c r="AF740" s="11"/>
      <c r="AG740" s="11"/>
      <c r="AH740" s="11"/>
      <c r="AI740" s="11"/>
      <c r="AJ740" s="11"/>
      <c r="AK740" s="11"/>
    </row>
    <row r="741" ht="13.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89"/>
      <c r="AB741" s="11"/>
      <c r="AC741" s="264"/>
      <c r="AD741" s="264"/>
      <c r="AE741" s="11"/>
      <c r="AF741" s="11"/>
      <c r="AG741" s="11"/>
      <c r="AH741" s="11"/>
      <c r="AI741" s="11"/>
      <c r="AJ741" s="11"/>
      <c r="AK741" s="11"/>
    </row>
    <row r="742" ht="13.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89"/>
      <c r="AB742" s="11"/>
      <c r="AC742" s="264"/>
      <c r="AD742" s="264"/>
      <c r="AE742" s="11"/>
      <c r="AF742" s="11"/>
      <c r="AG742" s="11"/>
      <c r="AH742" s="11"/>
      <c r="AI742" s="11"/>
      <c r="AJ742" s="11"/>
      <c r="AK742" s="11"/>
    </row>
    <row r="743" ht="13.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89"/>
      <c r="AB743" s="11"/>
      <c r="AC743" s="264"/>
      <c r="AD743" s="264"/>
      <c r="AE743" s="11"/>
      <c r="AF743" s="11"/>
      <c r="AG743" s="11"/>
      <c r="AH743" s="11"/>
      <c r="AI743" s="11"/>
      <c r="AJ743" s="11"/>
      <c r="AK743" s="11"/>
    </row>
    <row r="744" ht="13.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89"/>
      <c r="AB744" s="11"/>
      <c r="AC744" s="264"/>
      <c r="AD744" s="264"/>
      <c r="AE744" s="11"/>
      <c r="AF744" s="11"/>
      <c r="AG744" s="11"/>
      <c r="AH744" s="11"/>
      <c r="AI744" s="11"/>
      <c r="AJ744" s="11"/>
      <c r="AK744" s="11"/>
    </row>
    <row r="745" ht="13.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89"/>
      <c r="AB745" s="11"/>
      <c r="AC745" s="264"/>
      <c r="AD745" s="264"/>
      <c r="AE745" s="11"/>
      <c r="AF745" s="11"/>
      <c r="AG745" s="11"/>
      <c r="AH745" s="11"/>
      <c r="AI745" s="11"/>
      <c r="AJ745" s="11"/>
      <c r="AK745" s="11"/>
    </row>
    <row r="746" ht="13.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89"/>
      <c r="AB746" s="11"/>
      <c r="AC746" s="264"/>
      <c r="AD746" s="264"/>
      <c r="AE746" s="11"/>
      <c r="AF746" s="11"/>
      <c r="AG746" s="11"/>
      <c r="AH746" s="11"/>
      <c r="AI746" s="11"/>
      <c r="AJ746" s="11"/>
      <c r="AK746" s="11"/>
    </row>
    <row r="747" ht="13.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89"/>
      <c r="AB747" s="11"/>
      <c r="AC747" s="264"/>
      <c r="AD747" s="264"/>
      <c r="AE747" s="11"/>
      <c r="AF747" s="11"/>
      <c r="AG747" s="11"/>
      <c r="AH747" s="11"/>
      <c r="AI747" s="11"/>
      <c r="AJ747" s="11"/>
      <c r="AK747" s="11"/>
    </row>
    <row r="748" ht="13.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89"/>
      <c r="AB748" s="11"/>
      <c r="AC748" s="264"/>
      <c r="AD748" s="264"/>
      <c r="AE748" s="11"/>
      <c r="AF748" s="11"/>
      <c r="AG748" s="11"/>
      <c r="AH748" s="11"/>
      <c r="AI748" s="11"/>
      <c r="AJ748" s="11"/>
      <c r="AK748" s="11"/>
    </row>
    <row r="749" ht="13.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89"/>
      <c r="AB749" s="11"/>
      <c r="AC749" s="264"/>
      <c r="AD749" s="264"/>
      <c r="AE749" s="11"/>
      <c r="AF749" s="11"/>
      <c r="AG749" s="11"/>
      <c r="AH749" s="11"/>
      <c r="AI749" s="11"/>
      <c r="AJ749" s="11"/>
      <c r="AK749" s="11"/>
    </row>
    <row r="750" ht="13.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89"/>
      <c r="AB750" s="11"/>
      <c r="AC750" s="264"/>
      <c r="AD750" s="264"/>
      <c r="AE750" s="11"/>
      <c r="AF750" s="11"/>
      <c r="AG750" s="11"/>
      <c r="AH750" s="11"/>
      <c r="AI750" s="11"/>
      <c r="AJ750" s="11"/>
      <c r="AK750" s="11"/>
    </row>
    <row r="751" ht="13.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89"/>
      <c r="AB751" s="11"/>
      <c r="AC751" s="264"/>
      <c r="AD751" s="264"/>
      <c r="AE751" s="11"/>
      <c r="AF751" s="11"/>
      <c r="AG751" s="11"/>
      <c r="AH751" s="11"/>
      <c r="AI751" s="11"/>
      <c r="AJ751" s="11"/>
      <c r="AK751" s="11"/>
    </row>
    <row r="752" ht="13.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89"/>
      <c r="AB752" s="11"/>
      <c r="AC752" s="264"/>
      <c r="AD752" s="264"/>
      <c r="AE752" s="11"/>
      <c r="AF752" s="11"/>
      <c r="AG752" s="11"/>
      <c r="AH752" s="11"/>
      <c r="AI752" s="11"/>
      <c r="AJ752" s="11"/>
      <c r="AK752" s="11"/>
    </row>
    <row r="753" ht="13.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89"/>
      <c r="AB753" s="11"/>
      <c r="AC753" s="264"/>
      <c r="AD753" s="264"/>
      <c r="AE753" s="11"/>
      <c r="AF753" s="11"/>
      <c r="AG753" s="11"/>
      <c r="AH753" s="11"/>
      <c r="AI753" s="11"/>
      <c r="AJ753" s="11"/>
      <c r="AK753" s="11"/>
    </row>
    <row r="754" ht="13.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89"/>
      <c r="AB754" s="11"/>
      <c r="AC754" s="264"/>
      <c r="AD754" s="264"/>
      <c r="AE754" s="11"/>
      <c r="AF754" s="11"/>
      <c r="AG754" s="11"/>
      <c r="AH754" s="11"/>
      <c r="AI754" s="11"/>
      <c r="AJ754" s="11"/>
      <c r="AK754" s="11"/>
    </row>
    <row r="755" ht="13.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89"/>
      <c r="AB755" s="11"/>
      <c r="AC755" s="264"/>
      <c r="AD755" s="264"/>
      <c r="AE755" s="11"/>
      <c r="AF755" s="11"/>
      <c r="AG755" s="11"/>
      <c r="AH755" s="11"/>
      <c r="AI755" s="11"/>
      <c r="AJ755" s="11"/>
      <c r="AK755" s="11"/>
    </row>
    <row r="756" ht="13.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89"/>
      <c r="AB756" s="11"/>
      <c r="AC756" s="264"/>
      <c r="AD756" s="264"/>
      <c r="AE756" s="11"/>
      <c r="AF756" s="11"/>
      <c r="AG756" s="11"/>
      <c r="AH756" s="11"/>
      <c r="AI756" s="11"/>
      <c r="AJ756" s="11"/>
      <c r="AK756" s="11"/>
    </row>
    <row r="757" ht="13.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89"/>
      <c r="AB757" s="11"/>
      <c r="AC757" s="264"/>
      <c r="AD757" s="264"/>
      <c r="AE757" s="11"/>
      <c r="AF757" s="11"/>
      <c r="AG757" s="11"/>
      <c r="AH757" s="11"/>
      <c r="AI757" s="11"/>
      <c r="AJ757" s="11"/>
      <c r="AK757" s="11"/>
    </row>
    <row r="758" ht="13.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89"/>
      <c r="AB758" s="11"/>
      <c r="AC758" s="264"/>
      <c r="AD758" s="264"/>
      <c r="AE758" s="11"/>
      <c r="AF758" s="11"/>
      <c r="AG758" s="11"/>
      <c r="AH758" s="11"/>
      <c r="AI758" s="11"/>
      <c r="AJ758" s="11"/>
      <c r="AK758" s="11"/>
    </row>
    <row r="759" ht="13.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89"/>
      <c r="AB759" s="11"/>
      <c r="AC759" s="264"/>
      <c r="AD759" s="264"/>
      <c r="AE759" s="11"/>
      <c r="AF759" s="11"/>
      <c r="AG759" s="11"/>
      <c r="AH759" s="11"/>
      <c r="AI759" s="11"/>
      <c r="AJ759" s="11"/>
      <c r="AK759" s="11"/>
    </row>
    <row r="760" ht="13.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89"/>
      <c r="AB760" s="11"/>
      <c r="AC760" s="264"/>
      <c r="AD760" s="264"/>
      <c r="AE760" s="11"/>
      <c r="AF760" s="11"/>
      <c r="AG760" s="11"/>
      <c r="AH760" s="11"/>
      <c r="AI760" s="11"/>
      <c r="AJ760" s="11"/>
      <c r="AK760" s="11"/>
    </row>
    <row r="761" ht="13.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89"/>
      <c r="AB761" s="11"/>
      <c r="AC761" s="264"/>
      <c r="AD761" s="264"/>
      <c r="AE761" s="11"/>
      <c r="AF761" s="11"/>
      <c r="AG761" s="11"/>
      <c r="AH761" s="11"/>
      <c r="AI761" s="11"/>
      <c r="AJ761" s="11"/>
      <c r="AK761" s="11"/>
    </row>
    <row r="762" ht="13.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89"/>
      <c r="AB762" s="11"/>
      <c r="AC762" s="264"/>
      <c r="AD762" s="264"/>
      <c r="AE762" s="11"/>
      <c r="AF762" s="11"/>
      <c r="AG762" s="11"/>
      <c r="AH762" s="11"/>
      <c r="AI762" s="11"/>
      <c r="AJ762" s="11"/>
      <c r="AK762" s="11"/>
    </row>
    <row r="763" ht="13.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89"/>
      <c r="AB763" s="11"/>
      <c r="AC763" s="264"/>
      <c r="AD763" s="264"/>
      <c r="AE763" s="11"/>
      <c r="AF763" s="11"/>
      <c r="AG763" s="11"/>
      <c r="AH763" s="11"/>
      <c r="AI763" s="11"/>
      <c r="AJ763" s="11"/>
      <c r="AK763" s="11"/>
    </row>
    <row r="764" ht="13.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89"/>
      <c r="AB764" s="11"/>
      <c r="AC764" s="264"/>
      <c r="AD764" s="264"/>
      <c r="AE764" s="11"/>
      <c r="AF764" s="11"/>
      <c r="AG764" s="11"/>
      <c r="AH764" s="11"/>
      <c r="AI764" s="11"/>
      <c r="AJ764" s="11"/>
      <c r="AK764" s="11"/>
    </row>
    <row r="765" ht="13.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89"/>
      <c r="AB765" s="11"/>
      <c r="AC765" s="264"/>
      <c r="AD765" s="264"/>
      <c r="AE765" s="11"/>
      <c r="AF765" s="11"/>
      <c r="AG765" s="11"/>
      <c r="AH765" s="11"/>
      <c r="AI765" s="11"/>
      <c r="AJ765" s="11"/>
      <c r="AK765" s="11"/>
    </row>
    <row r="766" ht="13.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89"/>
      <c r="AB766" s="11"/>
      <c r="AC766" s="264"/>
      <c r="AD766" s="264"/>
      <c r="AE766" s="11"/>
      <c r="AF766" s="11"/>
      <c r="AG766" s="11"/>
      <c r="AH766" s="11"/>
      <c r="AI766" s="11"/>
      <c r="AJ766" s="11"/>
      <c r="AK766" s="11"/>
    </row>
    <row r="767" ht="13.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89"/>
      <c r="AB767" s="11"/>
      <c r="AC767" s="264"/>
      <c r="AD767" s="264"/>
      <c r="AE767" s="11"/>
      <c r="AF767" s="11"/>
      <c r="AG767" s="11"/>
      <c r="AH767" s="11"/>
      <c r="AI767" s="11"/>
      <c r="AJ767" s="11"/>
      <c r="AK767" s="11"/>
    </row>
    <row r="768" ht="13.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89"/>
      <c r="AB768" s="11"/>
      <c r="AC768" s="264"/>
      <c r="AD768" s="264"/>
      <c r="AE768" s="11"/>
      <c r="AF768" s="11"/>
      <c r="AG768" s="11"/>
      <c r="AH768" s="11"/>
      <c r="AI768" s="11"/>
      <c r="AJ768" s="11"/>
      <c r="AK768" s="11"/>
    </row>
    <row r="769" ht="13.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89"/>
      <c r="AB769" s="11"/>
      <c r="AC769" s="264"/>
      <c r="AD769" s="264"/>
      <c r="AE769" s="11"/>
      <c r="AF769" s="11"/>
      <c r="AG769" s="11"/>
      <c r="AH769" s="11"/>
      <c r="AI769" s="11"/>
      <c r="AJ769" s="11"/>
      <c r="AK769" s="11"/>
    </row>
    <row r="770" ht="13.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89"/>
      <c r="AB770" s="11"/>
      <c r="AC770" s="264"/>
      <c r="AD770" s="264"/>
      <c r="AE770" s="11"/>
      <c r="AF770" s="11"/>
      <c r="AG770" s="11"/>
      <c r="AH770" s="11"/>
      <c r="AI770" s="11"/>
      <c r="AJ770" s="11"/>
      <c r="AK770" s="11"/>
    </row>
    <row r="771" ht="13.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89"/>
      <c r="AB771" s="11"/>
      <c r="AC771" s="264"/>
      <c r="AD771" s="264"/>
      <c r="AE771" s="11"/>
      <c r="AF771" s="11"/>
      <c r="AG771" s="11"/>
      <c r="AH771" s="11"/>
      <c r="AI771" s="11"/>
      <c r="AJ771" s="11"/>
      <c r="AK771" s="11"/>
    </row>
    <row r="772" ht="13.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89"/>
      <c r="AB772" s="11"/>
      <c r="AC772" s="264"/>
      <c r="AD772" s="264"/>
      <c r="AE772" s="11"/>
      <c r="AF772" s="11"/>
      <c r="AG772" s="11"/>
      <c r="AH772" s="11"/>
      <c r="AI772" s="11"/>
      <c r="AJ772" s="11"/>
      <c r="AK772" s="11"/>
    </row>
    <row r="773" ht="13.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89"/>
      <c r="AB773" s="11"/>
      <c r="AC773" s="264"/>
      <c r="AD773" s="264"/>
      <c r="AE773" s="11"/>
      <c r="AF773" s="11"/>
      <c r="AG773" s="11"/>
      <c r="AH773" s="11"/>
      <c r="AI773" s="11"/>
      <c r="AJ773" s="11"/>
      <c r="AK773" s="11"/>
    </row>
    <row r="774" ht="13.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89"/>
      <c r="AB774" s="11"/>
      <c r="AC774" s="264"/>
      <c r="AD774" s="264"/>
      <c r="AE774" s="11"/>
      <c r="AF774" s="11"/>
      <c r="AG774" s="11"/>
      <c r="AH774" s="11"/>
      <c r="AI774" s="11"/>
      <c r="AJ774" s="11"/>
      <c r="AK774" s="11"/>
    </row>
    <row r="775" ht="13.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89"/>
      <c r="AB775" s="11"/>
      <c r="AC775" s="264"/>
      <c r="AD775" s="264"/>
      <c r="AE775" s="11"/>
      <c r="AF775" s="11"/>
      <c r="AG775" s="11"/>
      <c r="AH775" s="11"/>
      <c r="AI775" s="11"/>
      <c r="AJ775" s="11"/>
      <c r="AK775" s="11"/>
    </row>
    <row r="776" ht="13.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89"/>
      <c r="AB776" s="11"/>
      <c r="AC776" s="264"/>
      <c r="AD776" s="264"/>
      <c r="AE776" s="11"/>
      <c r="AF776" s="11"/>
      <c r="AG776" s="11"/>
      <c r="AH776" s="11"/>
      <c r="AI776" s="11"/>
      <c r="AJ776" s="11"/>
      <c r="AK776" s="11"/>
    </row>
    <row r="777" ht="13.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89"/>
      <c r="AB777" s="11"/>
      <c r="AC777" s="264"/>
      <c r="AD777" s="264"/>
      <c r="AE777" s="11"/>
      <c r="AF777" s="11"/>
      <c r="AG777" s="11"/>
      <c r="AH777" s="11"/>
      <c r="AI777" s="11"/>
      <c r="AJ777" s="11"/>
      <c r="AK777" s="11"/>
    </row>
    <row r="778" ht="13.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89"/>
      <c r="AB778" s="11"/>
      <c r="AC778" s="264"/>
      <c r="AD778" s="264"/>
      <c r="AE778" s="11"/>
      <c r="AF778" s="11"/>
      <c r="AG778" s="11"/>
      <c r="AH778" s="11"/>
      <c r="AI778" s="11"/>
      <c r="AJ778" s="11"/>
      <c r="AK778" s="11"/>
    </row>
    <row r="779" ht="13.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89"/>
      <c r="AB779" s="11"/>
      <c r="AC779" s="264"/>
      <c r="AD779" s="264"/>
      <c r="AE779" s="11"/>
      <c r="AF779" s="11"/>
      <c r="AG779" s="11"/>
      <c r="AH779" s="11"/>
      <c r="AI779" s="11"/>
      <c r="AJ779" s="11"/>
      <c r="AK779" s="11"/>
    </row>
    <row r="780" ht="13.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89"/>
      <c r="AB780" s="11"/>
      <c r="AC780" s="264"/>
      <c r="AD780" s="264"/>
      <c r="AE780" s="11"/>
      <c r="AF780" s="11"/>
      <c r="AG780" s="11"/>
      <c r="AH780" s="11"/>
      <c r="AI780" s="11"/>
      <c r="AJ780" s="11"/>
      <c r="AK780" s="11"/>
    </row>
    <row r="781" ht="13.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89"/>
      <c r="AB781" s="11"/>
      <c r="AC781" s="264"/>
      <c r="AD781" s="264"/>
      <c r="AE781" s="11"/>
      <c r="AF781" s="11"/>
      <c r="AG781" s="11"/>
      <c r="AH781" s="11"/>
      <c r="AI781" s="11"/>
      <c r="AJ781" s="11"/>
      <c r="AK781" s="11"/>
    </row>
    <row r="782" ht="13.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89"/>
      <c r="AB782" s="11"/>
      <c r="AC782" s="264"/>
      <c r="AD782" s="264"/>
      <c r="AE782" s="11"/>
      <c r="AF782" s="11"/>
      <c r="AG782" s="11"/>
      <c r="AH782" s="11"/>
      <c r="AI782" s="11"/>
      <c r="AJ782" s="11"/>
      <c r="AK782" s="11"/>
    </row>
    <row r="783" ht="13.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89"/>
      <c r="AB783" s="11"/>
      <c r="AC783" s="264"/>
      <c r="AD783" s="264"/>
      <c r="AE783" s="11"/>
      <c r="AF783" s="11"/>
      <c r="AG783" s="11"/>
      <c r="AH783" s="11"/>
      <c r="AI783" s="11"/>
      <c r="AJ783" s="11"/>
      <c r="AK783" s="11"/>
    </row>
    <row r="784" ht="13.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89"/>
      <c r="AB784" s="11"/>
      <c r="AC784" s="264"/>
      <c r="AD784" s="264"/>
      <c r="AE784" s="11"/>
      <c r="AF784" s="11"/>
      <c r="AG784" s="11"/>
      <c r="AH784" s="11"/>
      <c r="AI784" s="11"/>
      <c r="AJ784" s="11"/>
      <c r="AK784" s="11"/>
    </row>
    <row r="785" ht="13.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89"/>
      <c r="AB785" s="11"/>
      <c r="AC785" s="264"/>
      <c r="AD785" s="264"/>
      <c r="AE785" s="11"/>
      <c r="AF785" s="11"/>
      <c r="AG785" s="11"/>
      <c r="AH785" s="11"/>
      <c r="AI785" s="11"/>
      <c r="AJ785" s="11"/>
      <c r="AK785" s="11"/>
    </row>
    <row r="786" ht="13.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89"/>
      <c r="AB786" s="11"/>
      <c r="AC786" s="264"/>
      <c r="AD786" s="264"/>
      <c r="AE786" s="11"/>
      <c r="AF786" s="11"/>
      <c r="AG786" s="11"/>
      <c r="AH786" s="11"/>
      <c r="AI786" s="11"/>
      <c r="AJ786" s="11"/>
      <c r="AK786" s="11"/>
    </row>
    <row r="787" ht="13.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89"/>
      <c r="AB787" s="11"/>
      <c r="AC787" s="264"/>
      <c r="AD787" s="264"/>
      <c r="AE787" s="11"/>
      <c r="AF787" s="11"/>
      <c r="AG787" s="11"/>
      <c r="AH787" s="11"/>
      <c r="AI787" s="11"/>
      <c r="AJ787" s="11"/>
      <c r="AK787" s="11"/>
    </row>
    <row r="788" ht="13.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89"/>
      <c r="AB788" s="11"/>
      <c r="AC788" s="264"/>
      <c r="AD788" s="264"/>
      <c r="AE788" s="11"/>
      <c r="AF788" s="11"/>
      <c r="AG788" s="11"/>
      <c r="AH788" s="11"/>
      <c r="AI788" s="11"/>
      <c r="AJ788" s="11"/>
      <c r="AK788" s="11"/>
    </row>
    <row r="789" ht="13.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89"/>
      <c r="AB789" s="11"/>
      <c r="AC789" s="264"/>
      <c r="AD789" s="264"/>
      <c r="AE789" s="11"/>
      <c r="AF789" s="11"/>
      <c r="AG789" s="11"/>
      <c r="AH789" s="11"/>
      <c r="AI789" s="11"/>
      <c r="AJ789" s="11"/>
      <c r="AK789" s="11"/>
    </row>
    <row r="790" ht="13.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89"/>
      <c r="AB790" s="11"/>
      <c r="AC790" s="264"/>
      <c r="AD790" s="264"/>
      <c r="AE790" s="11"/>
      <c r="AF790" s="11"/>
      <c r="AG790" s="11"/>
      <c r="AH790" s="11"/>
      <c r="AI790" s="11"/>
      <c r="AJ790" s="11"/>
      <c r="AK790" s="11"/>
    </row>
    <row r="791" ht="13.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89"/>
      <c r="AB791" s="11"/>
      <c r="AC791" s="264"/>
      <c r="AD791" s="264"/>
      <c r="AE791" s="11"/>
      <c r="AF791" s="11"/>
      <c r="AG791" s="11"/>
      <c r="AH791" s="11"/>
      <c r="AI791" s="11"/>
      <c r="AJ791" s="11"/>
      <c r="AK791" s="11"/>
    </row>
    <row r="792" ht="13.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89"/>
      <c r="AB792" s="11"/>
      <c r="AC792" s="264"/>
      <c r="AD792" s="264"/>
      <c r="AE792" s="11"/>
      <c r="AF792" s="11"/>
      <c r="AG792" s="11"/>
      <c r="AH792" s="11"/>
      <c r="AI792" s="11"/>
      <c r="AJ792" s="11"/>
      <c r="AK792" s="11"/>
    </row>
    <row r="793" ht="13.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89"/>
      <c r="AB793" s="11"/>
      <c r="AC793" s="264"/>
      <c r="AD793" s="264"/>
      <c r="AE793" s="11"/>
      <c r="AF793" s="11"/>
      <c r="AG793" s="11"/>
      <c r="AH793" s="11"/>
      <c r="AI793" s="11"/>
      <c r="AJ793" s="11"/>
      <c r="AK793" s="11"/>
    </row>
    <row r="794" ht="13.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89"/>
      <c r="AB794" s="11"/>
      <c r="AC794" s="264"/>
      <c r="AD794" s="264"/>
      <c r="AE794" s="11"/>
      <c r="AF794" s="11"/>
      <c r="AG794" s="11"/>
      <c r="AH794" s="11"/>
      <c r="AI794" s="11"/>
      <c r="AJ794" s="11"/>
      <c r="AK794" s="11"/>
    </row>
    <row r="795" ht="13.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89"/>
      <c r="AB795" s="11"/>
      <c r="AC795" s="264"/>
      <c r="AD795" s="264"/>
      <c r="AE795" s="11"/>
      <c r="AF795" s="11"/>
      <c r="AG795" s="11"/>
      <c r="AH795" s="11"/>
      <c r="AI795" s="11"/>
      <c r="AJ795" s="11"/>
      <c r="AK795" s="11"/>
    </row>
    <row r="796" ht="13.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89"/>
      <c r="AB796" s="11"/>
      <c r="AC796" s="264"/>
      <c r="AD796" s="264"/>
      <c r="AE796" s="11"/>
      <c r="AF796" s="11"/>
      <c r="AG796" s="11"/>
      <c r="AH796" s="11"/>
      <c r="AI796" s="11"/>
      <c r="AJ796" s="11"/>
      <c r="AK796" s="11"/>
    </row>
    <row r="797" ht="13.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89"/>
      <c r="AB797" s="11"/>
      <c r="AC797" s="264"/>
      <c r="AD797" s="264"/>
      <c r="AE797" s="11"/>
      <c r="AF797" s="11"/>
      <c r="AG797" s="11"/>
      <c r="AH797" s="11"/>
      <c r="AI797" s="11"/>
      <c r="AJ797" s="11"/>
      <c r="AK797" s="11"/>
    </row>
    <row r="798" ht="13.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89"/>
      <c r="AB798" s="11"/>
      <c r="AC798" s="264"/>
      <c r="AD798" s="264"/>
      <c r="AE798" s="11"/>
      <c r="AF798" s="11"/>
      <c r="AG798" s="11"/>
      <c r="AH798" s="11"/>
      <c r="AI798" s="11"/>
      <c r="AJ798" s="11"/>
      <c r="AK798" s="11"/>
    </row>
    <row r="799" ht="13.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89"/>
      <c r="AB799" s="11"/>
      <c r="AC799" s="264"/>
      <c r="AD799" s="264"/>
      <c r="AE799" s="11"/>
      <c r="AF799" s="11"/>
      <c r="AG799" s="11"/>
      <c r="AH799" s="11"/>
      <c r="AI799" s="11"/>
      <c r="AJ799" s="11"/>
      <c r="AK799" s="11"/>
    </row>
    <row r="800" ht="13.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89"/>
      <c r="AB800" s="11"/>
      <c r="AC800" s="264"/>
      <c r="AD800" s="264"/>
      <c r="AE800" s="11"/>
      <c r="AF800" s="11"/>
      <c r="AG800" s="11"/>
      <c r="AH800" s="11"/>
      <c r="AI800" s="11"/>
      <c r="AJ800" s="11"/>
      <c r="AK800" s="11"/>
    </row>
    <row r="801" ht="13.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89"/>
      <c r="AB801" s="11"/>
      <c r="AC801" s="264"/>
      <c r="AD801" s="264"/>
      <c r="AE801" s="11"/>
      <c r="AF801" s="11"/>
      <c r="AG801" s="11"/>
      <c r="AH801" s="11"/>
      <c r="AI801" s="11"/>
      <c r="AJ801" s="11"/>
      <c r="AK801" s="11"/>
    </row>
    <row r="802" ht="13.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89"/>
      <c r="AB802" s="11"/>
      <c r="AC802" s="264"/>
      <c r="AD802" s="264"/>
      <c r="AE802" s="11"/>
      <c r="AF802" s="11"/>
      <c r="AG802" s="11"/>
      <c r="AH802" s="11"/>
      <c r="AI802" s="11"/>
      <c r="AJ802" s="11"/>
      <c r="AK802" s="11"/>
    </row>
    <row r="803" ht="13.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89"/>
      <c r="AB803" s="11"/>
      <c r="AC803" s="264"/>
      <c r="AD803" s="264"/>
      <c r="AE803" s="11"/>
      <c r="AF803" s="11"/>
      <c r="AG803" s="11"/>
      <c r="AH803" s="11"/>
      <c r="AI803" s="11"/>
      <c r="AJ803" s="11"/>
      <c r="AK803" s="11"/>
    </row>
    <row r="804" ht="13.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89"/>
      <c r="AB804" s="11"/>
      <c r="AC804" s="264"/>
      <c r="AD804" s="264"/>
      <c r="AE804" s="11"/>
      <c r="AF804" s="11"/>
      <c r="AG804" s="11"/>
      <c r="AH804" s="11"/>
      <c r="AI804" s="11"/>
      <c r="AJ804" s="11"/>
      <c r="AK804" s="11"/>
    </row>
    <row r="805" ht="13.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89"/>
      <c r="AB805" s="11"/>
      <c r="AC805" s="264"/>
      <c r="AD805" s="264"/>
      <c r="AE805" s="11"/>
      <c r="AF805" s="11"/>
      <c r="AG805" s="11"/>
      <c r="AH805" s="11"/>
      <c r="AI805" s="11"/>
      <c r="AJ805" s="11"/>
      <c r="AK805" s="11"/>
    </row>
    <row r="806" ht="13.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89"/>
      <c r="AB806" s="11"/>
      <c r="AC806" s="264"/>
      <c r="AD806" s="264"/>
      <c r="AE806" s="11"/>
      <c r="AF806" s="11"/>
      <c r="AG806" s="11"/>
      <c r="AH806" s="11"/>
      <c r="AI806" s="11"/>
      <c r="AJ806" s="11"/>
      <c r="AK806" s="11"/>
    </row>
    <row r="807" ht="13.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89"/>
      <c r="AB807" s="11"/>
      <c r="AC807" s="264"/>
      <c r="AD807" s="264"/>
      <c r="AE807" s="11"/>
      <c r="AF807" s="11"/>
      <c r="AG807" s="11"/>
      <c r="AH807" s="11"/>
      <c r="AI807" s="11"/>
      <c r="AJ807" s="11"/>
      <c r="AK807" s="11"/>
    </row>
    <row r="808" ht="13.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89"/>
      <c r="AB808" s="11"/>
      <c r="AC808" s="264"/>
      <c r="AD808" s="264"/>
      <c r="AE808" s="11"/>
      <c r="AF808" s="11"/>
      <c r="AG808" s="11"/>
      <c r="AH808" s="11"/>
      <c r="AI808" s="11"/>
      <c r="AJ808" s="11"/>
      <c r="AK808" s="11"/>
    </row>
    <row r="809" ht="13.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89"/>
      <c r="AB809" s="11"/>
      <c r="AC809" s="264"/>
      <c r="AD809" s="264"/>
      <c r="AE809" s="11"/>
      <c r="AF809" s="11"/>
      <c r="AG809" s="11"/>
      <c r="AH809" s="11"/>
      <c r="AI809" s="11"/>
      <c r="AJ809" s="11"/>
      <c r="AK809" s="11"/>
    </row>
    <row r="810" ht="13.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89"/>
      <c r="AB810" s="11"/>
      <c r="AC810" s="264"/>
      <c r="AD810" s="264"/>
      <c r="AE810" s="11"/>
      <c r="AF810" s="11"/>
      <c r="AG810" s="11"/>
      <c r="AH810" s="11"/>
      <c r="AI810" s="11"/>
      <c r="AJ810" s="11"/>
      <c r="AK810" s="11"/>
    </row>
    <row r="811" ht="13.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89"/>
      <c r="AB811" s="11"/>
      <c r="AC811" s="264"/>
      <c r="AD811" s="264"/>
      <c r="AE811" s="11"/>
      <c r="AF811" s="11"/>
      <c r="AG811" s="11"/>
      <c r="AH811" s="11"/>
      <c r="AI811" s="11"/>
      <c r="AJ811" s="11"/>
      <c r="AK811" s="11"/>
    </row>
    <row r="812" ht="13.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89"/>
      <c r="AB812" s="11"/>
      <c r="AC812" s="264"/>
      <c r="AD812" s="264"/>
      <c r="AE812" s="11"/>
      <c r="AF812" s="11"/>
      <c r="AG812" s="11"/>
      <c r="AH812" s="11"/>
      <c r="AI812" s="11"/>
      <c r="AJ812" s="11"/>
      <c r="AK812" s="11"/>
    </row>
    <row r="813" ht="13.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89"/>
      <c r="AB813" s="11"/>
      <c r="AC813" s="264"/>
      <c r="AD813" s="264"/>
      <c r="AE813" s="11"/>
      <c r="AF813" s="11"/>
      <c r="AG813" s="11"/>
      <c r="AH813" s="11"/>
      <c r="AI813" s="11"/>
      <c r="AJ813" s="11"/>
      <c r="AK813" s="11"/>
    </row>
    <row r="814" ht="13.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89"/>
      <c r="AB814" s="11"/>
      <c r="AC814" s="264"/>
      <c r="AD814" s="264"/>
      <c r="AE814" s="11"/>
      <c r="AF814" s="11"/>
      <c r="AG814" s="11"/>
      <c r="AH814" s="11"/>
      <c r="AI814" s="11"/>
      <c r="AJ814" s="11"/>
      <c r="AK814" s="11"/>
    </row>
    <row r="815" ht="13.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89"/>
      <c r="AB815" s="11"/>
      <c r="AC815" s="264"/>
      <c r="AD815" s="264"/>
      <c r="AE815" s="11"/>
      <c r="AF815" s="11"/>
      <c r="AG815" s="11"/>
      <c r="AH815" s="11"/>
      <c r="AI815" s="11"/>
      <c r="AJ815" s="11"/>
      <c r="AK815" s="11"/>
    </row>
    <row r="816" ht="13.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89"/>
      <c r="AB816" s="11"/>
      <c r="AC816" s="264"/>
      <c r="AD816" s="264"/>
      <c r="AE816" s="11"/>
      <c r="AF816" s="11"/>
      <c r="AG816" s="11"/>
      <c r="AH816" s="11"/>
      <c r="AI816" s="11"/>
      <c r="AJ816" s="11"/>
      <c r="AK816" s="11"/>
    </row>
    <row r="817" ht="13.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89"/>
      <c r="AB817" s="11"/>
      <c r="AC817" s="264"/>
      <c r="AD817" s="264"/>
      <c r="AE817" s="11"/>
      <c r="AF817" s="11"/>
      <c r="AG817" s="11"/>
      <c r="AH817" s="11"/>
      <c r="AI817" s="11"/>
      <c r="AJ817" s="11"/>
      <c r="AK817" s="11"/>
    </row>
    <row r="818" ht="13.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89"/>
      <c r="AB818" s="11"/>
      <c r="AC818" s="264"/>
      <c r="AD818" s="264"/>
      <c r="AE818" s="11"/>
      <c r="AF818" s="11"/>
      <c r="AG818" s="11"/>
      <c r="AH818" s="11"/>
      <c r="AI818" s="11"/>
      <c r="AJ818" s="11"/>
      <c r="AK818" s="11"/>
    </row>
    <row r="819" ht="13.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89"/>
      <c r="AB819" s="11"/>
      <c r="AC819" s="264"/>
      <c r="AD819" s="264"/>
      <c r="AE819" s="11"/>
      <c r="AF819" s="11"/>
      <c r="AG819" s="11"/>
      <c r="AH819" s="11"/>
      <c r="AI819" s="11"/>
      <c r="AJ819" s="11"/>
      <c r="AK819" s="11"/>
    </row>
    <row r="820" ht="13.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89"/>
      <c r="AB820" s="11"/>
      <c r="AC820" s="264"/>
      <c r="AD820" s="264"/>
      <c r="AE820" s="11"/>
      <c r="AF820" s="11"/>
      <c r="AG820" s="11"/>
      <c r="AH820" s="11"/>
      <c r="AI820" s="11"/>
      <c r="AJ820" s="11"/>
      <c r="AK820" s="11"/>
    </row>
    <row r="821" ht="13.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89"/>
      <c r="AB821" s="11"/>
      <c r="AC821" s="264"/>
      <c r="AD821" s="264"/>
      <c r="AE821" s="11"/>
      <c r="AF821" s="11"/>
      <c r="AG821" s="11"/>
      <c r="AH821" s="11"/>
      <c r="AI821" s="11"/>
      <c r="AJ821" s="11"/>
      <c r="AK821" s="11"/>
    </row>
    <row r="822" ht="13.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89"/>
      <c r="AB822" s="11"/>
      <c r="AC822" s="264"/>
      <c r="AD822" s="264"/>
      <c r="AE822" s="11"/>
      <c r="AF822" s="11"/>
      <c r="AG822" s="11"/>
      <c r="AH822" s="11"/>
      <c r="AI822" s="11"/>
      <c r="AJ822" s="11"/>
      <c r="AK822" s="11"/>
    </row>
    <row r="823" ht="13.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89"/>
      <c r="AB823" s="11"/>
      <c r="AC823" s="264"/>
      <c r="AD823" s="264"/>
      <c r="AE823" s="11"/>
      <c r="AF823" s="11"/>
      <c r="AG823" s="11"/>
      <c r="AH823" s="11"/>
      <c r="AI823" s="11"/>
      <c r="AJ823" s="11"/>
      <c r="AK823" s="11"/>
    </row>
    <row r="824" ht="13.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89"/>
      <c r="AB824" s="11"/>
      <c r="AC824" s="264"/>
      <c r="AD824" s="264"/>
      <c r="AE824" s="11"/>
      <c r="AF824" s="11"/>
      <c r="AG824" s="11"/>
      <c r="AH824" s="11"/>
      <c r="AI824" s="11"/>
      <c r="AJ824" s="11"/>
      <c r="AK824" s="11"/>
    </row>
    <row r="825" ht="13.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89"/>
      <c r="AB825" s="11"/>
      <c r="AC825" s="264"/>
      <c r="AD825" s="264"/>
      <c r="AE825" s="11"/>
      <c r="AF825" s="11"/>
      <c r="AG825" s="11"/>
      <c r="AH825" s="11"/>
      <c r="AI825" s="11"/>
      <c r="AJ825" s="11"/>
      <c r="AK825" s="11"/>
    </row>
    <row r="826" ht="13.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89"/>
      <c r="AB826" s="11"/>
      <c r="AC826" s="264"/>
      <c r="AD826" s="264"/>
      <c r="AE826" s="11"/>
      <c r="AF826" s="11"/>
      <c r="AG826" s="11"/>
      <c r="AH826" s="11"/>
      <c r="AI826" s="11"/>
      <c r="AJ826" s="11"/>
      <c r="AK826" s="11"/>
    </row>
    <row r="827" ht="13.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89"/>
      <c r="AB827" s="11"/>
      <c r="AC827" s="264"/>
      <c r="AD827" s="264"/>
      <c r="AE827" s="11"/>
      <c r="AF827" s="11"/>
      <c r="AG827" s="11"/>
      <c r="AH827" s="11"/>
      <c r="AI827" s="11"/>
      <c r="AJ827" s="11"/>
      <c r="AK827" s="11"/>
    </row>
    <row r="828" ht="13.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89"/>
      <c r="AB828" s="11"/>
      <c r="AC828" s="264"/>
      <c r="AD828" s="264"/>
      <c r="AE828" s="11"/>
      <c r="AF828" s="11"/>
      <c r="AG828" s="11"/>
      <c r="AH828" s="11"/>
      <c r="AI828" s="11"/>
      <c r="AJ828" s="11"/>
      <c r="AK828" s="11"/>
    </row>
    <row r="829" ht="13.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89"/>
      <c r="AB829" s="11"/>
      <c r="AC829" s="264"/>
      <c r="AD829" s="264"/>
      <c r="AE829" s="11"/>
      <c r="AF829" s="11"/>
      <c r="AG829" s="11"/>
      <c r="AH829" s="11"/>
      <c r="AI829" s="11"/>
      <c r="AJ829" s="11"/>
      <c r="AK829" s="11"/>
    </row>
    <row r="830" ht="13.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89"/>
      <c r="AB830" s="11"/>
      <c r="AC830" s="264"/>
      <c r="AD830" s="264"/>
      <c r="AE830" s="11"/>
      <c r="AF830" s="11"/>
      <c r="AG830" s="11"/>
      <c r="AH830" s="11"/>
      <c r="AI830" s="11"/>
      <c r="AJ830" s="11"/>
      <c r="AK830" s="11"/>
    </row>
    <row r="831" ht="13.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89"/>
      <c r="AB831" s="11"/>
      <c r="AC831" s="264"/>
      <c r="AD831" s="264"/>
      <c r="AE831" s="11"/>
      <c r="AF831" s="11"/>
      <c r="AG831" s="11"/>
      <c r="AH831" s="11"/>
      <c r="AI831" s="11"/>
      <c r="AJ831" s="11"/>
      <c r="AK831" s="11"/>
    </row>
    <row r="832" ht="13.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89"/>
      <c r="AB832" s="11"/>
      <c r="AC832" s="264"/>
      <c r="AD832" s="264"/>
      <c r="AE832" s="11"/>
      <c r="AF832" s="11"/>
      <c r="AG832" s="11"/>
      <c r="AH832" s="11"/>
      <c r="AI832" s="11"/>
      <c r="AJ832" s="11"/>
      <c r="AK832" s="11"/>
    </row>
    <row r="833" ht="13.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89"/>
      <c r="AB833" s="11"/>
      <c r="AC833" s="264"/>
      <c r="AD833" s="264"/>
      <c r="AE833" s="11"/>
      <c r="AF833" s="11"/>
      <c r="AG833" s="11"/>
      <c r="AH833" s="11"/>
      <c r="AI833" s="11"/>
      <c r="AJ833" s="11"/>
      <c r="AK833" s="11"/>
    </row>
    <row r="834" ht="13.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89"/>
      <c r="AB834" s="11"/>
      <c r="AC834" s="264"/>
      <c r="AD834" s="264"/>
      <c r="AE834" s="11"/>
      <c r="AF834" s="11"/>
      <c r="AG834" s="11"/>
      <c r="AH834" s="11"/>
      <c r="AI834" s="11"/>
      <c r="AJ834" s="11"/>
      <c r="AK834" s="11"/>
    </row>
    <row r="835" ht="13.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89"/>
      <c r="AB835" s="11"/>
      <c r="AC835" s="264"/>
      <c r="AD835" s="264"/>
      <c r="AE835" s="11"/>
      <c r="AF835" s="11"/>
      <c r="AG835" s="11"/>
      <c r="AH835" s="11"/>
      <c r="AI835" s="11"/>
      <c r="AJ835" s="11"/>
      <c r="AK835" s="11"/>
    </row>
    <row r="836" ht="13.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89"/>
      <c r="AB836" s="11"/>
      <c r="AC836" s="264"/>
      <c r="AD836" s="264"/>
      <c r="AE836" s="11"/>
      <c r="AF836" s="11"/>
      <c r="AG836" s="11"/>
      <c r="AH836" s="11"/>
      <c r="AI836" s="11"/>
      <c r="AJ836" s="11"/>
      <c r="AK836" s="11"/>
    </row>
    <row r="837" ht="13.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89"/>
      <c r="AB837" s="11"/>
      <c r="AC837" s="264"/>
      <c r="AD837" s="264"/>
      <c r="AE837" s="11"/>
      <c r="AF837" s="11"/>
      <c r="AG837" s="11"/>
      <c r="AH837" s="11"/>
      <c r="AI837" s="11"/>
      <c r="AJ837" s="11"/>
      <c r="AK837" s="11"/>
    </row>
    <row r="838" ht="13.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89"/>
      <c r="AB838" s="11"/>
      <c r="AC838" s="264"/>
      <c r="AD838" s="264"/>
      <c r="AE838" s="11"/>
      <c r="AF838" s="11"/>
      <c r="AG838" s="11"/>
      <c r="AH838" s="11"/>
      <c r="AI838" s="11"/>
      <c r="AJ838" s="11"/>
      <c r="AK838" s="11"/>
    </row>
    <row r="839" ht="13.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89"/>
      <c r="AB839" s="11"/>
      <c r="AC839" s="264"/>
      <c r="AD839" s="264"/>
      <c r="AE839" s="11"/>
      <c r="AF839" s="11"/>
      <c r="AG839" s="11"/>
      <c r="AH839" s="11"/>
      <c r="AI839" s="11"/>
      <c r="AJ839" s="11"/>
      <c r="AK839" s="11"/>
    </row>
    <row r="840" ht="13.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89"/>
      <c r="AB840" s="11"/>
      <c r="AC840" s="264"/>
      <c r="AD840" s="264"/>
      <c r="AE840" s="11"/>
      <c r="AF840" s="11"/>
      <c r="AG840" s="11"/>
      <c r="AH840" s="11"/>
      <c r="AI840" s="11"/>
      <c r="AJ840" s="11"/>
      <c r="AK840" s="11"/>
    </row>
    <row r="841" ht="13.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89"/>
      <c r="AB841" s="11"/>
      <c r="AC841" s="264"/>
      <c r="AD841" s="264"/>
      <c r="AE841" s="11"/>
      <c r="AF841" s="11"/>
      <c r="AG841" s="11"/>
      <c r="AH841" s="11"/>
      <c r="AI841" s="11"/>
      <c r="AJ841" s="11"/>
      <c r="AK841" s="11"/>
    </row>
    <row r="842" ht="13.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89"/>
      <c r="AB842" s="11"/>
      <c r="AC842" s="264"/>
      <c r="AD842" s="264"/>
      <c r="AE842" s="11"/>
      <c r="AF842" s="11"/>
      <c r="AG842" s="11"/>
      <c r="AH842" s="11"/>
      <c r="AI842" s="11"/>
      <c r="AJ842" s="11"/>
      <c r="AK842" s="11"/>
    </row>
    <row r="843" ht="13.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89"/>
      <c r="AB843" s="11"/>
      <c r="AC843" s="264"/>
      <c r="AD843" s="264"/>
      <c r="AE843" s="11"/>
      <c r="AF843" s="11"/>
      <c r="AG843" s="11"/>
      <c r="AH843" s="11"/>
      <c r="AI843" s="11"/>
      <c r="AJ843" s="11"/>
      <c r="AK843" s="11"/>
    </row>
    <row r="844" ht="13.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89"/>
      <c r="AB844" s="11"/>
      <c r="AC844" s="264"/>
      <c r="AD844" s="264"/>
      <c r="AE844" s="11"/>
      <c r="AF844" s="11"/>
      <c r="AG844" s="11"/>
      <c r="AH844" s="11"/>
      <c r="AI844" s="11"/>
      <c r="AJ844" s="11"/>
      <c r="AK844" s="11"/>
    </row>
    <row r="845" ht="13.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89"/>
      <c r="AB845" s="11"/>
      <c r="AC845" s="264"/>
      <c r="AD845" s="264"/>
      <c r="AE845" s="11"/>
      <c r="AF845" s="11"/>
      <c r="AG845" s="11"/>
      <c r="AH845" s="11"/>
      <c r="AI845" s="11"/>
      <c r="AJ845" s="11"/>
      <c r="AK845" s="11"/>
    </row>
    <row r="846" ht="13.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89"/>
      <c r="AB846" s="11"/>
      <c r="AC846" s="264"/>
      <c r="AD846" s="264"/>
      <c r="AE846" s="11"/>
      <c r="AF846" s="11"/>
      <c r="AG846" s="11"/>
      <c r="AH846" s="11"/>
      <c r="AI846" s="11"/>
      <c r="AJ846" s="11"/>
      <c r="AK846" s="11"/>
    </row>
    <row r="847" ht="13.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89"/>
      <c r="AB847" s="11"/>
      <c r="AC847" s="264"/>
      <c r="AD847" s="264"/>
      <c r="AE847" s="11"/>
      <c r="AF847" s="11"/>
      <c r="AG847" s="11"/>
      <c r="AH847" s="11"/>
      <c r="AI847" s="11"/>
      <c r="AJ847" s="11"/>
      <c r="AK847" s="11"/>
    </row>
    <row r="848" ht="13.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89"/>
      <c r="AB848" s="11"/>
      <c r="AC848" s="264"/>
      <c r="AD848" s="264"/>
      <c r="AE848" s="11"/>
      <c r="AF848" s="11"/>
      <c r="AG848" s="11"/>
      <c r="AH848" s="11"/>
      <c r="AI848" s="11"/>
      <c r="AJ848" s="11"/>
      <c r="AK848" s="11"/>
    </row>
    <row r="849" ht="13.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89"/>
      <c r="AB849" s="11"/>
      <c r="AC849" s="264"/>
      <c r="AD849" s="264"/>
      <c r="AE849" s="11"/>
      <c r="AF849" s="11"/>
      <c r="AG849" s="11"/>
      <c r="AH849" s="11"/>
      <c r="AI849" s="11"/>
      <c r="AJ849" s="11"/>
      <c r="AK849" s="11"/>
    </row>
    <row r="850" ht="13.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89"/>
      <c r="AB850" s="11"/>
      <c r="AC850" s="264"/>
      <c r="AD850" s="264"/>
      <c r="AE850" s="11"/>
      <c r="AF850" s="11"/>
      <c r="AG850" s="11"/>
      <c r="AH850" s="11"/>
      <c r="AI850" s="11"/>
      <c r="AJ850" s="11"/>
      <c r="AK850" s="11"/>
    </row>
    <row r="851" ht="13.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89"/>
      <c r="AB851" s="11"/>
      <c r="AC851" s="264"/>
      <c r="AD851" s="264"/>
      <c r="AE851" s="11"/>
      <c r="AF851" s="11"/>
      <c r="AG851" s="11"/>
      <c r="AH851" s="11"/>
      <c r="AI851" s="11"/>
      <c r="AJ851" s="11"/>
      <c r="AK851" s="11"/>
    </row>
    <row r="852" ht="13.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89"/>
      <c r="AB852" s="11"/>
      <c r="AC852" s="264"/>
      <c r="AD852" s="264"/>
      <c r="AE852" s="11"/>
      <c r="AF852" s="11"/>
      <c r="AG852" s="11"/>
      <c r="AH852" s="11"/>
      <c r="AI852" s="11"/>
      <c r="AJ852" s="11"/>
      <c r="AK852" s="11"/>
    </row>
    <row r="853" ht="13.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89"/>
      <c r="AB853" s="11"/>
      <c r="AC853" s="264"/>
      <c r="AD853" s="264"/>
      <c r="AE853" s="11"/>
      <c r="AF853" s="11"/>
      <c r="AG853" s="11"/>
      <c r="AH853" s="11"/>
      <c r="AI853" s="11"/>
      <c r="AJ853" s="11"/>
      <c r="AK853" s="11"/>
    </row>
    <row r="854" ht="13.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89"/>
      <c r="AB854" s="11"/>
      <c r="AC854" s="264"/>
      <c r="AD854" s="264"/>
      <c r="AE854" s="11"/>
      <c r="AF854" s="11"/>
      <c r="AG854" s="11"/>
      <c r="AH854" s="11"/>
      <c r="AI854" s="11"/>
      <c r="AJ854" s="11"/>
      <c r="AK854" s="11"/>
    </row>
    <row r="855" ht="13.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89"/>
      <c r="AB855" s="11"/>
      <c r="AC855" s="264"/>
      <c r="AD855" s="264"/>
      <c r="AE855" s="11"/>
      <c r="AF855" s="11"/>
      <c r="AG855" s="11"/>
      <c r="AH855" s="11"/>
      <c r="AI855" s="11"/>
      <c r="AJ855" s="11"/>
      <c r="AK855" s="11"/>
    </row>
    <row r="856" ht="13.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89"/>
      <c r="AB856" s="11"/>
      <c r="AC856" s="264"/>
      <c r="AD856" s="264"/>
      <c r="AE856" s="11"/>
      <c r="AF856" s="11"/>
      <c r="AG856" s="11"/>
      <c r="AH856" s="11"/>
      <c r="AI856" s="11"/>
      <c r="AJ856" s="11"/>
      <c r="AK856" s="11"/>
    </row>
    <row r="857" ht="13.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89"/>
      <c r="AB857" s="11"/>
      <c r="AC857" s="264"/>
      <c r="AD857" s="264"/>
      <c r="AE857" s="11"/>
      <c r="AF857" s="11"/>
      <c r="AG857" s="11"/>
      <c r="AH857" s="11"/>
      <c r="AI857" s="11"/>
      <c r="AJ857" s="11"/>
      <c r="AK857" s="11"/>
    </row>
    <row r="858" ht="13.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89"/>
      <c r="AB858" s="11"/>
      <c r="AC858" s="264"/>
      <c r="AD858" s="264"/>
      <c r="AE858" s="11"/>
      <c r="AF858" s="11"/>
      <c r="AG858" s="11"/>
      <c r="AH858" s="11"/>
      <c r="AI858" s="11"/>
      <c r="AJ858" s="11"/>
      <c r="AK858" s="11"/>
    </row>
    <row r="859" ht="13.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89"/>
      <c r="AB859" s="11"/>
      <c r="AC859" s="264"/>
      <c r="AD859" s="264"/>
      <c r="AE859" s="11"/>
      <c r="AF859" s="11"/>
      <c r="AG859" s="11"/>
      <c r="AH859" s="11"/>
      <c r="AI859" s="11"/>
      <c r="AJ859" s="11"/>
      <c r="AK859" s="11"/>
    </row>
    <row r="860" ht="13.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89"/>
      <c r="AB860" s="11"/>
      <c r="AC860" s="264"/>
      <c r="AD860" s="264"/>
      <c r="AE860" s="11"/>
      <c r="AF860" s="11"/>
      <c r="AG860" s="11"/>
      <c r="AH860" s="11"/>
      <c r="AI860" s="11"/>
      <c r="AJ860" s="11"/>
      <c r="AK860" s="11"/>
    </row>
    <row r="861" ht="13.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89"/>
      <c r="AB861" s="11"/>
      <c r="AC861" s="264"/>
      <c r="AD861" s="264"/>
      <c r="AE861" s="11"/>
      <c r="AF861" s="11"/>
      <c r="AG861" s="11"/>
      <c r="AH861" s="11"/>
      <c r="AI861" s="11"/>
      <c r="AJ861" s="11"/>
      <c r="AK861" s="11"/>
    </row>
    <row r="862" ht="13.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89"/>
      <c r="AB862" s="11"/>
      <c r="AC862" s="264"/>
      <c r="AD862" s="264"/>
      <c r="AE862" s="11"/>
      <c r="AF862" s="11"/>
      <c r="AG862" s="11"/>
      <c r="AH862" s="11"/>
      <c r="AI862" s="11"/>
      <c r="AJ862" s="11"/>
      <c r="AK862" s="11"/>
    </row>
    <row r="863" ht="13.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89"/>
      <c r="AB863" s="11"/>
      <c r="AC863" s="264"/>
      <c r="AD863" s="264"/>
      <c r="AE863" s="11"/>
      <c r="AF863" s="11"/>
      <c r="AG863" s="11"/>
      <c r="AH863" s="11"/>
      <c r="AI863" s="11"/>
      <c r="AJ863" s="11"/>
      <c r="AK863" s="11"/>
    </row>
    <row r="864" ht="13.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89"/>
      <c r="AB864" s="11"/>
      <c r="AC864" s="264"/>
      <c r="AD864" s="264"/>
      <c r="AE864" s="11"/>
      <c r="AF864" s="11"/>
      <c r="AG864" s="11"/>
      <c r="AH864" s="11"/>
      <c r="AI864" s="11"/>
      <c r="AJ864" s="11"/>
      <c r="AK864" s="11"/>
    </row>
    <row r="865" ht="13.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89"/>
      <c r="AB865" s="11"/>
      <c r="AC865" s="264"/>
      <c r="AD865" s="264"/>
      <c r="AE865" s="11"/>
      <c r="AF865" s="11"/>
      <c r="AG865" s="11"/>
      <c r="AH865" s="11"/>
      <c r="AI865" s="11"/>
      <c r="AJ865" s="11"/>
      <c r="AK865" s="11"/>
    </row>
    <row r="866" ht="13.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89"/>
      <c r="AB866" s="11"/>
      <c r="AC866" s="264"/>
      <c r="AD866" s="264"/>
      <c r="AE866" s="11"/>
      <c r="AF866" s="11"/>
      <c r="AG866" s="11"/>
      <c r="AH866" s="11"/>
      <c r="AI866" s="11"/>
      <c r="AJ866" s="11"/>
      <c r="AK866" s="11"/>
    </row>
    <row r="867" ht="13.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89"/>
      <c r="AB867" s="11"/>
      <c r="AC867" s="264"/>
      <c r="AD867" s="264"/>
      <c r="AE867" s="11"/>
      <c r="AF867" s="11"/>
      <c r="AG867" s="11"/>
      <c r="AH867" s="11"/>
      <c r="AI867" s="11"/>
      <c r="AJ867" s="11"/>
      <c r="AK867" s="11"/>
    </row>
    <row r="868" ht="13.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89"/>
      <c r="AB868" s="11"/>
      <c r="AC868" s="264"/>
      <c r="AD868" s="264"/>
      <c r="AE868" s="11"/>
      <c r="AF868" s="11"/>
      <c r="AG868" s="11"/>
      <c r="AH868" s="11"/>
      <c r="AI868" s="11"/>
      <c r="AJ868" s="11"/>
      <c r="AK868" s="11"/>
    </row>
    <row r="869" ht="13.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89"/>
      <c r="AB869" s="11"/>
      <c r="AC869" s="264"/>
      <c r="AD869" s="264"/>
      <c r="AE869" s="11"/>
      <c r="AF869" s="11"/>
      <c r="AG869" s="11"/>
      <c r="AH869" s="11"/>
      <c r="AI869" s="11"/>
      <c r="AJ869" s="11"/>
      <c r="AK869" s="11"/>
    </row>
    <row r="870" ht="13.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89"/>
      <c r="AB870" s="11"/>
      <c r="AC870" s="264"/>
      <c r="AD870" s="264"/>
      <c r="AE870" s="11"/>
      <c r="AF870" s="11"/>
      <c r="AG870" s="11"/>
      <c r="AH870" s="11"/>
      <c r="AI870" s="11"/>
      <c r="AJ870" s="11"/>
      <c r="AK870" s="11"/>
    </row>
    <row r="871" ht="13.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89"/>
      <c r="AB871" s="11"/>
      <c r="AC871" s="264"/>
      <c r="AD871" s="264"/>
      <c r="AE871" s="11"/>
      <c r="AF871" s="11"/>
      <c r="AG871" s="11"/>
      <c r="AH871" s="11"/>
      <c r="AI871" s="11"/>
      <c r="AJ871" s="11"/>
      <c r="AK871" s="11"/>
    </row>
    <row r="872" ht="13.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89"/>
      <c r="AB872" s="11"/>
      <c r="AC872" s="264"/>
      <c r="AD872" s="264"/>
      <c r="AE872" s="11"/>
      <c r="AF872" s="11"/>
      <c r="AG872" s="11"/>
      <c r="AH872" s="11"/>
      <c r="AI872" s="11"/>
      <c r="AJ872" s="11"/>
      <c r="AK872" s="11"/>
    </row>
    <row r="873" ht="13.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89"/>
      <c r="AB873" s="11"/>
      <c r="AC873" s="264"/>
      <c r="AD873" s="264"/>
      <c r="AE873" s="11"/>
      <c r="AF873" s="11"/>
      <c r="AG873" s="11"/>
      <c r="AH873" s="11"/>
      <c r="AI873" s="11"/>
      <c r="AJ873" s="11"/>
      <c r="AK873" s="11"/>
    </row>
    <row r="874" ht="13.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89"/>
      <c r="AB874" s="11"/>
      <c r="AC874" s="264"/>
      <c r="AD874" s="264"/>
      <c r="AE874" s="11"/>
      <c r="AF874" s="11"/>
      <c r="AG874" s="11"/>
      <c r="AH874" s="11"/>
      <c r="AI874" s="11"/>
      <c r="AJ874" s="11"/>
      <c r="AK874" s="11"/>
    </row>
    <row r="875" ht="13.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89"/>
      <c r="AB875" s="11"/>
      <c r="AC875" s="264"/>
      <c r="AD875" s="264"/>
      <c r="AE875" s="11"/>
      <c r="AF875" s="11"/>
      <c r="AG875" s="11"/>
      <c r="AH875" s="11"/>
      <c r="AI875" s="11"/>
      <c r="AJ875" s="11"/>
      <c r="AK875" s="11"/>
    </row>
    <row r="876" ht="13.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89"/>
      <c r="AB876" s="11"/>
      <c r="AC876" s="264"/>
      <c r="AD876" s="264"/>
      <c r="AE876" s="11"/>
      <c r="AF876" s="11"/>
      <c r="AG876" s="11"/>
      <c r="AH876" s="11"/>
      <c r="AI876" s="11"/>
      <c r="AJ876" s="11"/>
      <c r="AK876" s="11"/>
    </row>
    <row r="877" ht="13.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89"/>
      <c r="AB877" s="11"/>
      <c r="AC877" s="264"/>
      <c r="AD877" s="264"/>
      <c r="AE877" s="11"/>
      <c r="AF877" s="11"/>
      <c r="AG877" s="11"/>
      <c r="AH877" s="11"/>
      <c r="AI877" s="11"/>
      <c r="AJ877" s="11"/>
      <c r="AK877" s="11"/>
    </row>
    <row r="878" ht="13.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89"/>
      <c r="AB878" s="11"/>
      <c r="AC878" s="264"/>
      <c r="AD878" s="264"/>
      <c r="AE878" s="11"/>
      <c r="AF878" s="11"/>
      <c r="AG878" s="11"/>
      <c r="AH878" s="11"/>
      <c r="AI878" s="11"/>
      <c r="AJ878" s="11"/>
      <c r="AK878" s="11"/>
    </row>
    <row r="879" ht="13.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89"/>
      <c r="AB879" s="11"/>
      <c r="AC879" s="264"/>
      <c r="AD879" s="264"/>
      <c r="AE879" s="11"/>
      <c r="AF879" s="11"/>
      <c r="AG879" s="11"/>
      <c r="AH879" s="11"/>
      <c r="AI879" s="11"/>
      <c r="AJ879" s="11"/>
      <c r="AK879" s="11"/>
    </row>
    <row r="880" ht="13.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89"/>
      <c r="AB880" s="11"/>
      <c r="AC880" s="264"/>
      <c r="AD880" s="264"/>
      <c r="AE880" s="11"/>
      <c r="AF880" s="11"/>
      <c r="AG880" s="11"/>
      <c r="AH880" s="11"/>
      <c r="AI880" s="11"/>
      <c r="AJ880" s="11"/>
      <c r="AK880" s="11"/>
    </row>
    <row r="881" ht="13.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89"/>
      <c r="AB881" s="11"/>
      <c r="AC881" s="264"/>
      <c r="AD881" s="264"/>
      <c r="AE881" s="11"/>
      <c r="AF881" s="11"/>
      <c r="AG881" s="11"/>
      <c r="AH881" s="11"/>
      <c r="AI881" s="11"/>
      <c r="AJ881" s="11"/>
      <c r="AK881" s="11"/>
    </row>
    <row r="882" ht="13.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89"/>
      <c r="AB882" s="11"/>
      <c r="AC882" s="264"/>
      <c r="AD882" s="264"/>
      <c r="AE882" s="11"/>
      <c r="AF882" s="11"/>
      <c r="AG882" s="11"/>
      <c r="AH882" s="11"/>
      <c r="AI882" s="11"/>
      <c r="AJ882" s="11"/>
      <c r="AK882" s="11"/>
    </row>
    <row r="883" ht="13.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89"/>
      <c r="AB883" s="11"/>
      <c r="AC883" s="264"/>
      <c r="AD883" s="264"/>
      <c r="AE883" s="11"/>
      <c r="AF883" s="11"/>
      <c r="AG883" s="11"/>
      <c r="AH883" s="11"/>
      <c r="AI883" s="11"/>
      <c r="AJ883" s="11"/>
      <c r="AK883" s="11"/>
    </row>
    <row r="884" ht="13.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89"/>
      <c r="AB884" s="11"/>
      <c r="AC884" s="264"/>
      <c r="AD884" s="264"/>
      <c r="AE884" s="11"/>
      <c r="AF884" s="11"/>
      <c r="AG884" s="11"/>
      <c r="AH884" s="11"/>
      <c r="AI884" s="11"/>
      <c r="AJ884" s="11"/>
      <c r="AK884" s="11"/>
    </row>
    <row r="885" ht="13.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89"/>
      <c r="AB885" s="11"/>
      <c r="AC885" s="264"/>
      <c r="AD885" s="264"/>
      <c r="AE885" s="11"/>
      <c r="AF885" s="11"/>
      <c r="AG885" s="11"/>
      <c r="AH885" s="11"/>
      <c r="AI885" s="11"/>
      <c r="AJ885" s="11"/>
      <c r="AK885" s="11"/>
    </row>
    <row r="886" ht="13.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89"/>
      <c r="AB886" s="11"/>
      <c r="AC886" s="264"/>
      <c r="AD886" s="264"/>
      <c r="AE886" s="11"/>
      <c r="AF886" s="11"/>
      <c r="AG886" s="11"/>
      <c r="AH886" s="11"/>
      <c r="AI886" s="11"/>
      <c r="AJ886" s="11"/>
      <c r="AK886" s="11"/>
    </row>
    <row r="887" ht="13.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89"/>
      <c r="AB887" s="11"/>
      <c r="AC887" s="264"/>
      <c r="AD887" s="264"/>
      <c r="AE887" s="11"/>
      <c r="AF887" s="11"/>
      <c r="AG887" s="11"/>
      <c r="AH887" s="11"/>
      <c r="AI887" s="11"/>
      <c r="AJ887" s="11"/>
      <c r="AK887" s="11"/>
    </row>
    <row r="888" ht="13.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89"/>
      <c r="AB888" s="11"/>
      <c r="AC888" s="264"/>
      <c r="AD888" s="264"/>
      <c r="AE888" s="11"/>
      <c r="AF888" s="11"/>
      <c r="AG888" s="11"/>
      <c r="AH888" s="11"/>
      <c r="AI888" s="11"/>
      <c r="AJ888" s="11"/>
      <c r="AK888" s="11"/>
    </row>
    <row r="889" ht="13.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89"/>
      <c r="AB889" s="11"/>
      <c r="AC889" s="264"/>
      <c r="AD889" s="264"/>
      <c r="AE889" s="11"/>
      <c r="AF889" s="11"/>
      <c r="AG889" s="11"/>
      <c r="AH889" s="11"/>
      <c r="AI889" s="11"/>
      <c r="AJ889" s="11"/>
      <c r="AK889" s="11"/>
    </row>
    <row r="890" ht="13.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89"/>
      <c r="AB890" s="11"/>
      <c r="AC890" s="264"/>
      <c r="AD890" s="264"/>
      <c r="AE890" s="11"/>
      <c r="AF890" s="11"/>
      <c r="AG890" s="11"/>
      <c r="AH890" s="11"/>
      <c r="AI890" s="11"/>
      <c r="AJ890" s="11"/>
      <c r="AK890" s="11"/>
    </row>
    <row r="891" ht="13.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89"/>
      <c r="AB891" s="11"/>
      <c r="AC891" s="264"/>
      <c r="AD891" s="264"/>
      <c r="AE891" s="11"/>
      <c r="AF891" s="11"/>
      <c r="AG891" s="11"/>
      <c r="AH891" s="11"/>
      <c r="AI891" s="11"/>
      <c r="AJ891" s="11"/>
      <c r="AK891" s="11"/>
    </row>
    <row r="892" ht="13.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89"/>
      <c r="AB892" s="11"/>
      <c r="AC892" s="264"/>
      <c r="AD892" s="264"/>
      <c r="AE892" s="11"/>
      <c r="AF892" s="11"/>
      <c r="AG892" s="11"/>
      <c r="AH892" s="11"/>
      <c r="AI892" s="11"/>
      <c r="AJ892" s="11"/>
      <c r="AK892" s="11"/>
    </row>
    <row r="893" ht="13.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89"/>
      <c r="AB893" s="11"/>
      <c r="AC893" s="264"/>
      <c r="AD893" s="264"/>
      <c r="AE893" s="11"/>
      <c r="AF893" s="11"/>
      <c r="AG893" s="11"/>
      <c r="AH893" s="11"/>
      <c r="AI893" s="11"/>
      <c r="AJ893" s="11"/>
      <c r="AK893" s="11"/>
    </row>
    <row r="894" ht="13.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89"/>
      <c r="AB894" s="11"/>
      <c r="AC894" s="264"/>
      <c r="AD894" s="264"/>
      <c r="AE894" s="11"/>
      <c r="AF894" s="11"/>
      <c r="AG894" s="11"/>
      <c r="AH894" s="11"/>
      <c r="AI894" s="11"/>
      <c r="AJ894" s="11"/>
      <c r="AK894" s="11"/>
    </row>
    <row r="895" ht="13.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89"/>
      <c r="AB895" s="11"/>
      <c r="AC895" s="264"/>
      <c r="AD895" s="264"/>
      <c r="AE895" s="11"/>
      <c r="AF895" s="11"/>
      <c r="AG895" s="11"/>
      <c r="AH895" s="11"/>
      <c r="AI895" s="11"/>
      <c r="AJ895" s="11"/>
      <c r="AK895" s="11"/>
    </row>
    <row r="896" ht="13.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89"/>
      <c r="AB896" s="11"/>
      <c r="AC896" s="264"/>
      <c r="AD896" s="264"/>
      <c r="AE896" s="11"/>
      <c r="AF896" s="11"/>
      <c r="AG896" s="11"/>
      <c r="AH896" s="11"/>
      <c r="AI896" s="11"/>
      <c r="AJ896" s="11"/>
      <c r="AK896" s="11"/>
    </row>
    <row r="897" ht="13.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89"/>
      <c r="AB897" s="11"/>
      <c r="AC897" s="264"/>
      <c r="AD897" s="264"/>
      <c r="AE897" s="11"/>
      <c r="AF897" s="11"/>
      <c r="AG897" s="11"/>
      <c r="AH897" s="11"/>
      <c r="AI897" s="11"/>
      <c r="AJ897" s="11"/>
      <c r="AK897" s="11"/>
    </row>
    <row r="898" ht="13.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89"/>
      <c r="AB898" s="11"/>
      <c r="AC898" s="264"/>
      <c r="AD898" s="264"/>
      <c r="AE898" s="11"/>
      <c r="AF898" s="11"/>
      <c r="AG898" s="11"/>
      <c r="AH898" s="11"/>
      <c r="AI898" s="11"/>
      <c r="AJ898" s="11"/>
      <c r="AK898" s="11"/>
    </row>
    <row r="899" ht="13.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89"/>
      <c r="AB899" s="11"/>
      <c r="AC899" s="264"/>
      <c r="AD899" s="264"/>
      <c r="AE899" s="11"/>
      <c r="AF899" s="11"/>
      <c r="AG899" s="11"/>
      <c r="AH899" s="11"/>
      <c r="AI899" s="11"/>
      <c r="AJ899" s="11"/>
      <c r="AK899" s="11"/>
    </row>
    <row r="900" ht="13.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89"/>
      <c r="AB900" s="11"/>
      <c r="AC900" s="264"/>
      <c r="AD900" s="264"/>
      <c r="AE900" s="11"/>
      <c r="AF900" s="11"/>
      <c r="AG900" s="11"/>
      <c r="AH900" s="11"/>
      <c r="AI900" s="11"/>
      <c r="AJ900" s="11"/>
      <c r="AK900" s="11"/>
    </row>
    <row r="901" ht="13.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89"/>
      <c r="AB901" s="11"/>
      <c r="AC901" s="264"/>
      <c r="AD901" s="264"/>
      <c r="AE901" s="11"/>
      <c r="AF901" s="11"/>
      <c r="AG901" s="11"/>
      <c r="AH901" s="11"/>
      <c r="AI901" s="11"/>
      <c r="AJ901" s="11"/>
      <c r="AK901" s="11"/>
    </row>
    <row r="902" ht="13.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89"/>
      <c r="AB902" s="11"/>
      <c r="AC902" s="264"/>
      <c r="AD902" s="264"/>
      <c r="AE902" s="11"/>
      <c r="AF902" s="11"/>
      <c r="AG902" s="11"/>
      <c r="AH902" s="11"/>
      <c r="AI902" s="11"/>
      <c r="AJ902" s="11"/>
      <c r="AK902" s="11"/>
    </row>
    <row r="903" ht="13.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89"/>
      <c r="AB903" s="11"/>
      <c r="AC903" s="264"/>
      <c r="AD903" s="264"/>
      <c r="AE903" s="11"/>
      <c r="AF903" s="11"/>
      <c r="AG903" s="11"/>
      <c r="AH903" s="11"/>
      <c r="AI903" s="11"/>
      <c r="AJ903" s="11"/>
      <c r="AK903" s="11"/>
    </row>
    <row r="904" ht="13.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89"/>
      <c r="AB904" s="11"/>
      <c r="AC904" s="264"/>
      <c r="AD904" s="264"/>
      <c r="AE904" s="11"/>
      <c r="AF904" s="11"/>
      <c r="AG904" s="11"/>
      <c r="AH904" s="11"/>
      <c r="AI904" s="11"/>
      <c r="AJ904" s="11"/>
      <c r="AK904" s="11"/>
    </row>
    <row r="905" ht="13.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89"/>
      <c r="AB905" s="11"/>
      <c r="AC905" s="264"/>
      <c r="AD905" s="264"/>
      <c r="AE905" s="11"/>
      <c r="AF905" s="11"/>
      <c r="AG905" s="11"/>
      <c r="AH905" s="11"/>
      <c r="AI905" s="11"/>
      <c r="AJ905" s="11"/>
      <c r="AK905" s="11"/>
    </row>
    <row r="906" ht="13.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89"/>
      <c r="AB906" s="11"/>
      <c r="AC906" s="264"/>
      <c r="AD906" s="264"/>
      <c r="AE906" s="11"/>
      <c r="AF906" s="11"/>
      <c r="AG906" s="11"/>
      <c r="AH906" s="11"/>
      <c r="AI906" s="11"/>
      <c r="AJ906" s="11"/>
      <c r="AK906" s="11"/>
    </row>
    <row r="907" ht="13.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89"/>
      <c r="AB907" s="11"/>
      <c r="AC907" s="264"/>
      <c r="AD907" s="264"/>
      <c r="AE907" s="11"/>
      <c r="AF907" s="11"/>
      <c r="AG907" s="11"/>
      <c r="AH907" s="11"/>
      <c r="AI907" s="11"/>
      <c r="AJ907" s="11"/>
      <c r="AK907" s="11"/>
    </row>
    <row r="908" ht="13.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89"/>
      <c r="AB908" s="11"/>
      <c r="AC908" s="264"/>
      <c r="AD908" s="264"/>
      <c r="AE908" s="11"/>
      <c r="AF908" s="11"/>
      <c r="AG908" s="11"/>
      <c r="AH908" s="11"/>
      <c r="AI908" s="11"/>
      <c r="AJ908" s="11"/>
      <c r="AK908" s="11"/>
    </row>
    <row r="909" ht="13.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89"/>
      <c r="AB909" s="11"/>
      <c r="AC909" s="264"/>
      <c r="AD909" s="264"/>
      <c r="AE909" s="11"/>
      <c r="AF909" s="11"/>
      <c r="AG909" s="11"/>
      <c r="AH909" s="11"/>
      <c r="AI909" s="11"/>
      <c r="AJ909" s="11"/>
      <c r="AK909" s="11"/>
    </row>
    <row r="910" ht="13.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89"/>
      <c r="AB910" s="11"/>
      <c r="AC910" s="264"/>
      <c r="AD910" s="264"/>
      <c r="AE910" s="11"/>
      <c r="AF910" s="11"/>
      <c r="AG910" s="11"/>
      <c r="AH910" s="11"/>
      <c r="AI910" s="11"/>
      <c r="AJ910" s="11"/>
      <c r="AK910" s="11"/>
    </row>
    <row r="911" ht="13.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89"/>
      <c r="AB911" s="11"/>
      <c r="AC911" s="264"/>
      <c r="AD911" s="264"/>
      <c r="AE911" s="11"/>
      <c r="AF911" s="11"/>
      <c r="AG911" s="11"/>
      <c r="AH911" s="11"/>
      <c r="AI911" s="11"/>
      <c r="AJ911" s="11"/>
      <c r="AK911" s="11"/>
    </row>
    <row r="912" ht="13.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89"/>
      <c r="AB912" s="11"/>
      <c r="AC912" s="264"/>
      <c r="AD912" s="264"/>
      <c r="AE912" s="11"/>
      <c r="AF912" s="11"/>
      <c r="AG912" s="11"/>
      <c r="AH912" s="11"/>
      <c r="AI912" s="11"/>
      <c r="AJ912" s="11"/>
      <c r="AK912" s="11"/>
    </row>
    <row r="913" ht="13.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89"/>
      <c r="AB913" s="11"/>
      <c r="AC913" s="264"/>
      <c r="AD913" s="264"/>
      <c r="AE913" s="11"/>
      <c r="AF913" s="11"/>
      <c r="AG913" s="11"/>
      <c r="AH913" s="11"/>
      <c r="AI913" s="11"/>
      <c r="AJ913" s="11"/>
      <c r="AK913" s="11"/>
    </row>
    <row r="914" ht="13.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89"/>
      <c r="AB914" s="11"/>
      <c r="AC914" s="264"/>
      <c r="AD914" s="264"/>
      <c r="AE914" s="11"/>
      <c r="AF914" s="11"/>
      <c r="AG914" s="11"/>
      <c r="AH914" s="11"/>
      <c r="AI914" s="11"/>
      <c r="AJ914" s="11"/>
      <c r="AK914" s="11"/>
    </row>
    <row r="915" ht="13.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89"/>
      <c r="AB915" s="11"/>
      <c r="AC915" s="264"/>
      <c r="AD915" s="264"/>
      <c r="AE915" s="11"/>
      <c r="AF915" s="11"/>
      <c r="AG915" s="11"/>
      <c r="AH915" s="11"/>
      <c r="AI915" s="11"/>
      <c r="AJ915" s="11"/>
      <c r="AK915" s="11"/>
    </row>
    <row r="916" ht="13.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89"/>
      <c r="AB916" s="11"/>
      <c r="AC916" s="264"/>
      <c r="AD916" s="264"/>
      <c r="AE916" s="11"/>
      <c r="AF916" s="11"/>
      <c r="AG916" s="11"/>
      <c r="AH916" s="11"/>
      <c r="AI916" s="11"/>
      <c r="AJ916" s="11"/>
      <c r="AK916" s="11"/>
    </row>
    <row r="917" ht="13.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89"/>
      <c r="AB917" s="11"/>
      <c r="AC917" s="264"/>
      <c r="AD917" s="264"/>
      <c r="AE917" s="11"/>
      <c r="AF917" s="11"/>
      <c r="AG917" s="11"/>
      <c r="AH917" s="11"/>
      <c r="AI917" s="11"/>
      <c r="AJ917" s="11"/>
      <c r="AK917" s="11"/>
    </row>
    <row r="918" ht="13.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89"/>
      <c r="AB918" s="11"/>
      <c r="AC918" s="264"/>
      <c r="AD918" s="264"/>
      <c r="AE918" s="11"/>
      <c r="AF918" s="11"/>
      <c r="AG918" s="11"/>
      <c r="AH918" s="11"/>
      <c r="AI918" s="11"/>
      <c r="AJ918" s="11"/>
      <c r="AK918" s="11"/>
    </row>
    <row r="919" ht="13.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89"/>
      <c r="AB919" s="11"/>
      <c r="AC919" s="264"/>
      <c r="AD919" s="264"/>
      <c r="AE919" s="11"/>
      <c r="AF919" s="11"/>
      <c r="AG919" s="11"/>
      <c r="AH919" s="11"/>
      <c r="AI919" s="11"/>
      <c r="AJ919" s="11"/>
      <c r="AK919" s="11"/>
    </row>
    <row r="920" ht="13.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89"/>
      <c r="AB920" s="11"/>
      <c r="AC920" s="264"/>
      <c r="AD920" s="264"/>
      <c r="AE920" s="11"/>
      <c r="AF920" s="11"/>
      <c r="AG920" s="11"/>
      <c r="AH920" s="11"/>
      <c r="AI920" s="11"/>
      <c r="AJ920" s="11"/>
      <c r="AK920" s="11"/>
    </row>
    <row r="921" ht="13.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89"/>
      <c r="AB921" s="11"/>
      <c r="AC921" s="264"/>
      <c r="AD921" s="264"/>
      <c r="AE921" s="11"/>
      <c r="AF921" s="11"/>
      <c r="AG921" s="11"/>
      <c r="AH921" s="11"/>
      <c r="AI921" s="11"/>
      <c r="AJ921" s="11"/>
      <c r="AK921" s="11"/>
    </row>
    <row r="922" ht="13.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89"/>
      <c r="AB922" s="11"/>
      <c r="AC922" s="264"/>
      <c r="AD922" s="264"/>
      <c r="AE922" s="11"/>
      <c r="AF922" s="11"/>
      <c r="AG922" s="11"/>
      <c r="AH922" s="11"/>
      <c r="AI922" s="11"/>
      <c r="AJ922" s="11"/>
      <c r="AK922" s="11"/>
    </row>
    <row r="923" ht="13.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89"/>
      <c r="AB923" s="11"/>
      <c r="AC923" s="264"/>
      <c r="AD923" s="264"/>
      <c r="AE923" s="11"/>
      <c r="AF923" s="11"/>
      <c r="AG923" s="11"/>
      <c r="AH923" s="11"/>
      <c r="AI923" s="11"/>
      <c r="AJ923" s="11"/>
      <c r="AK923" s="11"/>
    </row>
    <row r="924" ht="13.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89"/>
      <c r="AB924" s="11"/>
      <c r="AC924" s="264"/>
      <c r="AD924" s="264"/>
      <c r="AE924" s="11"/>
      <c r="AF924" s="11"/>
      <c r="AG924" s="11"/>
      <c r="AH924" s="11"/>
      <c r="AI924" s="11"/>
      <c r="AJ924" s="11"/>
      <c r="AK924" s="11"/>
    </row>
    <row r="925" ht="13.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89"/>
      <c r="AB925" s="11"/>
      <c r="AC925" s="264"/>
      <c r="AD925" s="264"/>
      <c r="AE925" s="11"/>
      <c r="AF925" s="11"/>
      <c r="AG925" s="11"/>
      <c r="AH925" s="11"/>
      <c r="AI925" s="11"/>
      <c r="AJ925" s="11"/>
      <c r="AK925" s="11"/>
    </row>
    <row r="926" ht="13.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89"/>
      <c r="AB926" s="11"/>
      <c r="AC926" s="264"/>
      <c r="AD926" s="264"/>
      <c r="AE926" s="11"/>
      <c r="AF926" s="11"/>
      <c r="AG926" s="11"/>
      <c r="AH926" s="11"/>
      <c r="AI926" s="11"/>
      <c r="AJ926" s="11"/>
      <c r="AK926" s="11"/>
    </row>
    <row r="927" ht="13.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89"/>
      <c r="AB927" s="11"/>
      <c r="AC927" s="264"/>
      <c r="AD927" s="264"/>
      <c r="AE927" s="11"/>
      <c r="AF927" s="11"/>
      <c r="AG927" s="11"/>
      <c r="AH927" s="11"/>
      <c r="AI927" s="11"/>
      <c r="AJ927" s="11"/>
      <c r="AK927" s="11"/>
    </row>
    <row r="928" ht="13.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89"/>
      <c r="AB928" s="11"/>
      <c r="AC928" s="264"/>
      <c r="AD928" s="264"/>
      <c r="AE928" s="11"/>
      <c r="AF928" s="11"/>
      <c r="AG928" s="11"/>
      <c r="AH928" s="11"/>
      <c r="AI928" s="11"/>
      <c r="AJ928" s="11"/>
      <c r="AK928" s="11"/>
    </row>
    <row r="929" ht="13.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89"/>
      <c r="AB929" s="11"/>
      <c r="AC929" s="264"/>
      <c r="AD929" s="264"/>
      <c r="AE929" s="11"/>
      <c r="AF929" s="11"/>
      <c r="AG929" s="11"/>
      <c r="AH929" s="11"/>
      <c r="AI929" s="11"/>
      <c r="AJ929" s="11"/>
      <c r="AK929" s="11"/>
    </row>
    <row r="930" ht="13.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89"/>
      <c r="AB930" s="11"/>
      <c r="AC930" s="264"/>
      <c r="AD930" s="264"/>
      <c r="AE930" s="11"/>
      <c r="AF930" s="11"/>
      <c r="AG930" s="11"/>
      <c r="AH930" s="11"/>
      <c r="AI930" s="11"/>
      <c r="AJ930" s="11"/>
      <c r="AK930" s="11"/>
    </row>
    <row r="931" ht="13.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89"/>
      <c r="AB931" s="11"/>
      <c r="AC931" s="264"/>
      <c r="AD931" s="264"/>
      <c r="AE931" s="11"/>
      <c r="AF931" s="11"/>
      <c r="AG931" s="11"/>
      <c r="AH931" s="11"/>
      <c r="AI931" s="11"/>
      <c r="AJ931" s="11"/>
      <c r="AK931" s="11"/>
    </row>
    <row r="932" ht="13.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89"/>
      <c r="AB932" s="11"/>
      <c r="AC932" s="264"/>
      <c r="AD932" s="264"/>
      <c r="AE932" s="11"/>
      <c r="AF932" s="11"/>
      <c r="AG932" s="11"/>
      <c r="AH932" s="11"/>
      <c r="AI932" s="11"/>
      <c r="AJ932" s="11"/>
      <c r="AK932" s="11"/>
    </row>
    <row r="933" ht="13.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89"/>
      <c r="AB933" s="11"/>
      <c r="AC933" s="264"/>
      <c r="AD933" s="264"/>
      <c r="AE933" s="11"/>
      <c r="AF933" s="11"/>
      <c r="AG933" s="11"/>
      <c r="AH933" s="11"/>
      <c r="AI933" s="11"/>
      <c r="AJ933" s="11"/>
      <c r="AK933" s="11"/>
    </row>
    <row r="934" ht="13.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89"/>
      <c r="AB934" s="11"/>
      <c r="AC934" s="264"/>
      <c r="AD934" s="264"/>
      <c r="AE934" s="11"/>
      <c r="AF934" s="11"/>
      <c r="AG934" s="11"/>
      <c r="AH934" s="11"/>
      <c r="AI934" s="11"/>
      <c r="AJ934" s="11"/>
      <c r="AK934" s="11"/>
    </row>
    <row r="935" ht="13.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89"/>
      <c r="AB935" s="11"/>
      <c r="AC935" s="264"/>
      <c r="AD935" s="264"/>
      <c r="AE935" s="11"/>
      <c r="AF935" s="11"/>
      <c r="AG935" s="11"/>
      <c r="AH935" s="11"/>
      <c r="AI935" s="11"/>
      <c r="AJ935" s="11"/>
      <c r="AK935" s="11"/>
    </row>
    <row r="936" ht="13.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89"/>
      <c r="AB936" s="11"/>
      <c r="AC936" s="264"/>
      <c r="AD936" s="264"/>
      <c r="AE936" s="11"/>
      <c r="AF936" s="11"/>
      <c r="AG936" s="11"/>
      <c r="AH936" s="11"/>
      <c r="AI936" s="11"/>
      <c r="AJ936" s="11"/>
      <c r="AK936" s="11"/>
    </row>
    <row r="937" ht="13.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89"/>
      <c r="AB937" s="11"/>
      <c r="AC937" s="264"/>
      <c r="AD937" s="264"/>
      <c r="AE937" s="11"/>
      <c r="AF937" s="11"/>
      <c r="AG937" s="11"/>
      <c r="AH937" s="11"/>
      <c r="AI937" s="11"/>
      <c r="AJ937" s="11"/>
      <c r="AK937" s="11"/>
    </row>
    <row r="938" ht="13.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89"/>
      <c r="AB938" s="11"/>
      <c r="AC938" s="264"/>
      <c r="AD938" s="264"/>
      <c r="AE938" s="11"/>
      <c r="AF938" s="11"/>
      <c r="AG938" s="11"/>
      <c r="AH938" s="11"/>
      <c r="AI938" s="11"/>
      <c r="AJ938" s="11"/>
      <c r="AK938" s="11"/>
    </row>
    <row r="939" ht="13.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89"/>
      <c r="AB939" s="11"/>
      <c r="AC939" s="264"/>
      <c r="AD939" s="264"/>
      <c r="AE939" s="11"/>
      <c r="AF939" s="11"/>
      <c r="AG939" s="11"/>
      <c r="AH939" s="11"/>
      <c r="AI939" s="11"/>
      <c r="AJ939" s="11"/>
      <c r="AK939" s="11"/>
    </row>
    <row r="940" ht="13.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89"/>
      <c r="AB940" s="11"/>
      <c r="AC940" s="264"/>
      <c r="AD940" s="264"/>
      <c r="AE940" s="11"/>
      <c r="AF940" s="11"/>
      <c r="AG940" s="11"/>
      <c r="AH940" s="11"/>
      <c r="AI940" s="11"/>
      <c r="AJ940" s="11"/>
      <c r="AK940" s="11"/>
    </row>
    <row r="941" ht="13.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89"/>
      <c r="AB941" s="11"/>
      <c r="AC941" s="264"/>
      <c r="AD941" s="264"/>
      <c r="AE941" s="11"/>
      <c r="AF941" s="11"/>
      <c r="AG941" s="11"/>
      <c r="AH941" s="11"/>
      <c r="AI941" s="11"/>
      <c r="AJ941" s="11"/>
      <c r="AK941" s="11"/>
    </row>
    <row r="942" ht="13.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89"/>
      <c r="AB942" s="11"/>
      <c r="AC942" s="264"/>
      <c r="AD942" s="264"/>
      <c r="AE942" s="11"/>
      <c r="AF942" s="11"/>
      <c r="AG942" s="11"/>
      <c r="AH942" s="11"/>
      <c r="AI942" s="11"/>
      <c r="AJ942" s="11"/>
      <c r="AK942" s="11"/>
    </row>
    <row r="943" ht="13.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89"/>
      <c r="AB943" s="11"/>
      <c r="AC943" s="264"/>
      <c r="AD943" s="264"/>
      <c r="AE943" s="11"/>
      <c r="AF943" s="11"/>
      <c r="AG943" s="11"/>
      <c r="AH943" s="11"/>
      <c r="AI943" s="11"/>
      <c r="AJ943" s="11"/>
      <c r="AK943" s="11"/>
    </row>
    <row r="944" ht="13.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89"/>
      <c r="AB944" s="11"/>
      <c r="AC944" s="264"/>
      <c r="AD944" s="264"/>
      <c r="AE944" s="11"/>
      <c r="AF944" s="11"/>
      <c r="AG944" s="11"/>
      <c r="AH944" s="11"/>
      <c r="AI944" s="11"/>
      <c r="AJ944" s="11"/>
      <c r="AK944" s="11"/>
    </row>
    <row r="945" ht="13.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89"/>
      <c r="AB945" s="11"/>
      <c r="AC945" s="264"/>
      <c r="AD945" s="264"/>
      <c r="AE945" s="11"/>
      <c r="AF945" s="11"/>
      <c r="AG945" s="11"/>
      <c r="AH945" s="11"/>
      <c r="AI945" s="11"/>
      <c r="AJ945" s="11"/>
      <c r="AK945" s="11"/>
    </row>
    <row r="946" ht="13.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89"/>
      <c r="AB946" s="11"/>
      <c r="AC946" s="264"/>
      <c r="AD946" s="264"/>
      <c r="AE946" s="11"/>
      <c r="AF946" s="11"/>
      <c r="AG946" s="11"/>
      <c r="AH946" s="11"/>
      <c r="AI946" s="11"/>
      <c r="AJ946" s="11"/>
      <c r="AK946" s="11"/>
    </row>
    <row r="947" ht="13.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89"/>
      <c r="AB947" s="11"/>
      <c r="AC947" s="264"/>
      <c r="AD947" s="264"/>
      <c r="AE947" s="11"/>
      <c r="AF947" s="11"/>
      <c r="AG947" s="11"/>
      <c r="AH947" s="11"/>
      <c r="AI947" s="11"/>
      <c r="AJ947" s="11"/>
      <c r="AK947" s="11"/>
    </row>
    <row r="948" ht="13.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89"/>
      <c r="AB948" s="11"/>
      <c r="AC948" s="264"/>
      <c r="AD948" s="264"/>
      <c r="AE948" s="11"/>
      <c r="AF948" s="11"/>
      <c r="AG948" s="11"/>
      <c r="AH948" s="11"/>
      <c r="AI948" s="11"/>
      <c r="AJ948" s="11"/>
      <c r="AK948" s="11"/>
    </row>
    <row r="949" ht="13.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89"/>
      <c r="AB949" s="11"/>
      <c r="AC949" s="264"/>
      <c r="AD949" s="264"/>
      <c r="AE949" s="11"/>
      <c r="AF949" s="11"/>
      <c r="AG949" s="11"/>
      <c r="AH949" s="11"/>
      <c r="AI949" s="11"/>
      <c r="AJ949" s="11"/>
      <c r="AK949" s="11"/>
    </row>
    <row r="950" ht="13.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89"/>
      <c r="AB950" s="11"/>
      <c r="AC950" s="264"/>
      <c r="AD950" s="264"/>
      <c r="AE950" s="11"/>
      <c r="AF950" s="11"/>
      <c r="AG950" s="11"/>
      <c r="AH950" s="11"/>
      <c r="AI950" s="11"/>
      <c r="AJ950" s="11"/>
      <c r="AK950" s="11"/>
    </row>
    <row r="951" ht="13.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89"/>
      <c r="AB951" s="11"/>
      <c r="AC951" s="264"/>
      <c r="AD951" s="264"/>
      <c r="AE951" s="11"/>
      <c r="AF951" s="11"/>
      <c r="AG951" s="11"/>
      <c r="AH951" s="11"/>
      <c r="AI951" s="11"/>
      <c r="AJ951" s="11"/>
      <c r="AK951" s="11"/>
    </row>
    <row r="952" ht="13.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89"/>
      <c r="AB952" s="11"/>
      <c r="AC952" s="264"/>
      <c r="AD952" s="264"/>
      <c r="AE952" s="11"/>
      <c r="AF952" s="11"/>
      <c r="AG952" s="11"/>
      <c r="AH952" s="11"/>
      <c r="AI952" s="11"/>
      <c r="AJ952" s="11"/>
      <c r="AK952" s="11"/>
    </row>
    <row r="953" ht="13.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89"/>
      <c r="AB953" s="11"/>
      <c r="AC953" s="264"/>
      <c r="AD953" s="264"/>
      <c r="AE953" s="11"/>
      <c r="AF953" s="11"/>
      <c r="AG953" s="11"/>
      <c r="AH953" s="11"/>
      <c r="AI953" s="11"/>
      <c r="AJ953" s="11"/>
      <c r="AK953" s="11"/>
    </row>
    <row r="954" ht="13.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89"/>
      <c r="AB954" s="11"/>
      <c r="AC954" s="264"/>
      <c r="AD954" s="264"/>
      <c r="AE954" s="11"/>
      <c r="AF954" s="11"/>
      <c r="AG954" s="11"/>
      <c r="AH954" s="11"/>
      <c r="AI954" s="11"/>
      <c r="AJ954" s="11"/>
      <c r="AK954" s="11"/>
    </row>
    <row r="955" ht="13.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89"/>
      <c r="AB955" s="11"/>
      <c r="AC955" s="264"/>
      <c r="AD955" s="264"/>
      <c r="AE955" s="11"/>
      <c r="AF955" s="11"/>
      <c r="AG955" s="11"/>
      <c r="AH955" s="11"/>
      <c r="AI955" s="11"/>
      <c r="AJ955" s="11"/>
      <c r="AK955" s="11"/>
    </row>
    <row r="956" ht="13.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89"/>
      <c r="AB956" s="11"/>
      <c r="AC956" s="264"/>
      <c r="AD956" s="264"/>
      <c r="AE956" s="11"/>
      <c r="AF956" s="11"/>
      <c r="AG956" s="11"/>
      <c r="AH956" s="11"/>
      <c r="AI956" s="11"/>
      <c r="AJ956" s="11"/>
      <c r="AK956" s="11"/>
    </row>
    <row r="957" ht="13.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89"/>
      <c r="AB957" s="11"/>
      <c r="AC957" s="264"/>
      <c r="AD957" s="264"/>
      <c r="AE957" s="11"/>
      <c r="AF957" s="11"/>
      <c r="AG957" s="11"/>
      <c r="AH957" s="11"/>
      <c r="AI957" s="11"/>
      <c r="AJ957" s="11"/>
      <c r="AK957" s="11"/>
    </row>
    <row r="958" ht="13.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89"/>
      <c r="AB958" s="11"/>
      <c r="AC958" s="264"/>
      <c r="AD958" s="264"/>
      <c r="AE958" s="11"/>
      <c r="AF958" s="11"/>
      <c r="AG958" s="11"/>
      <c r="AH958" s="11"/>
      <c r="AI958" s="11"/>
      <c r="AJ958" s="11"/>
      <c r="AK958" s="11"/>
    </row>
    <row r="959" ht="13.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89"/>
      <c r="AB959" s="11"/>
      <c r="AC959" s="264"/>
      <c r="AD959" s="264"/>
      <c r="AE959" s="11"/>
      <c r="AF959" s="11"/>
      <c r="AG959" s="11"/>
      <c r="AH959" s="11"/>
      <c r="AI959" s="11"/>
      <c r="AJ959" s="11"/>
      <c r="AK959" s="11"/>
    </row>
    <row r="960" ht="13.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89"/>
      <c r="AB960" s="11"/>
      <c r="AC960" s="264"/>
      <c r="AD960" s="264"/>
      <c r="AE960" s="11"/>
      <c r="AF960" s="11"/>
      <c r="AG960" s="11"/>
      <c r="AH960" s="11"/>
      <c r="AI960" s="11"/>
      <c r="AJ960" s="11"/>
      <c r="AK960" s="11"/>
    </row>
    <row r="961" ht="13.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89"/>
      <c r="AB961" s="11"/>
      <c r="AC961" s="264"/>
      <c r="AD961" s="264"/>
      <c r="AE961" s="11"/>
      <c r="AF961" s="11"/>
      <c r="AG961" s="11"/>
      <c r="AH961" s="11"/>
      <c r="AI961" s="11"/>
      <c r="AJ961" s="11"/>
      <c r="AK961" s="11"/>
    </row>
    <row r="962" ht="13.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89"/>
      <c r="AB962" s="11"/>
      <c r="AC962" s="264"/>
      <c r="AD962" s="264"/>
      <c r="AE962" s="11"/>
      <c r="AF962" s="11"/>
      <c r="AG962" s="11"/>
      <c r="AH962" s="11"/>
      <c r="AI962" s="11"/>
      <c r="AJ962" s="11"/>
      <c r="AK962" s="11"/>
    </row>
    <row r="963" ht="13.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89"/>
      <c r="AB963" s="11"/>
      <c r="AC963" s="264"/>
      <c r="AD963" s="264"/>
      <c r="AE963" s="11"/>
      <c r="AF963" s="11"/>
      <c r="AG963" s="11"/>
      <c r="AH963" s="11"/>
      <c r="AI963" s="11"/>
      <c r="AJ963" s="11"/>
      <c r="AK963" s="11"/>
    </row>
    <row r="964" ht="13.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89"/>
      <c r="AB964" s="11"/>
      <c r="AC964" s="264"/>
      <c r="AD964" s="264"/>
      <c r="AE964" s="11"/>
      <c r="AF964" s="11"/>
      <c r="AG964" s="11"/>
      <c r="AH964" s="11"/>
      <c r="AI964" s="11"/>
      <c r="AJ964" s="11"/>
      <c r="AK964" s="11"/>
    </row>
    <row r="965" ht="13.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89"/>
      <c r="AB965" s="11"/>
      <c r="AC965" s="264"/>
      <c r="AD965" s="264"/>
      <c r="AE965" s="11"/>
      <c r="AF965" s="11"/>
      <c r="AG965" s="11"/>
      <c r="AH965" s="11"/>
      <c r="AI965" s="11"/>
      <c r="AJ965" s="11"/>
      <c r="AK965" s="11"/>
    </row>
    <row r="966" ht="13.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89"/>
      <c r="AB966" s="11"/>
      <c r="AC966" s="264"/>
      <c r="AD966" s="264"/>
      <c r="AE966" s="11"/>
      <c r="AF966" s="11"/>
      <c r="AG966" s="11"/>
      <c r="AH966" s="11"/>
      <c r="AI966" s="11"/>
      <c r="AJ966" s="11"/>
      <c r="AK966" s="11"/>
    </row>
    <row r="967" ht="13.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89"/>
      <c r="AB967" s="11"/>
      <c r="AC967" s="264"/>
      <c r="AD967" s="264"/>
      <c r="AE967" s="11"/>
      <c r="AF967" s="11"/>
      <c r="AG967" s="11"/>
      <c r="AH967" s="11"/>
      <c r="AI967" s="11"/>
      <c r="AJ967" s="11"/>
      <c r="AK967" s="11"/>
    </row>
    <row r="968" ht="13.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89"/>
      <c r="AB968" s="11"/>
      <c r="AC968" s="264"/>
      <c r="AD968" s="264"/>
      <c r="AE968" s="11"/>
      <c r="AF968" s="11"/>
      <c r="AG968" s="11"/>
      <c r="AH968" s="11"/>
      <c r="AI968" s="11"/>
      <c r="AJ968" s="11"/>
      <c r="AK968" s="11"/>
    </row>
    <row r="969" ht="13.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89"/>
      <c r="AB969" s="11"/>
      <c r="AC969" s="264"/>
      <c r="AD969" s="264"/>
      <c r="AE969" s="11"/>
      <c r="AF969" s="11"/>
      <c r="AG969" s="11"/>
      <c r="AH969" s="11"/>
      <c r="AI969" s="11"/>
      <c r="AJ969" s="11"/>
      <c r="AK969" s="11"/>
    </row>
    <row r="970" ht="13.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89"/>
      <c r="AB970" s="11"/>
      <c r="AC970" s="264"/>
      <c r="AD970" s="264"/>
      <c r="AE970" s="11"/>
      <c r="AF970" s="11"/>
      <c r="AG970" s="11"/>
      <c r="AH970" s="11"/>
      <c r="AI970" s="11"/>
      <c r="AJ970" s="11"/>
      <c r="AK970" s="11"/>
    </row>
    <row r="971" ht="13.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89"/>
      <c r="AB971" s="11"/>
      <c r="AC971" s="264"/>
      <c r="AD971" s="264"/>
      <c r="AE971" s="11"/>
      <c r="AF971" s="11"/>
      <c r="AG971" s="11"/>
      <c r="AH971" s="11"/>
      <c r="AI971" s="11"/>
      <c r="AJ971" s="11"/>
      <c r="AK971" s="11"/>
    </row>
    <row r="972" ht="13.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89"/>
      <c r="AB972" s="11"/>
      <c r="AC972" s="264"/>
      <c r="AD972" s="264"/>
      <c r="AE972" s="11"/>
      <c r="AF972" s="11"/>
      <c r="AG972" s="11"/>
      <c r="AH972" s="11"/>
      <c r="AI972" s="11"/>
      <c r="AJ972" s="11"/>
      <c r="AK972" s="11"/>
    </row>
    <row r="973" ht="13.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89"/>
      <c r="AB973" s="11"/>
      <c r="AC973" s="264"/>
      <c r="AD973" s="264"/>
      <c r="AE973" s="11"/>
      <c r="AF973" s="11"/>
      <c r="AG973" s="11"/>
      <c r="AH973" s="11"/>
      <c r="AI973" s="11"/>
      <c r="AJ973" s="11"/>
      <c r="AK973" s="11"/>
    </row>
    <row r="974" ht="13.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89"/>
      <c r="AB974" s="11"/>
      <c r="AC974" s="264"/>
      <c r="AD974" s="264"/>
      <c r="AE974" s="11"/>
      <c r="AF974" s="11"/>
      <c r="AG974" s="11"/>
      <c r="AH974" s="11"/>
      <c r="AI974" s="11"/>
      <c r="AJ974" s="11"/>
      <c r="AK974" s="11"/>
    </row>
    <row r="975" ht="13.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89"/>
      <c r="AB975" s="11"/>
      <c r="AC975" s="264"/>
      <c r="AD975" s="264"/>
      <c r="AE975" s="11"/>
      <c r="AF975" s="11"/>
      <c r="AG975" s="11"/>
      <c r="AH975" s="11"/>
      <c r="AI975" s="11"/>
      <c r="AJ975" s="11"/>
      <c r="AK975" s="11"/>
    </row>
    <row r="976" ht="13.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89"/>
      <c r="AB976" s="11"/>
      <c r="AC976" s="264"/>
      <c r="AD976" s="264"/>
      <c r="AE976" s="11"/>
      <c r="AF976" s="11"/>
      <c r="AG976" s="11"/>
      <c r="AH976" s="11"/>
      <c r="AI976" s="11"/>
      <c r="AJ976" s="11"/>
      <c r="AK976" s="11"/>
    </row>
    <row r="977" ht="13.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89"/>
      <c r="AB977" s="11"/>
      <c r="AC977" s="264"/>
      <c r="AD977" s="264"/>
      <c r="AE977" s="11"/>
      <c r="AF977" s="11"/>
      <c r="AG977" s="11"/>
      <c r="AH977" s="11"/>
      <c r="AI977" s="11"/>
      <c r="AJ977" s="11"/>
      <c r="AK977" s="11"/>
    </row>
    <row r="978" ht="13.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89"/>
      <c r="AB978" s="11"/>
      <c r="AC978" s="264"/>
      <c r="AD978" s="264"/>
      <c r="AE978" s="11"/>
      <c r="AF978" s="11"/>
      <c r="AG978" s="11"/>
      <c r="AH978" s="11"/>
      <c r="AI978" s="11"/>
      <c r="AJ978" s="11"/>
      <c r="AK978" s="11"/>
    </row>
    <row r="979" ht="13.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89"/>
      <c r="AB979" s="11"/>
      <c r="AC979" s="264"/>
      <c r="AD979" s="264"/>
      <c r="AE979" s="11"/>
      <c r="AF979" s="11"/>
      <c r="AG979" s="11"/>
      <c r="AH979" s="11"/>
      <c r="AI979" s="11"/>
      <c r="AJ979" s="11"/>
      <c r="AK979" s="11"/>
    </row>
    <row r="980" ht="13.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89"/>
      <c r="AB980" s="11"/>
      <c r="AC980" s="264"/>
      <c r="AD980" s="264"/>
      <c r="AE980" s="11"/>
      <c r="AF980" s="11"/>
      <c r="AG980" s="11"/>
      <c r="AH980" s="11"/>
      <c r="AI980" s="11"/>
      <c r="AJ980" s="11"/>
      <c r="AK980" s="11"/>
    </row>
    <row r="981" ht="13.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89"/>
      <c r="AB981" s="11"/>
      <c r="AC981" s="264"/>
      <c r="AD981" s="264"/>
      <c r="AE981" s="11"/>
      <c r="AF981" s="11"/>
      <c r="AG981" s="11"/>
      <c r="AH981" s="11"/>
      <c r="AI981" s="11"/>
      <c r="AJ981" s="11"/>
      <c r="AK981" s="11"/>
    </row>
    <row r="982" ht="13.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89"/>
      <c r="AB982" s="11"/>
      <c r="AC982" s="264"/>
      <c r="AD982" s="264"/>
      <c r="AE982" s="11"/>
      <c r="AF982" s="11"/>
      <c r="AG982" s="11"/>
      <c r="AH982" s="11"/>
      <c r="AI982" s="11"/>
      <c r="AJ982" s="11"/>
      <c r="AK982" s="11"/>
    </row>
    <row r="983" ht="13.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89"/>
      <c r="AB983" s="11"/>
      <c r="AC983" s="264"/>
      <c r="AD983" s="264"/>
      <c r="AE983" s="11"/>
      <c r="AF983" s="11"/>
      <c r="AG983" s="11"/>
      <c r="AH983" s="11"/>
      <c r="AI983" s="11"/>
      <c r="AJ983" s="11"/>
      <c r="AK983" s="11"/>
    </row>
    <row r="984" ht="13.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89"/>
      <c r="AB984" s="11"/>
      <c r="AC984" s="264"/>
      <c r="AD984" s="264"/>
      <c r="AE984" s="11"/>
      <c r="AF984" s="11"/>
      <c r="AG984" s="11"/>
      <c r="AH984" s="11"/>
      <c r="AI984" s="11"/>
      <c r="AJ984" s="11"/>
      <c r="AK984" s="11"/>
    </row>
    <row r="985" ht="13.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89"/>
      <c r="AB985" s="11"/>
      <c r="AC985" s="264"/>
      <c r="AD985" s="264"/>
      <c r="AE985" s="11"/>
      <c r="AF985" s="11"/>
      <c r="AG985" s="11"/>
      <c r="AH985" s="11"/>
      <c r="AI985" s="11"/>
      <c r="AJ985" s="11"/>
      <c r="AK985" s="11"/>
    </row>
    <row r="986" ht="13.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89"/>
      <c r="AB986" s="11"/>
      <c r="AC986" s="264"/>
      <c r="AD986" s="264"/>
      <c r="AE986" s="11"/>
      <c r="AF986" s="11"/>
      <c r="AG986" s="11"/>
      <c r="AH986" s="11"/>
      <c r="AI986" s="11"/>
      <c r="AJ986" s="11"/>
      <c r="AK986" s="11"/>
    </row>
    <row r="987" ht="13.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89"/>
      <c r="AB987" s="11"/>
      <c r="AC987" s="264"/>
      <c r="AD987" s="264"/>
      <c r="AE987" s="11"/>
      <c r="AF987" s="11"/>
      <c r="AG987" s="11"/>
      <c r="AH987" s="11"/>
      <c r="AI987" s="11"/>
      <c r="AJ987" s="11"/>
      <c r="AK987" s="11"/>
    </row>
    <row r="988" ht="13.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89"/>
      <c r="AB988" s="11"/>
      <c r="AC988" s="264"/>
      <c r="AD988" s="264"/>
      <c r="AE988" s="11"/>
      <c r="AF988" s="11"/>
      <c r="AG988" s="11"/>
      <c r="AH988" s="11"/>
      <c r="AI988" s="11"/>
      <c r="AJ988" s="11"/>
      <c r="AK988" s="11"/>
    </row>
    <row r="989" ht="13.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89"/>
      <c r="AB989" s="11"/>
      <c r="AC989" s="264"/>
      <c r="AD989" s="264"/>
      <c r="AE989" s="11"/>
      <c r="AF989" s="11"/>
      <c r="AG989" s="11"/>
      <c r="AH989" s="11"/>
      <c r="AI989" s="11"/>
      <c r="AJ989" s="11"/>
      <c r="AK989" s="11"/>
    </row>
    <row r="990" ht="13.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89"/>
      <c r="AB990" s="11"/>
      <c r="AC990" s="264"/>
      <c r="AD990" s="264"/>
      <c r="AE990" s="11"/>
      <c r="AF990" s="11"/>
      <c r="AG990" s="11"/>
      <c r="AH990" s="11"/>
      <c r="AI990" s="11"/>
      <c r="AJ990" s="11"/>
      <c r="AK990" s="11"/>
    </row>
    <row r="991" ht="13.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89"/>
      <c r="AB991" s="11"/>
      <c r="AC991" s="264"/>
      <c r="AD991" s="264"/>
      <c r="AE991" s="11"/>
      <c r="AF991" s="11"/>
      <c r="AG991" s="11"/>
      <c r="AH991" s="11"/>
      <c r="AI991" s="11"/>
      <c r="AJ991" s="11"/>
      <c r="AK991" s="11"/>
    </row>
    <row r="992" ht="13.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89"/>
      <c r="AB992" s="11"/>
      <c r="AC992" s="264"/>
      <c r="AD992" s="264"/>
      <c r="AE992" s="11"/>
      <c r="AF992" s="11"/>
      <c r="AG992" s="11"/>
      <c r="AH992" s="11"/>
      <c r="AI992" s="11"/>
      <c r="AJ992" s="11"/>
      <c r="AK992" s="11"/>
    </row>
    <row r="993" ht="13.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89"/>
      <c r="AB993" s="11"/>
      <c r="AC993" s="264"/>
      <c r="AD993" s="264"/>
      <c r="AE993" s="11"/>
      <c r="AF993" s="11"/>
      <c r="AG993" s="11"/>
      <c r="AH993" s="11"/>
      <c r="AI993" s="11"/>
      <c r="AJ993" s="11"/>
      <c r="AK993" s="11"/>
    </row>
    <row r="994" ht="13.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89"/>
      <c r="AB994" s="11"/>
      <c r="AC994" s="264"/>
      <c r="AD994" s="264"/>
      <c r="AE994" s="11"/>
      <c r="AF994" s="11"/>
      <c r="AG994" s="11"/>
      <c r="AH994" s="11"/>
      <c r="AI994" s="11"/>
      <c r="AJ994" s="11"/>
      <c r="AK994" s="11"/>
    </row>
    <row r="995" ht="13.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89"/>
      <c r="AB995" s="11"/>
      <c r="AC995" s="264"/>
      <c r="AD995" s="264"/>
      <c r="AE995" s="11"/>
      <c r="AF995" s="11"/>
      <c r="AG995" s="11"/>
      <c r="AH995" s="11"/>
      <c r="AI995" s="11"/>
      <c r="AJ995" s="11"/>
      <c r="AK995" s="11"/>
    </row>
    <row r="996" ht="13.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89"/>
      <c r="AB996" s="11"/>
      <c r="AC996" s="264"/>
      <c r="AD996" s="264"/>
      <c r="AE996" s="11"/>
      <c r="AF996" s="11"/>
      <c r="AG996" s="11"/>
      <c r="AH996" s="11"/>
      <c r="AI996" s="11"/>
      <c r="AJ996" s="11"/>
      <c r="AK996" s="11"/>
    </row>
    <row r="997" ht="13.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89"/>
      <c r="AB997" s="11"/>
      <c r="AC997" s="264"/>
      <c r="AD997" s="264"/>
      <c r="AE997" s="11"/>
      <c r="AF997" s="11"/>
      <c r="AG997" s="11"/>
      <c r="AH997" s="11"/>
      <c r="AI997" s="11"/>
      <c r="AJ997" s="11"/>
      <c r="AK997" s="11"/>
    </row>
    <row r="998" ht="13.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89"/>
      <c r="AB998" s="11"/>
      <c r="AC998" s="264"/>
      <c r="AD998" s="264"/>
      <c r="AE998" s="11"/>
      <c r="AF998" s="11"/>
      <c r="AG998" s="11"/>
      <c r="AH998" s="11"/>
      <c r="AI998" s="11"/>
      <c r="AJ998" s="11"/>
      <c r="AK998" s="11"/>
    </row>
    <row r="999" ht="13.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89"/>
      <c r="AB999" s="11"/>
      <c r="AC999" s="264"/>
      <c r="AD999" s="264"/>
      <c r="AE999" s="11"/>
      <c r="AF999" s="11"/>
      <c r="AG999" s="11"/>
      <c r="AH999" s="11"/>
      <c r="AI999" s="11"/>
      <c r="AJ999" s="11"/>
      <c r="AK999" s="11"/>
    </row>
    <row r="1000" ht="13.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89"/>
      <c r="AB1000" s="11"/>
      <c r="AC1000" s="264"/>
      <c r="AD1000" s="264"/>
      <c r="AE1000" s="11"/>
      <c r="AF1000" s="11"/>
      <c r="AG1000" s="11"/>
      <c r="AH1000" s="11"/>
      <c r="AI1000" s="11"/>
      <c r="AJ1000" s="11"/>
      <c r="AK1000" s="11"/>
    </row>
  </sheetData>
  <mergeCells count="310">
    <mergeCell ref="J71:R71"/>
    <mergeCell ref="J73:R73"/>
    <mergeCell ref="S73:T73"/>
    <mergeCell ref="U73:V73"/>
    <mergeCell ref="W73:X73"/>
    <mergeCell ref="H68:Y68"/>
    <mergeCell ref="A69:Y69"/>
    <mergeCell ref="H70:Y70"/>
    <mergeCell ref="S71:T71"/>
    <mergeCell ref="U71:V71"/>
    <mergeCell ref="W71:X71"/>
    <mergeCell ref="B72:Y72"/>
    <mergeCell ref="A38:G38"/>
    <mergeCell ref="H38:I38"/>
    <mergeCell ref="J38:U38"/>
    <mergeCell ref="V38:Y38"/>
    <mergeCell ref="H39:H40"/>
    <mergeCell ref="I39:I40"/>
    <mergeCell ref="Y39:Y40"/>
    <mergeCell ref="W40:X40"/>
    <mergeCell ref="B40:G40"/>
    <mergeCell ref="J40:V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6:G66"/>
    <mergeCell ref="A68:G68"/>
    <mergeCell ref="A70:G70"/>
    <mergeCell ref="B71:G71"/>
    <mergeCell ref="B73:G73"/>
    <mergeCell ref="B75:G75"/>
    <mergeCell ref="B77:G77"/>
    <mergeCell ref="B60:G60"/>
    <mergeCell ref="B61:G61"/>
    <mergeCell ref="B62:G62"/>
    <mergeCell ref="B63:G63"/>
    <mergeCell ref="B64:G64"/>
    <mergeCell ref="B65:G65"/>
    <mergeCell ref="A67:Y67"/>
    <mergeCell ref="S77:T77"/>
    <mergeCell ref="U77:V77"/>
    <mergeCell ref="B86:Y86"/>
    <mergeCell ref="J87:R87"/>
    <mergeCell ref="S87:T87"/>
    <mergeCell ref="U87:V87"/>
    <mergeCell ref="W87:X87"/>
    <mergeCell ref="B88:Y88"/>
    <mergeCell ref="W89:X89"/>
    <mergeCell ref="B91:G91"/>
    <mergeCell ref="B93:G93"/>
    <mergeCell ref="B95:G95"/>
    <mergeCell ref="B97:G97"/>
    <mergeCell ref="B99:G99"/>
    <mergeCell ref="B101:G101"/>
    <mergeCell ref="J89:R89"/>
    <mergeCell ref="B90:Y90"/>
    <mergeCell ref="J91:R91"/>
    <mergeCell ref="S91:T91"/>
    <mergeCell ref="U91:V91"/>
    <mergeCell ref="W91:X91"/>
    <mergeCell ref="B92:Y92"/>
    <mergeCell ref="U95:V95"/>
    <mergeCell ref="W95:X95"/>
    <mergeCell ref="J95:R95"/>
    <mergeCell ref="J97:R97"/>
    <mergeCell ref="S97:T97"/>
    <mergeCell ref="U97:V97"/>
    <mergeCell ref="W97:X97"/>
    <mergeCell ref="J93:R93"/>
    <mergeCell ref="S93:T93"/>
    <mergeCell ref="U93:V93"/>
    <mergeCell ref="W93:X93"/>
    <mergeCell ref="B94:Y94"/>
    <mergeCell ref="S95:T95"/>
    <mergeCell ref="B96:Y96"/>
    <mergeCell ref="S101:T101"/>
    <mergeCell ref="U101:V101"/>
    <mergeCell ref="B110:Y110"/>
    <mergeCell ref="J111:R111"/>
    <mergeCell ref="S111:T111"/>
    <mergeCell ref="U111:V111"/>
    <mergeCell ref="W111:X111"/>
    <mergeCell ref="B112:Y112"/>
    <mergeCell ref="W113:X113"/>
    <mergeCell ref="B115:G115"/>
    <mergeCell ref="B117:G117"/>
    <mergeCell ref="B119:G119"/>
    <mergeCell ref="J113:R113"/>
    <mergeCell ref="B114:Y114"/>
    <mergeCell ref="J115:R115"/>
    <mergeCell ref="S115:T115"/>
    <mergeCell ref="U115:V115"/>
    <mergeCell ref="W115:X115"/>
    <mergeCell ref="B116:Y116"/>
    <mergeCell ref="U119:V119"/>
    <mergeCell ref="W119:X119"/>
    <mergeCell ref="J117:R117"/>
    <mergeCell ref="S117:T117"/>
    <mergeCell ref="U117:V117"/>
    <mergeCell ref="W117:X117"/>
    <mergeCell ref="B118:Y118"/>
    <mergeCell ref="J119:R119"/>
    <mergeCell ref="S119:T119"/>
    <mergeCell ref="B120:Y120"/>
    <mergeCell ref="B98:Y98"/>
    <mergeCell ref="J99:R99"/>
    <mergeCell ref="S99:T99"/>
    <mergeCell ref="U99:V99"/>
    <mergeCell ref="W99:X99"/>
    <mergeCell ref="B100:Y100"/>
    <mergeCell ref="W101:X101"/>
    <mergeCell ref="B103:G103"/>
    <mergeCell ref="B105:G105"/>
    <mergeCell ref="B107:G107"/>
    <mergeCell ref="B109:G109"/>
    <mergeCell ref="B111:G111"/>
    <mergeCell ref="B113:G113"/>
    <mergeCell ref="J101:R101"/>
    <mergeCell ref="B102:Y102"/>
    <mergeCell ref="J103:R103"/>
    <mergeCell ref="S103:T103"/>
    <mergeCell ref="U103:V103"/>
    <mergeCell ref="W103:X103"/>
    <mergeCell ref="B104:Y104"/>
    <mergeCell ref="U107:V107"/>
    <mergeCell ref="W107:X107"/>
    <mergeCell ref="J107:R107"/>
    <mergeCell ref="J109:R109"/>
    <mergeCell ref="S109:T109"/>
    <mergeCell ref="U109:V109"/>
    <mergeCell ref="W109:X109"/>
    <mergeCell ref="J105:R105"/>
    <mergeCell ref="S105:T105"/>
    <mergeCell ref="U105:V105"/>
    <mergeCell ref="W105:X105"/>
    <mergeCell ref="B106:Y106"/>
    <mergeCell ref="S107:T107"/>
    <mergeCell ref="B108:Y108"/>
    <mergeCell ref="S113:T113"/>
    <mergeCell ref="U113:V113"/>
    <mergeCell ref="S7:T7"/>
    <mergeCell ref="U7:W7"/>
    <mergeCell ref="AA8:AC8"/>
    <mergeCell ref="A1:W1"/>
    <mergeCell ref="A4:Y4"/>
    <mergeCell ref="A5:Y5"/>
    <mergeCell ref="B7:F7"/>
    <mergeCell ref="G7:H7"/>
    <mergeCell ref="I7:K7"/>
    <mergeCell ref="L7:R7"/>
    <mergeCell ref="A9:Y9"/>
    <mergeCell ref="A10:Y10"/>
    <mergeCell ref="D11:E11"/>
    <mergeCell ref="G11:H11"/>
    <mergeCell ref="K11:Q11"/>
    <mergeCell ref="R11:S11"/>
    <mergeCell ref="T11:V11"/>
    <mergeCell ref="Q15:R15"/>
    <mergeCell ref="S15:X15"/>
    <mergeCell ref="I11:J11"/>
    <mergeCell ref="A13:M13"/>
    <mergeCell ref="N13:O13"/>
    <mergeCell ref="P13:X13"/>
    <mergeCell ref="A14:Y14"/>
    <mergeCell ref="A15:H15"/>
    <mergeCell ref="J15:P15"/>
    <mergeCell ref="I17:J17"/>
    <mergeCell ref="I18:J18"/>
    <mergeCell ref="K18:L18"/>
    <mergeCell ref="M18:N18"/>
    <mergeCell ref="R24:W24"/>
    <mergeCell ref="R25:W25"/>
    <mergeCell ref="R18:W18"/>
    <mergeCell ref="X18:Y18"/>
    <mergeCell ref="R19:W19"/>
    <mergeCell ref="R20:W20"/>
    <mergeCell ref="R21:W21"/>
    <mergeCell ref="R22:W22"/>
    <mergeCell ref="R23:W23"/>
    <mergeCell ref="I26:J26"/>
    <mergeCell ref="I27:J27"/>
    <mergeCell ref="K27:L27"/>
    <mergeCell ref="M27:N27"/>
    <mergeCell ref="I28:J28"/>
    <mergeCell ref="K28:L28"/>
    <mergeCell ref="I22:J22"/>
    <mergeCell ref="I23:J23"/>
    <mergeCell ref="K23:L23"/>
    <mergeCell ref="M23:N23"/>
    <mergeCell ref="O25:Q28"/>
    <mergeCell ref="K26:L26"/>
    <mergeCell ref="M26:N26"/>
    <mergeCell ref="M28:N28"/>
    <mergeCell ref="R28:W28"/>
    <mergeCell ref="A29:Q29"/>
    <mergeCell ref="A26:E26"/>
    <mergeCell ref="A27:E27"/>
    <mergeCell ref="F27:G27"/>
    <mergeCell ref="A28:E28"/>
    <mergeCell ref="F28:G28"/>
    <mergeCell ref="A31:H31"/>
    <mergeCell ref="I31:M31"/>
    <mergeCell ref="I33:O33"/>
    <mergeCell ref="P33:Q33"/>
    <mergeCell ref="N31:Q31"/>
    <mergeCell ref="R31:W31"/>
    <mergeCell ref="A32:G32"/>
    <mergeCell ref="I32:O32"/>
    <mergeCell ref="P32:Q32"/>
    <mergeCell ref="R32:W32"/>
    <mergeCell ref="A33:G33"/>
    <mergeCell ref="A17:E17"/>
    <mergeCell ref="F17:G17"/>
    <mergeCell ref="K17:L17"/>
    <mergeCell ref="M17:N17"/>
    <mergeCell ref="R17:W17"/>
    <mergeCell ref="A18:E18"/>
    <mergeCell ref="F18:G18"/>
    <mergeCell ref="A19:E19"/>
    <mergeCell ref="F19:G19"/>
    <mergeCell ref="I19:J19"/>
    <mergeCell ref="K19:L19"/>
    <mergeCell ref="M19:N19"/>
    <mergeCell ref="F20:G20"/>
    <mergeCell ref="M20:N20"/>
    <mergeCell ref="I20:J20"/>
    <mergeCell ref="K20:L20"/>
    <mergeCell ref="I21:J21"/>
    <mergeCell ref="K21:L21"/>
    <mergeCell ref="M21:N21"/>
    <mergeCell ref="K22:L22"/>
    <mergeCell ref="M22:N22"/>
    <mergeCell ref="A24:E24"/>
    <mergeCell ref="F24:G24"/>
    <mergeCell ref="I24:J24"/>
    <mergeCell ref="K24:L24"/>
    <mergeCell ref="M24:N24"/>
    <mergeCell ref="A20:E20"/>
    <mergeCell ref="A21:E21"/>
    <mergeCell ref="F21:G21"/>
    <mergeCell ref="A22:E22"/>
    <mergeCell ref="F22:G22"/>
    <mergeCell ref="A23:E23"/>
    <mergeCell ref="F23:G23"/>
    <mergeCell ref="A25:E25"/>
    <mergeCell ref="F25:G25"/>
    <mergeCell ref="I25:J25"/>
    <mergeCell ref="K25:L25"/>
    <mergeCell ref="M25:N25"/>
    <mergeCell ref="F26:G26"/>
    <mergeCell ref="R26:W26"/>
    <mergeCell ref="A34:G34"/>
    <mergeCell ref="I34:O34"/>
    <mergeCell ref="P34:Q34"/>
    <mergeCell ref="A35:G35"/>
    <mergeCell ref="I35:O35"/>
    <mergeCell ref="P35:Q35"/>
    <mergeCell ref="A37:Y37"/>
    <mergeCell ref="B74:Y74"/>
    <mergeCell ref="J75:R75"/>
    <mergeCell ref="S75:T75"/>
    <mergeCell ref="U75:V75"/>
    <mergeCell ref="W75:X75"/>
    <mergeCell ref="B76:Y76"/>
    <mergeCell ref="W77:X77"/>
    <mergeCell ref="B79:G79"/>
    <mergeCell ref="B81:G81"/>
    <mergeCell ref="B83:G83"/>
    <mergeCell ref="B85:G85"/>
    <mergeCell ref="B87:G87"/>
    <mergeCell ref="B89:G89"/>
    <mergeCell ref="J77:R77"/>
    <mergeCell ref="B78:Y78"/>
    <mergeCell ref="J79:R79"/>
    <mergeCell ref="S79:T79"/>
    <mergeCell ref="U79:V79"/>
    <mergeCell ref="W79:X79"/>
    <mergeCell ref="B80:Y80"/>
    <mergeCell ref="U83:V83"/>
    <mergeCell ref="W83:X83"/>
    <mergeCell ref="J83:R83"/>
    <mergeCell ref="J85:R85"/>
    <mergeCell ref="S85:T85"/>
    <mergeCell ref="U85:V85"/>
    <mergeCell ref="W85:X85"/>
    <mergeCell ref="J81:R81"/>
    <mergeCell ref="S81:T81"/>
    <mergeCell ref="U81:V81"/>
    <mergeCell ref="W81:X81"/>
    <mergeCell ref="B82:Y82"/>
    <mergeCell ref="S83:T83"/>
    <mergeCell ref="B84:Y84"/>
    <mergeCell ref="S89:T89"/>
    <mergeCell ref="U89:V89"/>
  </mergeCells>
  <dataValidations>
    <dataValidation type="list" allowBlank="1" showErrorMessage="1" sqref="AD8 L16:M16 Y15:Y16 X19:X22 F20:F23 H20:I23 K20:K23 M20:M23 F28 H28:I28 K28 M28 X24:Y28 P32:P34 H33:H35 W33:W35 Y31:Y35">
      <formula1>$AB$34:$AB$35</formula1>
    </dataValidation>
    <dataValidation type="list" allowBlank="1" showErrorMessage="1" sqref="F18 H18:I18 K18 M18 F25:F27 H25:I27 K25:K27 M25:M27">
      <formula1>$AA$18:$AA$60</formula1>
    </dataValidation>
    <dataValidation type="list" allowBlank="1" showInputMessage="1" showErrorMessage="1" prompt="Select one" sqref="X18">
      <formula1>$AB$40:$AB$57</formula1>
    </dataValidation>
    <dataValidation type="list" allowBlank="1" showErrorMessage="1" sqref="F24 H24:I24 K24 M24">
      <formula1>$AB$22:$AB$29</formula1>
    </dataValidation>
  </dataValidations>
  <printOptions/>
  <pageMargins bottom="0.5" footer="0.0" header="0.0" left="0.5" right="0.5" top="0.5"/>
  <pageSetup fitToHeight="0"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5.29"/>
    <col customWidth="1" min="3" max="5" width="3.57"/>
    <col customWidth="1" min="6" max="6" width="2.86"/>
    <col customWidth="1" min="7" max="7" width="3.43"/>
    <col customWidth="1" min="8" max="8" width="6.43"/>
    <col customWidth="1" min="9" max="9" width="4.29"/>
    <col customWidth="1" min="10" max="22" width="3.0"/>
    <col customWidth="1" min="23" max="25" width="7.57"/>
    <col customWidth="1" hidden="1" min="26" max="28" width="9.14"/>
    <col customWidth="1" min="29" max="29" width="76.86"/>
    <col customWidth="1" min="30" max="37" width="9.14"/>
  </cols>
  <sheetData>
    <row r="1" ht="29.25" customHeight="1">
      <c r="A1" s="6" t="s">
        <v>599</v>
      </c>
      <c r="X1" s="11"/>
      <c r="Y1" s="11"/>
      <c r="Z1" s="11"/>
      <c r="AA1" s="189"/>
      <c r="AB1" s="11"/>
      <c r="AC1" s="263" t="s">
        <v>686</v>
      </c>
      <c r="AD1" s="264"/>
      <c r="AE1" s="11"/>
      <c r="AF1" s="11"/>
      <c r="AG1" s="11"/>
      <c r="AH1" s="11"/>
      <c r="AI1" s="11"/>
      <c r="AJ1" s="11"/>
      <c r="AK1" s="11"/>
    </row>
    <row r="2" ht="13.5"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89"/>
      <c r="AB2" s="11"/>
      <c r="AC2" s="264" t="s">
        <v>687</v>
      </c>
      <c r="AD2" s="264"/>
      <c r="AE2" s="11"/>
      <c r="AF2" s="11"/>
      <c r="AG2" s="11"/>
      <c r="AH2" s="11"/>
      <c r="AI2" s="11"/>
      <c r="AJ2" s="11"/>
      <c r="AK2" s="11"/>
    </row>
    <row r="3" ht="13.5" customHeight="1">
      <c r="A3" s="11"/>
      <c r="B3" s="11"/>
      <c r="C3" s="11"/>
      <c r="D3" s="11"/>
      <c r="E3" s="11"/>
      <c r="F3" s="11"/>
      <c r="G3" s="11"/>
      <c r="H3" s="11"/>
      <c r="I3" s="11"/>
      <c r="J3" s="11"/>
      <c r="K3" s="11"/>
      <c r="L3" s="11"/>
      <c r="M3" s="11"/>
      <c r="N3" s="11"/>
      <c r="O3" s="11"/>
      <c r="P3" s="11"/>
      <c r="Q3" s="11"/>
      <c r="R3" s="11"/>
      <c r="S3" s="11"/>
      <c r="T3" s="11"/>
      <c r="U3" s="11"/>
      <c r="V3" s="11"/>
      <c r="W3" s="11"/>
      <c r="X3" s="11"/>
      <c r="Y3" s="11"/>
      <c r="Z3" s="11"/>
      <c r="AA3" s="189"/>
      <c r="AB3" s="11"/>
      <c r="AC3" s="264" t="s">
        <v>688</v>
      </c>
      <c r="AD3" s="264"/>
      <c r="AE3" s="11"/>
      <c r="AF3" s="11"/>
      <c r="AG3" s="11"/>
      <c r="AH3" s="11"/>
      <c r="AI3" s="11"/>
      <c r="AJ3" s="11"/>
      <c r="AK3" s="11"/>
    </row>
    <row r="4" ht="13.5" customHeight="1">
      <c r="A4" s="265" t="s">
        <v>1212</v>
      </c>
      <c r="Z4" s="11"/>
      <c r="AA4" s="189"/>
      <c r="AB4" s="11"/>
      <c r="AC4" s="266" t="s">
        <v>690</v>
      </c>
      <c r="AD4" s="264"/>
      <c r="AE4" s="11"/>
      <c r="AF4" s="11"/>
      <c r="AG4" s="11"/>
      <c r="AH4" s="11"/>
      <c r="AI4" s="11"/>
      <c r="AJ4" s="11"/>
      <c r="AK4" s="11"/>
    </row>
    <row r="5" ht="13.5" customHeight="1">
      <c r="A5" s="267" t="str">
        <f>IF('Task 1'!C7="","",'Task 1'!C7)</f>
        <v>SECA</v>
      </c>
      <c r="Z5" s="11"/>
      <c r="AA5" s="189"/>
      <c r="AB5" s="11"/>
      <c r="AC5" s="264" t="s">
        <v>692</v>
      </c>
      <c r="AD5" s="264"/>
      <c r="AE5" s="11"/>
      <c r="AF5" s="11"/>
      <c r="AG5" s="11"/>
      <c r="AH5" s="11"/>
      <c r="AI5" s="11"/>
      <c r="AJ5" s="11"/>
      <c r="AK5" s="11"/>
    </row>
    <row r="6" ht="3.0" customHeight="1">
      <c r="A6" s="267"/>
      <c r="B6" s="267"/>
      <c r="C6" s="267"/>
      <c r="D6" s="5"/>
      <c r="E6" s="5"/>
      <c r="F6" s="5"/>
      <c r="G6" s="5"/>
      <c r="H6" s="5"/>
      <c r="I6" s="5"/>
      <c r="J6" s="5"/>
      <c r="K6" s="5"/>
      <c r="L6" s="5"/>
      <c r="M6" s="5"/>
      <c r="N6" s="5"/>
      <c r="O6" s="5"/>
      <c r="P6" s="5"/>
      <c r="Q6" s="5"/>
      <c r="R6" s="5"/>
      <c r="S6" s="5"/>
      <c r="T6" s="5"/>
      <c r="U6" s="5"/>
      <c r="V6" s="5"/>
      <c r="W6" s="5"/>
      <c r="X6" s="5"/>
      <c r="Y6" s="5"/>
      <c r="Z6" s="11"/>
      <c r="AA6" s="189"/>
      <c r="AB6" s="11"/>
      <c r="AC6" s="264"/>
      <c r="AD6" s="264"/>
      <c r="AE6" s="11"/>
      <c r="AF6" s="11"/>
      <c r="AG6" s="11"/>
      <c r="AH6" s="11"/>
      <c r="AI6" s="11"/>
      <c r="AJ6" s="11"/>
      <c r="AK6" s="11"/>
    </row>
    <row r="7" ht="18.0" customHeight="1">
      <c r="A7" s="268" t="s">
        <v>608</v>
      </c>
      <c r="B7" s="269" t="s">
        <v>667</v>
      </c>
      <c r="G7" s="270" t="str">
        <f>IF('Task 1'!B7="","",'Task 1'!B7)</f>
        <v>2019-2020</v>
      </c>
      <c r="I7" s="271" t="s">
        <v>36</v>
      </c>
      <c r="L7" s="269" t="str">
        <f>IF('Task 1'!F7="","",'Task 1'!F7)</f>
        <v>H92588</v>
      </c>
      <c r="S7" s="271" t="s">
        <v>39</v>
      </c>
      <c r="U7" s="269" t="str">
        <f>IF('Task 1'!J7="","",'Task 1'!J7)</f>
        <v>27 North</v>
      </c>
      <c r="X7" s="271" t="s">
        <v>38</v>
      </c>
      <c r="Y7" s="270">
        <f>IF('Task 1'!I7="","",'Task 1'!I7)</f>
        <v>16</v>
      </c>
      <c r="Z7" s="195"/>
      <c r="AA7" s="193"/>
      <c r="AB7" s="195"/>
      <c r="AC7" s="195"/>
      <c r="AD7" s="266"/>
      <c r="AE7" s="195"/>
      <c r="AF7" s="195"/>
      <c r="AG7" s="195"/>
      <c r="AH7" s="195"/>
      <c r="AI7" s="195"/>
      <c r="AJ7" s="195"/>
      <c r="AK7" s="195"/>
    </row>
    <row r="8" ht="3.0" customHeight="1">
      <c r="A8" s="236"/>
      <c r="B8" s="11"/>
      <c r="C8" s="11"/>
      <c r="D8" s="11"/>
      <c r="E8" s="11"/>
      <c r="F8" s="11"/>
      <c r="G8" s="11"/>
      <c r="H8" s="11"/>
      <c r="I8" s="11"/>
      <c r="J8" s="11"/>
      <c r="K8" s="11"/>
      <c r="L8" s="11"/>
      <c r="M8" s="11"/>
      <c r="N8" s="11"/>
      <c r="O8" s="11"/>
      <c r="P8" s="11"/>
      <c r="Q8" s="11"/>
      <c r="R8" s="11"/>
      <c r="S8" s="11"/>
      <c r="T8" s="11"/>
      <c r="U8" s="11"/>
      <c r="V8" s="11"/>
      <c r="W8" s="11"/>
      <c r="X8" s="11"/>
      <c r="Y8" s="11"/>
      <c r="Z8" s="11"/>
      <c r="AA8" s="189" t="s">
        <v>693</v>
      </c>
      <c r="AD8" s="222"/>
      <c r="AE8" s="11"/>
      <c r="AF8" s="11"/>
      <c r="AG8" s="11"/>
      <c r="AH8" s="11"/>
      <c r="AI8" s="11"/>
      <c r="AJ8" s="11"/>
      <c r="AK8" s="11"/>
    </row>
    <row r="9" ht="13.5" customHeight="1">
      <c r="A9" s="272" t="s">
        <v>694</v>
      </c>
      <c r="B9" s="273"/>
      <c r="C9" s="273"/>
      <c r="D9" s="273"/>
      <c r="E9" s="273"/>
      <c r="F9" s="273"/>
      <c r="G9" s="273"/>
      <c r="H9" s="273"/>
      <c r="I9" s="273"/>
      <c r="J9" s="273"/>
      <c r="K9" s="273"/>
      <c r="L9" s="273"/>
      <c r="M9" s="273"/>
      <c r="N9" s="273"/>
      <c r="O9" s="273"/>
      <c r="P9" s="273"/>
      <c r="Q9" s="273"/>
      <c r="R9" s="273"/>
      <c r="S9" s="273"/>
      <c r="T9" s="273"/>
      <c r="U9" s="273"/>
      <c r="V9" s="273"/>
      <c r="W9" s="273"/>
      <c r="X9" s="273"/>
      <c r="Y9" s="274"/>
      <c r="Z9" s="11"/>
      <c r="AA9" s="189"/>
      <c r="AB9" s="11"/>
      <c r="AC9" s="264" t="s">
        <v>695</v>
      </c>
      <c r="AD9" s="264"/>
      <c r="AE9" s="11"/>
      <c r="AF9" s="11"/>
      <c r="AG9" s="11"/>
      <c r="AH9" s="11"/>
      <c r="AI9" s="11"/>
      <c r="AJ9" s="11"/>
      <c r="AK9" s="11"/>
    </row>
    <row r="10" ht="13.5" customHeight="1">
      <c r="A10" s="275" t="s">
        <v>696</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7"/>
      <c r="Z10" s="11"/>
      <c r="AA10" s="189"/>
      <c r="AB10" s="11"/>
      <c r="AC10" s="264" t="s">
        <v>1041</v>
      </c>
      <c r="AD10" s="264"/>
      <c r="AE10" s="11"/>
      <c r="AF10" s="11"/>
      <c r="AG10" s="11"/>
      <c r="AH10" s="11"/>
      <c r="AI10" s="11"/>
      <c r="AJ10" s="11"/>
      <c r="AK10" s="11"/>
    </row>
    <row r="11" ht="13.5" customHeight="1">
      <c r="A11" s="11"/>
      <c r="B11" s="11"/>
      <c r="C11" s="278" t="s">
        <v>1213</v>
      </c>
      <c r="D11" s="279">
        <f>August!D11+August!R11</f>
        <v>149</v>
      </c>
      <c r="E11" s="25"/>
      <c r="F11" s="11"/>
      <c r="G11" s="278" t="s">
        <v>1214</v>
      </c>
      <c r="I11" s="469">
        <v>149.0</v>
      </c>
      <c r="J11" s="25"/>
      <c r="K11" s="280" t="s">
        <v>1215</v>
      </c>
      <c r="R11" s="469"/>
      <c r="S11" s="25"/>
      <c r="T11" s="281" t="s">
        <v>700</v>
      </c>
      <c r="W11" s="282"/>
      <c r="X11" s="278" t="s">
        <v>701</v>
      </c>
      <c r="Y11" s="283"/>
      <c r="Z11" s="11"/>
      <c r="AA11" s="189"/>
      <c r="AB11" s="11"/>
      <c r="AC11" s="284" t="s">
        <v>1216</v>
      </c>
      <c r="AD11" s="264"/>
      <c r="AE11" s="11"/>
      <c r="AF11" s="11"/>
      <c r="AG11" s="11"/>
      <c r="AH11" s="11"/>
      <c r="AI11" s="11"/>
      <c r="AJ11" s="11"/>
      <c r="AK11" s="11"/>
    </row>
    <row r="12" ht="8.25" customHeight="1">
      <c r="A12" s="284"/>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t="s">
        <v>1217</v>
      </c>
      <c r="AD12" s="284"/>
      <c r="AE12" s="284"/>
      <c r="AF12" s="284"/>
      <c r="AG12" s="284"/>
      <c r="AH12" s="284"/>
      <c r="AI12" s="284"/>
      <c r="AJ12" s="284"/>
      <c r="AK12" s="284"/>
    </row>
    <row r="13" ht="12.0" customHeight="1">
      <c r="A13" s="278" t="s">
        <v>953</v>
      </c>
      <c r="N13" s="279" t="str">
        <f>'Task 1'!I36</f>
        <v>No</v>
      </c>
      <c r="O13" s="25"/>
      <c r="P13" s="278" t="s">
        <v>954</v>
      </c>
      <c r="Y13" s="279" t="str">
        <f>'Task 1'!I37</f>
        <v>No</v>
      </c>
      <c r="Z13" s="285"/>
      <c r="AA13" s="285"/>
      <c r="AB13" s="285"/>
      <c r="AC13" s="286" t="s">
        <v>1218</v>
      </c>
      <c r="AD13" s="284"/>
      <c r="AE13" s="284"/>
      <c r="AF13" s="284"/>
      <c r="AG13" s="284"/>
      <c r="AH13" s="284"/>
      <c r="AI13" s="284"/>
      <c r="AJ13" s="284"/>
      <c r="AK13" s="284"/>
    </row>
    <row r="14" ht="12.0" customHeight="1">
      <c r="A14" s="257" t="s">
        <v>707</v>
      </c>
      <c r="B14" s="8"/>
      <c r="C14" s="8"/>
      <c r="D14" s="8"/>
      <c r="E14" s="8"/>
      <c r="F14" s="8"/>
      <c r="G14" s="8"/>
      <c r="H14" s="8"/>
      <c r="I14" s="8"/>
      <c r="J14" s="8"/>
      <c r="K14" s="8"/>
      <c r="L14" s="8"/>
      <c r="M14" s="8"/>
      <c r="N14" s="8"/>
      <c r="O14" s="8"/>
      <c r="P14" s="8"/>
      <c r="Q14" s="8"/>
      <c r="R14" s="8"/>
      <c r="S14" s="8"/>
      <c r="T14" s="8"/>
      <c r="U14" s="8"/>
      <c r="V14" s="8"/>
      <c r="W14" s="8"/>
      <c r="X14" s="8"/>
      <c r="Y14" s="10"/>
      <c r="Z14" s="11"/>
      <c r="AA14" s="11"/>
      <c r="AB14" s="11"/>
      <c r="AC14" s="11"/>
      <c r="AD14" s="11"/>
      <c r="AE14" s="11"/>
      <c r="AF14" s="11"/>
      <c r="AG14" s="11"/>
      <c r="AH14" s="11"/>
      <c r="AI14" s="11"/>
      <c r="AJ14" s="11"/>
      <c r="AK14" s="11"/>
    </row>
    <row r="15" ht="12.0" customHeight="1">
      <c r="A15" s="224" t="s">
        <v>708</v>
      </c>
      <c r="I15" s="287" t="str">
        <f>'Task 1'!I38</f>
        <v>Yes</v>
      </c>
      <c r="J15" s="258" t="s">
        <v>709</v>
      </c>
      <c r="Q15" s="287" t="str">
        <f>'Task 1'!I39</f>
        <v>No</v>
      </c>
      <c r="R15" s="25"/>
      <c r="S15" s="258" t="s">
        <v>710</v>
      </c>
      <c r="Y15" s="287" t="s">
        <v>72</v>
      </c>
      <c r="Z15" s="189"/>
      <c r="AA15" s="189"/>
      <c r="AB15" s="189"/>
      <c r="AC15" s="189"/>
      <c r="AD15" s="189"/>
      <c r="AE15" s="189"/>
      <c r="AF15" s="189"/>
      <c r="AG15" s="189"/>
      <c r="AH15" s="189"/>
      <c r="AI15" s="189"/>
      <c r="AJ15" s="189"/>
      <c r="AK15" s="189"/>
    </row>
    <row r="16" ht="3.0" customHeight="1">
      <c r="A16" s="285"/>
      <c r="B16" s="285"/>
      <c r="C16" s="285"/>
      <c r="D16" s="285"/>
      <c r="E16" s="285"/>
      <c r="F16" s="285"/>
      <c r="G16" s="285"/>
      <c r="H16" s="285"/>
      <c r="I16" s="285"/>
      <c r="J16" s="285"/>
      <c r="K16" s="285"/>
      <c r="L16" s="285"/>
      <c r="M16" s="11"/>
      <c r="N16" s="278"/>
      <c r="O16" s="278"/>
      <c r="P16" s="278"/>
      <c r="Q16" s="278"/>
      <c r="R16" s="278"/>
      <c r="S16" s="278"/>
      <c r="T16" s="278"/>
      <c r="U16" s="278"/>
      <c r="V16" s="278"/>
      <c r="W16" s="278"/>
      <c r="X16" s="278"/>
      <c r="Y16" s="285"/>
      <c r="Z16" s="189"/>
      <c r="AA16" s="189"/>
      <c r="AB16" s="189"/>
      <c r="AC16" s="288"/>
      <c r="AD16" s="288"/>
      <c r="AE16" s="189"/>
      <c r="AF16" s="189"/>
      <c r="AG16" s="189"/>
      <c r="AH16" s="189"/>
      <c r="AI16" s="189"/>
      <c r="AJ16" s="189"/>
      <c r="AK16" s="189"/>
    </row>
    <row r="17" ht="12.0" customHeight="1">
      <c r="A17" s="257" t="s">
        <v>711</v>
      </c>
      <c r="B17" s="8"/>
      <c r="C17" s="8"/>
      <c r="D17" s="8"/>
      <c r="E17" s="10"/>
      <c r="F17" s="289" t="s">
        <v>713</v>
      </c>
      <c r="G17" s="10"/>
      <c r="H17" s="291" t="s">
        <v>715</v>
      </c>
      <c r="I17" s="289" t="s">
        <v>716</v>
      </c>
      <c r="J17" s="10"/>
      <c r="K17" s="289" t="s">
        <v>717</v>
      </c>
      <c r="L17" s="10"/>
      <c r="M17" s="289" t="s">
        <v>718</v>
      </c>
      <c r="N17" s="10"/>
      <c r="O17" s="183"/>
      <c r="P17" s="291"/>
      <c r="Q17" s="291"/>
      <c r="R17" s="257" t="s">
        <v>719</v>
      </c>
      <c r="S17" s="8"/>
      <c r="T17" s="8"/>
      <c r="U17" s="8"/>
      <c r="V17" s="8"/>
      <c r="W17" s="10"/>
      <c r="X17" s="291" t="s">
        <v>720</v>
      </c>
      <c r="Y17" s="292" t="s">
        <v>721</v>
      </c>
      <c r="Z17" s="189"/>
      <c r="AA17" s="189"/>
      <c r="AB17" s="189"/>
      <c r="AC17" s="288"/>
      <c r="AD17" s="288"/>
      <c r="AE17" s="189"/>
      <c r="AF17" s="189"/>
      <c r="AG17" s="189"/>
      <c r="AH17" s="189"/>
      <c r="AI17" s="189"/>
      <c r="AJ17" s="189"/>
      <c r="AK17" s="189"/>
    </row>
    <row r="18" ht="10.5" customHeight="1">
      <c r="A18" s="190" t="s">
        <v>1219</v>
      </c>
      <c r="F18" s="287"/>
      <c r="G18" s="293"/>
      <c r="H18" s="470" t="s">
        <v>772</v>
      </c>
      <c r="I18" s="295" t="s">
        <v>807</v>
      </c>
      <c r="J18" s="293"/>
      <c r="K18" s="295" t="s">
        <v>839</v>
      </c>
      <c r="L18" s="293"/>
      <c r="M18" s="296"/>
      <c r="N18" s="25"/>
      <c r="O18" s="11"/>
      <c r="P18" s="205"/>
      <c r="Q18" s="205"/>
      <c r="R18" s="189" t="s">
        <v>725</v>
      </c>
      <c r="X18" s="418" t="s">
        <v>854</v>
      </c>
      <c r="Y18" s="25"/>
      <c r="Z18" s="189"/>
      <c r="AA18" s="11" t="s">
        <v>665</v>
      </c>
      <c r="AB18" s="189"/>
      <c r="AC18" s="288"/>
      <c r="AD18" s="288"/>
      <c r="AE18" s="189"/>
      <c r="AF18" s="189"/>
      <c r="AG18" s="189"/>
      <c r="AH18" s="189"/>
      <c r="AI18" s="189"/>
      <c r="AJ18" s="189"/>
      <c r="AK18" s="189"/>
    </row>
    <row r="19" ht="10.5" customHeight="1">
      <c r="A19" s="224" t="s">
        <v>727</v>
      </c>
      <c r="F19" s="299">
        <v>0.0</v>
      </c>
      <c r="G19" s="129"/>
      <c r="H19" s="471">
        <v>94.0</v>
      </c>
      <c r="I19" s="301">
        <v>37.0</v>
      </c>
      <c r="J19" s="129"/>
      <c r="K19" s="301">
        <v>77.0</v>
      </c>
      <c r="L19" s="129"/>
      <c r="M19" s="302">
        <v>0.0</v>
      </c>
      <c r="N19" s="128"/>
      <c r="O19" s="189"/>
      <c r="P19" s="189"/>
      <c r="Q19" s="189"/>
      <c r="R19" s="189" t="s">
        <v>728</v>
      </c>
      <c r="X19" s="303" t="s">
        <v>74</v>
      </c>
      <c r="Y19" s="295">
        <v>6.0</v>
      </c>
      <c r="Z19" s="189"/>
      <c r="AA19" s="189" t="s">
        <v>668</v>
      </c>
      <c r="AB19" s="189"/>
      <c r="AC19" s="288"/>
      <c r="AD19" s="288"/>
      <c r="AE19" s="189"/>
      <c r="AF19" s="189"/>
      <c r="AG19" s="189"/>
      <c r="AH19" s="189"/>
      <c r="AI19" s="189"/>
      <c r="AJ19" s="189"/>
      <c r="AK19" s="189"/>
    </row>
    <row r="20" ht="10.5" customHeight="1">
      <c r="A20" s="224" t="s">
        <v>1220</v>
      </c>
      <c r="F20" s="299" t="s">
        <v>72</v>
      </c>
      <c r="G20" s="129"/>
      <c r="H20" s="471" t="s">
        <v>74</v>
      </c>
      <c r="I20" s="301" t="s">
        <v>74</v>
      </c>
      <c r="J20" s="128"/>
      <c r="K20" s="301" t="s">
        <v>74</v>
      </c>
      <c r="L20" s="128"/>
      <c r="M20" s="302" t="s">
        <v>72</v>
      </c>
      <c r="N20" s="128"/>
      <c r="O20" s="189"/>
      <c r="P20" s="189"/>
      <c r="Q20" s="189"/>
      <c r="R20" s="189" t="s">
        <v>731</v>
      </c>
      <c r="X20" s="305" t="s">
        <v>72</v>
      </c>
      <c r="Y20" s="302">
        <v>0.0</v>
      </c>
      <c r="Z20" s="189"/>
      <c r="AA20" s="189" t="s">
        <v>732</v>
      </c>
      <c r="AB20" s="189"/>
      <c r="AC20" s="189"/>
      <c r="AD20" s="189"/>
      <c r="AE20" s="189"/>
      <c r="AF20" s="189"/>
      <c r="AG20" s="189"/>
      <c r="AH20" s="189"/>
      <c r="AI20" s="189"/>
      <c r="AJ20" s="189"/>
      <c r="AK20" s="189"/>
    </row>
    <row r="21" ht="10.5" customHeight="1">
      <c r="A21" s="224" t="s">
        <v>1221</v>
      </c>
      <c r="F21" s="299" t="s">
        <v>72</v>
      </c>
      <c r="G21" s="129"/>
      <c r="H21" s="300" t="s">
        <v>72</v>
      </c>
      <c r="I21" s="301" t="s">
        <v>74</v>
      </c>
      <c r="J21" s="128"/>
      <c r="K21" s="301" t="s">
        <v>74</v>
      </c>
      <c r="L21" s="128"/>
      <c r="M21" s="302" t="s">
        <v>72</v>
      </c>
      <c r="N21" s="128"/>
      <c r="O21" s="189"/>
      <c r="P21" s="189"/>
      <c r="Q21" s="189"/>
      <c r="R21" s="189" t="s">
        <v>736</v>
      </c>
      <c r="X21" s="305" t="s">
        <v>72</v>
      </c>
      <c r="Y21" s="302">
        <v>0.0</v>
      </c>
      <c r="Z21" s="189"/>
      <c r="AA21" s="189" t="s">
        <v>737</v>
      </c>
      <c r="AB21" s="189"/>
      <c r="AC21" s="288"/>
      <c r="AD21" s="288"/>
      <c r="AE21" s="189"/>
      <c r="AF21" s="189"/>
      <c r="AG21" s="189"/>
      <c r="AH21" s="189"/>
      <c r="AI21" s="189"/>
      <c r="AJ21" s="189"/>
      <c r="AK21" s="189"/>
    </row>
    <row r="22" ht="10.5" customHeight="1">
      <c r="A22" s="224" t="s">
        <v>1222</v>
      </c>
      <c r="F22" s="299" t="s">
        <v>72</v>
      </c>
      <c r="G22" s="129"/>
      <c r="H22" s="300" t="s">
        <v>72</v>
      </c>
      <c r="I22" s="302" t="s">
        <v>72</v>
      </c>
      <c r="J22" s="128"/>
      <c r="K22" s="302" t="s">
        <v>72</v>
      </c>
      <c r="L22" s="128"/>
      <c r="M22" s="302" t="s">
        <v>72</v>
      </c>
      <c r="N22" s="128"/>
      <c r="O22" s="189"/>
      <c r="P22" s="189"/>
      <c r="Q22" s="189"/>
      <c r="R22" s="189" t="s">
        <v>1223</v>
      </c>
      <c r="X22" s="306" t="s">
        <v>72</v>
      </c>
      <c r="Y22" s="287">
        <v>0.0</v>
      </c>
      <c r="Z22" s="189"/>
      <c r="AA22" s="189" t="s">
        <v>670</v>
      </c>
      <c r="AB22" s="204" t="s">
        <v>72</v>
      </c>
      <c r="AC22" s="288"/>
      <c r="AD22" s="288"/>
      <c r="AE22" s="189"/>
      <c r="AF22" s="189"/>
      <c r="AG22" s="189"/>
      <c r="AH22" s="189"/>
      <c r="AI22" s="189"/>
      <c r="AJ22" s="189"/>
      <c r="AK22" s="189"/>
    </row>
    <row r="23" ht="10.5" customHeight="1">
      <c r="A23" s="224" t="s">
        <v>1224</v>
      </c>
      <c r="F23" s="299" t="s">
        <v>72</v>
      </c>
      <c r="G23" s="129"/>
      <c r="H23" s="300" t="s">
        <v>72</v>
      </c>
      <c r="I23" s="302" t="s">
        <v>72</v>
      </c>
      <c r="J23" s="128"/>
      <c r="K23" s="302" t="s">
        <v>72</v>
      </c>
      <c r="L23" s="128"/>
      <c r="M23" s="302" t="s">
        <v>72</v>
      </c>
      <c r="N23" s="128"/>
      <c r="O23" s="189"/>
      <c r="P23" s="189"/>
      <c r="Q23" s="189"/>
      <c r="R23" s="307" t="s">
        <v>742</v>
      </c>
      <c r="S23" s="8"/>
      <c r="T23" s="8"/>
      <c r="U23" s="8"/>
      <c r="V23" s="8"/>
      <c r="W23" s="10"/>
      <c r="X23" s="309" t="s">
        <v>743</v>
      </c>
      <c r="Y23" s="311" t="s">
        <v>746</v>
      </c>
      <c r="Z23" s="189"/>
      <c r="AA23" s="11" t="s">
        <v>673</v>
      </c>
      <c r="AB23" s="204" t="s">
        <v>747</v>
      </c>
      <c r="AC23" s="288"/>
      <c r="AD23" s="288"/>
      <c r="AE23" s="189"/>
      <c r="AF23" s="189"/>
      <c r="AG23" s="189"/>
      <c r="AH23" s="189"/>
      <c r="AI23" s="189"/>
      <c r="AJ23" s="189"/>
      <c r="AK23" s="189"/>
    </row>
    <row r="24" ht="10.5" customHeight="1">
      <c r="A24" s="224" t="s">
        <v>1225</v>
      </c>
      <c r="F24" s="312" t="s">
        <v>72</v>
      </c>
      <c r="G24" s="129"/>
      <c r="H24" s="313" t="s">
        <v>72</v>
      </c>
      <c r="I24" s="314" t="s">
        <v>72</v>
      </c>
      <c r="J24" s="129"/>
      <c r="K24" s="314" t="s">
        <v>72</v>
      </c>
      <c r="L24" s="129"/>
      <c r="M24" s="468" t="s">
        <v>773</v>
      </c>
      <c r="N24" s="128"/>
      <c r="O24" s="189"/>
      <c r="P24" s="189"/>
      <c r="Q24" s="189"/>
      <c r="R24" s="189" t="s">
        <v>750</v>
      </c>
      <c r="X24" s="305" t="s">
        <v>72</v>
      </c>
      <c r="Y24" s="305" t="s">
        <v>72</v>
      </c>
      <c r="Z24" s="189"/>
      <c r="AA24" s="11" t="s">
        <v>675</v>
      </c>
      <c r="AB24" s="204" t="s">
        <v>751</v>
      </c>
      <c r="AC24" s="288"/>
      <c r="AD24" s="288"/>
      <c r="AE24" s="189"/>
      <c r="AF24" s="189"/>
      <c r="AG24" s="189"/>
      <c r="AH24" s="189"/>
      <c r="AI24" s="189"/>
      <c r="AJ24" s="189"/>
      <c r="AK24" s="189"/>
    </row>
    <row r="25" ht="10.5" customHeight="1">
      <c r="A25" s="190" t="s">
        <v>1226</v>
      </c>
      <c r="F25" s="419" t="s">
        <v>737</v>
      </c>
      <c r="G25" s="129"/>
      <c r="H25" s="300"/>
      <c r="I25" s="302"/>
      <c r="J25" s="129"/>
      <c r="K25" s="302"/>
      <c r="L25" s="129"/>
      <c r="M25" s="302"/>
      <c r="N25" s="128"/>
      <c r="O25" s="315"/>
      <c r="R25" s="189" t="s">
        <v>753</v>
      </c>
      <c r="X25" s="305" t="s">
        <v>72</v>
      </c>
      <c r="Y25" s="305" t="s">
        <v>72</v>
      </c>
      <c r="Z25" s="189"/>
      <c r="AA25" s="11" t="s">
        <v>754</v>
      </c>
      <c r="AB25" s="204" t="s">
        <v>755</v>
      </c>
      <c r="AC25" s="288"/>
      <c r="AD25" s="288"/>
      <c r="AE25" s="189"/>
      <c r="AF25" s="189"/>
      <c r="AG25" s="189"/>
      <c r="AH25" s="189"/>
      <c r="AI25" s="189"/>
      <c r="AJ25" s="189"/>
      <c r="AK25" s="189"/>
    </row>
    <row r="26" ht="10.5" customHeight="1">
      <c r="A26" s="190" t="s">
        <v>1227</v>
      </c>
      <c r="F26" s="299"/>
      <c r="G26" s="129"/>
      <c r="H26" s="300"/>
      <c r="I26" s="302"/>
      <c r="J26" s="129"/>
      <c r="K26" s="302"/>
      <c r="L26" s="129"/>
      <c r="M26" s="301" t="s">
        <v>845</v>
      </c>
      <c r="N26" s="128"/>
      <c r="R26" s="189" t="s">
        <v>758</v>
      </c>
      <c r="X26" s="467" t="s">
        <v>74</v>
      </c>
      <c r="Y26" s="467" t="s">
        <v>74</v>
      </c>
      <c r="Z26" s="11"/>
      <c r="AA26" s="11" t="s">
        <v>759</v>
      </c>
      <c r="AB26" s="204" t="s">
        <v>760</v>
      </c>
      <c r="AC26" s="264"/>
      <c r="AD26" s="264"/>
      <c r="AE26" s="11"/>
      <c r="AF26" s="11"/>
      <c r="AG26" s="11"/>
      <c r="AH26" s="11"/>
      <c r="AI26" s="11"/>
      <c r="AJ26" s="11"/>
      <c r="AK26" s="11"/>
    </row>
    <row r="27" ht="10.5" customHeight="1">
      <c r="A27" s="190" t="s">
        <v>1228</v>
      </c>
      <c r="F27" s="299"/>
      <c r="G27" s="129"/>
      <c r="H27" s="300"/>
      <c r="I27" s="302"/>
      <c r="J27" s="129"/>
      <c r="K27" s="302"/>
      <c r="L27" s="129"/>
      <c r="M27" s="302"/>
      <c r="N27" s="128"/>
      <c r="R27" s="187" t="s">
        <v>625</v>
      </c>
      <c r="S27" s="187"/>
      <c r="T27" s="187"/>
      <c r="U27" s="187"/>
      <c r="V27" s="187"/>
      <c r="W27" s="187"/>
      <c r="X27" s="305" t="s">
        <v>72</v>
      </c>
      <c r="Y27" s="305" t="s">
        <v>72</v>
      </c>
      <c r="Z27" s="11"/>
      <c r="AA27" s="11" t="s">
        <v>765</v>
      </c>
      <c r="AB27" s="204" t="s">
        <v>766</v>
      </c>
      <c r="AC27" s="264"/>
      <c r="AD27" s="264"/>
      <c r="AE27" s="11"/>
      <c r="AF27" s="11"/>
      <c r="AG27" s="11"/>
      <c r="AH27" s="11"/>
      <c r="AI27" s="11"/>
      <c r="AJ27" s="11"/>
      <c r="AK27" s="11"/>
    </row>
    <row r="28" ht="10.5" customHeight="1">
      <c r="A28" s="224" t="s">
        <v>1229</v>
      </c>
      <c r="F28" s="299" t="s">
        <v>72</v>
      </c>
      <c r="G28" s="129"/>
      <c r="H28" s="300" t="s">
        <v>72</v>
      </c>
      <c r="I28" s="302" t="s">
        <v>72</v>
      </c>
      <c r="J28" s="128"/>
      <c r="K28" s="302" t="s">
        <v>72</v>
      </c>
      <c r="L28" s="128"/>
      <c r="M28" s="302" t="s">
        <v>72</v>
      </c>
      <c r="N28" s="128"/>
      <c r="R28" s="189" t="s">
        <v>771</v>
      </c>
      <c r="X28" s="305" t="s">
        <v>72</v>
      </c>
      <c r="Y28" s="305" t="s">
        <v>72</v>
      </c>
      <c r="Z28" s="189"/>
      <c r="AA28" s="11" t="s">
        <v>772</v>
      </c>
      <c r="AB28" s="204" t="s">
        <v>773</v>
      </c>
      <c r="AC28" s="288"/>
      <c r="AD28" s="288"/>
      <c r="AE28" s="189"/>
      <c r="AF28" s="189"/>
      <c r="AG28" s="189"/>
      <c r="AH28" s="189"/>
      <c r="AI28" s="189"/>
      <c r="AJ28" s="189"/>
      <c r="AK28" s="189"/>
    </row>
    <row r="29" ht="11.25" customHeight="1">
      <c r="A29" s="193" t="s">
        <v>774</v>
      </c>
      <c r="R29" s="183" t="s">
        <v>775</v>
      </c>
      <c r="S29" s="183"/>
      <c r="T29" s="183"/>
      <c r="U29" s="183"/>
      <c r="V29" s="183"/>
      <c r="W29" s="317" t="s">
        <v>628</v>
      </c>
      <c r="X29" s="318" t="s">
        <v>721</v>
      </c>
      <c r="Y29" s="292" t="s">
        <v>52</v>
      </c>
      <c r="Z29" s="189"/>
      <c r="AA29" s="11" t="s">
        <v>776</v>
      </c>
      <c r="AB29" s="204" t="s">
        <v>777</v>
      </c>
      <c r="AC29" s="288"/>
      <c r="AD29" s="288"/>
      <c r="AE29" s="189"/>
      <c r="AF29" s="189"/>
      <c r="AG29" s="189"/>
      <c r="AH29" s="189"/>
      <c r="AI29" s="189"/>
      <c r="AJ29" s="189"/>
      <c r="AK29" s="189"/>
    </row>
    <row r="30" ht="3.0" hidden="1" customHeight="1">
      <c r="A30" s="11"/>
      <c r="B30" s="11"/>
      <c r="C30" s="11"/>
      <c r="D30" s="11"/>
      <c r="E30" s="11"/>
      <c r="F30" s="11"/>
      <c r="G30" s="11"/>
      <c r="H30" s="11"/>
      <c r="I30" s="11"/>
      <c r="J30" s="11"/>
      <c r="K30" s="11"/>
      <c r="L30" s="11"/>
      <c r="M30" s="11"/>
      <c r="N30" s="11"/>
      <c r="O30" s="11"/>
      <c r="P30" s="11"/>
      <c r="Q30" s="11"/>
      <c r="R30" s="11"/>
      <c r="S30" s="11"/>
      <c r="T30" s="11"/>
      <c r="U30" s="11"/>
      <c r="V30" s="11"/>
      <c r="W30" s="11"/>
      <c r="X30" s="319"/>
      <c r="Y30" s="11"/>
      <c r="Z30" s="189"/>
      <c r="AA30" s="189" t="s">
        <v>723</v>
      </c>
      <c r="AB30" s="189"/>
      <c r="AC30" s="288"/>
      <c r="AD30" s="288"/>
      <c r="AE30" s="189"/>
      <c r="AF30" s="189"/>
      <c r="AG30" s="189"/>
      <c r="AH30" s="189"/>
      <c r="AI30" s="189"/>
      <c r="AJ30" s="189"/>
      <c r="AK30" s="189"/>
    </row>
    <row r="31" ht="11.25" customHeight="1">
      <c r="A31" s="257" t="s">
        <v>780</v>
      </c>
      <c r="B31" s="8"/>
      <c r="C31" s="8"/>
      <c r="D31" s="8"/>
      <c r="E31" s="8"/>
      <c r="F31" s="8"/>
      <c r="G31" s="8"/>
      <c r="H31" s="10"/>
      <c r="I31" s="186" t="s">
        <v>784</v>
      </c>
      <c r="J31" s="8"/>
      <c r="K31" s="8"/>
      <c r="L31" s="8"/>
      <c r="M31" s="10"/>
      <c r="N31" s="289"/>
      <c r="O31" s="8"/>
      <c r="P31" s="8"/>
      <c r="Q31" s="10"/>
      <c r="R31" s="189" t="s">
        <v>790</v>
      </c>
      <c r="X31" s="321">
        <v>0.0</v>
      </c>
      <c r="Y31" s="296" t="s">
        <v>72</v>
      </c>
      <c r="Z31" s="189"/>
      <c r="AA31" s="11" t="s">
        <v>791</v>
      </c>
      <c r="AB31" s="189"/>
      <c r="AC31" s="288"/>
      <c r="AD31" s="288"/>
      <c r="AE31" s="189"/>
      <c r="AF31" s="189"/>
      <c r="AG31" s="189"/>
      <c r="AH31" s="189"/>
      <c r="AI31" s="189"/>
      <c r="AJ31" s="189"/>
      <c r="AK31" s="189"/>
    </row>
    <row r="32" ht="10.5" customHeight="1">
      <c r="A32" s="189" t="s">
        <v>792</v>
      </c>
      <c r="H32" s="287">
        <v>0.0</v>
      </c>
      <c r="I32" s="189" t="s">
        <v>793</v>
      </c>
      <c r="P32" s="287" t="s">
        <v>72</v>
      </c>
      <c r="Q32" s="25"/>
      <c r="R32" s="187" t="s">
        <v>794</v>
      </c>
      <c r="X32" s="321">
        <v>0.0</v>
      </c>
      <c r="Y32" s="296" t="s">
        <v>72</v>
      </c>
      <c r="Z32" s="11"/>
      <c r="AA32" s="11" t="s">
        <v>795</v>
      </c>
      <c r="AB32" s="11"/>
      <c r="AC32" s="264"/>
      <c r="AD32" s="264"/>
      <c r="AE32" s="11"/>
      <c r="AF32" s="11"/>
      <c r="AG32" s="11"/>
      <c r="AH32" s="11"/>
      <c r="AI32" s="11"/>
      <c r="AJ32" s="11"/>
      <c r="AK32" s="11"/>
    </row>
    <row r="33" ht="10.5" customHeight="1">
      <c r="A33" s="189" t="s">
        <v>796</v>
      </c>
      <c r="H33" s="287" t="s">
        <v>72</v>
      </c>
      <c r="I33" s="189" t="s">
        <v>797</v>
      </c>
      <c r="P33" s="287" t="s">
        <v>72</v>
      </c>
      <c r="Q33" s="25"/>
      <c r="R33" s="189" t="s">
        <v>798</v>
      </c>
      <c r="S33" s="189"/>
      <c r="T33" s="189"/>
      <c r="U33" s="189"/>
      <c r="V33" s="189"/>
      <c r="W33" s="305" t="s">
        <v>72</v>
      </c>
      <c r="X33" s="321">
        <v>0.0</v>
      </c>
      <c r="Y33" s="296" t="s">
        <v>72</v>
      </c>
      <c r="Z33" s="11"/>
      <c r="AA33" s="189" t="s">
        <v>799</v>
      </c>
      <c r="AB33" s="189"/>
      <c r="AC33" s="264"/>
      <c r="AD33" s="264"/>
      <c r="AE33" s="11"/>
      <c r="AF33" s="11"/>
      <c r="AG33" s="11"/>
      <c r="AH33" s="11"/>
      <c r="AI33" s="11"/>
      <c r="AJ33" s="11"/>
      <c r="AK33" s="11"/>
    </row>
    <row r="34" ht="10.5" customHeight="1">
      <c r="A34" s="189" t="s">
        <v>801</v>
      </c>
      <c r="H34" s="299" t="s">
        <v>72</v>
      </c>
      <c r="I34" s="193" t="s">
        <v>802</v>
      </c>
      <c r="P34" s="322" t="s">
        <v>74</v>
      </c>
      <c r="Q34" s="25"/>
      <c r="R34" s="189" t="s">
        <v>803</v>
      </c>
      <c r="S34" s="189"/>
      <c r="T34" s="189"/>
      <c r="U34" s="189"/>
      <c r="V34" s="189"/>
      <c r="W34" s="306" t="s">
        <v>72</v>
      </c>
      <c r="X34" s="323">
        <v>0.0</v>
      </c>
      <c r="Y34" s="302" t="s">
        <v>72</v>
      </c>
      <c r="Z34" s="11"/>
      <c r="AA34" s="189" t="s">
        <v>804</v>
      </c>
      <c r="AB34" s="189" t="s">
        <v>72</v>
      </c>
      <c r="AC34" s="324"/>
      <c r="AD34" s="324"/>
      <c r="AE34" s="205"/>
      <c r="AF34" s="205"/>
      <c r="AG34" s="205"/>
      <c r="AH34" s="205"/>
      <c r="AI34" s="205"/>
      <c r="AJ34" s="205"/>
      <c r="AK34" s="205"/>
    </row>
    <row r="35" ht="10.5" customHeight="1">
      <c r="A35" s="189" t="s">
        <v>805</v>
      </c>
      <c r="H35" s="299" t="s">
        <v>72</v>
      </c>
      <c r="I35" s="189"/>
      <c r="P35" s="325"/>
      <c r="Q35" s="32"/>
      <c r="R35" s="189" t="s">
        <v>806</v>
      </c>
      <c r="S35" s="187"/>
      <c r="T35" s="187"/>
      <c r="U35" s="187"/>
      <c r="V35" s="187"/>
      <c r="W35" s="306" t="s">
        <v>72</v>
      </c>
      <c r="X35" s="326">
        <v>0.0</v>
      </c>
      <c r="Y35" s="296" t="s">
        <v>72</v>
      </c>
      <c r="Z35" s="11"/>
      <c r="AA35" s="189" t="s">
        <v>807</v>
      </c>
      <c r="AB35" s="189" t="s">
        <v>74</v>
      </c>
      <c r="AC35" s="288"/>
      <c r="AD35" s="288"/>
      <c r="AE35" s="189"/>
      <c r="AF35" s="189"/>
      <c r="AG35" s="189"/>
      <c r="AH35" s="189"/>
      <c r="AI35" s="189"/>
      <c r="AJ35" s="189"/>
      <c r="AK35" s="189"/>
    </row>
    <row r="36" ht="3.0"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89" t="s">
        <v>808</v>
      </c>
      <c r="AB36" s="189"/>
      <c r="AC36" s="288"/>
      <c r="AD36" s="288"/>
      <c r="AE36" s="189"/>
      <c r="AF36" s="189"/>
      <c r="AG36" s="189"/>
      <c r="AH36" s="189"/>
      <c r="AI36" s="189"/>
      <c r="AJ36" s="189"/>
      <c r="AK36" s="189"/>
    </row>
    <row r="37" ht="13.5" customHeight="1">
      <c r="A37" s="327" t="s">
        <v>809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4"/>
      <c r="Z37" s="205"/>
      <c r="AA37" s="189" t="s">
        <v>810</v>
      </c>
      <c r="AB37" s="189"/>
      <c r="AC37" s="205"/>
      <c r="AD37" s="205"/>
      <c r="AE37" s="205"/>
      <c r="AF37" s="205"/>
      <c r="AG37" s="205"/>
      <c r="AH37" s="205"/>
      <c r="AI37" s="205"/>
      <c r="AJ37" s="205"/>
      <c r="AK37" s="205"/>
    </row>
    <row r="38" ht="13.5" customHeight="1">
      <c r="A38" s="328"/>
      <c r="B38" s="32"/>
      <c r="C38" s="32"/>
      <c r="D38" s="32"/>
      <c r="E38" s="32"/>
      <c r="F38" s="32"/>
      <c r="G38" s="329"/>
      <c r="H38" s="330" t="s">
        <v>176</v>
      </c>
      <c r="I38" s="331"/>
      <c r="J38" s="332" t="s">
        <v>592</v>
      </c>
      <c r="K38" s="128"/>
      <c r="L38" s="128"/>
      <c r="M38" s="128"/>
      <c r="N38" s="128"/>
      <c r="O38" s="128"/>
      <c r="P38" s="128"/>
      <c r="Q38" s="128"/>
      <c r="R38" s="128"/>
      <c r="S38" s="128"/>
      <c r="T38" s="128"/>
      <c r="U38" s="331"/>
      <c r="V38" s="333" t="s">
        <v>657</v>
      </c>
      <c r="W38" s="25"/>
      <c r="X38" s="25"/>
      <c r="Y38" s="293"/>
      <c r="Z38" s="11"/>
      <c r="AA38" s="189" t="s">
        <v>811</v>
      </c>
      <c r="AB38" s="189"/>
      <c r="AC38" s="264"/>
      <c r="AD38" s="264"/>
      <c r="AE38" s="11"/>
      <c r="AF38" s="11"/>
      <c r="AG38" s="11"/>
      <c r="AH38" s="11"/>
      <c r="AI38" s="11"/>
      <c r="AJ38" s="11"/>
      <c r="AK38" s="11"/>
    </row>
    <row r="39" ht="54.0" customHeight="1">
      <c r="A39" s="189"/>
      <c r="B39" s="189"/>
      <c r="C39" s="189"/>
      <c r="D39" s="189"/>
      <c r="E39" s="189"/>
      <c r="F39" s="189"/>
      <c r="G39" s="189"/>
      <c r="H39" s="334" t="s">
        <v>812</v>
      </c>
      <c r="I39" s="335" t="s">
        <v>813</v>
      </c>
      <c r="J39" s="336" t="s">
        <v>814</v>
      </c>
      <c r="K39" s="337" t="s">
        <v>815</v>
      </c>
      <c r="L39" s="338" t="s">
        <v>816</v>
      </c>
      <c r="M39" s="339" t="s">
        <v>817</v>
      </c>
      <c r="N39" s="340" t="s">
        <v>818</v>
      </c>
      <c r="O39" s="341" t="s">
        <v>819</v>
      </c>
      <c r="P39" s="341" t="s">
        <v>820</v>
      </c>
      <c r="Q39" s="337" t="s">
        <v>821</v>
      </c>
      <c r="R39" s="342" t="s">
        <v>822</v>
      </c>
      <c r="S39" s="342" t="s">
        <v>823</v>
      </c>
      <c r="T39" s="342" t="s">
        <v>824</v>
      </c>
      <c r="U39" s="343" t="s">
        <v>825</v>
      </c>
      <c r="V39" s="344" t="s">
        <v>826</v>
      </c>
      <c r="W39" s="345" t="s">
        <v>827</v>
      </c>
      <c r="X39" s="343" t="s">
        <v>828</v>
      </c>
      <c r="Y39" s="346" t="s">
        <v>829</v>
      </c>
      <c r="Z39" s="11"/>
      <c r="AA39" s="189" t="s">
        <v>830</v>
      </c>
      <c r="AB39" s="189"/>
      <c r="AC39" s="264"/>
      <c r="AD39" s="264"/>
      <c r="AE39" s="11"/>
      <c r="AF39" s="11"/>
      <c r="AG39" s="11"/>
      <c r="AH39" s="11"/>
      <c r="AI39" s="11"/>
      <c r="AJ39" s="11"/>
      <c r="AK39" s="11"/>
    </row>
    <row r="40" ht="13.5" customHeight="1">
      <c r="A40" s="287"/>
      <c r="B40" s="347" t="s">
        <v>831</v>
      </c>
      <c r="C40" s="25"/>
      <c r="D40" s="25"/>
      <c r="E40" s="25"/>
      <c r="F40" s="25"/>
      <c r="G40" s="293"/>
      <c r="H40" s="348"/>
      <c r="I40" s="349"/>
      <c r="J40" s="350" t="s">
        <v>1230</v>
      </c>
      <c r="K40" s="128"/>
      <c r="L40" s="128"/>
      <c r="M40" s="128"/>
      <c r="N40" s="128"/>
      <c r="O40" s="128"/>
      <c r="P40" s="128"/>
      <c r="Q40" s="128"/>
      <c r="R40" s="128"/>
      <c r="S40" s="128"/>
      <c r="T40" s="128"/>
      <c r="U40" s="128"/>
      <c r="V40" s="331"/>
      <c r="W40" s="350" t="s">
        <v>835</v>
      </c>
      <c r="X40" s="331"/>
      <c r="Y40" s="293"/>
      <c r="Z40" s="11"/>
      <c r="AA40" s="189" t="s">
        <v>836</v>
      </c>
      <c r="AB40" s="285" t="s">
        <v>726</v>
      </c>
      <c r="AC40" s="264"/>
      <c r="AD40" s="264"/>
      <c r="AE40" s="11"/>
      <c r="AF40" s="11"/>
      <c r="AG40" s="11"/>
      <c r="AH40" s="11"/>
      <c r="AI40" s="11"/>
      <c r="AJ40" s="11"/>
      <c r="AK40" s="11"/>
    </row>
    <row r="41" ht="13.5" customHeight="1">
      <c r="A41" s="352">
        <v>1.0</v>
      </c>
      <c r="B41" s="353" t="s">
        <v>248</v>
      </c>
      <c r="C41" s="128"/>
      <c r="D41" s="128"/>
      <c r="E41" s="128"/>
      <c r="F41" s="128"/>
      <c r="G41" s="129"/>
      <c r="H41" s="354">
        <v>16.0</v>
      </c>
      <c r="I41" s="355">
        <v>4.0</v>
      </c>
      <c r="J41" s="356" t="s">
        <v>838</v>
      </c>
      <c r="K41" s="421" t="s">
        <v>838</v>
      </c>
      <c r="L41" s="357"/>
      <c r="M41" s="421" t="s">
        <v>838</v>
      </c>
      <c r="N41" s="358"/>
      <c r="O41" s="357"/>
      <c r="P41" s="421" t="s">
        <v>838</v>
      </c>
      <c r="Q41" s="358"/>
      <c r="R41" s="358"/>
      <c r="S41" s="358"/>
      <c r="T41" s="358"/>
      <c r="U41" s="359"/>
      <c r="V41" s="360"/>
      <c r="W41" s="361">
        <v>0.0</v>
      </c>
      <c r="X41" s="362">
        <v>0.0</v>
      </c>
      <c r="Y41" s="363">
        <v>0.0</v>
      </c>
      <c r="Z41" s="285"/>
      <c r="AA41" s="189" t="s">
        <v>724</v>
      </c>
      <c r="AB41" s="285" t="s">
        <v>71</v>
      </c>
      <c r="AC41" s="364"/>
      <c r="AD41" s="364"/>
      <c r="AE41" s="285"/>
      <c r="AF41" s="285"/>
      <c r="AG41" s="285"/>
      <c r="AH41" s="285"/>
      <c r="AI41" s="285"/>
      <c r="AJ41" s="285"/>
      <c r="AK41" s="285"/>
    </row>
    <row r="42" ht="13.5" customHeight="1">
      <c r="A42" s="352">
        <f t="shared" ref="A42:A65" si="1">1+A41</f>
        <v>2</v>
      </c>
      <c r="B42" s="353" t="s">
        <v>249</v>
      </c>
      <c r="C42" s="128"/>
      <c r="D42" s="128"/>
      <c r="E42" s="128"/>
      <c r="F42" s="128"/>
      <c r="G42" s="129"/>
      <c r="H42" s="354">
        <v>16.0</v>
      </c>
      <c r="I42" s="355">
        <v>4.0</v>
      </c>
      <c r="J42" s="356" t="s">
        <v>838</v>
      </c>
      <c r="K42" s="421" t="s">
        <v>838</v>
      </c>
      <c r="L42" s="357"/>
      <c r="M42" s="421" t="s">
        <v>838</v>
      </c>
      <c r="N42" s="358"/>
      <c r="O42" s="357"/>
      <c r="P42" s="421" t="s">
        <v>838</v>
      </c>
      <c r="Q42" s="358"/>
      <c r="R42" s="358"/>
      <c r="S42" s="358"/>
      <c r="T42" s="358"/>
      <c r="U42" s="359"/>
      <c r="V42" s="360"/>
      <c r="W42" s="361">
        <v>0.0</v>
      </c>
      <c r="X42" s="362">
        <v>0.0</v>
      </c>
      <c r="Y42" s="363">
        <v>0.0</v>
      </c>
      <c r="Z42" s="285"/>
      <c r="AA42" s="189"/>
      <c r="AB42" s="285"/>
      <c r="AC42" s="364"/>
      <c r="AD42" s="364"/>
      <c r="AE42" s="285"/>
      <c r="AF42" s="285"/>
      <c r="AG42" s="285"/>
      <c r="AH42" s="285"/>
      <c r="AI42" s="285"/>
      <c r="AJ42" s="285"/>
      <c r="AK42" s="285"/>
    </row>
    <row r="43" ht="13.5" customHeight="1">
      <c r="A43" s="352">
        <f t="shared" si="1"/>
        <v>3</v>
      </c>
      <c r="B43" s="353" t="s">
        <v>250</v>
      </c>
      <c r="C43" s="128"/>
      <c r="D43" s="128"/>
      <c r="E43" s="128"/>
      <c r="F43" s="128"/>
      <c r="G43" s="129"/>
      <c r="H43" s="354">
        <v>4.0</v>
      </c>
      <c r="I43" s="355">
        <v>1.0</v>
      </c>
      <c r="J43" s="356" t="s">
        <v>838</v>
      </c>
      <c r="K43" s="421" t="s">
        <v>838</v>
      </c>
      <c r="L43" s="357"/>
      <c r="M43" s="421" t="s">
        <v>838</v>
      </c>
      <c r="N43" s="358"/>
      <c r="O43" s="357"/>
      <c r="P43" s="421" t="s">
        <v>838</v>
      </c>
      <c r="Q43" s="358"/>
      <c r="R43" s="358"/>
      <c r="S43" s="358"/>
      <c r="T43" s="358"/>
      <c r="U43" s="359"/>
      <c r="V43" s="360"/>
      <c r="W43" s="361">
        <v>0.0</v>
      </c>
      <c r="X43" s="362">
        <v>0.0</v>
      </c>
      <c r="Y43" s="363">
        <v>0.0</v>
      </c>
      <c r="Z43" s="285"/>
      <c r="AA43" s="189"/>
      <c r="AB43" s="285"/>
      <c r="AC43" s="364"/>
      <c r="AD43" s="364"/>
      <c r="AE43" s="285"/>
      <c r="AF43" s="285"/>
      <c r="AG43" s="285"/>
      <c r="AH43" s="285"/>
      <c r="AI43" s="285"/>
      <c r="AJ43" s="285"/>
      <c r="AK43" s="285"/>
    </row>
    <row r="44" ht="13.5" customHeight="1">
      <c r="A44" s="352">
        <f t="shared" si="1"/>
        <v>4</v>
      </c>
      <c r="B44" s="353" t="s">
        <v>251</v>
      </c>
      <c r="C44" s="128"/>
      <c r="D44" s="128"/>
      <c r="E44" s="128"/>
      <c r="F44" s="128"/>
      <c r="G44" s="129"/>
      <c r="H44" s="354">
        <v>9.0</v>
      </c>
      <c r="I44" s="355">
        <v>3.0</v>
      </c>
      <c r="J44" s="356" t="s">
        <v>838</v>
      </c>
      <c r="K44" s="421" t="s">
        <v>838</v>
      </c>
      <c r="L44" s="357"/>
      <c r="M44" s="421" t="s">
        <v>838</v>
      </c>
      <c r="N44" s="358"/>
      <c r="O44" s="357"/>
      <c r="P44" s="421" t="s">
        <v>838</v>
      </c>
      <c r="Q44" s="358"/>
      <c r="R44" s="358"/>
      <c r="S44" s="358"/>
      <c r="T44" s="358"/>
      <c r="U44" s="359"/>
      <c r="V44" s="360"/>
      <c r="W44" s="361">
        <v>0.0</v>
      </c>
      <c r="X44" s="362">
        <v>0.0</v>
      </c>
      <c r="Y44" s="363">
        <v>0.0</v>
      </c>
      <c r="Z44" s="285"/>
      <c r="AA44" s="189"/>
      <c r="AB44" s="285"/>
      <c r="AC44" s="364"/>
      <c r="AD44" s="364"/>
      <c r="AE44" s="285"/>
      <c r="AF44" s="285"/>
      <c r="AG44" s="285"/>
      <c r="AH44" s="285"/>
      <c r="AI44" s="285"/>
      <c r="AJ44" s="285"/>
      <c r="AK44" s="285"/>
    </row>
    <row r="45" ht="13.5" customHeight="1">
      <c r="A45" s="352">
        <f t="shared" si="1"/>
        <v>5</v>
      </c>
      <c r="B45" s="353" t="s">
        <v>252</v>
      </c>
      <c r="C45" s="128"/>
      <c r="D45" s="128"/>
      <c r="E45" s="128"/>
      <c r="F45" s="128"/>
      <c r="G45" s="129"/>
      <c r="H45" s="354">
        <v>56.0</v>
      </c>
      <c r="I45" s="355">
        <v>10.0</v>
      </c>
      <c r="J45" s="356" t="s">
        <v>838</v>
      </c>
      <c r="K45" s="421" t="s">
        <v>838</v>
      </c>
      <c r="L45" s="357"/>
      <c r="M45" s="421"/>
      <c r="N45" s="358"/>
      <c r="O45" s="357"/>
      <c r="P45" s="421" t="s">
        <v>838</v>
      </c>
      <c r="Q45" s="358"/>
      <c r="R45" s="358"/>
      <c r="S45" s="358"/>
      <c r="T45" s="358"/>
      <c r="U45" s="359"/>
      <c r="V45" s="360"/>
      <c r="W45" s="361">
        <v>0.0</v>
      </c>
      <c r="X45" s="362">
        <v>0.0</v>
      </c>
      <c r="Y45" s="363">
        <v>0.0</v>
      </c>
      <c r="Z45" s="285"/>
      <c r="AA45" s="189"/>
      <c r="AB45" s="285"/>
      <c r="AC45" s="364"/>
      <c r="AD45" s="364"/>
      <c r="AE45" s="285"/>
      <c r="AF45" s="285"/>
      <c r="AG45" s="285"/>
      <c r="AH45" s="285"/>
      <c r="AI45" s="285"/>
      <c r="AJ45" s="285"/>
      <c r="AK45" s="285"/>
    </row>
    <row r="46" ht="13.5" customHeight="1">
      <c r="A46" s="352">
        <f t="shared" si="1"/>
        <v>6</v>
      </c>
      <c r="B46" s="353" t="s">
        <v>254</v>
      </c>
      <c r="C46" s="128"/>
      <c r="D46" s="128"/>
      <c r="E46" s="128"/>
      <c r="F46" s="128"/>
      <c r="G46" s="129"/>
      <c r="H46" s="354">
        <v>12.0</v>
      </c>
      <c r="I46" s="355">
        <v>8.0</v>
      </c>
      <c r="J46" s="356" t="s">
        <v>838</v>
      </c>
      <c r="K46" s="421" t="s">
        <v>838</v>
      </c>
      <c r="L46" s="357"/>
      <c r="M46" s="421" t="s">
        <v>838</v>
      </c>
      <c r="N46" s="358"/>
      <c r="O46" s="357"/>
      <c r="P46" s="357"/>
      <c r="Q46" s="354" t="s">
        <v>838</v>
      </c>
      <c r="R46" s="358"/>
      <c r="S46" s="358"/>
      <c r="T46" s="354" t="s">
        <v>838</v>
      </c>
      <c r="U46" s="355" t="s">
        <v>838</v>
      </c>
      <c r="V46" s="360"/>
      <c r="W46" s="361">
        <v>0.0</v>
      </c>
      <c r="X46" s="362">
        <v>0.0</v>
      </c>
      <c r="Y46" s="363">
        <v>0.0</v>
      </c>
      <c r="Z46" s="285"/>
      <c r="AA46" s="189"/>
      <c r="AB46" s="285"/>
      <c r="AC46" s="364"/>
      <c r="AD46" s="364"/>
      <c r="AE46" s="285"/>
      <c r="AF46" s="285"/>
      <c r="AG46" s="285"/>
      <c r="AH46" s="285"/>
      <c r="AI46" s="285"/>
      <c r="AJ46" s="285"/>
      <c r="AK46" s="285"/>
    </row>
    <row r="47" ht="13.5" customHeight="1">
      <c r="A47" s="352">
        <f t="shared" si="1"/>
        <v>7</v>
      </c>
      <c r="B47" s="353" t="s">
        <v>255</v>
      </c>
      <c r="C47" s="128"/>
      <c r="D47" s="128"/>
      <c r="E47" s="128"/>
      <c r="F47" s="128"/>
      <c r="G47" s="129"/>
      <c r="H47" s="354">
        <v>4.0</v>
      </c>
      <c r="I47" s="355">
        <v>2.0</v>
      </c>
      <c r="J47" s="356" t="s">
        <v>838</v>
      </c>
      <c r="K47" s="421" t="s">
        <v>838</v>
      </c>
      <c r="L47" s="421" t="s">
        <v>838</v>
      </c>
      <c r="M47" s="421"/>
      <c r="N47" s="358"/>
      <c r="O47" s="357"/>
      <c r="P47" s="421" t="s">
        <v>838</v>
      </c>
      <c r="Q47" s="354" t="s">
        <v>838</v>
      </c>
      <c r="R47" s="358"/>
      <c r="S47" s="358"/>
      <c r="T47" s="358"/>
      <c r="U47" s="359"/>
      <c r="V47" s="360"/>
      <c r="W47" s="361">
        <v>0.0</v>
      </c>
      <c r="X47" s="362">
        <v>0.0</v>
      </c>
      <c r="Y47" s="363">
        <v>0.0</v>
      </c>
      <c r="Z47" s="285"/>
      <c r="AA47" s="189"/>
      <c r="AB47" s="285"/>
      <c r="AC47" s="364"/>
      <c r="AD47" s="364"/>
      <c r="AE47" s="285"/>
      <c r="AF47" s="285"/>
      <c r="AG47" s="285"/>
      <c r="AH47" s="285"/>
      <c r="AI47" s="285"/>
      <c r="AJ47" s="285"/>
      <c r="AK47" s="285"/>
    </row>
    <row r="48" ht="13.5" customHeight="1">
      <c r="A48" s="352">
        <f t="shared" si="1"/>
        <v>8</v>
      </c>
      <c r="B48" s="365"/>
      <c r="C48" s="128"/>
      <c r="D48" s="128"/>
      <c r="E48" s="128"/>
      <c r="F48" s="128"/>
      <c r="G48" s="129"/>
      <c r="H48" s="358">
        <v>0.0</v>
      </c>
      <c r="I48" s="359">
        <v>0.0</v>
      </c>
      <c r="J48" s="366"/>
      <c r="K48" s="357"/>
      <c r="L48" s="357"/>
      <c r="M48" s="357"/>
      <c r="N48" s="358"/>
      <c r="O48" s="357"/>
      <c r="P48" s="357"/>
      <c r="Q48" s="358"/>
      <c r="R48" s="358"/>
      <c r="S48" s="358"/>
      <c r="T48" s="358"/>
      <c r="U48" s="359"/>
      <c r="V48" s="360"/>
      <c r="W48" s="361">
        <v>0.0</v>
      </c>
      <c r="X48" s="362">
        <v>0.0</v>
      </c>
      <c r="Y48" s="363">
        <v>0.0</v>
      </c>
      <c r="Z48" s="285"/>
      <c r="AA48" s="189"/>
      <c r="AB48" s="285"/>
      <c r="AC48" s="364"/>
      <c r="AD48" s="364"/>
      <c r="AE48" s="285"/>
      <c r="AF48" s="285"/>
      <c r="AG48" s="285"/>
      <c r="AH48" s="285"/>
      <c r="AI48" s="285"/>
      <c r="AJ48" s="285"/>
      <c r="AK48" s="285"/>
    </row>
    <row r="49" ht="13.5" customHeight="1">
      <c r="A49" s="352">
        <f t="shared" si="1"/>
        <v>9</v>
      </c>
      <c r="B49" s="365"/>
      <c r="C49" s="128"/>
      <c r="D49" s="128"/>
      <c r="E49" s="128"/>
      <c r="F49" s="128"/>
      <c r="G49" s="129"/>
      <c r="H49" s="358">
        <v>0.0</v>
      </c>
      <c r="I49" s="359">
        <v>0.0</v>
      </c>
      <c r="J49" s="366"/>
      <c r="K49" s="357"/>
      <c r="L49" s="357"/>
      <c r="M49" s="357"/>
      <c r="N49" s="358"/>
      <c r="O49" s="357"/>
      <c r="P49" s="357"/>
      <c r="Q49" s="358"/>
      <c r="R49" s="358"/>
      <c r="S49" s="358"/>
      <c r="T49" s="358"/>
      <c r="U49" s="359"/>
      <c r="V49" s="360"/>
      <c r="W49" s="361">
        <v>0.0</v>
      </c>
      <c r="X49" s="362">
        <v>0.0</v>
      </c>
      <c r="Y49" s="363">
        <v>0.0</v>
      </c>
      <c r="Z49" s="285"/>
      <c r="AA49" s="189"/>
      <c r="AB49" s="285"/>
      <c r="AC49" s="364"/>
      <c r="AD49" s="364"/>
      <c r="AE49" s="285"/>
      <c r="AF49" s="285"/>
      <c r="AG49" s="285"/>
      <c r="AH49" s="285"/>
      <c r="AI49" s="285"/>
      <c r="AJ49" s="285"/>
      <c r="AK49" s="285"/>
    </row>
    <row r="50" ht="13.5" customHeight="1">
      <c r="A50" s="352">
        <f t="shared" si="1"/>
        <v>10</v>
      </c>
      <c r="B50" s="365"/>
      <c r="C50" s="128"/>
      <c r="D50" s="128"/>
      <c r="E50" s="128"/>
      <c r="F50" s="128"/>
      <c r="G50" s="129"/>
      <c r="H50" s="358">
        <v>0.0</v>
      </c>
      <c r="I50" s="359">
        <v>0.0</v>
      </c>
      <c r="J50" s="366"/>
      <c r="K50" s="357"/>
      <c r="L50" s="357"/>
      <c r="M50" s="357"/>
      <c r="N50" s="358"/>
      <c r="O50" s="357"/>
      <c r="P50" s="357"/>
      <c r="Q50" s="358"/>
      <c r="R50" s="358"/>
      <c r="S50" s="358"/>
      <c r="T50" s="358"/>
      <c r="U50" s="359"/>
      <c r="V50" s="360"/>
      <c r="W50" s="361">
        <v>0.0</v>
      </c>
      <c r="X50" s="362">
        <v>0.0</v>
      </c>
      <c r="Y50" s="363">
        <v>0.0</v>
      </c>
      <c r="Z50" s="285"/>
      <c r="AA50" s="189"/>
      <c r="AB50" s="285"/>
      <c r="AC50" s="364"/>
      <c r="AD50" s="364"/>
      <c r="AE50" s="285"/>
      <c r="AF50" s="285"/>
      <c r="AG50" s="285"/>
      <c r="AH50" s="285"/>
      <c r="AI50" s="285"/>
      <c r="AJ50" s="285"/>
      <c r="AK50" s="285"/>
    </row>
    <row r="51" ht="13.5" customHeight="1">
      <c r="A51" s="352">
        <f t="shared" si="1"/>
        <v>11</v>
      </c>
      <c r="B51" s="365"/>
      <c r="C51" s="128"/>
      <c r="D51" s="128"/>
      <c r="E51" s="128"/>
      <c r="F51" s="128"/>
      <c r="G51" s="129"/>
      <c r="H51" s="358">
        <v>0.0</v>
      </c>
      <c r="I51" s="359">
        <v>0.0</v>
      </c>
      <c r="J51" s="366"/>
      <c r="K51" s="357"/>
      <c r="L51" s="357"/>
      <c r="M51" s="357"/>
      <c r="N51" s="358"/>
      <c r="O51" s="357"/>
      <c r="P51" s="357"/>
      <c r="Q51" s="358"/>
      <c r="R51" s="358"/>
      <c r="S51" s="358"/>
      <c r="T51" s="358"/>
      <c r="U51" s="359"/>
      <c r="V51" s="360"/>
      <c r="W51" s="361">
        <v>0.0</v>
      </c>
      <c r="X51" s="362">
        <v>0.0</v>
      </c>
      <c r="Y51" s="363">
        <v>0.0</v>
      </c>
      <c r="Z51" s="285"/>
      <c r="AA51" s="189"/>
      <c r="AB51" s="285"/>
      <c r="AC51" s="364"/>
      <c r="AD51" s="364"/>
      <c r="AE51" s="285"/>
      <c r="AF51" s="285"/>
      <c r="AG51" s="285"/>
      <c r="AH51" s="285"/>
      <c r="AI51" s="285"/>
      <c r="AJ51" s="285"/>
      <c r="AK51" s="285"/>
    </row>
    <row r="52" ht="13.5" customHeight="1">
      <c r="A52" s="352">
        <f t="shared" si="1"/>
        <v>12</v>
      </c>
      <c r="B52" s="365"/>
      <c r="C52" s="128"/>
      <c r="D52" s="128"/>
      <c r="E52" s="128"/>
      <c r="F52" s="128"/>
      <c r="G52" s="129"/>
      <c r="H52" s="358">
        <v>0.0</v>
      </c>
      <c r="I52" s="359">
        <v>0.0</v>
      </c>
      <c r="J52" s="366"/>
      <c r="K52" s="357"/>
      <c r="L52" s="357"/>
      <c r="M52" s="357"/>
      <c r="N52" s="358"/>
      <c r="O52" s="357"/>
      <c r="P52" s="357"/>
      <c r="Q52" s="358"/>
      <c r="R52" s="358"/>
      <c r="S52" s="358"/>
      <c r="T52" s="358"/>
      <c r="U52" s="359"/>
      <c r="V52" s="360"/>
      <c r="W52" s="361">
        <v>0.0</v>
      </c>
      <c r="X52" s="362">
        <v>0.0</v>
      </c>
      <c r="Y52" s="363">
        <v>0.0</v>
      </c>
      <c r="Z52" s="285"/>
      <c r="AA52" s="367" t="s">
        <v>839</v>
      </c>
      <c r="AB52" s="285" t="s">
        <v>852</v>
      </c>
      <c r="AC52" s="364"/>
      <c r="AD52" s="364"/>
      <c r="AE52" s="285"/>
      <c r="AF52" s="285"/>
      <c r="AG52" s="285"/>
      <c r="AH52" s="285"/>
      <c r="AI52" s="285"/>
      <c r="AJ52" s="285"/>
      <c r="AK52" s="285"/>
    </row>
    <row r="53" ht="13.5" customHeight="1">
      <c r="A53" s="352">
        <f t="shared" si="1"/>
        <v>13</v>
      </c>
      <c r="B53" s="365"/>
      <c r="C53" s="128"/>
      <c r="D53" s="128"/>
      <c r="E53" s="128"/>
      <c r="F53" s="128"/>
      <c r="G53" s="129"/>
      <c r="H53" s="358">
        <v>0.0</v>
      </c>
      <c r="I53" s="359">
        <v>0.0</v>
      </c>
      <c r="J53" s="366"/>
      <c r="K53" s="357"/>
      <c r="L53" s="357"/>
      <c r="M53" s="357"/>
      <c r="N53" s="358"/>
      <c r="O53" s="357"/>
      <c r="P53" s="357"/>
      <c r="Q53" s="358"/>
      <c r="R53" s="358"/>
      <c r="S53" s="358"/>
      <c r="T53" s="358"/>
      <c r="U53" s="359"/>
      <c r="V53" s="360"/>
      <c r="W53" s="361">
        <v>0.0</v>
      </c>
      <c r="X53" s="362">
        <v>0.0</v>
      </c>
      <c r="Y53" s="363">
        <v>0.0</v>
      </c>
      <c r="Z53" s="285"/>
      <c r="AA53" s="285" t="s">
        <v>841</v>
      </c>
      <c r="AB53" s="285" t="s">
        <v>853</v>
      </c>
      <c r="AC53" s="364"/>
      <c r="AD53" s="364"/>
      <c r="AE53" s="285"/>
      <c r="AF53" s="285"/>
      <c r="AG53" s="285"/>
      <c r="AH53" s="285"/>
      <c r="AI53" s="285"/>
      <c r="AJ53" s="285"/>
      <c r="AK53" s="285"/>
    </row>
    <row r="54" ht="13.5" customHeight="1">
      <c r="A54" s="352">
        <f t="shared" si="1"/>
        <v>14</v>
      </c>
      <c r="B54" s="365"/>
      <c r="C54" s="128"/>
      <c r="D54" s="128"/>
      <c r="E54" s="128"/>
      <c r="F54" s="128"/>
      <c r="G54" s="129"/>
      <c r="H54" s="358">
        <v>0.0</v>
      </c>
      <c r="I54" s="359">
        <v>0.0</v>
      </c>
      <c r="J54" s="366"/>
      <c r="K54" s="357"/>
      <c r="L54" s="357"/>
      <c r="M54" s="357"/>
      <c r="N54" s="358"/>
      <c r="O54" s="357"/>
      <c r="P54" s="357"/>
      <c r="Q54" s="358"/>
      <c r="R54" s="358"/>
      <c r="S54" s="358"/>
      <c r="T54" s="358"/>
      <c r="U54" s="359"/>
      <c r="V54" s="360"/>
      <c r="W54" s="361">
        <v>0.0</v>
      </c>
      <c r="X54" s="362">
        <v>0.0</v>
      </c>
      <c r="Y54" s="363">
        <v>0.0</v>
      </c>
      <c r="Z54" s="285"/>
      <c r="AA54" s="285" t="s">
        <v>842</v>
      </c>
      <c r="AB54" s="285" t="s">
        <v>854</v>
      </c>
      <c r="AC54" s="364"/>
      <c r="AD54" s="364"/>
      <c r="AE54" s="285"/>
      <c r="AF54" s="285"/>
      <c r="AG54" s="285"/>
      <c r="AH54" s="285"/>
      <c r="AI54" s="285"/>
      <c r="AJ54" s="285"/>
      <c r="AK54" s="285"/>
    </row>
    <row r="55" ht="13.5" customHeight="1">
      <c r="A55" s="352">
        <f t="shared" si="1"/>
        <v>15</v>
      </c>
      <c r="B55" s="365"/>
      <c r="C55" s="128"/>
      <c r="D55" s="128"/>
      <c r="E55" s="128"/>
      <c r="F55" s="128"/>
      <c r="G55" s="129"/>
      <c r="H55" s="358">
        <v>0.0</v>
      </c>
      <c r="I55" s="359">
        <v>0.0</v>
      </c>
      <c r="J55" s="366"/>
      <c r="K55" s="357"/>
      <c r="L55" s="357"/>
      <c r="M55" s="357"/>
      <c r="N55" s="358"/>
      <c r="O55" s="357"/>
      <c r="P55" s="357"/>
      <c r="Q55" s="358"/>
      <c r="R55" s="358"/>
      <c r="S55" s="358"/>
      <c r="T55" s="358"/>
      <c r="U55" s="359"/>
      <c r="V55" s="360"/>
      <c r="W55" s="361">
        <v>0.0</v>
      </c>
      <c r="X55" s="362">
        <v>0.0</v>
      </c>
      <c r="Y55" s="363">
        <v>0.0</v>
      </c>
      <c r="Z55" s="285"/>
      <c r="AA55" s="285" t="s">
        <v>844</v>
      </c>
      <c r="AB55" s="285" t="s">
        <v>855</v>
      </c>
      <c r="AC55" s="364"/>
      <c r="AD55" s="364"/>
      <c r="AE55" s="285"/>
      <c r="AF55" s="285"/>
      <c r="AG55" s="285"/>
      <c r="AH55" s="285"/>
      <c r="AI55" s="285"/>
      <c r="AJ55" s="285"/>
      <c r="AK55" s="285"/>
    </row>
    <row r="56" ht="13.5" customHeight="1">
      <c r="A56" s="352">
        <f t="shared" si="1"/>
        <v>16</v>
      </c>
      <c r="B56" s="365"/>
      <c r="C56" s="128"/>
      <c r="D56" s="128"/>
      <c r="E56" s="128"/>
      <c r="F56" s="128"/>
      <c r="G56" s="129"/>
      <c r="H56" s="358">
        <v>0.0</v>
      </c>
      <c r="I56" s="359">
        <v>0.0</v>
      </c>
      <c r="J56" s="366"/>
      <c r="K56" s="357"/>
      <c r="L56" s="357"/>
      <c r="M56" s="357"/>
      <c r="N56" s="358"/>
      <c r="O56" s="357"/>
      <c r="P56" s="357"/>
      <c r="Q56" s="358"/>
      <c r="R56" s="358"/>
      <c r="S56" s="358"/>
      <c r="T56" s="358"/>
      <c r="U56" s="359"/>
      <c r="V56" s="360"/>
      <c r="W56" s="361">
        <v>0.0</v>
      </c>
      <c r="X56" s="362">
        <v>0.0</v>
      </c>
      <c r="Y56" s="363">
        <v>0.0</v>
      </c>
      <c r="Z56" s="285"/>
      <c r="AA56" s="285" t="s">
        <v>845</v>
      </c>
      <c r="AB56" s="285" t="s">
        <v>856</v>
      </c>
      <c r="AC56" s="364"/>
      <c r="AD56" s="364"/>
      <c r="AE56" s="285"/>
      <c r="AF56" s="285"/>
      <c r="AG56" s="285"/>
      <c r="AH56" s="285"/>
      <c r="AI56" s="285"/>
      <c r="AJ56" s="285"/>
      <c r="AK56" s="285"/>
    </row>
    <row r="57" ht="13.5" customHeight="1">
      <c r="A57" s="352">
        <f t="shared" si="1"/>
        <v>17</v>
      </c>
      <c r="B57" s="365"/>
      <c r="C57" s="128"/>
      <c r="D57" s="128"/>
      <c r="E57" s="128"/>
      <c r="F57" s="128"/>
      <c r="G57" s="129"/>
      <c r="H57" s="358">
        <v>0.0</v>
      </c>
      <c r="I57" s="359">
        <v>0.0</v>
      </c>
      <c r="J57" s="366"/>
      <c r="K57" s="357"/>
      <c r="L57" s="357"/>
      <c r="M57" s="357"/>
      <c r="N57" s="358"/>
      <c r="O57" s="357"/>
      <c r="P57" s="357"/>
      <c r="Q57" s="358"/>
      <c r="R57" s="358"/>
      <c r="S57" s="358"/>
      <c r="T57" s="358"/>
      <c r="U57" s="359"/>
      <c r="V57" s="360"/>
      <c r="W57" s="361">
        <v>0.0</v>
      </c>
      <c r="X57" s="362">
        <v>0.0</v>
      </c>
      <c r="Y57" s="363">
        <v>0.0</v>
      </c>
      <c r="Z57" s="285"/>
      <c r="AA57" s="285" t="s">
        <v>846</v>
      </c>
      <c r="AB57" s="285" t="s">
        <v>857</v>
      </c>
      <c r="AC57" s="364"/>
      <c r="AD57" s="364"/>
      <c r="AE57" s="285"/>
      <c r="AF57" s="285"/>
      <c r="AG57" s="285"/>
      <c r="AH57" s="285"/>
      <c r="AI57" s="285"/>
      <c r="AJ57" s="285"/>
      <c r="AK57" s="285"/>
    </row>
    <row r="58" ht="13.5" customHeight="1">
      <c r="A58" s="352">
        <f t="shared" si="1"/>
        <v>18</v>
      </c>
      <c r="B58" s="365"/>
      <c r="C58" s="128"/>
      <c r="D58" s="128"/>
      <c r="E58" s="128"/>
      <c r="F58" s="128"/>
      <c r="G58" s="129"/>
      <c r="H58" s="358">
        <v>0.0</v>
      </c>
      <c r="I58" s="359">
        <v>0.0</v>
      </c>
      <c r="J58" s="366"/>
      <c r="K58" s="357"/>
      <c r="L58" s="357"/>
      <c r="M58" s="357"/>
      <c r="N58" s="358"/>
      <c r="O58" s="357"/>
      <c r="P58" s="357"/>
      <c r="Q58" s="358"/>
      <c r="R58" s="358"/>
      <c r="S58" s="358"/>
      <c r="T58" s="358"/>
      <c r="U58" s="359"/>
      <c r="V58" s="360"/>
      <c r="W58" s="361">
        <v>0.0</v>
      </c>
      <c r="X58" s="362">
        <v>0.0</v>
      </c>
      <c r="Y58" s="363">
        <v>0.0</v>
      </c>
      <c r="Z58" s="285"/>
      <c r="AA58" s="285" t="s">
        <v>848</v>
      </c>
      <c r="AB58" s="285"/>
      <c r="AC58" s="364"/>
      <c r="AD58" s="364"/>
      <c r="AE58" s="285"/>
      <c r="AF58" s="285"/>
      <c r="AG58" s="285"/>
      <c r="AH58" s="285"/>
      <c r="AI58" s="285"/>
      <c r="AJ58" s="285"/>
      <c r="AK58" s="285"/>
    </row>
    <row r="59" ht="13.5" customHeight="1">
      <c r="A59" s="352">
        <f t="shared" si="1"/>
        <v>19</v>
      </c>
      <c r="B59" s="365"/>
      <c r="C59" s="128"/>
      <c r="D59" s="128"/>
      <c r="E59" s="128"/>
      <c r="F59" s="128"/>
      <c r="G59" s="129"/>
      <c r="H59" s="358">
        <v>0.0</v>
      </c>
      <c r="I59" s="359">
        <v>0.0</v>
      </c>
      <c r="J59" s="366"/>
      <c r="K59" s="357"/>
      <c r="L59" s="357"/>
      <c r="M59" s="357"/>
      <c r="N59" s="358"/>
      <c r="O59" s="357"/>
      <c r="P59" s="357"/>
      <c r="Q59" s="358"/>
      <c r="R59" s="358"/>
      <c r="S59" s="358"/>
      <c r="T59" s="358"/>
      <c r="U59" s="359"/>
      <c r="V59" s="360"/>
      <c r="W59" s="361">
        <v>0.0</v>
      </c>
      <c r="X59" s="362">
        <v>0.0</v>
      </c>
      <c r="Y59" s="363">
        <v>0.0</v>
      </c>
      <c r="Z59" s="285"/>
      <c r="AA59" s="285"/>
      <c r="AB59" s="285"/>
      <c r="AC59" s="364"/>
      <c r="AD59" s="364"/>
      <c r="AE59" s="285"/>
      <c r="AF59" s="285"/>
      <c r="AG59" s="285"/>
      <c r="AH59" s="285"/>
      <c r="AI59" s="285"/>
      <c r="AJ59" s="285"/>
      <c r="AK59" s="285"/>
    </row>
    <row r="60" ht="13.5" customHeight="1">
      <c r="A60" s="352">
        <f t="shared" si="1"/>
        <v>20</v>
      </c>
      <c r="B60" s="365"/>
      <c r="C60" s="128"/>
      <c r="D60" s="128"/>
      <c r="E60" s="128"/>
      <c r="F60" s="128"/>
      <c r="G60" s="129"/>
      <c r="H60" s="358">
        <v>0.0</v>
      </c>
      <c r="I60" s="359">
        <v>0.0</v>
      </c>
      <c r="J60" s="366"/>
      <c r="K60" s="357"/>
      <c r="L60" s="357"/>
      <c r="M60" s="357"/>
      <c r="N60" s="358"/>
      <c r="O60" s="357"/>
      <c r="P60" s="357"/>
      <c r="Q60" s="358"/>
      <c r="R60" s="358"/>
      <c r="S60" s="358"/>
      <c r="T60" s="358"/>
      <c r="U60" s="359"/>
      <c r="V60" s="360"/>
      <c r="W60" s="361">
        <v>0.0</v>
      </c>
      <c r="X60" s="362">
        <v>0.0</v>
      </c>
      <c r="Y60" s="363">
        <v>0.0</v>
      </c>
      <c r="Z60" s="285"/>
      <c r="AA60" s="285"/>
      <c r="AB60" s="285"/>
      <c r="AC60" s="364"/>
      <c r="AD60" s="364"/>
      <c r="AE60" s="285"/>
      <c r="AF60" s="285"/>
      <c r="AG60" s="285"/>
      <c r="AH60" s="285"/>
      <c r="AI60" s="285"/>
      <c r="AJ60" s="285"/>
      <c r="AK60" s="285"/>
    </row>
    <row r="61" ht="13.5" customHeight="1">
      <c r="A61" s="352">
        <f t="shared" si="1"/>
        <v>21</v>
      </c>
      <c r="B61" s="365"/>
      <c r="C61" s="128"/>
      <c r="D61" s="128"/>
      <c r="E61" s="128"/>
      <c r="F61" s="128"/>
      <c r="G61" s="129"/>
      <c r="H61" s="358">
        <v>0.0</v>
      </c>
      <c r="I61" s="359">
        <v>0.0</v>
      </c>
      <c r="J61" s="366"/>
      <c r="K61" s="357"/>
      <c r="L61" s="357"/>
      <c r="M61" s="357"/>
      <c r="N61" s="358"/>
      <c r="O61" s="357"/>
      <c r="P61" s="357"/>
      <c r="Q61" s="358"/>
      <c r="R61" s="358"/>
      <c r="S61" s="358"/>
      <c r="T61" s="358"/>
      <c r="U61" s="359"/>
      <c r="V61" s="360"/>
      <c r="W61" s="361">
        <v>0.0</v>
      </c>
      <c r="X61" s="362">
        <v>0.0</v>
      </c>
      <c r="Y61" s="363">
        <v>0.0</v>
      </c>
      <c r="Z61" s="285"/>
      <c r="AA61" s="285"/>
      <c r="AB61" s="285"/>
      <c r="AC61" s="364"/>
      <c r="AD61" s="364"/>
      <c r="AE61" s="285"/>
      <c r="AF61" s="285"/>
      <c r="AG61" s="285"/>
      <c r="AH61" s="285"/>
      <c r="AI61" s="285"/>
      <c r="AJ61" s="285"/>
      <c r="AK61" s="285"/>
    </row>
    <row r="62" ht="13.5" customHeight="1">
      <c r="A62" s="352">
        <f t="shared" si="1"/>
        <v>22</v>
      </c>
      <c r="B62" s="365"/>
      <c r="C62" s="128"/>
      <c r="D62" s="128"/>
      <c r="E62" s="128"/>
      <c r="F62" s="128"/>
      <c r="G62" s="129"/>
      <c r="H62" s="358">
        <v>0.0</v>
      </c>
      <c r="I62" s="359">
        <v>0.0</v>
      </c>
      <c r="J62" s="366"/>
      <c r="K62" s="357"/>
      <c r="L62" s="357"/>
      <c r="M62" s="357"/>
      <c r="N62" s="358"/>
      <c r="O62" s="357"/>
      <c r="P62" s="357"/>
      <c r="Q62" s="358"/>
      <c r="R62" s="358"/>
      <c r="S62" s="358"/>
      <c r="T62" s="358"/>
      <c r="U62" s="359"/>
      <c r="V62" s="360"/>
      <c r="W62" s="361">
        <v>0.0</v>
      </c>
      <c r="X62" s="362">
        <v>0.0</v>
      </c>
      <c r="Y62" s="363">
        <v>0.0</v>
      </c>
      <c r="Z62" s="285"/>
      <c r="AA62" s="285"/>
      <c r="AB62" s="285"/>
      <c r="AC62" s="364"/>
      <c r="AD62" s="364"/>
      <c r="AE62" s="285"/>
      <c r="AF62" s="285"/>
      <c r="AG62" s="285"/>
      <c r="AH62" s="285"/>
      <c r="AI62" s="285"/>
      <c r="AJ62" s="285"/>
      <c r="AK62" s="285"/>
    </row>
    <row r="63" ht="13.5" customHeight="1">
      <c r="A63" s="352">
        <f t="shared" si="1"/>
        <v>23</v>
      </c>
      <c r="B63" s="365"/>
      <c r="C63" s="128"/>
      <c r="D63" s="128"/>
      <c r="E63" s="128"/>
      <c r="F63" s="128"/>
      <c r="G63" s="129"/>
      <c r="H63" s="358">
        <v>0.0</v>
      </c>
      <c r="I63" s="359">
        <v>0.0</v>
      </c>
      <c r="J63" s="366"/>
      <c r="K63" s="357"/>
      <c r="L63" s="357"/>
      <c r="M63" s="357"/>
      <c r="N63" s="358"/>
      <c r="O63" s="357"/>
      <c r="P63" s="357"/>
      <c r="Q63" s="358"/>
      <c r="R63" s="358"/>
      <c r="S63" s="358"/>
      <c r="T63" s="358"/>
      <c r="U63" s="359"/>
      <c r="V63" s="360"/>
      <c r="W63" s="361">
        <v>0.0</v>
      </c>
      <c r="X63" s="362">
        <v>0.0</v>
      </c>
      <c r="Y63" s="363">
        <v>0.0</v>
      </c>
      <c r="Z63" s="285"/>
      <c r="AA63" s="285"/>
      <c r="AB63" s="285"/>
      <c r="AC63" s="364"/>
      <c r="AD63" s="364"/>
      <c r="AE63" s="285"/>
      <c r="AF63" s="285"/>
      <c r="AG63" s="285"/>
      <c r="AH63" s="285"/>
      <c r="AI63" s="285"/>
      <c r="AJ63" s="285"/>
      <c r="AK63" s="285"/>
    </row>
    <row r="64" ht="13.5" customHeight="1">
      <c r="A64" s="352">
        <f t="shared" si="1"/>
        <v>24</v>
      </c>
      <c r="B64" s="365"/>
      <c r="C64" s="128"/>
      <c r="D64" s="128"/>
      <c r="E64" s="128"/>
      <c r="F64" s="128"/>
      <c r="G64" s="129"/>
      <c r="H64" s="358">
        <v>0.0</v>
      </c>
      <c r="I64" s="359">
        <v>0.0</v>
      </c>
      <c r="J64" s="366"/>
      <c r="K64" s="357"/>
      <c r="L64" s="357"/>
      <c r="M64" s="357"/>
      <c r="N64" s="358"/>
      <c r="O64" s="357"/>
      <c r="P64" s="357"/>
      <c r="Q64" s="358"/>
      <c r="R64" s="358"/>
      <c r="S64" s="358"/>
      <c r="T64" s="358"/>
      <c r="U64" s="359"/>
      <c r="V64" s="360"/>
      <c r="W64" s="361">
        <v>0.0</v>
      </c>
      <c r="X64" s="362">
        <v>0.0</v>
      </c>
      <c r="Y64" s="363">
        <v>0.0</v>
      </c>
      <c r="Z64" s="285"/>
      <c r="AA64" s="285"/>
      <c r="AB64" s="285"/>
      <c r="AC64" s="364"/>
      <c r="AD64" s="364"/>
      <c r="AE64" s="285"/>
      <c r="AF64" s="285"/>
      <c r="AG64" s="285"/>
      <c r="AH64" s="285"/>
      <c r="AI64" s="285"/>
      <c r="AJ64" s="285"/>
      <c r="AK64" s="285"/>
    </row>
    <row r="65" ht="13.5" customHeight="1">
      <c r="A65" s="352">
        <f t="shared" si="1"/>
        <v>25</v>
      </c>
      <c r="B65" s="365"/>
      <c r="C65" s="128"/>
      <c r="D65" s="128"/>
      <c r="E65" s="128"/>
      <c r="F65" s="128"/>
      <c r="G65" s="129"/>
      <c r="H65" s="358">
        <v>0.0</v>
      </c>
      <c r="I65" s="359">
        <v>0.0</v>
      </c>
      <c r="J65" s="366"/>
      <c r="K65" s="357"/>
      <c r="L65" s="357"/>
      <c r="M65" s="357"/>
      <c r="N65" s="358"/>
      <c r="O65" s="357"/>
      <c r="P65" s="357"/>
      <c r="Q65" s="358"/>
      <c r="R65" s="358"/>
      <c r="S65" s="358"/>
      <c r="T65" s="358"/>
      <c r="U65" s="359"/>
      <c r="V65" s="360"/>
      <c r="W65" s="361">
        <v>0.0</v>
      </c>
      <c r="X65" s="362">
        <v>0.0</v>
      </c>
      <c r="Y65" s="363">
        <v>0.0</v>
      </c>
      <c r="Z65" s="285"/>
      <c r="AA65" s="285"/>
      <c r="AB65" s="285"/>
      <c r="AC65" s="364"/>
      <c r="AD65" s="364"/>
      <c r="AE65" s="285"/>
      <c r="AF65" s="285"/>
      <c r="AG65" s="285"/>
      <c r="AH65" s="285"/>
      <c r="AI65" s="285"/>
      <c r="AJ65" s="285"/>
      <c r="AK65" s="285"/>
    </row>
    <row r="66" ht="13.5" customHeight="1">
      <c r="A66" s="11"/>
      <c r="B66" s="368" t="s">
        <v>858</v>
      </c>
      <c r="C66" s="32"/>
      <c r="D66" s="32"/>
      <c r="E66" s="32"/>
      <c r="F66" s="32"/>
      <c r="G66" s="32"/>
      <c r="H66" s="223">
        <f t="shared" ref="H66:I66" si="2">SUM(H41:H65)</f>
        <v>117</v>
      </c>
      <c r="I66" s="223">
        <f t="shared" si="2"/>
        <v>32</v>
      </c>
      <c r="J66" s="223">
        <f t="shared" ref="J66:V66" si="3">COUNTIF(J41:J65,"x")</f>
        <v>7</v>
      </c>
      <c r="K66" s="223">
        <f t="shared" si="3"/>
        <v>7</v>
      </c>
      <c r="L66" s="223">
        <f t="shared" si="3"/>
        <v>1</v>
      </c>
      <c r="M66" s="223">
        <f t="shared" si="3"/>
        <v>5</v>
      </c>
      <c r="N66" s="369">
        <f t="shared" si="3"/>
        <v>0</v>
      </c>
      <c r="O66" s="369">
        <f t="shared" si="3"/>
        <v>0</v>
      </c>
      <c r="P66" s="369">
        <f t="shared" si="3"/>
        <v>6</v>
      </c>
      <c r="Q66" s="223">
        <f t="shared" si="3"/>
        <v>2</v>
      </c>
      <c r="R66" s="223">
        <f t="shared" si="3"/>
        <v>0</v>
      </c>
      <c r="S66" s="223">
        <f t="shared" si="3"/>
        <v>0</v>
      </c>
      <c r="T66" s="223">
        <f t="shared" si="3"/>
        <v>1</v>
      </c>
      <c r="U66" s="223">
        <f t="shared" si="3"/>
        <v>1</v>
      </c>
      <c r="V66" s="223">
        <f t="shared" si="3"/>
        <v>0</v>
      </c>
      <c r="W66" s="370">
        <f t="shared" ref="W66:Y66" si="4">SUM(W41:W65)</f>
        <v>0</v>
      </c>
      <c r="X66" s="370">
        <f t="shared" si="4"/>
        <v>0</v>
      </c>
      <c r="Y66" s="370">
        <f t="shared" si="4"/>
        <v>0</v>
      </c>
      <c r="Z66" s="11"/>
      <c r="AA66" s="189"/>
      <c r="AB66" s="11"/>
      <c r="AC66" s="11"/>
      <c r="AD66" s="11"/>
      <c r="AE66" s="11"/>
      <c r="AF66" s="11"/>
      <c r="AG66" s="11"/>
      <c r="AH66" s="11"/>
      <c r="AI66" s="11"/>
      <c r="AJ66" s="11"/>
      <c r="AK66" s="11"/>
    </row>
    <row r="67" ht="12.75" customHeight="1">
      <c r="A67" s="327" t="s">
        <v>862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4"/>
      <c r="Z67" s="11"/>
      <c r="AA67" s="189"/>
      <c r="AB67" s="11"/>
      <c r="AC67" s="264" t="s">
        <v>863</v>
      </c>
      <c r="AD67" s="264"/>
      <c r="AE67" s="11"/>
      <c r="AF67" s="11"/>
      <c r="AG67" s="11"/>
      <c r="AH67" s="11"/>
      <c r="AI67" s="11"/>
      <c r="AJ67" s="11"/>
      <c r="AK67" s="11"/>
    </row>
    <row r="68" ht="13.5" customHeight="1">
      <c r="A68" s="371" t="s">
        <v>864</v>
      </c>
      <c r="B68" s="276"/>
      <c r="C68" s="276"/>
      <c r="D68" s="276"/>
      <c r="E68" s="276"/>
      <c r="F68" s="276"/>
      <c r="G68" s="277"/>
      <c r="H68" s="372" t="s">
        <v>865</v>
      </c>
      <c r="I68" s="276"/>
      <c r="J68" s="276"/>
      <c r="K68" s="276"/>
      <c r="L68" s="276"/>
      <c r="M68" s="276"/>
      <c r="N68" s="276"/>
      <c r="O68" s="276"/>
      <c r="P68" s="276"/>
      <c r="Q68" s="276"/>
      <c r="R68" s="276"/>
      <c r="S68" s="276"/>
      <c r="T68" s="276"/>
      <c r="U68" s="276"/>
      <c r="V68" s="276"/>
      <c r="W68" s="276"/>
      <c r="X68" s="276"/>
      <c r="Y68" s="277"/>
      <c r="Z68" s="11"/>
      <c r="AA68" s="189"/>
      <c r="AB68" s="11"/>
      <c r="AC68" s="264" t="s">
        <v>866</v>
      </c>
      <c r="AD68" s="264"/>
      <c r="AE68" s="11"/>
      <c r="AF68" s="11"/>
      <c r="AG68" s="11"/>
      <c r="AH68" s="11"/>
      <c r="AI68" s="11"/>
      <c r="AJ68" s="11"/>
      <c r="AK68" s="11"/>
    </row>
    <row r="69" ht="147.0" customHeight="1">
      <c r="A69" s="373" t="s">
        <v>1231</v>
      </c>
      <c r="Z69" s="11"/>
      <c r="AA69" s="189"/>
      <c r="AB69" s="11"/>
      <c r="AC69" s="264"/>
      <c r="AD69" s="264"/>
      <c r="AE69" s="11"/>
      <c r="AF69" s="11"/>
      <c r="AG69" s="11"/>
      <c r="AH69" s="11"/>
      <c r="AI69" s="11"/>
      <c r="AJ69" s="11"/>
      <c r="AK69" s="11"/>
    </row>
    <row r="70" ht="13.5" customHeight="1">
      <c r="A70" s="374" t="s">
        <v>868</v>
      </c>
      <c r="B70" s="8"/>
      <c r="C70" s="8"/>
      <c r="D70" s="8"/>
      <c r="E70" s="8"/>
      <c r="F70" s="8"/>
      <c r="G70" s="10"/>
      <c r="H70" s="375"/>
      <c r="I70" s="8"/>
      <c r="J70" s="8"/>
      <c r="K70" s="8"/>
      <c r="L70" s="8"/>
      <c r="M70" s="8"/>
      <c r="N70" s="8"/>
      <c r="O70" s="8"/>
      <c r="P70" s="8"/>
      <c r="Q70" s="8"/>
      <c r="R70" s="8"/>
      <c r="S70" s="8"/>
      <c r="T70" s="8"/>
      <c r="U70" s="8"/>
      <c r="V70" s="8"/>
      <c r="W70" s="8"/>
      <c r="X70" s="8"/>
      <c r="Y70" s="10"/>
      <c r="Z70" s="11"/>
      <c r="AA70" s="189"/>
      <c r="AB70" s="11"/>
      <c r="AC70" s="264" t="s">
        <v>869</v>
      </c>
      <c r="AD70" s="264"/>
      <c r="AE70" s="11"/>
      <c r="AF70" s="11"/>
      <c r="AG70" s="11"/>
      <c r="AH70" s="11"/>
      <c r="AI70" s="11"/>
      <c r="AJ70" s="11"/>
      <c r="AK70" s="11"/>
    </row>
    <row r="71" ht="13.5" customHeight="1">
      <c r="A71" s="376">
        <f>A41</f>
        <v>1</v>
      </c>
      <c r="B71" s="377" t="str">
        <f>IF(B41="","",B41)</f>
        <v>Walk 4 Life</v>
      </c>
      <c r="H71" s="378" t="s">
        <v>870</v>
      </c>
      <c r="I71" s="378"/>
      <c r="J71" s="379" t="s">
        <v>1232</v>
      </c>
      <c r="K71" s="25"/>
      <c r="L71" s="25"/>
      <c r="M71" s="25"/>
      <c r="N71" s="25"/>
      <c r="O71" s="25"/>
      <c r="P71" s="25"/>
      <c r="Q71" s="25"/>
      <c r="R71" s="25"/>
      <c r="S71" s="378" t="s">
        <v>872</v>
      </c>
      <c r="U71" s="380">
        <f>IF(H41="","",H41)</f>
        <v>16</v>
      </c>
      <c r="V71" s="25"/>
      <c r="W71" s="378" t="s">
        <v>873</v>
      </c>
      <c r="Y71" s="381">
        <f>IF((W41="")*(X41=""),"",SUM(W41:X41))</f>
        <v>0</v>
      </c>
      <c r="Z71" s="11"/>
      <c r="AA71" s="189"/>
      <c r="AB71" s="11"/>
      <c r="AC71" s="264" t="s">
        <v>874</v>
      </c>
      <c r="AD71" s="264"/>
      <c r="AE71" s="11"/>
      <c r="AF71" s="11"/>
      <c r="AG71" s="11"/>
      <c r="AH71" s="11"/>
      <c r="AI71" s="11"/>
      <c r="AJ71" s="11"/>
      <c r="AK71" s="11"/>
    </row>
    <row r="72" ht="13.5" customHeight="1">
      <c r="A72" s="382"/>
      <c r="B72" s="383" t="s">
        <v>1233</v>
      </c>
      <c r="C72" s="25"/>
      <c r="D72" s="25"/>
      <c r="E72" s="25"/>
      <c r="F72" s="25"/>
      <c r="G72" s="25"/>
      <c r="H72" s="25"/>
      <c r="I72" s="25"/>
      <c r="J72" s="25"/>
      <c r="K72" s="25"/>
      <c r="L72" s="25"/>
      <c r="M72" s="25"/>
      <c r="N72" s="25"/>
      <c r="O72" s="25"/>
      <c r="P72" s="25"/>
      <c r="Q72" s="25"/>
      <c r="R72" s="25"/>
      <c r="S72" s="25"/>
      <c r="T72" s="25"/>
      <c r="U72" s="25"/>
      <c r="V72" s="25"/>
      <c r="W72" s="25"/>
      <c r="X72" s="25"/>
      <c r="Y72" s="25"/>
      <c r="Z72" s="11"/>
      <c r="AA72" s="189"/>
      <c r="AB72" s="11"/>
      <c r="AC72" s="264"/>
      <c r="AD72" s="264"/>
      <c r="AE72" s="11"/>
      <c r="AF72" s="11"/>
      <c r="AG72" s="11"/>
      <c r="AH72" s="11"/>
      <c r="AI72" s="11"/>
      <c r="AJ72" s="11"/>
      <c r="AK72" s="11"/>
    </row>
    <row r="73" ht="13.5" customHeight="1">
      <c r="A73" s="376">
        <f>A42</f>
        <v>2</v>
      </c>
      <c r="B73" s="377" t="str">
        <f>IF(B42="","",B42)</f>
        <v>Family Day at the Park</v>
      </c>
      <c r="H73" s="378" t="s">
        <v>870</v>
      </c>
      <c r="I73" s="378"/>
      <c r="J73" s="379" t="s">
        <v>138</v>
      </c>
      <c r="K73" s="25"/>
      <c r="L73" s="25"/>
      <c r="M73" s="25"/>
      <c r="N73" s="25"/>
      <c r="O73" s="25"/>
      <c r="P73" s="25"/>
      <c r="Q73" s="25"/>
      <c r="R73" s="25"/>
      <c r="S73" s="378" t="s">
        <v>872</v>
      </c>
      <c r="U73" s="380">
        <f>IF(H42="","",H42)</f>
        <v>16</v>
      </c>
      <c r="V73" s="25"/>
      <c r="W73" s="378" t="s">
        <v>873</v>
      </c>
      <c r="Y73" s="381">
        <f>IF((W42="")*(X42=""),"",SUM(W42:X42))</f>
        <v>0</v>
      </c>
      <c r="Z73" s="11"/>
      <c r="AA73" s="189"/>
      <c r="AB73" s="11"/>
      <c r="AC73" s="264"/>
      <c r="AD73" s="264"/>
      <c r="AE73" s="11"/>
      <c r="AF73" s="11"/>
      <c r="AG73" s="11"/>
      <c r="AH73" s="11"/>
      <c r="AI73" s="11"/>
      <c r="AJ73" s="11"/>
      <c r="AK73" s="11"/>
    </row>
    <row r="74" ht="13.5" customHeight="1">
      <c r="A74" s="382"/>
      <c r="B74" s="383" t="s">
        <v>1234</v>
      </c>
      <c r="C74" s="25"/>
      <c r="D74" s="25"/>
      <c r="E74" s="25"/>
      <c r="F74" s="25"/>
      <c r="G74" s="25"/>
      <c r="H74" s="25"/>
      <c r="I74" s="25"/>
      <c r="J74" s="25"/>
      <c r="K74" s="25"/>
      <c r="L74" s="25"/>
      <c r="M74" s="25"/>
      <c r="N74" s="25"/>
      <c r="O74" s="25"/>
      <c r="P74" s="25"/>
      <c r="Q74" s="25"/>
      <c r="R74" s="25"/>
      <c r="S74" s="25"/>
      <c r="T74" s="25"/>
      <c r="U74" s="25"/>
      <c r="V74" s="25"/>
      <c r="W74" s="25"/>
      <c r="X74" s="25"/>
      <c r="Y74" s="25"/>
      <c r="Z74" s="11"/>
      <c r="AA74" s="189"/>
      <c r="AB74" s="11"/>
      <c r="AC74" s="264"/>
      <c r="AD74" s="264"/>
      <c r="AE74" s="11"/>
      <c r="AF74" s="11"/>
      <c r="AG74" s="11"/>
      <c r="AH74" s="11"/>
      <c r="AI74" s="11"/>
      <c r="AJ74" s="11"/>
      <c r="AK74" s="11"/>
    </row>
    <row r="75" ht="13.5" customHeight="1">
      <c r="A75" s="376">
        <f>A43</f>
        <v>3</v>
      </c>
      <c r="B75" s="377" t="str">
        <f>IF(B43="","",B43)</f>
        <v>St. George's Parish Festival</v>
      </c>
      <c r="H75" s="378" t="s">
        <v>870</v>
      </c>
      <c r="I75" s="378"/>
      <c r="J75" s="379" t="s">
        <v>1235</v>
      </c>
      <c r="K75" s="25"/>
      <c r="L75" s="25"/>
      <c r="M75" s="25"/>
      <c r="N75" s="25"/>
      <c r="O75" s="25"/>
      <c r="P75" s="25"/>
      <c r="Q75" s="25"/>
      <c r="R75" s="25"/>
      <c r="S75" s="378" t="s">
        <v>872</v>
      </c>
      <c r="U75" s="380">
        <f>IF(H43="","",H43)</f>
        <v>4</v>
      </c>
      <c r="V75" s="25"/>
      <c r="W75" s="378" t="s">
        <v>873</v>
      </c>
      <c r="Y75" s="381">
        <f>IF((W43="")*(X43=""),"",SUM(W43:X43))</f>
        <v>0</v>
      </c>
      <c r="Z75" s="11"/>
      <c r="AA75" s="189"/>
      <c r="AB75" s="11"/>
      <c r="AC75" s="264"/>
      <c r="AD75" s="264"/>
      <c r="AE75" s="11"/>
      <c r="AF75" s="11"/>
      <c r="AG75" s="11"/>
      <c r="AH75" s="11"/>
      <c r="AI75" s="11"/>
      <c r="AJ75" s="11"/>
      <c r="AK75" s="11"/>
    </row>
    <row r="76" ht="13.5" customHeight="1">
      <c r="A76" s="382"/>
      <c r="B76" s="383" t="s">
        <v>1236</v>
      </c>
      <c r="C76" s="25"/>
      <c r="D76" s="25"/>
      <c r="E76" s="25"/>
      <c r="F76" s="25"/>
      <c r="G76" s="25"/>
      <c r="H76" s="25"/>
      <c r="I76" s="25"/>
      <c r="J76" s="25"/>
      <c r="K76" s="25"/>
      <c r="L76" s="25"/>
      <c r="M76" s="25"/>
      <c r="N76" s="25"/>
      <c r="O76" s="25"/>
      <c r="P76" s="25"/>
      <c r="Q76" s="25"/>
      <c r="R76" s="25"/>
      <c r="S76" s="25"/>
      <c r="T76" s="25"/>
      <c r="U76" s="25"/>
      <c r="V76" s="25"/>
      <c r="W76" s="25"/>
      <c r="X76" s="25"/>
      <c r="Y76" s="25"/>
      <c r="Z76" s="11"/>
      <c r="AA76" s="189"/>
      <c r="AB76" s="11"/>
      <c r="AC76" s="264"/>
      <c r="AD76" s="264"/>
      <c r="AE76" s="11"/>
      <c r="AF76" s="11"/>
      <c r="AG76" s="11"/>
      <c r="AH76" s="11"/>
      <c r="AI76" s="11"/>
      <c r="AJ76" s="11"/>
      <c r="AK76" s="11"/>
    </row>
    <row r="77" ht="13.5" customHeight="1">
      <c r="A77" s="376">
        <f>A44</f>
        <v>4</v>
      </c>
      <c r="B77" s="377" t="str">
        <f>IF(B44="","",B44)</f>
        <v>Bread of Life</v>
      </c>
      <c r="H77" s="378" t="s">
        <v>870</v>
      </c>
      <c r="I77" s="378"/>
      <c r="J77" s="379" t="s">
        <v>1237</v>
      </c>
      <c r="K77" s="25"/>
      <c r="L77" s="25"/>
      <c r="M77" s="25"/>
      <c r="N77" s="25"/>
      <c r="O77" s="25"/>
      <c r="P77" s="25"/>
      <c r="Q77" s="25"/>
      <c r="R77" s="25"/>
      <c r="S77" s="378" t="s">
        <v>872</v>
      </c>
      <c r="U77" s="380">
        <f>IF(H44="","",H44)</f>
        <v>9</v>
      </c>
      <c r="V77" s="25"/>
      <c r="W77" s="378" t="s">
        <v>873</v>
      </c>
      <c r="Y77" s="381">
        <f>IF((W44="")*(X44=""),"",SUM(W44:X44))</f>
        <v>0</v>
      </c>
      <c r="Z77" s="11"/>
      <c r="AA77" s="189"/>
      <c r="AB77" s="11"/>
      <c r="AC77" s="264"/>
      <c r="AD77" s="264"/>
      <c r="AE77" s="11"/>
      <c r="AF77" s="11"/>
      <c r="AG77" s="11"/>
      <c r="AH77" s="11"/>
      <c r="AI77" s="11"/>
      <c r="AJ77" s="11"/>
      <c r="AK77" s="11"/>
    </row>
    <row r="78" ht="13.5" customHeight="1">
      <c r="A78" s="382"/>
      <c r="B78" s="383" t="s">
        <v>1238</v>
      </c>
      <c r="C78" s="25"/>
      <c r="D78" s="25"/>
      <c r="E78" s="25"/>
      <c r="F78" s="25"/>
      <c r="G78" s="25"/>
      <c r="H78" s="25"/>
      <c r="I78" s="25"/>
      <c r="J78" s="25"/>
      <c r="K78" s="25"/>
      <c r="L78" s="25"/>
      <c r="M78" s="25"/>
      <c r="N78" s="25"/>
      <c r="O78" s="25"/>
      <c r="P78" s="25"/>
      <c r="Q78" s="25"/>
      <c r="R78" s="25"/>
      <c r="S78" s="25"/>
      <c r="T78" s="25"/>
      <c r="U78" s="25"/>
      <c r="V78" s="25"/>
      <c r="W78" s="25"/>
      <c r="X78" s="25"/>
      <c r="Y78" s="25"/>
      <c r="Z78" s="11"/>
      <c r="AA78" s="189"/>
      <c r="AB78" s="11"/>
      <c r="AC78" s="264"/>
      <c r="AD78" s="264"/>
      <c r="AE78" s="11"/>
      <c r="AF78" s="11"/>
      <c r="AG78" s="11"/>
      <c r="AH78" s="11"/>
      <c r="AI78" s="11"/>
      <c r="AJ78" s="11"/>
      <c r="AK78" s="11"/>
    </row>
    <row r="79" ht="13.5" customHeight="1">
      <c r="A79" s="376">
        <f>A45</f>
        <v>5</v>
      </c>
      <c r="B79" s="377" t="str">
        <f>IF(B45="","",B45)</f>
        <v>Stockton Jazz Festival</v>
      </c>
      <c r="H79" s="378" t="s">
        <v>870</v>
      </c>
      <c r="I79" s="378"/>
      <c r="J79" s="379" t="s">
        <v>145</v>
      </c>
      <c r="K79" s="25"/>
      <c r="L79" s="25"/>
      <c r="M79" s="25"/>
      <c r="N79" s="25"/>
      <c r="O79" s="25"/>
      <c r="P79" s="25"/>
      <c r="Q79" s="25"/>
      <c r="R79" s="25"/>
      <c r="S79" s="378" t="s">
        <v>872</v>
      </c>
      <c r="U79" s="380">
        <f>IF(H45="","",H45)</f>
        <v>56</v>
      </c>
      <c r="V79" s="25"/>
      <c r="W79" s="378" t="s">
        <v>873</v>
      </c>
      <c r="Y79" s="381">
        <f>IF((W45="")*(X45=""),"",SUM(W45:X45))</f>
        <v>0</v>
      </c>
      <c r="Z79" s="11"/>
      <c r="AA79" s="189"/>
      <c r="AB79" s="11"/>
      <c r="AC79" s="264"/>
      <c r="AD79" s="264"/>
      <c r="AE79" s="11"/>
      <c r="AF79" s="11"/>
      <c r="AG79" s="11"/>
      <c r="AH79" s="11"/>
      <c r="AI79" s="11"/>
      <c r="AJ79" s="11"/>
      <c r="AK79" s="11"/>
    </row>
    <row r="80" ht="13.5" customHeight="1">
      <c r="A80" s="382"/>
      <c r="B80" s="383" t="s">
        <v>1239</v>
      </c>
      <c r="C80" s="25"/>
      <c r="D80" s="25"/>
      <c r="E80" s="25"/>
      <c r="F80" s="25"/>
      <c r="G80" s="25"/>
      <c r="H80" s="25"/>
      <c r="I80" s="25"/>
      <c r="J80" s="25"/>
      <c r="K80" s="25"/>
      <c r="L80" s="25"/>
      <c r="M80" s="25"/>
      <c r="N80" s="25"/>
      <c r="O80" s="25"/>
      <c r="P80" s="25"/>
      <c r="Q80" s="25"/>
      <c r="R80" s="25"/>
      <c r="S80" s="25"/>
      <c r="T80" s="25"/>
      <c r="U80" s="25"/>
      <c r="V80" s="25"/>
      <c r="W80" s="25"/>
      <c r="X80" s="25"/>
      <c r="Y80" s="25"/>
      <c r="Z80" s="11"/>
      <c r="AA80" s="189"/>
      <c r="AB80" s="11"/>
      <c r="AC80" s="264"/>
      <c r="AD80" s="264"/>
      <c r="AE80" s="11"/>
      <c r="AF80" s="11"/>
      <c r="AG80" s="11"/>
      <c r="AH80" s="11"/>
      <c r="AI80" s="11"/>
      <c r="AJ80" s="11"/>
      <c r="AK80" s="11"/>
    </row>
    <row r="81" ht="13.5" customHeight="1">
      <c r="A81" s="376">
        <f>A46</f>
        <v>6</v>
      </c>
      <c r="B81" s="377" t="str">
        <f>IF(B46="","",B46)</f>
        <v>UOP's Circle K Interclub</v>
      </c>
      <c r="H81" s="378" t="s">
        <v>870</v>
      </c>
      <c r="I81" s="378"/>
      <c r="J81" s="379" t="s">
        <v>129</v>
      </c>
      <c r="K81" s="25"/>
      <c r="L81" s="25"/>
      <c r="M81" s="25"/>
      <c r="N81" s="25"/>
      <c r="O81" s="25"/>
      <c r="P81" s="25"/>
      <c r="Q81" s="25"/>
      <c r="R81" s="25"/>
      <c r="S81" s="378" t="s">
        <v>872</v>
      </c>
      <c r="U81" s="380">
        <f>IF(H46="","",H46)</f>
        <v>12</v>
      </c>
      <c r="V81" s="25"/>
      <c r="W81" s="378" t="s">
        <v>873</v>
      </c>
      <c r="Y81" s="381">
        <f>IF((W46="")*(X46=""),"",SUM(W46:X46))</f>
        <v>0</v>
      </c>
      <c r="Z81" s="11"/>
      <c r="AA81" s="189"/>
      <c r="AB81" s="11"/>
      <c r="AC81" s="264"/>
      <c r="AD81" s="264"/>
      <c r="AE81" s="11"/>
      <c r="AF81" s="11"/>
      <c r="AG81" s="11"/>
      <c r="AH81" s="11"/>
      <c r="AI81" s="11"/>
      <c r="AJ81" s="11"/>
      <c r="AK81" s="11"/>
    </row>
    <row r="82" ht="13.5" customHeight="1">
      <c r="A82" s="382"/>
      <c r="B82" s="383" t="s">
        <v>1240</v>
      </c>
      <c r="C82" s="25"/>
      <c r="D82" s="25"/>
      <c r="E82" s="25"/>
      <c r="F82" s="25"/>
      <c r="G82" s="25"/>
      <c r="H82" s="25"/>
      <c r="I82" s="25"/>
      <c r="J82" s="25"/>
      <c r="K82" s="25"/>
      <c r="L82" s="25"/>
      <c r="M82" s="25"/>
      <c r="N82" s="25"/>
      <c r="O82" s="25"/>
      <c r="P82" s="25"/>
      <c r="Q82" s="25"/>
      <c r="R82" s="25"/>
      <c r="S82" s="25"/>
      <c r="T82" s="25"/>
      <c r="U82" s="25"/>
      <c r="V82" s="25"/>
      <c r="W82" s="25"/>
      <c r="X82" s="25"/>
      <c r="Y82" s="25"/>
      <c r="Z82" s="11"/>
      <c r="AA82" s="189"/>
      <c r="AB82" s="11"/>
      <c r="AC82" s="264"/>
      <c r="AD82" s="264"/>
      <c r="AE82" s="11"/>
      <c r="AF82" s="11"/>
      <c r="AG82" s="11"/>
      <c r="AH82" s="11"/>
      <c r="AI82" s="11"/>
      <c r="AJ82" s="11"/>
      <c r="AK82" s="11"/>
    </row>
    <row r="83" ht="13.5" customHeight="1">
      <c r="A83" s="376">
        <f>A47</f>
        <v>7</v>
      </c>
      <c r="B83" s="377" t="str">
        <f>IF(B47="","",B47)</f>
        <v>El Dorado Elementary Volunteering</v>
      </c>
      <c r="H83" s="378" t="s">
        <v>870</v>
      </c>
      <c r="I83" s="378"/>
      <c r="J83" s="379" t="s">
        <v>173</v>
      </c>
      <c r="K83" s="25"/>
      <c r="L83" s="25"/>
      <c r="M83" s="25"/>
      <c r="N83" s="25"/>
      <c r="O83" s="25"/>
      <c r="P83" s="25"/>
      <c r="Q83" s="25"/>
      <c r="R83" s="25"/>
      <c r="S83" s="378" t="s">
        <v>872</v>
      </c>
      <c r="U83" s="380">
        <f>IF(H47="","",H47)</f>
        <v>4</v>
      </c>
      <c r="V83" s="25"/>
      <c r="W83" s="378" t="s">
        <v>873</v>
      </c>
      <c r="Y83" s="381">
        <f>IF((W47="")*(X47=""),"",SUM(W47:X47))</f>
        <v>0</v>
      </c>
      <c r="Z83" s="11"/>
      <c r="AA83" s="189"/>
      <c r="AB83" s="11"/>
      <c r="AC83" s="264"/>
      <c r="AD83" s="264"/>
      <c r="AE83" s="11"/>
      <c r="AF83" s="11"/>
      <c r="AG83" s="11"/>
      <c r="AH83" s="11"/>
      <c r="AI83" s="11"/>
      <c r="AJ83" s="11"/>
      <c r="AK83" s="11"/>
    </row>
    <row r="84" ht="13.5" customHeight="1">
      <c r="A84" s="382"/>
      <c r="B84" s="383" t="s">
        <v>1241</v>
      </c>
      <c r="C84" s="25"/>
      <c r="D84" s="25"/>
      <c r="E84" s="25"/>
      <c r="F84" s="25"/>
      <c r="G84" s="25"/>
      <c r="H84" s="25"/>
      <c r="I84" s="25"/>
      <c r="J84" s="25"/>
      <c r="K84" s="25"/>
      <c r="L84" s="25"/>
      <c r="M84" s="25"/>
      <c r="N84" s="25"/>
      <c r="O84" s="25"/>
      <c r="P84" s="25"/>
      <c r="Q84" s="25"/>
      <c r="R84" s="25"/>
      <c r="S84" s="25"/>
      <c r="T84" s="25"/>
      <c r="U84" s="25"/>
      <c r="V84" s="25"/>
      <c r="W84" s="25"/>
      <c r="X84" s="25"/>
      <c r="Y84" s="25"/>
      <c r="Z84" s="11"/>
      <c r="AA84" s="189"/>
      <c r="AB84" s="11"/>
      <c r="AC84" s="264"/>
      <c r="AD84" s="264"/>
      <c r="AE84" s="11"/>
      <c r="AF84" s="11"/>
      <c r="AG84" s="11"/>
      <c r="AH84" s="11"/>
      <c r="AI84" s="11"/>
      <c r="AJ84" s="11"/>
      <c r="AK84" s="11"/>
    </row>
    <row r="85" ht="13.5" customHeight="1">
      <c r="A85" s="376">
        <f>A48</f>
        <v>8</v>
      </c>
      <c r="B85" s="377" t="str">
        <f>IF(B48="","",B48)</f>
        <v/>
      </c>
      <c r="H85" s="378" t="s">
        <v>870</v>
      </c>
      <c r="I85" s="378"/>
      <c r="J85" s="387"/>
      <c r="K85" s="25"/>
      <c r="L85" s="25"/>
      <c r="M85" s="25"/>
      <c r="N85" s="25"/>
      <c r="O85" s="25"/>
      <c r="P85" s="25"/>
      <c r="Q85" s="25"/>
      <c r="R85" s="25"/>
      <c r="S85" s="378" t="s">
        <v>872</v>
      </c>
      <c r="U85" s="380">
        <f>IF(H48="","",H48)</f>
        <v>0</v>
      </c>
      <c r="V85" s="25"/>
      <c r="W85" s="378" t="s">
        <v>873</v>
      </c>
      <c r="Y85" s="381">
        <f>IF((W48="")*(X48=""),"",SUM(W48:X48))</f>
        <v>0</v>
      </c>
      <c r="Z85" s="11"/>
      <c r="AA85" s="189"/>
      <c r="AB85" s="11"/>
      <c r="AC85" s="264"/>
      <c r="AD85" s="264"/>
      <c r="AE85" s="11"/>
      <c r="AF85" s="11"/>
      <c r="AG85" s="11"/>
      <c r="AH85" s="11"/>
      <c r="AI85" s="11"/>
      <c r="AJ85" s="11"/>
      <c r="AK85" s="11"/>
    </row>
    <row r="86" ht="13.5" customHeight="1">
      <c r="A86" s="382"/>
      <c r="B86" s="388" t="s">
        <v>887</v>
      </c>
      <c r="C86" s="25"/>
      <c r="D86" s="25"/>
      <c r="E86" s="25"/>
      <c r="F86" s="25"/>
      <c r="G86" s="25"/>
      <c r="H86" s="25"/>
      <c r="I86" s="25"/>
      <c r="J86" s="25"/>
      <c r="K86" s="25"/>
      <c r="L86" s="25"/>
      <c r="M86" s="25"/>
      <c r="N86" s="25"/>
      <c r="O86" s="25"/>
      <c r="P86" s="25"/>
      <c r="Q86" s="25"/>
      <c r="R86" s="25"/>
      <c r="S86" s="25"/>
      <c r="T86" s="25"/>
      <c r="U86" s="25"/>
      <c r="V86" s="25"/>
      <c r="W86" s="25"/>
      <c r="X86" s="25"/>
      <c r="Y86" s="25"/>
      <c r="Z86" s="11"/>
      <c r="AA86" s="189"/>
      <c r="AB86" s="11"/>
      <c r="AC86" s="264"/>
      <c r="AD86" s="264"/>
      <c r="AE86" s="11"/>
      <c r="AF86" s="11"/>
      <c r="AG86" s="11"/>
      <c r="AH86" s="11"/>
      <c r="AI86" s="11"/>
      <c r="AJ86" s="11"/>
      <c r="AK86" s="11"/>
    </row>
    <row r="87" ht="13.5" customHeight="1">
      <c r="A87" s="376">
        <f>A49</f>
        <v>9</v>
      </c>
      <c r="B87" s="377" t="str">
        <f>IF(B49="","",B49)</f>
        <v/>
      </c>
      <c r="H87" s="378" t="s">
        <v>870</v>
      </c>
      <c r="I87" s="378"/>
      <c r="J87" s="387"/>
      <c r="K87" s="25"/>
      <c r="L87" s="25"/>
      <c r="M87" s="25"/>
      <c r="N87" s="25"/>
      <c r="O87" s="25"/>
      <c r="P87" s="25"/>
      <c r="Q87" s="25"/>
      <c r="R87" s="25"/>
      <c r="S87" s="378" t="s">
        <v>872</v>
      </c>
      <c r="U87" s="380">
        <f>IF(H49="","",H49)</f>
        <v>0</v>
      </c>
      <c r="V87" s="25"/>
      <c r="W87" s="378" t="s">
        <v>873</v>
      </c>
      <c r="Y87" s="381">
        <f>IF((W49="")*(X49=""),"",SUM(W49:X49))</f>
        <v>0</v>
      </c>
      <c r="Z87" s="11"/>
      <c r="AA87" s="189"/>
      <c r="AB87" s="11"/>
      <c r="AC87" s="264"/>
      <c r="AD87" s="264"/>
      <c r="AE87" s="11"/>
      <c r="AF87" s="11"/>
      <c r="AG87" s="11"/>
      <c r="AH87" s="11"/>
      <c r="AI87" s="11"/>
      <c r="AJ87" s="11"/>
      <c r="AK87" s="11"/>
    </row>
    <row r="88" ht="13.5" customHeight="1">
      <c r="A88" s="382"/>
      <c r="B88" s="388" t="s">
        <v>887</v>
      </c>
      <c r="C88" s="25"/>
      <c r="D88" s="25"/>
      <c r="E88" s="25"/>
      <c r="F88" s="25"/>
      <c r="G88" s="25"/>
      <c r="H88" s="25"/>
      <c r="I88" s="25"/>
      <c r="J88" s="25"/>
      <c r="K88" s="25"/>
      <c r="L88" s="25"/>
      <c r="M88" s="25"/>
      <c r="N88" s="25"/>
      <c r="O88" s="25"/>
      <c r="P88" s="25"/>
      <c r="Q88" s="25"/>
      <c r="R88" s="25"/>
      <c r="S88" s="25"/>
      <c r="T88" s="25"/>
      <c r="U88" s="25"/>
      <c r="V88" s="25"/>
      <c r="W88" s="25"/>
      <c r="X88" s="25"/>
      <c r="Y88" s="25"/>
      <c r="Z88" s="11"/>
      <c r="AA88" s="189"/>
      <c r="AB88" s="11"/>
      <c r="AC88" s="264"/>
      <c r="AD88" s="264"/>
      <c r="AE88" s="11"/>
      <c r="AF88" s="11"/>
      <c r="AG88" s="11"/>
      <c r="AH88" s="11"/>
      <c r="AI88" s="11"/>
      <c r="AJ88" s="11"/>
      <c r="AK88" s="11"/>
    </row>
    <row r="89" ht="13.5" customHeight="1">
      <c r="A89" s="376">
        <f>A50</f>
        <v>10</v>
      </c>
      <c r="B89" s="377" t="str">
        <f>IF(B50="","",B50)</f>
        <v/>
      </c>
      <c r="H89" s="378" t="s">
        <v>870</v>
      </c>
      <c r="I89" s="378"/>
      <c r="J89" s="387"/>
      <c r="K89" s="25"/>
      <c r="L89" s="25"/>
      <c r="M89" s="25"/>
      <c r="N89" s="25"/>
      <c r="O89" s="25"/>
      <c r="P89" s="25"/>
      <c r="Q89" s="25"/>
      <c r="R89" s="25"/>
      <c r="S89" s="378" t="s">
        <v>872</v>
      </c>
      <c r="U89" s="380">
        <f>IF(H50="","",H50)</f>
        <v>0</v>
      </c>
      <c r="V89" s="25"/>
      <c r="W89" s="378" t="s">
        <v>873</v>
      </c>
      <c r="Y89" s="381">
        <f>IF((W50="")*(X50=""),"",SUM(W50:X50))</f>
        <v>0</v>
      </c>
      <c r="Z89" s="11"/>
      <c r="AA89" s="189"/>
      <c r="AB89" s="11"/>
      <c r="AC89" s="264"/>
      <c r="AD89" s="264"/>
      <c r="AE89" s="11"/>
      <c r="AF89" s="11"/>
      <c r="AG89" s="11"/>
      <c r="AH89" s="11"/>
      <c r="AI89" s="11"/>
      <c r="AJ89" s="11"/>
      <c r="AK89" s="11"/>
    </row>
    <row r="90" ht="13.5" customHeight="1">
      <c r="A90" s="382"/>
      <c r="B90" s="388" t="s">
        <v>887</v>
      </c>
      <c r="C90" s="25"/>
      <c r="D90" s="25"/>
      <c r="E90" s="25"/>
      <c r="F90" s="25"/>
      <c r="G90" s="25"/>
      <c r="H90" s="25"/>
      <c r="I90" s="25"/>
      <c r="J90" s="25"/>
      <c r="K90" s="25"/>
      <c r="L90" s="25"/>
      <c r="M90" s="25"/>
      <c r="N90" s="25"/>
      <c r="O90" s="25"/>
      <c r="P90" s="25"/>
      <c r="Q90" s="25"/>
      <c r="R90" s="25"/>
      <c r="S90" s="25"/>
      <c r="T90" s="25"/>
      <c r="U90" s="25"/>
      <c r="V90" s="25"/>
      <c r="W90" s="25"/>
      <c r="X90" s="25"/>
      <c r="Y90" s="25"/>
      <c r="Z90" s="11"/>
      <c r="AA90" s="189"/>
      <c r="AB90" s="11"/>
      <c r="AC90" s="264"/>
      <c r="AD90" s="264"/>
      <c r="AE90" s="11"/>
      <c r="AF90" s="11"/>
      <c r="AG90" s="11"/>
      <c r="AH90" s="11"/>
      <c r="AI90" s="11"/>
      <c r="AJ90" s="11"/>
      <c r="AK90" s="11"/>
    </row>
    <row r="91" ht="13.5" customHeight="1">
      <c r="A91" s="376">
        <f>A51</f>
        <v>11</v>
      </c>
      <c r="B91" s="377" t="str">
        <f>IF(B51="","",B51)</f>
        <v/>
      </c>
      <c r="H91" s="378" t="s">
        <v>870</v>
      </c>
      <c r="I91" s="378"/>
      <c r="J91" s="387"/>
      <c r="K91" s="25"/>
      <c r="L91" s="25"/>
      <c r="M91" s="25"/>
      <c r="N91" s="25"/>
      <c r="O91" s="25"/>
      <c r="P91" s="25"/>
      <c r="Q91" s="25"/>
      <c r="R91" s="25"/>
      <c r="S91" s="378" t="s">
        <v>872</v>
      </c>
      <c r="U91" s="380">
        <f>IF(H51="","",H51)</f>
        <v>0</v>
      </c>
      <c r="V91" s="25"/>
      <c r="W91" s="378" t="s">
        <v>873</v>
      </c>
      <c r="Y91" s="381">
        <f>IF((W51="")*(X51=""),"",SUM(W51:X51))</f>
        <v>0</v>
      </c>
      <c r="Z91" s="11"/>
      <c r="AA91" s="189"/>
      <c r="AB91" s="11"/>
      <c r="AC91" s="264"/>
      <c r="AD91" s="264"/>
      <c r="AE91" s="11"/>
      <c r="AF91" s="11"/>
      <c r="AG91" s="11"/>
      <c r="AH91" s="11"/>
      <c r="AI91" s="11"/>
      <c r="AJ91" s="11"/>
      <c r="AK91" s="11"/>
    </row>
    <row r="92" ht="13.5" customHeight="1">
      <c r="A92" s="382"/>
      <c r="B92" s="388" t="s">
        <v>887</v>
      </c>
      <c r="C92" s="25"/>
      <c r="D92" s="25"/>
      <c r="E92" s="25"/>
      <c r="F92" s="25"/>
      <c r="G92" s="25"/>
      <c r="H92" s="25"/>
      <c r="I92" s="25"/>
      <c r="J92" s="25"/>
      <c r="K92" s="25"/>
      <c r="L92" s="25"/>
      <c r="M92" s="25"/>
      <c r="N92" s="25"/>
      <c r="O92" s="25"/>
      <c r="P92" s="25"/>
      <c r="Q92" s="25"/>
      <c r="R92" s="25"/>
      <c r="S92" s="25"/>
      <c r="T92" s="25"/>
      <c r="U92" s="25"/>
      <c r="V92" s="25"/>
      <c r="W92" s="25"/>
      <c r="X92" s="25"/>
      <c r="Y92" s="25"/>
      <c r="Z92" s="11"/>
      <c r="AA92" s="189"/>
      <c r="AB92" s="11"/>
      <c r="AC92" s="264"/>
      <c r="AD92" s="264"/>
      <c r="AE92" s="11"/>
      <c r="AF92" s="11"/>
      <c r="AG92" s="11"/>
      <c r="AH92" s="11"/>
      <c r="AI92" s="11"/>
      <c r="AJ92" s="11"/>
      <c r="AK92" s="11"/>
    </row>
    <row r="93" ht="13.5" customHeight="1">
      <c r="A93" s="389">
        <f>A52</f>
        <v>12</v>
      </c>
      <c r="B93" s="390" t="str">
        <f>IF(B52="","",B52)</f>
        <v/>
      </c>
      <c r="C93" s="32"/>
      <c r="D93" s="32"/>
      <c r="E93" s="32"/>
      <c r="F93" s="32"/>
      <c r="G93" s="32"/>
      <c r="H93" s="391" t="s">
        <v>870</v>
      </c>
      <c r="I93" s="391"/>
      <c r="J93" s="392"/>
      <c r="K93" s="128"/>
      <c r="L93" s="128"/>
      <c r="M93" s="128"/>
      <c r="N93" s="128"/>
      <c r="O93" s="128"/>
      <c r="P93" s="128"/>
      <c r="Q93" s="128"/>
      <c r="R93" s="128"/>
      <c r="S93" s="391" t="s">
        <v>872</v>
      </c>
      <c r="T93" s="32"/>
      <c r="U93" s="393">
        <f>IF(H52="","",H52)</f>
        <v>0</v>
      </c>
      <c r="V93" s="128"/>
      <c r="W93" s="391" t="s">
        <v>873</v>
      </c>
      <c r="X93" s="32"/>
      <c r="Y93" s="394">
        <f>IF((W52="")*(X52=""),"",SUM(W52:X52))</f>
        <v>0</v>
      </c>
      <c r="Z93" s="11"/>
      <c r="AA93" s="189"/>
      <c r="AB93" s="11"/>
      <c r="AC93" s="264"/>
      <c r="AD93" s="264"/>
      <c r="AE93" s="11"/>
      <c r="AF93" s="11"/>
      <c r="AG93" s="11"/>
      <c r="AH93" s="11"/>
      <c r="AI93" s="11"/>
      <c r="AJ93" s="11"/>
      <c r="AK93" s="11"/>
    </row>
    <row r="94" ht="13.5" customHeight="1">
      <c r="A94" s="382"/>
      <c r="B94" s="388" t="s">
        <v>887</v>
      </c>
      <c r="C94" s="25"/>
      <c r="D94" s="25"/>
      <c r="E94" s="25"/>
      <c r="F94" s="25"/>
      <c r="G94" s="25"/>
      <c r="H94" s="25"/>
      <c r="I94" s="25"/>
      <c r="J94" s="25"/>
      <c r="K94" s="25"/>
      <c r="L94" s="25"/>
      <c r="M94" s="25"/>
      <c r="N94" s="25"/>
      <c r="O94" s="25"/>
      <c r="P94" s="25"/>
      <c r="Q94" s="25"/>
      <c r="R94" s="25"/>
      <c r="S94" s="25"/>
      <c r="T94" s="25"/>
      <c r="U94" s="25"/>
      <c r="V94" s="25"/>
      <c r="W94" s="25"/>
      <c r="X94" s="25"/>
      <c r="Y94" s="25"/>
      <c r="Z94" s="11"/>
      <c r="AA94" s="189"/>
      <c r="AB94" s="11"/>
      <c r="AC94" s="264"/>
      <c r="AD94" s="264"/>
      <c r="AE94" s="11"/>
      <c r="AF94" s="11"/>
      <c r="AG94" s="11"/>
      <c r="AH94" s="11"/>
      <c r="AI94" s="11"/>
      <c r="AJ94" s="11"/>
      <c r="AK94" s="11"/>
    </row>
    <row r="95" ht="13.5" customHeight="1">
      <c r="A95" s="389">
        <f>A53</f>
        <v>13</v>
      </c>
      <c r="B95" s="390" t="str">
        <f>IF(B53="","",B53)</f>
        <v/>
      </c>
      <c r="C95" s="32"/>
      <c r="D95" s="32"/>
      <c r="E95" s="32"/>
      <c r="F95" s="32"/>
      <c r="G95" s="32"/>
      <c r="H95" s="391" t="s">
        <v>870</v>
      </c>
      <c r="I95" s="391"/>
      <c r="J95" s="392"/>
      <c r="K95" s="128"/>
      <c r="L95" s="128"/>
      <c r="M95" s="128"/>
      <c r="N95" s="128"/>
      <c r="O95" s="128"/>
      <c r="P95" s="128"/>
      <c r="Q95" s="128"/>
      <c r="R95" s="128"/>
      <c r="S95" s="391" t="s">
        <v>872</v>
      </c>
      <c r="T95" s="32"/>
      <c r="U95" s="393">
        <f>IF(H53="","",H53)</f>
        <v>0</v>
      </c>
      <c r="V95" s="128"/>
      <c r="W95" s="391" t="s">
        <v>873</v>
      </c>
      <c r="X95" s="32"/>
      <c r="Y95" s="394">
        <f>IF((W53="")*(X53=""),"",SUM(W53:X53))</f>
        <v>0</v>
      </c>
      <c r="Z95" s="11"/>
      <c r="AA95" s="189"/>
      <c r="AB95" s="11"/>
      <c r="AC95" s="264"/>
      <c r="AD95" s="264"/>
      <c r="AE95" s="11"/>
      <c r="AF95" s="11"/>
      <c r="AG95" s="11"/>
      <c r="AH95" s="11"/>
      <c r="AI95" s="11"/>
      <c r="AJ95" s="11"/>
      <c r="AK95" s="11"/>
    </row>
    <row r="96" ht="13.5" customHeight="1">
      <c r="A96" s="382"/>
      <c r="B96" s="388" t="s">
        <v>887</v>
      </c>
      <c r="C96" s="25"/>
      <c r="D96" s="25"/>
      <c r="E96" s="25"/>
      <c r="F96" s="25"/>
      <c r="G96" s="25"/>
      <c r="H96" s="25"/>
      <c r="I96" s="25"/>
      <c r="J96" s="25"/>
      <c r="K96" s="25"/>
      <c r="L96" s="25"/>
      <c r="M96" s="25"/>
      <c r="N96" s="25"/>
      <c r="O96" s="25"/>
      <c r="P96" s="25"/>
      <c r="Q96" s="25"/>
      <c r="R96" s="25"/>
      <c r="S96" s="25"/>
      <c r="T96" s="25"/>
      <c r="U96" s="25"/>
      <c r="V96" s="25"/>
      <c r="W96" s="25"/>
      <c r="X96" s="25"/>
      <c r="Y96" s="25"/>
      <c r="Z96" s="11"/>
      <c r="AA96" s="189"/>
      <c r="AB96" s="11"/>
      <c r="AC96" s="264"/>
      <c r="AD96" s="264"/>
      <c r="AE96" s="11"/>
      <c r="AF96" s="11"/>
      <c r="AG96" s="11"/>
      <c r="AH96" s="11"/>
      <c r="AI96" s="11"/>
      <c r="AJ96" s="11"/>
      <c r="AK96" s="11"/>
    </row>
    <row r="97" ht="13.5" customHeight="1">
      <c r="A97" s="389">
        <f>A54</f>
        <v>14</v>
      </c>
      <c r="B97" s="390" t="str">
        <f>IF(B54="","",B54)</f>
        <v/>
      </c>
      <c r="C97" s="32"/>
      <c r="D97" s="32"/>
      <c r="E97" s="32"/>
      <c r="F97" s="32"/>
      <c r="G97" s="32"/>
      <c r="H97" s="391" t="s">
        <v>870</v>
      </c>
      <c r="I97" s="391"/>
      <c r="J97" s="395"/>
      <c r="K97" s="128"/>
      <c r="L97" s="128"/>
      <c r="M97" s="128"/>
      <c r="N97" s="128"/>
      <c r="O97" s="128"/>
      <c r="P97" s="128"/>
      <c r="Q97" s="128"/>
      <c r="R97" s="128"/>
      <c r="S97" s="391" t="s">
        <v>872</v>
      </c>
      <c r="T97" s="32"/>
      <c r="U97" s="393">
        <f>IF(H54="","",H54)</f>
        <v>0</v>
      </c>
      <c r="V97" s="128"/>
      <c r="W97" s="391" t="s">
        <v>873</v>
      </c>
      <c r="X97" s="32"/>
      <c r="Y97" s="394">
        <f>IF((W54="")*(X54=""),"",SUM(W54:X54))</f>
        <v>0</v>
      </c>
      <c r="Z97" s="11"/>
      <c r="AA97" s="189"/>
      <c r="AB97" s="11"/>
      <c r="AC97" s="264"/>
      <c r="AD97" s="264"/>
      <c r="AE97" s="11"/>
      <c r="AF97" s="11"/>
      <c r="AG97" s="11"/>
      <c r="AH97" s="11"/>
      <c r="AI97" s="11"/>
      <c r="AJ97" s="11"/>
      <c r="AK97" s="11"/>
    </row>
    <row r="98" ht="13.5" customHeight="1">
      <c r="A98" s="382"/>
      <c r="B98" s="388" t="s">
        <v>887</v>
      </c>
      <c r="C98" s="25"/>
      <c r="D98" s="25"/>
      <c r="E98" s="25"/>
      <c r="F98" s="25"/>
      <c r="G98" s="25"/>
      <c r="H98" s="25"/>
      <c r="I98" s="25"/>
      <c r="J98" s="25"/>
      <c r="K98" s="25"/>
      <c r="L98" s="25"/>
      <c r="M98" s="25"/>
      <c r="N98" s="25"/>
      <c r="O98" s="25"/>
      <c r="P98" s="25"/>
      <c r="Q98" s="25"/>
      <c r="R98" s="25"/>
      <c r="S98" s="25"/>
      <c r="T98" s="25"/>
      <c r="U98" s="25"/>
      <c r="V98" s="25"/>
      <c r="W98" s="25"/>
      <c r="X98" s="25"/>
      <c r="Y98" s="25"/>
      <c r="Z98" s="11"/>
      <c r="AA98" s="189"/>
      <c r="AB98" s="11"/>
      <c r="AC98" s="264"/>
      <c r="AD98" s="264"/>
      <c r="AE98" s="11"/>
      <c r="AF98" s="11"/>
      <c r="AG98" s="11"/>
      <c r="AH98" s="11"/>
      <c r="AI98" s="11"/>
      <c r="AJ98" s="11"/>
      <c r="AK98" s="11"/>
    </row>
    <row r="99" ht="13.5" customHeight="1">
      <c r="A99" s="389">
        <f>A55</f>
        <v>15</v>
      </c>
      <c r="B99" s="390" t="str">
        <f>IF(B55="","",B55)</f>
        <v/>
      </c>
      <c r="C99" s="32"/>
      <c r="D99" s="32"/>
      <c r="E99" s="32"/>
      <c r="F99" s="32"/>
      <c r="G99" s="32"/>
      <c r="H99" s="391" t="s">
        <v>870</v>
      </c>
      <c r="I99" s="391"/>
      <c r="J99" s="395"/>
      <c r="K99" s="128"/>
      <c r="L99" s="128"/>
      <c r="M99" s="128"/>
      <c r="N99" s="128"/>
      <c r="O99" s="128"/>
      <c r="P99" s="128"/>
      <c r="Q99" s="128"/>
      <c r="R99" s="128"/>
      <c r="S99" s="391" t="s">
        <v>872</v>
      </c>
      <c r="T99" s="32"/>
      <c r="U99" s="393">
        <f>IF(H55="","",H55)</f>
        <v>0</v>
      </c>
      <c r="V99" s="128"/>
      <c r="W99" s="391" t="s">
        <v>873</v>
      </c>
      <c r="X99" s="32"/>
      <c r="Y99" s="394">
        <f>IF((W55="")*(X55=""),"",SUM(W55:X55))</f>
        <v>0</v>
      </c>
      <c r="Z99" s="11"/>
      <c r="AA99" s="189"/>
      <c r="AB99" s="11"/>
      <c r="AC99" s="264"/>
      <c r="AD99" s="264"/>
      <c r="AE99" s="11"/>
      <c r="AF99" s="11"/>
      <c r="AG99" s="11"/>
      <c r="AH99" s="11"/>
      <c r="AI99" s="11"/>
      <c r="AJ99" s="11"/>
      <c r="AK99" s="11"/>
    </row>
    <row r="100" ht="13.5" customHeight="1">
      <c r="A100" s="382"/>
      <c r="B100" s="388" t="s">
        <v>887</v>
      </c>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11"/>
      <c r="AA100" s="189"/>
      <c r="AB100" s="11"/>
      <c r="AC100" s="264"/>
      <c r="AD100" s="264"/>
      <c r="AE100" s="11"/>
      <c r="AF100" s="11"/>
      <c r="AG100" s="11"/>
      <c r="AH100" s="11"/>
      <c r="AI100" s="11"/>
      <c r="AJ100" s="11"/>
      <c r="AK100" s="11"/>
    </row>
    <row r="101" ht="13.5" customHeight="1">
      <c r="A101" s="389">
        <f>A56</f>
        <v>16</v>
      </c>
      <c r="B101" s="390" t="str">
        <f>IF(B56="","",B56)</f>
        <v/>
      </c>
      <c r="C101" s="32"/>
      <c r="D101" s="32"/>
      <c r="E101" s="32"/>
      <c r="F101" s="32"/>
      <c r="G101" s="32"/>
      <c r="H101" s="391" t="s">
        <v>870</v>
      </c>
      <c r="I101" s="391"/>
      <c r="J101" s="395"/>
      <c r="K101" s="128"/>
      <c r="L101" s="128"/>
      <c r="M101" s="128"/>
      <c r="N101" s="128"/>
      <c r="O101" s="128"/>
      <c r="P101" s="128"/>
      <c r="Q101" s="128"/>
      <c r="R101" s="128"/>
      <c r="S101" s="391" t="s">
        <v>872</v>
      </c>
      <c r="T101" s="32"/>
      <c r="U101" s="393">
        <f>IF(H56="","",H56)</f>
        <v>0</v>
      </c>
      <c r="V101" s="128"/>
      <c r="W101" s="391" t="s">
        <v>873</v>
      </c>
      <c r="X101" s="32"/>
      <c r="Y101" s="394">
        <f>IF((W56="")*(X56=""),"",SUM(W56:X56))</f>
        <v>0</v>
      </c>
      <c r="Z101" s="11"/>
      <c r="AA101" s="189"/>
      <c r="AB101" s="11"/>
      <c r="AC101" s="264"/>
      <c r="AD101" s="264"/>
      <c r="AE101" s="11"/>
      <c r="AF101" s="11"/>
      <c r="AG101" s="11"/>
      <c r="AH101" s="11"/>
      <c r="AI101" s="11"/>
      <c r="AJ101" s="11"/>
      <c r="AK101" s="11"/>
    </row>
    <row r="102" ht="13.5" customHeight="1">
      <c r="A102" s="382"/>
      <c r="B102" s="388" t="s">
        <v>887</v>
      </c>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11"/>
      <c r="AA102" s="189"/>
      <c r="AB102" s="11"/>
      <c r="AC102" s="264"/>
      <c r="AD102" s="264"/>
      <c r="AE102" s="11"/>
      <c r="AF102" s="11"/>
      <c r="AG102" s="11"/>
      <c r="AH102" s="11"/>
      <c r="AI102" s="11"/>
      <c r="AJ102" s="11"/>
      <c r="AK102" s="11"/>
    </row>
    <row r="103" ht="13.5" customHeight="1">
      <c r="A103" s="389">
        <f>A57</f>
        <v>17</v>
      </c>
      <c r="B103" s="390" t="str">
        <f>IF(B57="","",B57)</f>
        <v/>
      </c>
      <c r="C103" s="32"/>
      <c r="D103" s="32"/>
      <c r="E103" s="32"/>
      <c r="F103" s="32"/>
      <c r="G103" s="32"/>
      <c r="H103" s="391" t="s">
        <v>870</v>
      </c>
      <c r="I103" s="391"/>
      <c r="J103" s="395"/>
      <c r="K103" s="128"/>
      <c r="L103" s="128"/>
      <c r="M103" s="128"/>
      <c r="N103" s="128"/>
      <c r="O103" s="128"/>
      <c r="P103" s="128"/>
      <c r="Q103" s="128"/>
      <c r="R103" s="128"/>
      <c r="S103" s="391" t="s">
        <v>872</v>
      </c>
      <c r="T103" s="32"/>
      <c r="U103" s="393">
        <f>IF(H57="","",H57)</f>
        <v>0</v>
      </c>
      <c r="V103" s="128"/>
      <c r="W103" s="391" t="s">
        <v>873</v>
      </c>
      <c r="X103" s="32"/>
      <c r="Y103" s="394">
        <f>IF((W57="")*(X57=""),"",SUM(W57:X57))</f>
        <v>0</v>
      </c>
      <c r="Z103" s="11"/>
      <c r="AA103" s="189"/>
      <c r="AB103" s="11"/>
      <c r="AC103" s="264"/>
      <c r="AD103" s="264"/>
      <c r="AE103" s="11"/>
      <c r="AF103" s="11"/>
      <c r="AG103" s="11"/>
      <c r="AH103" s="11"/>
      <c r="AI103" s="11"/>
      <c r="AJ103" s="11"/>
      <c r="AK103" s="11"/>
    </row>
    <row r="104" ht="13.5" customHeight="1">
      <c r="A104" s="382"/>
      <c r="B104" s="388" t="s">
        <v>887</v>
      </c>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11"/>
      <c r="AA104" s="189"/>
      <c r="AB104" s="11"/>
      <c r="AC104" s="264"/>
      <c r="AD104" s="264"/>
      <c r="AE104" s="11"/>
      <c r="AF104" s="11"/>
      <c r="AG104" s="11"/>
      <c r="AH104" s="11"/>
      <c r="AI104" s="11"/>
      <c r="AJ104" s="11"/>
      <c r="AK104" s="11"/>
    </row>
    <row r="105" ht="13.5" customHeight="1">
      <c r="A105" s="389">
        <f>A58</f>
        <v>18</v>
      </c>
      <c r="B105" s="390" t="str">
        <f>IF(B58="","",B58)</f>
        <v/>
      </c>
      <c r="C105" s="32"/>
      <c r="D105" s="32"/>
      <c r="E105" s="32"/>
      <c r="F105" s="32"/>
      <c r="G105" s="32"/>
      <c r="H105" s="391" t="s">
        <v>870</v>
      </c>
      <c r="I105" s="391"/>
      <c r="J105" s="395"/>
      <c r="K105" s="128"/>
      <c r="L105" s="128"/>
      <c r="M105" s="128"/>
      <c r="N105" s="128"/>
      <c r="O105" s="128"/>
      <c r="P105" s="128"/>
      <c r="Q105" s="128"/>
      <c r="R105" s="128"/>
      <c r="S105" s="391" t="s">
        <v>872</v>
      </c>
      <c r="T105" s="32"/>
      <c r="U105" s="393">
        <f>IF(H58="","",H58)</f>
        <v>0</v>
      </c>
      <c r="V105" s="128"/>
      <c r="W105" s="391" t="s">
        <v>873</v>
      </c>
      <c r="X105" s="32"/>
      <c r="Y105" s="394">
        <f>IF((W58="")*(X58=""),"",SUM(W58:X58))</f>
        <v>0</v>
      </c>
      <c r="Z105" s="11"/>
      <c r="AA105" s="189"/>
      <c r="AB105" s="11"/>
      <c r="AC105" s="264"/>
      <c r="AD105" s="264"/>
      <c r="AE105" s="11"/>
      <c r="AF105" s="11"/>
      <c r="AG105" s="11"/>
      <c r="AH105" s="11"/>
      <c r="AI105" s="11"/>
      <c r="AJ105" s="11"/>
      <c r="AK105" s="11"/>
    </row>
    <row r="106" ht="13.5" customHeight="1">
      <c r="A106" s="382"/>
      <c r="B106" s="388" t="s">
        <v>887</v>
      </c>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11"/>
      <c r="AA106" s="189"/>
      <c r="AB106" s="11"/>
      <c r="AC106" s="264"/>
      <c r="AD106" s="264"/>
      <c r="AE106" s="11"/>
      <c r="AF106" s="11"/>
      <c r="AG106" s="11"/>
      <c r="AH106" s="11"/>
      <c r="AI106" s="11"/>
      <c r="AJ106" s="11"/>
      <c r="AK106" s="11"/>
    </row>
    <row r="107" ht="13.5" customHeight="1">
      <c r="A107" s="389">
        <f>A59</f>
        <v>19</v>
      </c>
      <c r="B107" s="390" t="str">
        <f>IF(B59="","",B59)</f>
        <v/>
      </c>
      <c r="C107" s="32"/>
      <c r="D107" s="32"/>
      <c r="E107" s="32"/>
      <c r="F107" s="32"/>
      <c r="G107" s="32"/>
      <c r="H107" s="391" t="s">
        <v>870</v>
      </c>
      <c r="I107" s="391"/>
      <c r="J107" s="395"/>
      <c r="K107" s="128"/>
      <c r="L107" s="128"/>
      <c r="M107" s="128"/>
      <c r="N107" s="128"/>
      <c r="O107" s="128"/>
      <c r="P107" s="128"/>
      <c r="Q107" s="128"/>
      <c r="R107" s="128"/>
      <c r="S107" s="391" t="s">
        <v>872</v>
      </c>
      <c r="T107" s="32"/>
      <c r="U107" s="393">
        <f>IF(H59="","",H59)</f>
        <v>0</v>
      </c>
      <c r="V107" s="128"/>
      <c r="W107" s="391" t="s">
        <v>873</v>
      </c>
      <c r="X107" s="32"/>
      <c r="Y107" s="394">
        <f>IF((W59="")*(X59=""),"",SUM(W59:X59))</f>
        <v>0</v>
      </c>
      <c r="Z107" s="11"/>
      <c r="AA107" s="189"/>
      <c r="AB107" s="11"/>
      <c r="AC107" s="264"/>
      <c r="AD107" s="264"/>
      <c r="AE107" s="11"/>
      <c r="AF107" s="11"/>
      <c r="AG107" s="11"/>
      <c r="AH107" s="11"/>
      <c r="AI107" s="11"/>
      <c r="AJ107" s="11"/>
      <c r="AK107" s="11"/>
    </row>
    <row r="108" ht="13.5" customHeight="1">
      <c r="A108" s="382"/>
      <c r="B108" s="388" t="s">
        <v>887</v>
      </c>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11"/>
      <c r="AA108" s="189"/>
      <c r="AB108" s="11"/>
      <c r="AC108" s="264"/>
      <c r="AD108" s="264"/>
      <c r="AE108" s="11"/>
      <c r="AF108" s="11"/>
      <c r="AG108" s="11"/>
      <c r="AH108" s="11"/>
      <c r="AI108" s="11"/>
      <c r="AJ108" s="11"/>
      <c r="AK108" s="11"/>
    </row>
    <row r="109" ht="13.5" customHeight="1">
      <c r="A109" s="389">
        <f>A60</f>
        <v>20</v>
      </c>
      <c r="B109" s="390" t="str">
        <f>IF(B60="","",B60)</f>
        <v/>
      </c>
      <c r="C109" s="32"/>
      <c r="D109" s="32"/>
      <c r="E109" s="32"/>
      <c r="F109" s="32"/>
      <c r="G109" s="32"/>
      <c r="H109" s="391" t="s">
        <v>870</v>
      </c>
      <c r="I109" s="391"/>
      <c r="J109" s="395"/>
      <c r="K109" s="128"/>
      <c r="L109" s="128"/>
      <c r="M109" s="128"/>
      <c r="N109" s="128"/>
      <c r="O109" s="128"/>
      <c r="P109" s="128"/>
      <c r="Q109" s="128"/>
      <c r="R109" s="128"/>
      <c r="S109" s="391" t="s">
        <v>872</v>
      </c>
      <c r="T109" s="32"/>
      <c r="U109" s="393">
        <f>IF(H60="","",H60)</f>
        <v>0</v>
      </c>
      <c r="V109" s="128"/>
      <c r="W109" s="391" t="s">
        <v>873</v>
      </c>
      <c r="X109" s="32"/>
      <c r="Y109" s="394">
        <f>IF((W60="")*(X60=""),"",SUM(W60:X60))</f>
        <v>0</v>
      </c>
      <c r="Z109" s="11"/>
      <c r="AA109" s="189"/>
      <c r="AB109" s="11"/>
      <c r="AC109" s="264"/>
      <c r="AD109" s="264"/>
      <c r="AE109" s="11"/>
      <c r="AF109" s="11"/>
      <c r="AG109" s="11"/>
      <c r="AH109" s="11"/>
      <c r="AI109" s="11"/>
      <c r="AJ109" s="11"/>
      <c r="AK109" s="11"/>
    </row>
    <row r="110" ht="13.5" customHeight="1">
      <c r="A110" s="382"/>
      <c r="B110" s="388" t="s">
        <v>887</v>
      </c>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11"/>
      <c r="AA110" s="189"/>
      <c r="AB110" s="11"/>
      <c r="AC110" s="264"/>
      <c r="AD110" s="264"/>
      <c r="AE110" s="11"/>
      <c r="AF110" s="11"/>
      <c r="AG110" s="11"/>
      <c r="AH110" s="11"/>
      <c r="AI110" s="11"/>
      <c r="AJ110" s="11"/>
      <c r="AK110" s="11"/>
    </row>
    <row r="111" ht="13.5" customHeight="1">
      <c r="A111" s="389">
        <f>A61</f>
        <v>21</v>
      </c>
      <c r="B111" s="390" t="str">
        <f>IF(B61="","",B61)</f>
        <v/>
      </c>
      <c r="C111" s="32"/>
      <c r="D111" s="32"/>
      <c r="E111" s="32"/>
      <c r="F111" s="32"/>
      <c r="G111" s="32"/>
      <c r="H111" s="391" t="s">
        <v>870</v>
      </c>
      <c r="I111" s="391"/>
      <c r="J111" s="395"/>
      <c r="K111" s="128"/>
      <c r="L111" s="128"/>
      <c r="M111" s="128"/>
      <c r="N111" s="128"/>
      <c r="O111" s="128"/>
      <c r="P111" s="128"/>
      <c r="Q111" s="128"/>
      <c r="R111" s="128"/>
      <c r="S111" s="391" t="s">
        <v>872</v>
      </c>
      <c r="T111" s="32"/>
      <c r="U111" s="393">
        <f>IF(H61="","",H61)</f>
        <v>0</v>
      </c>
      <c r="V111" s="128"/>
      <c r="W111" s="391" t="s">
        <v>873</v>
      </c>
      <c r="X111" s="32"/>
      <c r="Y111" s="394">
        <f>IF((W61="")*(X61=""),"",SUM(W61:X61))</f>
        <v>0</v>
      </c>
      <c r="Z111" s="11"/>
      <c r="AA111" s="189"/>
      <c r="AB111" s="11"/>
      <c r="AC111" s="264"/>
      <c r="AD111" s="264"/>
      <c r="AE111" s="11"/>
      <c r="AF111" s="11"/>
      <c r="AG111" s="11"/>
      <c r="AH111" s="11"/>
      <c r="AI111" s="11"/>
      <c r="AJ111" s="11"/>
      <c r="AK111" s="11"/>
    </row>
    <row r="112" ht="13.5" customHeight="1">
      <c r="A112" s="382"/>
      <c r="B112" s="388" t="s">
        <v>887</v>
      </c>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11"/>
      <c r="AA112" s="189"/>
      <c r="AB112" s="11"/>
      <c r="AC112" s="264"/>
      <c r="AD112" s="264"/>
      <c r="AE112" s="11"/>
      <c r="AF112" s="11"/>
      <c r="AG112" s="11"/>
      <c r="AH112" s="11"/>
      <c r="AI112" s="11"/>
      <c r="AJ112" s="11"/>
      <c r="AK112" s="11"/>
    </row>
    <row r="113" ht="13.5" customHeight="1">
      <c r="A113" s="389">
        <f>A62</f>
        <v>22</v>
      </c>
      <c r="B113" s="390" t="str">
        <f>IF(B62="","",B62)</f>
        <v/>
      </c>
      <c r="C113" s="32"/>
      <c r="D113" s="32"/>
      <c r="E113" s="32"/>
      <c r="F113" s="32"/>
      <c r="G113" s="32"/>
      <c r="H113" s="391" t="s">
        <v>870</v>
      </c>
      <c r="I113" s="391"/>
      <c r="J113" s="395"/>
      <c r="K113" s="128"/>
      <c r="L113" s="128"/>
      <c r="M113" s="128"/>
      <c r="N113" s="128"/>
      <c r="O113" s="128"/>
      <c r="P113" s="128"/>
      <c r="Q113" s="128"/>
      <c r="R113" s="128"/>
      <c r="S113" s="391" t="s">
        <v>872</v>
      </c>
      <c r="T113" s="32"/>
      <c r="U113" s="393">
        <f>IF(H62="","",H62)</f>
        <v>0</v>
      </c>
      <c r="V113" s="128"/>
      <c r="W113" s="391" t="s">
        <v>873</v>
      </c>
      <c r="X113" s="32"/>
      <c r="Y113" s="394">
        <f>IF((W62="")*(X62=""),"",SUM(W62:X62))</f>
        <v>0</v>
      </c>
      <c r="Z113" s="11"/>
      <c r="AA113" s="189"/>
      <c r="AB113" s="11"/>
      <c r="AC113" s="264"/>
      <c r="AD113" s="264"/>
      <c r="AE113" s="11"/>
      <c r="AF113" s="11"/>
      <c r="AG113" s="11"/>
      <c r="AH113" s="11"/>
      <c r="AI113" s="11"/>
      <c r="AJ113" s="11"/>
      <c r="AK113" s="11"/>
    </row>
    <row r="114" ht="13.5" customHeight="1">
      <c r="A114" s="382"/>
      <c r="B114" s="388" t="s">
        <v>887</v>
      </c>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11"/>
      <c r="AA114" s="189"/>
      <c r="AB114" s="11"/>
      <c r="AC114" s="264"/>
      <c r="AD114" s="264"/>
      <c r="AE114" s="11"/>
      <c r="AF114" s="11"/>
      <c r="AG114" s="11"/>
      <c r="AH114" s="11"/>
      <c r="AI114" s="11"/>
      <c r="AJ114" s="11"/>
      <c r="AK114" s="11"/>
    </row>
    <row r="115" ht="13.5" customHeight="1">
      <c r="A115" s="389">
        <f>A63</f>
        <v>23</v>
      </c>
      <c r="B115" s="390" t="str">
        <f>IF(B63="","",B63)</f>
        <v/>
      </c>
      <c r="C115" s="32"/>
      <c r="D115" s="32"/>
      <c r="E115" s="32"/>
      <c r="F115" s="32"/>
      <c r="G115" s="32"/>
      <c r="H115" s="391" t="s">
        <v>870</v>
      </c>
      <c r="I115" s="391"/>
      <c r="J115" s="395"/>
      <c r="K115" s="128"/>
      <c r="L115" s="128"/>
      <c r="M115" s="128"/>
      <c r="N115" s="128"/>
      <c r="O115" s="128"/>
      <c r="P115" s="128"/>
      <c r="Q115" s="128"/>
      <c r="R115" s="128"/>
      <c r="S115" s="391" t="s">
        <v>872</v>
      </c>
      <c r="T115" s="32"/>
      <c r="U115" s="393">
        <f>IF(H63="","",H63)</f>
        <v>0</v>
      </c>
      <c r="V115" s="128"/>
      <c r="W115" s="391" t="s">
        <v>873</v>
      </c>
      <c r="X115" s="32"/>
      <c r="Y115" s="394">
        <f>IF((W63="")*(X63=""),"",SUM(W63:X63))</f>
        <v>0</v>
      </c>
      <c r="Z115" s="11"/>
      <c r="AA115" s="189"/>
      <c r="AB115" s="11"/>
      <c r="AC115" s="264"/>
      <c r="AD115" s="264"/>
      <c r="AE115" s="11"/>
      <c r="AF115" s="11"/>
      <c r="AG115" s="11"/>
      <c r="AH115" s="11"/>
      <c r="AI115" s="11"/>
      <c r="AJ115" s="11"/>
      <c r="AK115" s="11"/>
    </row>
    <row r="116" ht="13.5" customHeight="1">
      <c r="A116" s="382"/>
      <c r="B116" s="388" t="s">
        <v>887</v>
      </c>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11"/>
      <c r="AA116" s="189"/>
      <c r="AB116" s="11"/>
      <c r="AC116" s="264"/>
      <c r="AD116" s="264"/>
      <c r="AE116" s="11"/>
      <c r="AF116" s="11"/>
      <c r="AG116" s="11"/>
      <c r="AH116" s="11"/>
      <c r="AI116" s="11"/>
      <c r="AJ116" s="11"/>
      <c r="AK116" s="11"/>
    </row>
    <row r="117" ht="13.5" customHeight="1">
      <c r="A117" s="389">
        <f>A64</f>
        <v>24</v>
      </c>
      <c r="B117" s="390" t="str">
        <f>IF(B64="","",B64)</f>
        <v/>
      </c>
      <c r="C117" s="32"/>
      <c r="D117" s="32"/>
      <c r="E117" s="32"/>
      <c r="F117" s="32"/>
      <c r="G117" s="32"/>
      <c r="H117" s="391" t="s">
        <v>870</v>
      </c>
      <c r="I117" s="391"/>
      <c r="J117" s="395"/>
      <c r="K117" s="128"/>
      <c r="L117" s="128"/>
      <c r="M117" s="128"/>
      <c r="N117" s="128"/>
      <c r="O117" s="128"/>
      <c r="P117" s="128"/>
      <c r="Q117" s="128"/>
      <c r="R117" s="128"/>
      <c r="S117" s="391" t="s">
        <v>872</v>
      </c>
      <c r="T117" s="32"/>
      <c r="U117" s="393">
        <f>IF(H64="","",H64)</f>
        <v>0</v>
      </c>
      <c r="V117" s="128"/>
      <c r="W117" s="391" t="s">
        <v>873</v>
      </c>
      <c r="X117" s="32"/>
      <c r="Y117" s="394">
        <f>IF((W64="")*(X64=""),"",SUM(W64:X64))</f>
        <v>0</v>
      </c>
      <c r="Z117" s="11"/>
      <c r="AA117" s="189"/>
      <c r="AB117" s="11"/>
      <c r="AC117" s="264"/>
      <c r="AD117" s="264"/>
      <c r="AE117" s="11"/>
      <c r="AF117" s="11"/>
      <c r="AG117" s="11"/>
      <c r="AH117" s="11"/>
      <c r="AI117" s="11"/>
      <c r="AJ117" s="11"/>
      <c r="AK117" s="11"/>
    </row>
    <row r="118" ht="13.5" customHeight="1">
      <c r="A118" s="382"/>
      <c r="B118" s="388" t="s">
        <v>887</v>
      </c>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11"/>
      <c r="AA118" s="189"/>
      <c r="AB118" s="11"/>
      <c r="AC118" s="264"/>
      <c r="AD118" s="264"/>
      <c r="AE118" s="11"/>
      <c r="AF118" s="11"/>
      <c r="AG118" s="11"/>
      <c r="AH118" s="11"/>
      <c r="AI118" s="11"/>
      <c r="AJ118" s="11"/>
      <c r="AK118" s="11"/>
    </row>
    <row r="119" ht="13.5" customHeight="1">
      <c r="A119" s="389">
        <f>A65</f>
        <v>25</v>
      </c>
      <c r="B119" s="390" t="str">
        <f>IF(B65="","",B65)</f>
        <v/>
      </c>
      <c r="C119" s="32"/>
      <c r="D119" s="32"/>
      <c r="E119" s="32"/>
      <c r="F119" s="32"/>
      <c r="G119" s="32"/>
      <c r="H119" s="391" t="s">
        <v>870</v>
      </c>
      <c r="I119" s="391"/>
      <c r="J119" s="395"/>
      <c r="K119" s="128"/>
      <c r="L119" s="128"/>
      <c r="M119" s="128"/>
      <c r="N119" s="128"/>
      <c r="O119" s="128"/>
      <c r="P119" s="128"/>
      <c r="Q119" s="128"/>
      <c r="R119" s="128"/>
      <c r="S119" s="391" t="s">
        <v>872</v>
      </c>
      <c r="T119" s="32"/>
      <c r="U119" s="393">
        <f>IF(H65="","",H65)</f>
        <v>0</v>
      </c>
      <c r="V119" s="128"/>
      <c r="W119" s="391" t="s">
        <v>873</v>
      </c>
      <c r="X119" s="32"/>
      <c r="Y119" s="394">
        <f>IF((W65="")*(X65=""),"",SUM(W65:X65))</f>
        <v>0</v>
      </c>
      <c r="Z119" s="11"/>
      <c r="AA119" s="189"/>
      <c r="AB119" s="11"/>
      <c r="AC119" s="264"/>
      <c r="AD119" s="264"/>
      <c r="AE119" s="11"/>
      <c r="AF119" s="11"/>
      <c r="AG119" s="11"/>
      <c r="AH119" s="11"/>
      <c r="AI119" s="11"/>
      <c r="AJ119" s="11"/>
      <c r="AK119" s="11"/>
    </row>
    <row r="120" ht="13.5" customHeight="1">
      <c r="A120" s="382"/>
      <c r="B120" s="388" t="s">
        <v>887</v>
      </c>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11"/>
      <c r="AA120" s="189"/>
      <c r="AB120" s="11"/>
      <c r="AC120" s="264"/>
      <c r="AD120" s="264"/>
      <c r="AE120" s="11"/>
      <c r="AF120" s="11"/>
      <c r="AG120" s="11"/>
      <c r="AH120" s="11"/>
      <c r="AI120" s="11"/>
      <c r="AJ120" s="11"/>
      <c r="AK120" s="11"/>
    </row>
    <row r="121" ht="13.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89"/>
      <c r="AB121" s="11"/>
      <c r="AC121" s="264"/>
      <c r="AD121" s="264"/>
      <c r="AE121" s="11"/>
      <c r="AF121" s="11"/>
      <c r="AG121" s="11"/>
      <c r="AH121" s="11"/>
      <c r="AI121" s="11"/>
      <c r="AJ121" s="11"/>
      <c r="AK121" s="11"/>
    </row>
    <row r="122" ht="13.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89"/>
      <c r="AB122" s="11"/>
      <c r="AC122" s="264"/>
      <c r="AD122" s="264"/>
      <c r="AE122" s="11"/>
      <c r="AF122" s="11"/>
      <c r="AG122" s="11"/>
      <c r="AH122" s="11"/>
      <c r="AI122" s="11"/>
      <c r="AJ122" s="11"/>
      <c r="AK122" s="11"/>
    </row>
    <row r="123" ht="13.5" customHeight="1">
      <c r="A123" s="11" t="s">
        <v>895</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89"/>
      <c r="AB123" s="11"/>
      <c r="AC123" s="264"/>
      <c r="AD123" s="264"/>
      <c r="AE123" s="11"/>
      <c r="AF123" s="11"/>
      <c r="AG123" s="11"/>
      <c r="AH123" s="11"/>
      <c r="AI123" s="11"/>
      <c r="AJ123" s="11"/>
      <c r="AK123" s="11"/>
    </row>
    <row r="124" ht="13.5" customHeight="1">
      <c r="A124" s="256"/>
      <c r="B124" s="256" t="s">
        <v>897</v>
      </c>
      <c r="C124" s="256" t="s">
        <v>898</v>
      </c>
      <c r="D124" s="256" t="s">
        <v>899</v>
      </c>
      <c r="E124" s="256" t="s">
        <v>900</v>
      </c>
      <c r="F124" s="256" t="s">
        <v>901</v>
      </c>
      <c r="G124" s="256" t="s">
        <v>902</v>
      </c>
      <c r="H124" s="256" t="s">
        <v>903</v>
      </c>
      <c r="I124" s="256" t="s">
        <v>904</v>
      </c>
      <c r="J124" s="256" t="s">
        <v>905</v>
      </c>
      <c r="K124" s="256" t="s">
        <v>906</v>
      </c>
      <c r="L124" s="256" t="s">
        <v>907</v>
      </c>
      <c r="M124" s="256" t="s">
        <v>908</v>
      </c>
      <c r="N124" s="256" t="s">
        <v>747</v>
      </c>
      <c r="O124" s="256" t="s">
        <v>909</v>
      </c>
      <c r="P124" s="256" t="s">
        <v>910</v>
      </c>
      <c r="Q124" s="256" t="s">
        <v>911</v>
      </c>
      <c r="R124" s="256" t="s">
        <v>912</v>
      </c>
      <c r="S124" s="256" t="s">
        <v>838</v>
      </c>
      <c r="T124" s="256" t="s">
        <v>552</v>
      </c>
      <c r="U124" s="256"/>
      <c r="V124" s="256"/>
      <c r="W124" s="256"/>
      <c r="X124" s="256"/>
      <c r="Y124" s="256"/>
      <c r="Z124" s="256"/>
      <c r="AA124" s="256"/>
      <c r="AB124" s="256"/>
      <c r="AC124" s="256"/>
      <c r="AD124" s="256"/>
      <c r="AE124" s="256"/>
      <c r="AF124" s="256"/>
      <c r="AG124" s="256"/>
      <c r="AH124" s="256"/>
      <c r="AI124" s="256"/>
      <c r="AJ124" s="256"/>
      <c r="AK124" s="256"/>
    </row>
    <row r="125" ht="20.25" customHeight="1">
      <c r="A125" s="397"/>
      <c r="B125" s="397" t="str">
        <f>IF(F18&gt;0,"Yes",IF(H18&gt;0,"Yes",IF(I18&gt;0,"Yes",IF(K18&gt;0,"Yes",IF(M18&gt;0,"Yes","No")))))</f>
        <v>Yes</v>
      </c>
      <c r="C125" s="397" t="str">
        <f>IF(F25&gt;0,"Yes",IF(H25&gt;0,"Yes",IF(I25&gt;0,"Yes",IF(K25&gt;0,"Yes",IF(M25&gt;0,"Yes","No")))))</f>
        <v>Yes</v>
      </c>
      <c r="D125" s="397" t="str">
        <f>X19</f>
        <v>Yes</v>
      </c>
      <c r="E125" s="397" t="str">
        <f>IF(F21="Yes","Yes",IF(H21="Yes","Yes",IF(I21="Yes","Yes",IF(K21="Yes","Yes",IF(M21="Yes","Yes","No")))))</f>
        <v>Yes</v>
      </c>
      <c r="F125" s="397" t="str">
        <f>IF(F28="Yes","Yes",IF(H28="Yes","Yes",IF(I28="Yes","Yes",IF(K28="Yes","Yes",IF(M28="Yes","Yes","No")))))</f>
        <v>No</v>
      </c>
      <c r="G125" s="397" t="str">
        <f>'Task 1'!I38</f>
        <v>Yes</v>
      </c>
      <c r="H125" s="397">
        <f>H66</f>
        <v>117</v>
      </c>
      <c r="I125" s="397"/>
      <c r="J125" s="414">
        <f>J66</f>
        <v>7</v>
      </c>
      <c r="K125" s="415">
        <f>W66</f>
        <v>0</v>
      </c>
      <c r="L125" s="414"/>
      <c r="M125" s="397">
        <f t="shared" ref="M125:Q125" si="5">M66</f>
        <v>5</v>
      </c>
      <c r="N125" s="397">
        <f t="shared" si="5"/>
        <v>0</v>
      </c>
      <c r="O125" s="397">
        <f t="shared" si="5"/>
        <v>0</v>
      </c>
      <c r="P125" s="397">
        <f t="shared" si="5"/>
        <v>6</v>
      </c>
      <c r="Q125" s="397">
        <f t="shared" si="5"/>
        <v>2</v>
      </c>
      <c r="R125" s="397">
        <f>R66+S66+T66</f>
        <v>1</v>
      </c>
      <c r="S125" s="397">
        <f t="shared" ref="S125:T125" si="6">U66</f>
        <v>1</v>
      </c>
      <c r="T125" s="416">
        <f t="shared" si="6"/>
        <v>0</v>
      </c>
      <c r="U125" s="397"/>
      <c r="V125" s="256"/>
      <c r="W125" s="256"/>
      <c r="X125" s="256"/>
      <c r="Y125" s="256"/>
      <c r="Z125" s="256"/>
      <c r="AA125" s="256"/>
      <c r="AB125" s="256"/>
      <c r="AC125" s="256"/>
      <c r="AD125" s="256"/>
      <c r="AE125" s="256"/>
      <c r="AF125" s="256"/>
      <c r="AG125" s="256"/>
      <c r="AH125" s="256"/>
      <c r="AI125" s="256"/>
      <c r="AJ125" s="256"/>
      <c r="AK125" s="256"/>
    </row>
    <row r="126" ht="13.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89"/>
      <c r="AB126" s="11"/>
      <c r="AC126" s="264"/>
      <c r="AD126" s="264"/>
      <c r="AE126" s="11"/>
      <c r="AF126" s="11"/>
      <c r="AG126" s="11"/>
      <c r="AH126" s="11"/>
      <c r="AI126" s="11"/>
      <c r="AJ126" s="11"/>
      <c r="AK126" s="11"/>
    </row>
    <row r="127" ht="13.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89"/>
      <c r="AB127" s="11"/>
      <c r="AC127" s="264"/>
      <c r="AD127" s="264"/>
      <c r="AE127" s="11"/>
      <c r="AF127" s="11"/>
      <c r="AG127" s="11"/>
      <c r="AH127" s="11"/>
      <c r="AI127" s="11"/>
      <c r="AJ127" s="11"/>
      <c r="AK127" s="11"/>
    </row>
    <row r="128" ht="13.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89"/>
      <c r="AB128" s="11"/>
      <c r="AC128" s="264"/>
      <c r="AD128" s="264"/>
      <c r="AE128" s="11"/>
      <c r="AF128" s="11"/>
      <c r="AG128" s="11"/>
      <c r="AH128" s="11"/>
      <c r="AI128" s="11"/>
      <c r="AJ128" s="11"/>
      <c r="AK128" s="11"/>
    </row>
    <row r="129" ht="13.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89"/>
      <c r="AB129" s="11"/>
      <c r="AC129" s="264"/>
      <c r="AD129" s="264"/>
      <c r="AE129" s="11"/>
      <c r="AF129" s="11"/>
      <c r="AG129" s="11"/>
      <c r="AH129" s="11"/>
      <c r="AI129" s="11"/>
      <c r="AJ129" s="11"/>
      <c r="AK129" s="11"/>
    </row>
    <row r="130" ht="13.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89"/>
      <c r="AB130" s="11"/>
      <c r="AC130" s="264"/>
      <c r="AD130" s="264"/>
      <c r="AE130" s="11"/>
      <c r="AF130" s="11"/>
      <c r="AG130" s="11"/>
      <c r="AH130" s="11"/>
      <c r="AI130" s="11"/>
      <c r="AJ130" s="11"/>
      <c r="AK130" s="11"/>
    </row>
    <row r="131" ht="13.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89"/>
      <c r="AB131" s="11"/>
      <c r="AC131" s="264"/>
      <c r="AD131" s="264"/>
      <c r="AE131" s="11"/>
      <c r="AF131" s="11"/>
      <c r="AG131" s="11"/>
      <c r="AH131" s="11"/>
      <c r="AI131" s="11"/>
      <c r="AJ131" s="11"/>
      <c r="AK131" s="11"/>
    </row>
    <row r="132" ht="13.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89"/>
      <c r="AB132" s="11"/>
      <c r="AC132" s="264"/>
      <c r="AD132" s="264"/>
      <c r="AE132" s="11"/>
      <c r="AF132" s="11"/>
      <c r="AG132" s="11"/>
      <c r="AH132" s="11"/>
      <c r="AI132" s="11"/>
      <c r="AJ132" s="11"/>
      <c r="AK132" s="11"/>
    </row>
    <row r="133" ht="13.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89"/>
      <c r="AB133" s="11"/>
      <c r="AC133" s="264"/>
      <c r="AD133" s="264"/>
      <c r="AE133" s="11"/>
      <c r="AF133" s="11"/>
      <c r="AG133" s="11"/>
      <c r="AH133" s="11"/>
      <c r="AI133" s="11"/>
      <c r="AJ133" s="11"/>
      <c r="AK133" s="11"/>
    </row>
    <row r="134" ht="13.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89"/>
      <c r="AB134" s="11"/>
      <c r="AC134" s="264"/>
      <c r="AD134" s="264"/>
      <c r="AE134" s="11"/>
      <c r="AF134" s="11"/>
      <c r="AG134" s="11"/>
      <c r="AH134" s="11"/>
      <c r="AI134" s="11"/>
      <c r="AJ134" s="11"/>
      <c r="AK134" s="11"/>
    </row>
    <row r="135" ht="13.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89"/>
      <c r="AB135" s="11"/>
      <c r="AC135" s="264"/>
      <c r="AD135" s="264"/>
      <c r="AE135" s="11"/>
      <c r="AF135" s="11"/>
      <c r="AG135" s="11"/>
      <c r="AH135" s="11"/>
      <c r="AI135" s="11"/>
      <c r="AJ135" s="11"/>
      <c r="AK135" s="11"/>
    </row>
    <row r="136" ht="13.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89"/>
      <c r="AB136" s="11"/>
      <c r="AC136" s="264"/>
      <c r="AD136" s="264"/>
      <c r="AE136" s="11"/>
      <c r="AF136" s="11"/>
      <c r="AG136" s="11"/>
      <c r="AH136" s="11"/>
      <c r="AI136" s="11"/>
      <c r="AJ136" s="11"/>
      <c r="AK136" s="11"/>
    </row>
    <row r="137" ht="13.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89"/>
      <c r="AB137" s="11"/>
      <c r="AC137" s="264"/>
      <c r="AD137" s="264"/>
      <c r="AE137" s="11"/>
      <c r="AF137" s="11"/>
      <c r="AG137" s="11"/>
      <c r="AH137" s="11"/>
      <c r="AI137" s="11"/>
      <c r="AJ137" s="11"/>
      <c r="AK137" s="11"/>
    </row>
    <row r="138" ht="13.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89"/>
      <c r="AB138" s="11"/>
      <c r="AC138" s="264"/>
      <c r="AD138" s="264"/>
      <c r="AE138" s="11"/>
      <c r="AF138" s="11"/>
      <c r="AG138" s="11"/>
      <c r="AH138" s="11"/>
      <c r="AI138" s="11"/>
      <c r="AJ138" s="11"/>
      <c r="AK138" s="11"/>
    </row>
    <row r="139" ht="13.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89"/>
      <c r="AB139" s="11"/>
      <c r="AC139" s="264"/>
      <c r="AD139" s="264"/>
      <c r="AE139" s="11"/>
      <c r="AF139" s="11"/>
      <c r="AG139" s="11"/>
      <c r="AH139" s="11"/>
      <c r="AI139" s="11"/>
      <c r="AJ139" s="11"/>
      <c r="AK139" s="11"/>
    </row>
    <row r="140" ht="13.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89"/>
      <c r="AB140" s="11"/>
      <c r="AC140" s="264"/>
      <c r="AD140" s="264"/>
      <c r="AE140" s="11"/>
      <c r="AF140" s="11"/>
      <c r="AG140" s="11"/>
      <c r="AH140" s="11"/>
      <c r="AI140" s="11"/>
      <c r="AJ140" s="11"/>
      <c r="AK140" s="11"/>
    </row>
    <row r="141" ht="13.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89"/>
      <c r="AB141" s="11"/>
      <c r="AC141" s="264"/>
      <c r="AD141" s="264"/>
      <c r="AE141" s="11"/>
      <c r="AF141" s="11"/>
      <c r="AG141" s="11"/>
      <c r="AH141" s="11"/>
      <c r="AI141" s="11"/>
      <c r="AJ141" s="11"/>
      <c r="AK141" s="11"/>
    </row>
    <row r="142" ht="13.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89"/>
      <c r="AB142" s="11"/>
      <c r="AC142" s="264"/>
      <c r="AD142" s="264"/>
      <c r="AE142" s="11"/>
      <c r="AF142" s="11"/>
      <c r="AG142" s="11"/>
      <c r="AH142" s="11"/>
      <c r="AI142" s="11"/>
      <c r="AJ142" s="11"/>
      <c r="AK142" s="11"/>
    </row>
    <row r="143" ht="13.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89"/>
      <c r="AB143" s="11"/>
      <c r="AC143" s="264"/>
      <c r="AD143" s="264"/>
      <c r="AE143" s="11"/>
      <c r="AF143" s="11"/>
      <c r="AG143" s="11"/>
      <c r="AH143" s="11"/>
      <c r="AI143" s="11"/>
      <c r="AJ143" s="11"/>
      <c r="AK143" s="11"/>
    </row>
    <row r="144" ht="13.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89"/>
      <c r="AB144" s="11"/>
      <c r="AC144" s="264"/>
      <c r="AD144" s="264"/>
      <c r="AE144" s="11"/>
      <c r="AF144" s="11"/>
      <c r="AG144" s="11"/>
      <c r="AH144" s="11"/>
      <c r="AI144" s="11"/>
      <c r="AJ144" s="11"/>
      <c r="AK144" s="11"/>
    </row>
    <row r="145" ht="13.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89"/>
      <c r="AB145" s="11"/>
      <c r="AC145" s="264"/>
      <c r="AD145" s="264"/>
      <c r="AE145" s="11"/>
      <c r="AF145" s="11"/>
      <c r="AG145" s="11"/>
      <c r="AH145" s="11"/>
      <c r="AI145" s="11"/>
      <c r="AJ145" s="11"/>
      <c r="AK145" s="11"/>
    </row>
    <row r="146" ht="13.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89"/>
      <c r="AB146" s="11"/>
      <c r="AC146" s="264"/>
      <c r="AD146" s="264"/>
      <c r="AE146" s="11"/>
      <c r="AF146" s="11"/>
      <c r="AG146" s="11"/>
      <c r="AH146" s="11"/>
      <c r="AI146" s="11"/>
      <c r="AJ146" s="11"/>
      <c r="AK146" s="11"/>
    </row>
    <row r="147" ht="13.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89"/>
      <c r="AB147" s="11"/>
      <c r="AC147" s="264"/>
      <c r="AD147" s="264"/>
      <c r="AE147" s="11"/>
      <c r="AF147" s="11"/>
      <c r="AG147" s="11"/>
      <c r="AH147" s="11"/>
      <c r="AI147" s="11"/>
      <c r="AJ147" s="11"/>
      <c r="AK147" s="11"/>
    </row>
    <row r="148" ht="13.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89"/>
      <c r="AB148" s="11"/>
      <c r="AC148" s="264"/>
      <c r="AD148" s="264"/>
      <c r="AE148" s="11"/>
      <c r="AF148" s="11"/>
      <c r="AG148" s="11"/>
      <c r="AH148" s="11"/>
      <c r="AI148" s="11"/>
      <c r="AJ148" s="11"/>
      <c r="AK148" s="11"/>
    </row>
    <row r="149" ht="13.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89"/>
      <c r="AB149" s="11"/>
      <c r="AC149" s="264"/>
      <c r="AD149" s="264"/>
      <c r="AE149" s="11"/>
      <c r="AF149" s="11"/>
      <c r="AG149" s="11"/>
      <c r="AH149" s="11"/>
      <c r="AI149" s="11"/>
      <c r="AJ149" s="11"/>
      <c r="AK149" s="11"/>
    </row>
    <row r="150" ht="13.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89"/>
      <c r="AB150" s="11"/>
      <c r="AC150" s="264"/>
      <c r="AD150" s="264"/>
      <c r="AE150" s="11"/>
      <c r="AF150" s="11"/>
      <c r="AG150" s="11"/>
      <c r="AH150" s="11"/>
      <c r="AI150" s="11"/>
      <c r="AJ150" s="11"/>
      <c r="AK150" s="11"/>
    </row>
    <row r="151" ht="13.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89"/>
      <c r="AB151" s="11"/>
      <c r="AC151" s="264"/>
      <c r="AD151" s="264"/>
      <c r="AE151" s="11"/>
      <c r="AF151" s="11"/>
      <c r="AG151" s="11"/>
      <c r="AH151" s="11"/>
      <c r="AI151" s="11"/>
      <c r="AJ151" s="11"/>
      <c r="AK151" s="11"/>
    </row>
    <row r="152" ht="13.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89"/>
      <c r="AB152" s="11"/>
      <c r="AC152" s="264"/>
      <c r="AD152" s="264"/>
      <c r="AE152" s="11"/>
      <c r="AF152" s="11"/>
      <c r="AG152" s="11"/>
      <c r="AH152" s="11"/>
      <c r="AI152" s="11"/>
      <c r="AJ152" s="11"/>
      <c r="AK152" s="11"/>
    </row>
    <row r="153" ht="13.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89"/>
      <c r="AB153" s="11"/>
      <c r="AC153" s="264"/>
      <c r="AD153" s="264"/>
      <c r="AE153" s="11"/>
      <c r="AF153" s="11"/>
      <c r="AG153" s="11"/>
      <c r="AH153" s="11"/>
      <c r="AI153" s="11"/>
      <c r="AJ153" s="11"/>
      <c r="AK153" s="11"/>
    </row>
    <row r="154" ht="13.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89"/>
      <c r="AB154" s="11"/>
      <c r="AC154" s="264"/>
      <c r="AD154" s="264"/>
      <c r="AE154" s="11"/>
      <c r="AF154" s="11"/>
      <c r="AG154" s="11"/>
      <c r="AH154" s="11"/>
      <c r="AI154" s="11"/>
      <c r="AJ154" s="11"/>
      <c r="AK154" s="11"/>
    </row>
    <row r="155" ht="13.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89"/>
      <c r="AB155" s="11"/>
      <c r="AC155" s="264"/>
      <c r="AD155" s="264"/>
      <c r="AE155" s="11"/>
      <c r="AF155" s="11"/>
      <c r="AG155" s="11"/>
      <c r="AH155" s="11"/>
      <c r="AI155" s="11"/>
      <c r="AJ155" s="11"/>
      <c r="AK155" s="11"/>
    </row>
    <row r="156" ht="13.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89"/>
      <c r="AB156" s="11"/>
      <c r="AC156" s="264"/>
      <c r="AD156" s="264"/>
      <c r="AE156" s="11"/>
      <c r="AF156" s="11"/>
      <c r="AG156" s="11"/>
      <c r="AH156" s="11"/>
      <c r="AI156" s="11"/>
      <c r="AJ156" s="11"/>
      <c r="AK156" s="11"/>
    </row>
    <row r="157" ht="13.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89"/>
      <c r="AB157" s="11"/>
      <c r="AC157" s="264"/>
      <c r="AD157" s="264"/>
      <c r="AE157" s="11"/>
      <c r="AF157" s="11"/>
      <c r="AG157" s="11"/>
      <c r="AH157" s="11"/>
      <c r="AI157" s="11"/>
      <c r="AJ157" s="11"/>
      <c r="AK157" s="11"/>
    </row>
    <row r="158" ht="13.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89"/>
      <c r="AB158" s="11"/>
      <c r="AC158" s="264"/>
      <c r="AD158" s="264"/>
      <c r="AE158" s="11"/>
      <c r="AF158" s="11"/>
      <c r="AG158" s="11"/>
      <c r="AH158" s="11"/>
      <c r="AI158" s="11"/>
      <c r="AJ158" s="11"/>
      <c r="AK158" s="11"/>
    </row>
    <row r="159" ht="13.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89"/>
      <c r="AB159" s="11"/>
      <c r="AC159" s="264"/>
      <c r="AD159" s="264"/>
      <c r="AE159" s="11"/>
      <c r="AF159" s="11"/>
      <c r="AG159" s="11"/>
      <c r="AH159" s="11"/>
      <c r="AI159" s="11"/>
      <c r="AJ159" s="11"/>
      <c r="AK159" s="11"/>
    </row>
    <row r="160" ht="13.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89"/>
      <c r="AB160" s="11"/>
      <c r="AC160" s="264"/>
      <c r="AD160" s="264"/>
      <c r="AE160" s="11"/>
      <c r="AF160" s="11"/>
      <c r="AG160" s="11"/>
      <c r="AH160" s="11"/>
      <c r="AI160" s="11"/>
      <c r="AJ160" s="11"/>
      <c r="AK160" s="11"/>
    </row>
    <row r="161" ht="13.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89"/>
      <c r="AB161" s="11"/>
      <c r="AC161" s="264"/>
      <c r="AD161" s="264"/>
      <c r="AE161" s="11"/>
      <c r="AF161" s="11"/>
      <c r="AG161" s="11"/>
      <c r="AH161" s="11"/>
      <c r="AI161" s="11"/>
      <c r="AJ161" s="11"/>
      <c r="AK161" s="11"/>
    </row>
    <row r="162" ht="13.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89"/>
      <c r="AB162" s="11"/>
      <c r="AC162" s="264"/>
      <c r="AD162" s="264"/>
      <c r="AE162" s="11"/>
      <c r="AF162" s="11"/>
      <c r="AG162" s="11"/>
      <c r="AH162" s="11"/>
      <c r="AI162" s="11"/>
      <c r="AJ162" s="11"/>
      <c r="AK162" s="11"/>
    </row>
    <row r="163" ht="13.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89"/>
      <c r="AB163" s="11"/>
      <c r="AC163" s="264"/>
      <c r="AD163" s="264"/>
      <c r="AE163" s="11"/>
      <c r="AF163" s="11"/>
      <c r="AG163" s="11"/>
      <c r="AH163" s="11"/>
      <c r="AI163" s="11"/>
      <c r="AJ163" s="11"/>
      <c r="AK163" s="11"/>
    </row>
    <row r="164" ht="13.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89"/>
      <c r="AB164" s="11"/>
      <c r="AC164" s="264"/>
      <c r="AD164" s="264"/>
      <c r="AE164" s="11"/>
      <c r="AF164" s="11"/>
      <c r="AG164" s="11"/>
      <c r="AH164" s="11"/>
      <c r="AI164" s="11"/>
      <c r="AJ164" s="11"/>
      <c r="AK164" s="11"/>
    </row>
    <row r="165" ht="13.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89"/>
      <c r="AB165" s="11"/>
      <c r="AC165" s="264"/>
      <c r="AD165" s="264"/>
      <c r="AE165" s="11"/>
      <c r="AF165" s="11"/>
      <c r="AG165" s="11"/>
      <c r="AH165" s="11"/>
      <c r="AI165" s="11"/>
      <c r="AJ165" s="11"/>
      <c r="AK165" s="11"/>
    </row>
    <row r="166" ht="13.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89"/>
      <c r="AB166" s="11"/>
      <c r="AC166" s="264"/>
      <c r="AD166" s="264"/>
      <c r="AE166" s="11"/>
      <c r="AF166" s="11"/>
      <c r="AG166" s="11"/>
      <c r="AH166" s="11"/>
      <c r="AI166" s="11"/>
      <c r="AJ166" s="11"/>
      <c r="AK166" s="11"/>
    </row>
    <row r="167" ht="13.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89"/>
      <c r="AB167" s="11"/>
      <c r="AC167" s="264"/>
      <c r="AD167" s="264"/>
      <c r="AE167" s="11"/>
      <c r="AF167" s="11"/>
      <c r="AG167" s="11"/>
      <c r="AH167" s="11"/>
      <c r="AI167" s="11"/>
      <c r="AJ167" s="11"/>
      <c r="AK167" s="11"/>
    </row>
    <row r="168" ht="13.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89"/>
      <c r="AB168" s="11"/>
      <c r="AC168" s="264"/>
      <c r="AD168" s="264"/>
      <c r="AE168" s="11"/>
      <c r="AF168" s="11"/>
      <c r="AG168" s="11"/>
      <c r="AH168" s="11"/>
      <c r="AI168" s="11"/>
      <c r="AJ168" s="11"/>
      <c r="AK168" s="11"/>
    </row>
    <row r="169" ht="13.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89"/>
      <c r="AB169" s="11"/>
      <c r="AC169" s="264"/>
      <c r="AD169" s="264"/>
      <c r="AE169" s="11"/>
      <c r="AF169" s="11"/>
      <c r="AG169" s="11"/>
      <c r="AH169" s="11"/>
      <c r="AI169" s="11"/>
      <c r="AJ169" s="11"/>
      <c r="AK169" s="11"/>
    </row>
    <row r="170" ht="13.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89"/>
      <c r="AB170" s="11"/>
      <c r="AC170" s="264"/>
      <c r="AD170" s="264"/>
      <c r="AE170" s="11"/>
      <c r="AF170" s="11"/>
      <c r="AG170" s="11"/>
      <c r="AH170" s="11"/>
      <c r="AI170" s="11"/>
      <c r="AJ170" s="11"/>
      <c r="AK170" s="11"/>
    </row>
    <row r="171" ht="13.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89"/>
      <c r="AB171" s="11"/>
      <c r="AC171" s="264"/>
      <c r="AD171" s="264"/>
      <c r="AE171" s="11"/>
      <c r="AF171" s="11"/>
      <c r="AG171" s="11"/>
      <c r="AH171" s="11"/>
      <c r="AI171" s="11"/>
      <c r="AJ171" s="11"/>
      <c r="AK171" s="11"/>
    </row>
    <row r="172" ht="13.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89"/>
      <c r="AB172" s="11"/>
      <c r="AC172" s="264"/>
      <c r="AD172" s="264"/>
      <c r="AE172" s="11"/>
      <c r="AF172" s="11"/>
      <c r="AG172" s="11"/>
      <c r="AH172" s="11"/>
      <c r="AI172" s="11"/>
      <c r="AJ172" s="11"/>
      <c r="AK172" s="11"/>
    </row>
    <row r="173" ht="13.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89"/>
      <c r="AB173" s="11"/>
      <c r="AC173" s="264"/>
      <c r="AD173" s="264"/>
      <c r="AE173" s="11"/>
      <c r="AF173" s="11"/>
      <c r="AG173" s="11"/>
      <c r="AH173" s="11"/>
      <c r="AI173" s="11"/>
      <c r="AJ173" s="11"/>
      <c r="AK173" s="11"/>
    </row>
    <row r="174" ht="13.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89"/>
      <c r="AB174" s="11"/>
      <c r="AC174" s="264"/>
      <c r="AD174" s="264"/>
      <c r="AE174" s="11"/>
      <c r="AF174" s="11"/>
      <c r="AG174" s="11"/>
      <c r="AH174" s="11"/>
      <c r="AI174" s="11"/>
      <c r="AJ174" s="11"/>
      <c r="AK174" s="11"/>
    </row>
    <row r="175" ht="13.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89"/>
      <c r="AB175" s="11"/>
      <c r="AC175" s="264"/>
      <c r="AD175" s="264"/>
      <c r="AE175" s="11"/>
      <c r="AF175" s="11"/>
      <c r="AG175" s="11"/>
      <c r="AH175" s="11"/>
      <c r="AI175" s="11"/>
      <c r="AJ175" s="11"/>
      <c r="AK175" s="11"/>
    </row>
    <row r="176" ht="13.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89"/>
      <c r="AB176" s="11"/>
      <c r="AC176" s="264"/>
      <c r="AD176" s="264"/>
      <c r="AE176" s="11"/>
      <c r="AF176" s="11"/>
      <c r="AG176" s="11"/>
      <c r="AH176" s="11"/>
      <c r="AI176" s="11"/>
      <c r="AJ176" s="11"/>
      <c r="AK176" s="11"/>
    </row>
    <row r="177" ht="13.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89"/>
      <c r="AB177" s="11"/>
      <c r="AC177" s="264"/>
      <c r="AD177" s="264"/>
      <c r="AE177" s="11"/>
      <c r="AF177" s="11"/>
      <c r="AG177" s="11"/>
      <c r="AH177" s="11"/>
      <c r="AI177" s="11"/>
      <c r="AJ177" s="11"/>
      <c r="AK177" s="11"/>
    </row>
    <row r="178" ht="13.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89"/>
      <c r="AB178" s="11"/>
      <c r="AC178" s="264"/>
      <c r="AD178" s="264"/>
      <c r="AE178" s="11"/>
      <c r="AF178" s="11"/>
      <c r="AG178" s="11"/>
      <c r="AH178" s="11"/>
      <c r="AI178" s="11"/>
      <c r="AJ178" s="11"/>
      <c r="AK178" s="11"/>
    </row>
    <row r="179" ht="13.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89"/>
      <c r="AB179" s="11"/>
      <c r="AC179" s="264"/>
      <c r="AD179" s="264"/>
      <c r="AE179" s="11"/>
      <c r="AF179" s="11"/>
      <c r="AG179" s="11"/>
      <c r="AH179" s="11"/>
      <c r="AI179" s="11"/>
      <c r="AJ179" s="11"/>
      <c r="AK179" s="11"/>
    </row>
    <row r="180" ht="13.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89"/>
      <c r="AB180" s="11"/>
      <c r="AC180" s="264"/>
      <c r="AD180" s="264"/>
      <c r="AE180" s="11"/>
      <c r="AF180" s="11"/>
      <c r="AG180" s="11"/>
      <c r="AH180" s="11"/>
      <c r="AI180" s="11"/>
      <c r="AJ180" s="11"/>
      <c r="AK180" s="11"/>
    </row>
    <row r="181" ht="13.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89"/>
      <c r="AB181" s="11"/>
      <c r="AC181" s="264"/>
      <c r="AD181" s="264"/>
      <c r="AE181" s="11"/>
      <c r="AF181" s="11"/>
      <c r="AG181" s="11"/>
      <c r="AH181" s="11"/>
      <c r="AI181" s="11"/>
      <c r="AJ181" s="11"/>
      <c r="AK181" s="11"/>
    </row>
    <row r="182" ht="13.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89"/>
      <c r="AB182" s="11"/>
      <c r="AC182" s="264"/>
      <c r="AD182" s="264"/>
      <c r="AE182" s="11"/>
      <c r="AF182" s="11"/>
      <c r="AG182" s="11"/>
      <c r="AH182" s="11"/>
      <c r="AI182" s="11"/>
      <c r="AJ182" s="11"/>
      <c r="AK182" s="11"/>
    </row>
    <row r="183" ht="13.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89"/>
      <c r="AB183" s="11"/>
      <c r="AC183" s="264"/>
      <c r="AD183" s="264"/>
      <c r="AE183" s="11"/>
      <c r="AF183" s="11"/>
      <c r="AG183" s="11"/>
      <c r="AH183" s="11"/>
      <c r="AI183" s="11"/>
      <c r="AJ183" s="11"/>
      <c r="AK183" s="11"/>
    </row>
    <row r="184" ht="13.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89"/>
      <c r="AB184" s="11"/>
      <c r="AC184" s="264"/>
      <c r="AD184" s="264"/>
      <c r="AE184" s="11"/>
      <c r="AF184" s="11"/>
      <c r="AG184" s="11"/>
      <c r="AH184" s="11"/>
      <c r="AI184" s="11"/>
      <c r="AJ184" s="11"/>
      <c r="AK184" s="11"/>
    </row>
    <row r="185" ht="13.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89"/>
      <c r="AB185" s="11"/>
      <c r="AC185" s="264"/>
      <c r="AD185" s="264"/>
      <c r="AE185" s="11"/>
      <c r="AF185" s="11"/>
      <c r="AG185" s="11"/>
      <c r="AH185" s="11"/>
      <c r="AI185" s="11"/>
      <c r="AJ185" s="11"/>
      <c r="AK185" s="11"/>
    </row>
    <row r="186" ht="13.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89"/>
      <c r="AB186" s="11"/>
      <c r="AC186" s="264"/>
      <c r="AD186" s="264"/>
      <c r="AE186" s="11"/>
      <c r="AF186" s="11"/>
      <c r="AG186" s="11"/>
      <c r="AH186" s="11"/>
      <c r="AI186" s="11"/>
      <c r="AJ186" s="11"/>
      <c r="AK186" s="11"/>
    </row>
    <row r="187" ht="13.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89"/>
      <c r="AB187" s="11"/>
      <c r="AC187" s="264"/>
      <c r="AD187" s="264"/>
      <c r="AE187" s="11"/>
      <c r="AF187" s="11"/>
      <c r="AG187" s="11"/>
      <c r="AH187" s="11"/>
      <c r="AI187" s="11"/>
      <c r="AJ187" s="11"/>
      <c r="AK187" s="11"/>
    </row>
    <row r="188" ht="13.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89"/>
      <c r="AB188" s="11"/>
      <c r="AC188" s="264"/>
      <c r="AD188" s="264"/>
      <c r="AE188" s="11"/>
      <c r="AF188" s="11"/>
      <c r="AG188" s="11"/>
      <c r="AH188" s="11"/>
      <c r="AI188" s="11"/>
      <c r="AJ188" s="11"/>
      <c r="AK188" s="11"/>
    </row>
    <row r="189" ht="13.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89"/>
      <c r="AB189" s="11"/>
      <c r="AC189" s="264"/>
      <c r="AD189" s="264"/>
      <c r="AE189" s="11"/>
      <c r="AF189" s="11"/>
      <c r="AG189" s="11"/>
      <c r="AH189" s="11"/>
      <c r="AI189" s="11"/>
      <c r="AJ189" s="11"/>
      <c r="AK189" s="11"/>
    </row>
    <row r="190" ht="13.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89"/>
      <c r="AB190" s="11"/>
      <c r="AC190" s="264"/>
      <c r="AD190" s="264"/>
      <c r="AE190" s="11"/>
      <c r="AF190" s="11"/>
      <c r="AG190" s="11"/>
      <c r="AH190" s="11"/>
      <c r="AI190" s="11"/>
      <c r="AJ190" s="11"/>
      <c r="AK190" s="11"/>
    </row>
    <row r="191" ht="13.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89"/>
      <c r="AB191" s="11"/>
      <c r="AC191" s="264"/>
      <c r="AD191" s="264"/>
      <c r="AE191" s="11"/>
      <c r="AF191" s="11"/>
      <c r="AG191" s="11"/>
      <c r="AH191" s="11"/>
      <c r="AI191" s="11"/>
      <c r="AJ191" s="11"/>
      <c r="AK191" s="11"/>
    </row>
    <row r="192" ht="13.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89"/>
      <c r="AB192" s="11"/>
      <c r="AC192" s="264"/>
      <c r="AD192" s="264"/>
      <c r="AE192" s="11"/>
      <c r="AF192" s="11"/>
      <c r="AG192" s="11"/>
      <c r="AH192" s="11"/>
      <c r="AI192" s="11"/>
      <c r="AJ192" s="11"/>
      <c r="AK192" s="11"/>
    </row>
    <row r="193" ht="13.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89"/>
      <c r="AB193" s="11"/>
      <c r="AC193" s="264"/>
      <c r="AD193" s="264"/>
      <c r="AE193" s="11"/>
      <c r="AF193" s="11"/>
      <c r="AG193" s="11"/>
      <c r="AH193" s="11"/>
      <c r="AI193" s="11"/>
      <c r="AJ193" s="11"/>
      <c r="AK193" s="11"/>
    </row>
    <row r="194" ht="13.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89"/>
      <c r="AB194" s="11"/>
      <c r="AC194" s="264"/>
      <c r="AD194" s="264"/>
      <c r="AE194" s="11"/>
      <c r="AF194" s="11"/>
      <c r="AG194" s="11"/>
      <c r="AH194" s="11"/>
      <c r="AI194" s="11"/>
      <c r="AJ194" s="11"/>
      <c r="AK194" s="11"/>
    </row>
    <row r="195" ht="13.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89"/>
      <c r="AB195" s="11"/>
      <c r="AC195" s="264"/>
      <c r="AD195" s="264"/>
      <c r="AE195" s="11"/>
      <c r="AF195" s="11"/>
      <c r="AG195" s="11"/>
      <c r="AH195" s="11"/>
      <c r="AI195" s="11"/>
      <c r="AJ195" s="11"/>
      <c r="AK195" s="11"/>
    </row>
    <row r="196" ht="13.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89"/>
      <c r="AB196" s="11"/>
      <c r="AC196" s="264"/>
      <c r="AD196" s="264"/>
      <c r="AE196" s="11"/>
      <c r="AF196" s="11"/>
      <c r="AG196" s="11"/>
      <c r="AH196" s="11"/>
      <c r="AI196" s="11"/>
      <c r="AJ196" s="11"/>
      <c r="AK196" s="11"/>
    </row>
    <row r="197" ht="13.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89"/>
      <c r="AB197" s="11"/>
      <c r="AC197" s="264"/>
      <c r="AD197" s="264"/>
      <c r="AE197" s="11"/>
      <c r="AF197" s="11"/>
      <c r="AG197" s="11"/>
      <c r="AH197" s="11"/>
      <c r="AI197" s="11"/>
      <c r="AJ197" s="11"/>
      <c r="AK197" s="11"/>
    </row>
    <row r="198" ht="13.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89"/>
      <c r="AB198" s="11"/>
      <c r="AC198" s="264"/>
      <c r="AD198" s="264"/>
      <c r="AE198" s="11"/>
      <c r="AF198" s="11"/>
      <c r="AG198" s="11"/>
      <c r="AH198" s="11"/>
      <c r="AI198" s="11"/>
      <c r="AJ198" s="11"/>
      <c r="AK198" s="11"/>
    </row>
    <row r="199" ht="13.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89"/>
      <c r="AB199" s="11"/>
      <c r="AC199" s="264"/>
      <c r="AD199" s="264"/>
      <c r="AE199" s="11"/>
      <c r="AF199" s="11"/>
      <c r="AG199" s="11"/>
      <c r="AH199" s="11"/>
      <c r="AI199" s="11"/>
      <c r="AJ199" s="11"/>
      <c r="AK199" s="11"/>
    </row>
    <row r="200" ht="13.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89"/>
      <c r="AB200" s="11"/>
      <c r="AC200" s="264"/>
      <c r="AD200" s="264"/>
      <c r="AE200" s="11"/>
      <c r="AF200" s="11"/>
      <c r="AG200" s="11"/>
      <c r="AH200" s="11"/>
      <c r="AI200" s="11"/>
      <c r="AJ200" s="11"/>
      <c r="AK200" s="11"/>
    </row>
    <row r="201" ht="13.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89"/>
      <c r="AB201" s="11"/>
      <c r="AC201" s="264"/>
      <c r="AD201" s="264"/>
      <c r="AE201" s="11"/>
      <c r="AF201" s="11"/>
      <c r="AG201" s="11"/>
      <c r="AH201" s="11"/>
      <c r="AI201" s="11"/>
      <c r="AJ201" s="11"/>
      <c r="AK201" s="11"/>
    </row>
    <row r="202" ht="13.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89"/>
      <c r="AB202" s="11"/>
      <c r="AC202" s="264"/>
      <c r="AD202" s="264"/>
      <c r="AE202" s="11"/>
      <c r="AF202" s="11"/>
      <c r="AG202" s="11"/>
      <c r="AH202" s="11"/>
      <c r="AI202" s="11"/>
      <c r="AJ202" s="11"/>
      <c r="AK202" s="11"/>
    </row>
    <row r="203" ht="13.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89"/>
      <c r="AB203" s="11"/>
      <c r="AC203" s="264"/>
      <c r="AD203" s="264"/>
      <c r="AE203" s="11"/>
      <c r="AF203" s="11"/>
      <c r="AG203" s="11"/>
      <c r="AH203" s="11"/>
      <c r="AI203" s="11"/>
      <c r="AJ203" s="11"/>
      <c r="AK203" s="11"/>
    </row>
    <row r="204" ht="13.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89"/>
      <c r="AB204" s="11"/>
      <c r="AC204" s="264"/>
      <c r="AD204" s="264"/>
      <c r="AE204" s="11"/>
      <c r="AF204" s="11"/>
      <c r="AG204" s="11"/>
      <c r="AH204" s="11"/>
      <c r="AI204" s="11"/>
      <c r="AJ204" s="11"/>
      <c r="AK204" s="11"/>
    </row>
    <row r="205" ht="13.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89"/>
      <c r="AB205" s="11"/>
      <c r="AC205" s="264"/>
      <c r="AD205" s="264"/>
      <c r="AE205" s="11"/>
      <c r="AF205" s="11"/>
      <c r="AG205" s="11"/>
      <c r="AH205" s="11"/>
      <c r="AI205" s="11"/>
      <c r="AJ205" s="11"/>
      <c r="AK205" s="11"/>
    </row>
    <row r="206" ht="13.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89"/>
      <c r="AB206" s="11"/>
      <c r="AC206" s="264"/>
      <c r="AD206" s="264"/>
      <c r="AE206" s="11"/>
      <c r="AF206" s="11"/>
      <c r="AG206" s="11"/>
      <c r="AH206" s="11"/>
      <c r="AI206" s="11"/>
      <c r="AJ206" s="11"/>
      <c r="AK206" s="11"/>
    </row>
    <row r="207" ht="13.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89"/>
      <c r="AB207" s="11"/>
      <c r="AC207" s="264"/>
      <c r="AD207" s="264"/>
      <c r="AE207" s="11"/>
      <c r="AF207" s="11"/>
      <c r="AG207" s="11"/>
      <c r="AH207" s="11"/>
      <c r="AI207" s="11"/>
      <c r="AJ207" s="11"/>
      <c r="AK207" s="11"/>
    </row>
    <row r="208" ht="13.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89"/>
      <c r="AB208" s="11"/>
      <c r="AC208" s="264"/>
      <c r="AD208" s="264"/>
      <c r="AE208" s="11"/>
      <c r="AF208" s="11"/>
      <c r="AG208" s="11"/>
      <c r="AH208" s="11"/>
      <c r="AI208" s="11"/>
      <c r="AJ208" s="11"/>
      <c r="AK208" s="11"/>
    </row>
    <row r="209" ht="13.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89"/>
      <c r="AB209" s="11"/>
      <c r="AC209" s="264"/>
      <c r="AD209" s="264"/>
      <c r="AE209" s="11"/>
      <c r="AF209" s="11"/>
      <c r="AG209" s="11"/>
      <c r="AH209" s="11"/>
      <c r="AI209" s="11"/>
      <c r="AJ209" s="11"/>
      <c r="AK209" s="11"/>
    </row>
    <row r="210" ht="13.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89"/>
      <c r="AB210" s="11"/>
      <c r="AC210" s="264"/>
      <c r="AD210" s="264"/>
      <c r="AE210" s="11"/>
      <c r="AF210" s="11"/>
      <c r="AG210" s="11"/>
      <c r="AH210" s="11"/>
      <c r="AI210" s="11"/>
      <c r="AJ210" s="11"/>
      <c r="AK210" s="11"/>
    </row>
    <row r="211" ht="13.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89"/>
      <c r="AB211" s="11"/>
      <c r="AC211" s="264"/>
      <c r="AD211" s="264"/>
      <c r="AE211" s="11"/>
      <c r="AF211" s="11"/>
      <c r="AG211" s="11"/>
      <c r="AH211" s="11"/>
      <c r="AI211" s="11"/>
      <c r="AJ211" s="11"/>
      <c r="AK211" s="11"/>
    </row>
    <row r="212" ht="13.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89"/>
      <c r="AB212" s="11"/>
      <c r="AC212" s="264"/>
      <c r="AD212" s="264"/>
      <c r="AE212" s="11"/>
      <c r="AF212" s="11"/>
      <c r="AG212" s="11"/>
      <c r="AH212" s="11"/>
      <c r="AI212" s="11"/>
      <c r="AJ212" s="11"/>
      <c r="AK212" s="11"/>
    </row>
    <row r="213" ht="13.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89"/>
      <c r="AB213" s="11"/>
      <c r="AC213" s="264"/>
      <c r="AD213" s="264"/>
      <c r="AE213" s="11"/>
      <c r="AF213" s="11"/>
      <c r="AG213" s="11"/>
      <c r="AH213" s="11"/>
      <c r="AI213" s="11"/>
      <c r="AJ213" s="11"/>
      <c r="AK213" s="11"/>
    </row>
    <row r="214" ht="13.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89"/>
      <c r="AB214" s="11"/>
      <c r="AC214" s="264"/>
      <c r="AD214" s="264"/>
      <c r="AE214" s="11"/>
      <c r="AF214" s="11"/>
      <c r="AG214" s="11"/>
      <c r="AH214" s="11"/>
      <c r="AI214" s="11"/>
      <c r="AJ214" s="11"/>
      <c r="AK214" s="11"/>
    </row>
    <row r="215" ht="13.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89"/>
      <c r="AB215" s="11"/>
      <c r="AC215" s="264"/>
      <c r="AD215" s="264"/>
      <c r="AE215" s="11"/>
      <c r="AF215" s="11"/>
      <c r="AG215" s="11"/>
      <c r="AH215" s="11"/>
      <c r="AI215" s="11"/>
      <c r="AJ215" s="11"/>
      <c r="AK215" s="11"/>
    </row>
    <row r="216" ht="13.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89"/>
      <c r="AB216" s="11"/>
      <c r="AC216" s="264"/>
      <c r="AD216" s="264"/>
      <c r="AE216" s="11"/>
      <c r="AF216" s="11"/>
      <c r="AG216" s="11"/>
      <c r="AH216" s="11"/>
      <c r="AI216" s="11"/>
      <c r="AJ216" s="11"/>
      <c r="AK216" s="11"/>
    </row>
    <row r="217" ht="13.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89"/>
      <c r="AB217" s="11"/>
      <c r="AC217" s="264"/>
      <c r="AD217" s="264"/>
      <c r="AE217" s="11"/>
      <c r="AF217" s="11"/>
      <c r="AG217" s="11"/>
      <c r="AH217" s="11"/>
      <c r="AI217" s="11"/>
      <c r="AJ217" s="11"/>
      <c r="AK217" s="11"/>
    </row>
    <row r="218" ht="13.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89"/>
      <c r="AB218" s="11"/>
      <c r="AC218" s="264"/>
      <c r="AD218" s="264"/>
      <c r="AE218" s="11"/>
      <c r="AF218" s="11"/>
      <c r="AG218" s="11"/>
      <c r="AH218" s="11"/>
      <c r="AI218" s="11"/>
      <c r="AJ218" s="11"/>
      <c r="AK218" s="11"/>
    </row>
    <row r="219" ht="13.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89"/>
      <c r="AB219" s="11"/>
      <c r="AC219" s="264"/>
      <c r="AD219" s="264"/>
      <c r="AE219" s="11"/>
      <c r="AF219" s="11"/>
      <c r="AG219" s="11"/>
      <c r="AH219" s="11"/>
      <c r="AI219" s="11"/>
      <c r="AJ219" s="11"/>
      <c r="AK219" s="11"/>
    </row>
    <row r="220" ht="13.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89"/>
      <c r="AB220" s="11"/>
      <c r="AC220" s="264"/>
      <c r="AD220" s="264"/>
      <c r="AE220" s="11"/>
      <c r="AF220" s="11"/>
      <c r="AG220" s="11"/>
      <c r="AH220" s="11"/>
      <c r="AI220" s="11"/>
      <c r="AJ220" s="11"/>
      <c r="AK220" s="11"/>
    </row>
    <row r="221" ht="13.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89"/>
      <c r="AB221" s="11"/>
      <c r="AC221" s="264"/>
      <c r="AD221" s="264"/>
      <c r="AE221" s="11"/>
      <c r="AF221" s="11"/>
      <c r="AG221" s="11"/>
      <c r="AH221" s="11"/>
      <c r="AI221" s="11"/>
      <c r="AJ221" s="11"/>
      <c r="AK221" s="11"/>
    </row>
    <row r="222" ht="13.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89"/>
      <c r="AB222" s="11"/>
      <c r="AC222" s="264"/>
      <c r="AD222" s="264"/>
      <c r="AE222" s="11"/>
      <c r="AF222" s="11"/>
      <c r="AG222" s="11"/>
      <c r="AH222" s="11"/>
      <c r="AI222" s="11"/>
      <c r="AJ222" s="11"/>
      <c r="AK222" s="11"/>
    </row>
    <row r="223" ht="13.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89"/>
      <c r="AB223" s="11"/>
      <c r="AC223" s="264"/>
      <c r="AD223" s="264"/>
      <c r="AE223" s="11"/>
      <c r="AF223" s="11"/>
      <c r="AG223" s="11"/>
      <c r="AH223" s="11"/>
      <c r="AI223" s="11"/>
      <c r="AJ223" s="11"/>
      <c r="AK223" s="11"/>
    </row>
    <row r="224" ht="13.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89"/>
      <c r="AB224" s="11"/>
      <c r="AC224" s="264"/>
      <c r="AD224" s="264"/>
      <c r="AE224" s="11"/>
      <c r="AF224" s="11"/>
      <c r="AG224" s="11"/>
      <c r="AH224" s="11"/>
      <c r="AI224" s="11"/>
      <c r="AJ224" s="11"/>
      <c r="AK224" s="11"/>
    </row>
    <row r="225" ht="13.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89"/>
      <c r="AB225" s="11"/>
      <c r="AC225" s="264"/>
      <c r="AD225" s="264"/>
      <c r="AE225" s="11"/>
      <c r="AF225" s="11"/>
      <c r="AG225" s="11"/>
      <c r="AH225" s="11"/>
      <c r="AI225" s="11"/>
      <c r="AJ225" s="11"/>
      <c r="AK225" s="11"/>
    </row>
    <row r="226" ht="13.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89"/>
      <c r="AB226" s="11"/>
      <c r="AC226" s="264"/>
      <c r="AD226" s="264"/>
      <c r="AE226" s="11"/>
      <c r="AF226" s="11"/>
      <c r="AG226" s="11"/>
      <c r="AH226" s="11"/>
      <c r="AI226" s="11"/>
      <c r="AJ226" s="11"/>
      <c r="AK226" s="11"/>
    </row>
    <row r="227" ht="13.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89"/>
      <c r="AB227" s="11"/>
      <c r="AC227" s="264"/>
      <c r="AD227" s="264"/>
      <c r="AE227" s="11"/>
      <c r="AF227" s="11"/>
      <c r="AG227" s="11"/>
      <c r="AH227" s="11"/>
      <c r="AI227" s="11"/>
      <c r="AJ227" s="11"/>
      <c r="AK227" s="11"/>
    </row>
    <row r="228" ht="13.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89"/>
      <c r="AB228" s="11"/>
      <c r="AC228" s="264"/>
      <c r="AD228" s="264"/>
      <c r="AE228" s="11"/>
      <c r="AF228" s="11"/>
      <c r="AG228" s="11"/>
      <c r="AH228" s="11"/>
      <c r="AI228" s="11"/>
      <c r="AJ228" s="11"/>
      <c r="AK228" s="11"/>
    </row>
    <row r="229" ht="13.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89"/>
      <c r="AB229" s="11"/>
      <c r="AC229" s="264"/>
      <c r="AD229" s="264"/>
      <c r="AE229" s="11"/>
      <c r="AF229" s="11"/>
      <c r="AG229" s="11"/>
      <c r="AH229" s="11"/>
      <c r="AI229" s="11"/>
      <c r="AJ229" s="11"/>
      <c r="AK229" s="11"/>
    </row>
    <row r="230" ht="13.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89"/>
      <c r="AB230" s="11"/>
      <c r="AC230" s="264"/>
      <c r="AD230" s="264"/>
      <c r="AE230" s="11"/>
      <c r="AF230" s="11"/>
      <c r="AG230" s="11"/>
      <c r="AH230" s="11"/>
      <c r="AI230" s="11"/>
      <c r="AJ230" s="11"/>
      <c r="AK230" s="11"/>
    </row>
    <row r="231" ht="13.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89"/>
      <c r="AB231" s="11"/>
      <c r="AC231" s="264"/>
      <c r="AD231" s="264"/>
      <c r="AE231" s="11"/>
      <c r="AF231" s="11"/>
      <c r="AG231" s="11"/>
      <c r="AH231" s="11"/>
      <c r="AI231" s="11"/>
      <c r="AJ231" s="11"/>
      <c r="AK231" s="11"/>
    </row>
    <row r="232" ht="13.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89"/>
      <c r="AB232" s="11"/>
      <c r="AC232" s="264"/>
      <c r="AD232" s="264"/>
      <c r="AE232" s="11"/>
      <c r="AF232" s="11"/>
      <c r="AG232" s="11"/>
      <c r="AH232" s="11"/>
      <c r="AI232" s="11"/>
      <c r="AJ232" s="11"/>
      <c r="AK232" s="11"/>
    </row>
    <row r="233" ht="13.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89"/>
      <c r="AB233" s="11"/>
      <c r="AC233" s="264"/>
      <c r="AD233" s="264"/>
      <c r="AE233" s="11"/>
      <c r="AF233" s="11"/>
      <c r="AG233" s="11"/>
      <c r="AH233" s="11"/>
      <c r="AI233" s="11"/>
      <c r="AJ233" s="11"/>
      <c r="AK233" s="11"/>
    </row>
    <row r="234" ht="13.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89"/>
      <c r="AB234" s="11"/>
      <c r="AC234" s="264"/>
      <c r="AD234" s="264"/>
      <c r="AE234" s="11"/>
      <c r="AF234" s="11"/>
      <c r="AG234" s="11"/>
      <c r="AH234" s="11"/>
      <c r="AI234" s="11"/>
      <c r="AJ234" s="11"/>
      <c r="AK234" s="11"/>
    </row>
    <row r="235" ht="13.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89"/>
      <c r="AB235" s="11"/>
      <c r="AC235" s="264"/>
      <c r="AD235" s="264"/>
      <c r="AE235" s="11"/>
      <c r="AF235" s="11"/>
      <c r="AG235" s="11"/>
      <c r="AH235" s="11"/>
      <c r="AI235" s="11"/>
      <c r="AJ235" s="11"/>
      <c r="AK235" s="11"/>
    </row>
    <row r="236" ht="13.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89"/>
      <c r="AB236" s="11"/>
      <c r="AC236" s="264"/>
      <c r="AD236" s="264"/>
      <c r="AE236" s="11"/>
      <c r="AF236" s="11"/>
      <c r="AG236" s="11"/>
      <c r="AH236" s="11"/>
      <c r="AI236" s="11"/>
      <c r="AJ236" s="11"/>
      <c r="AK236" s="11"/>
    </row>
    <row r="237" ht="13.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89"/>
      <c r="AB237" s="11"/>
      <c r="AC237" s="264"/>
      <c r="AD237" s="264"/>
      <c r="AE237" s="11"/>
      <c r="AF237" s="11"/>
      <c r="AG237" s="11"/>
      <c r="AH237" s="11"/>
      <c r="AI237" s="11"/>
      <c r="AJ237" s="11"/>
      <c r="AK237" s="11"/>
    </row>
    <row r="238" ht="13.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89"/>
      <c r="AB238" s="11"/>
      <c r="AC238" s="264"/>
      <c r="AD238" s="264"/>
      <c r="AE238" s="11"/>
      <c r="AF238" s="11"/>
      <c r="AG238" s="11"/>
      <c r="AH238" s="11"/>
      <c r="AI238" s="11"/>
      <c r="AJ238" s="11"/>
      <c r="AK238" s="11"/>
    </row>
    <row r="239" ht="13.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89"/>
      <c r="AB239" s="11"/>
      <c r="AC239" s="264"/>
      <c r="AD239" s="264"/>
      <c r="AE239" s="11"/>
      <c r="AF239" s="11"/>
      <c r="AG239" s="11"/>
      <c r="AH239" s="11"/>
      <c r="AI239" s="11"/>
      <c r="AJ239" s="11"/>
      <c r="AK239" s="11"/>
    </row>
    <row r="240" ht="13.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89"/>
      <c r="AB240" s="11"/>
      <c r="AC240" s="264"/>
      <c r="AD240" s="264"/>
      <c r="AE240" s="11"/>
      <c r="AF240" s="11"/>
      <c r="AG240" s="11"/>
      <c r="AH240" s="11"/>
      <c r="AI240" s="11"/>
      <c r="AJ240" s="11"/>
      <c r="AK240" s="11"/>
    </row>
    <row r="241" ht="13.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89"/>
      <c r="AB241" s="11"/>
      <c r="AC241" s="264"/>
      <c r="AD241" s="264"/>
      <c r="AE241" s="11"/>
      <c r="AF241" s="11"/>
      <c r="AG241" s="11"/>
      <c r="AH241" s="11"/>
      <c r="AI241" s="11"/>
      <c r="AJ241" s="11"/>
      <c r="AK241" s="11"/>
    </row>
    <row r="242" ht="13.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89"/>
      <c r="AB242" s="11"/>
      <c r="AC242" s="264"/>
      <c r="AD242" s="264"/>
      <c r="AE242" s="11"/>
      <c r="AF242" s="11"/>
      <c r="AG242" s="11"/>
      <c r="AH242" s="11"/>
      <c r="AI242" s="11"/>
      <c r="AJ242" s="11"/>
      <c r="AK242" s="11"/>
    </row>
    <row r="243" ht="13.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89"/>
      <c r="AB243" s="11"/>
      <c r="AC243" s="264"/>
      <c r="AD243" s="264"/>
      <c r="AE243" s="11"/>
      <c r="AF243" s="11"/>
      <c r="AG243" s="11"/>
      <c r="AH243" s="11"/>
      <c r="AI243" s="11"/>
      <c r="AJ243" s="11"/>
      <c r="AK243" s="11"/>
    </row>
    <row r="244" ht="13.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89"/>
      <c r="AB244" s="11"/>
      <c r="AC244" s="264"/>
      <c r="AD244" s="264"/>
      <c r="AE244" s="11"/>
      <c r="AF244" s="11"/>
      <c r="AG244" s="11"/>
      <c r="AH244" s="11"/>
      <c r="AI244" s="11"/>
      <c r="AJ244" s="11"/>
      <c r="AK244" s="11"/>
    </row>
    <row r="245" ht="13.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89"/>
      <c r="AB245" s="11"/>
      <c r="AC245" s="264"/>
      <c r="AD245" s="264"/>
      <c r="AE245" s="11"/>
      <c r="AF245" s="11"/>
      <c r="AG245" s="11"/>
      <c r="AH245" s="11"/>
      <c r="AI245" s="11"/>
      <c r="AJ245" s="11"/>
      <c r="AK245" s="11"/>
    </row>
    <row r="246" ht="13.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89"/>
      <c r="AB246" s="11"/>
      <c r="AC246" s="264"/>
      <c r="AD246" s="264"/>
      <c r="AE246" s="11"/>
      <c r="AF246" s="11"/>
      <c r="AG246" s="11"/>
      <c r="AH246" s="11"/>
      <c r="AI246" s="11"/>
      <c r="AJ246" s="11"/>
      <c r="AK246" s="11"/>
    </row>
    <row r="247" ht="13.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89"/>
      <c r="AB247" s="11"/>
      <c r="AC247" s="264"/>
      <c r="AD247" s="264"/>
      <c r="AE247" s="11"/>
      <c r="AF247" s="11"/>
      <c r="AG247" s="11"/>
      <c r="AH247" s="11"/>
      <c r="AI247" s="11"/>
      <c r="AJ247" s="11"/>
      <c r="AK247" s="11"/>
    </row>
    <row r="248" ht="13.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89"/>
      <c r="AB248" s="11"/>
      <c r="AC248" s="264"/>
      <c r="AD248" s="264"/>
      <c r="AE248" s="11"/>
      <c r="AF248" s="11"/>
      <c r="AG248" s="11"/>
      <c r="AH248" s="11"/>
      <c r="AI248" s="11"/>
      <c r="AJ248" s="11"/>
      <c r="AK248" s="11"/>
    </row>
    <row r="249" ht="13.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89"/>
      <c r="AB249" s="11"/>
      <c r="AC249" s="264"/>
      <c r="AD249" s="264"/>
      <c r="AE249" s="11"/>
      <c r="AF249" s="11"/>
      <c r="AG249" s="11"/>
      <c r="AH249" s="11"/>
      <c r="AI249" s="11"/>
      <c r="AJ249" s="11"/>
      <c r="AK249" s="11"/>
    </row>
    <row r="250" ht="13.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89"/>
      <c r="AB250" s="11"/>
      <c r="AC250" s="264"/>
      <c r="AD250" s="264"/>
      <c r="AE250" s="11"/>
      <c r="AF250" s="11"/>
      <c r="AG250" s="11"/>
      <c r="AH250" s="11"/>
      <c r="AI250" s="11"/>
      <c r="AJ250" s="11"/>
      <c r="AK250" s="11"/>
    </row>
    <row r="251" ht="13.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89"/>
      <c r="AB251" s="11"/>
      <c r="AC251" s="264"/>
      <c r="AD251" s="264"/>
      <c r="AE251" s="11"/>
      <c r="AF251" s="11"/>
      <c r="AG251" s="11"/>
      <c r="AH251" s="11"/>
      <c r="AI251" s="11"/>
      <c r="AJ251" s="11"/>
      <c r="AK251" s="11"/>
    </row>
    <row r="252" ht="13.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89"/>
      <c r="AB252" s="11"/>
      <c r="AC252" s="264"/>
      <c r="AD252" s="264"/>
      <c r="AE252" s="11"/>
      <c r="AF252" s="11"/>
      <c r="AG252" s="11"/>
      <c r="AH252" s="11"/>
      <c r="AI252" s="11"/>
      <c r="AJ252" s="11"/>
      <c r="AK252" s="11"/>
    </row>
    <row r="253" ht="13.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89"/>
      <c r="AB253" s="11"/>
      <c r="AC253" s="264"/>
      <c r="AD253" s="264"/>
      <c r="AE253" s="11"/>
      <c r="AF253" s="11"/>
      <c r="AG253" s="11"/>
      <c r="AH253" s="11"/>
      <c r="AI253" s="11"/>
      <c r="AJ253" s="11"/>
      <c r="AK253" s="11"/>
    </row>
    <row r="254" ht="13.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89"/>
      <c r="AB254" s="11"/>
      <c r="AC254" s="264"/>
      <c r="AD254" s="264"/>
      <c r="AE254" s="11"/>
      <c r="AF254" s="11"/>
      <c r="AG254" s="11"/>
      <c r="AH254" s="11"/>
      <c r="AI254" s="11"/>
      <c r="AJ254" s="11"/>
      <c r="AK254" s="11"/>
    </row>
    <row r="255" ht="13.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89"/>
      <c r="AB255" s="11"/>
      <c r="AC255" s="264"/>
      <c r="AD255" s="264"/>
      <c r="AE255" s="11"/>
      <c r="AF255" s="11"/>
      <c r="AG255" s="11"/>
      <c r="AH255" s="11"/>
      <c r="AI255" s="11"/>
      <c r="AJ255" s="11"/>
      <c r="AK255" s="11"/>
    </row>
    <row r="256" ht="13.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89"/>
      <c r="AB256" s="11"/>
      <c r="AC256" s="264"/>
      <c r="AD256" s="264"/>
      <c r="AE256" s="11"/>
      <c r="AF256" s="11"/>
      <c r="AG256" s="11"/>
      <c r="AH256" s="11"/>
      <c r="AI256" s="11"/>
      <c r="AJ256" s="11"/>
      <c r="AK256" s="11"/>
    </row>
    <row r="257" ht="13.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89"/>
      <c r="AB257" s="11"/>
      <c r="AC257" s="264"/>
      <c r="AD257" s="264"/>
      <c r="AE257" s="11"/>
      <c r="AF257" s="11"/>
      <c r="AG257" s="11"/>
      <c r="AH257" s="11"/>
      <c r="AI257" s="11"/>
      <c r="AJ257" s="11"/>
      <c r="AK257" s="11"/>
    </row>
    <row r="258" ht="13.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89"/>
      <c r="AB258" s="11"/>
      <c r="AC258" s="264"/>
      <c r="AD258" s="264"/>
      <c r="AE258" s="11"/>
      <c r="AF258" s="11"/>
      <c r="AG258" s="11"/>
      <c r="AH258" s="11"/>
      <c r="AI258" s="11"/>
      <c r="AJ258" s="11"/>
      <c r="AK258" s="11"/>
    </row>
    <row r="259" ht="13.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89"/>
      <c r="AB259" s="11"/>
      <c r="AC259" s="264"/>
      <c r="AD259" s="264"/>
      <c r="AE259" s="11"/>
      <c r="AF259" s="11"/>
      <c r="AG259" s="11"/>
      <c r="AH259" s="11"/>
      <c r="AI259" s="11"/>
      <c r="AJ259" s="11"/>
      <c r="AK259" s="11"/>
    </row>
    <row r="260" ht="13.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89"/>
      <c r="AB260" s="11"/>
      <c r="AC260" s="264"/>
      <c r="AD260" s="264"/>
      <c r="AE260" s="11"/>
      <c r="AF260" s="11"/>
      <c r="AG260" s="11"/>
      <c r="AH260" s="11"/>
      <c r="AI260" s="11"/>
      <c r="AJ260" s="11"/>
      <c r="AK260" s="11"/>
    </row>
    <row r="261" ht="13.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89"/>
      <c r="AB261" s="11"/>
      <c r="AC261" s="264"/>
      <c r="AD261" s="264"/>
      <c r="AE261" s="11"/>
      <c r="AF261" s="11"/>
      <c r="AG261" s="11"/>
      <c r="AH261" s="11"/>
      <c r="AI261" s="11"/>
      <c r="AJ261" s="11"/>
      <c r="AK261" s="11"/>
    </row>
    <row r="262" ht="13.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89"/>
      <c r="AB262" s="11"/>
      <c r="AC262" s="264"/>
      <c r="AD262" s="264"/>
      <c r="AE262" s="11"/>
      <c r="AF262" s="11"/>
      <c r="AG262" s="11"/>
      <c r="AH262" s="11"/>
      <c r="AI262" s="11"/>
      <c r="AJ262" s="11"/>
      <c r="AK262" s="11"/>
    </row>
    <row r="263" ht="13.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89"/>
      <c r="AB263" s="11"/>
      <c r="AC263" s="264"/>
      <c r="AD263" s="264"/>
      <c r="AE263" s="11"/>
      <c r="AF263" s="11"/>
      <c r="AG263" s="11"/>
      <c r="AH263" s="11"/>
      <c r="AI263" s="11"/>
      <c r="AJ263" s="11"/>
      <c r="AK263" s="11"/>
    </row>
    <row r="264" ht="13.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89"/>
      <c r="AB264" s="11"/>
      <c r="AC264" s="264"/>
      <c r="AD264" s="264"/>
      <c r="AE264" s="11"/>
      <c r="AF264" s="11"/>
      <c r="AG264" s="11"/>
      <c r="AH264" s="11"/>
      <c r="AI264" s="11"/>
      <c r="AJ264" s="11"/>
      <c r="AK264" s="11"/>
    </row>
    <row r="265" ht="13.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89"/>
      <c r="AB265" s="11"/>
      <c r="AC265" s="264"/>
      <c r="AD265" s="264"/>
      <c r="AE265" s="11"/>
      <c r="AF265" s="11"/>
      <c r="AG265" s="11"/>
      <c r="AH265" s="11"/>
      <c r="AI265" s="11"/>
      <c r="AJ265" s="11"/>
      <c r="AK265" s="11"/>
    </row>
    <row r="266" ht="13.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89"/>
      <c r="AB266" s="11"/>
      <c r="AC266" s="264"/>
      <c r="AD266" s="264"/>
      <c r="AE266" s="11"/>
      <c r="AF266" s="11"/>
      <c r="AG266" s="11"/>
      <c r="AH266" s="11"/>
      <c r="AI266" s="11"/>
      <c r="AJ266" s="11"/>
      <c r="AK266" s="11"/>
    </row>
    <row r="267" ht="13.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89"/>
      <c r="AB267" s="11"/>
      <c r="AC267" s="264"/>
      <c r="AD267" s="264"/>
      <c r="AE267" s="11"/>
      <c r="AF267" s="11"/>
      <c r="AG267" s="11"/>
      <c r="AH267" s="11"/>
      <c r="AI267" s="11"/>
      <c r="AJ267" s="11"/>
      <c r="AK267" s="11"/>
    </row>
    <row r="268" ht="13.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89"/>
      <c r="AB268" s="11"/>
      <c r="AC268" s="264"/>
      <c r="AD268" s="264"/>
      <c r="AE268" s="11"/>
      <c r="AF268" s="11"/>
      <c r="AG268" s="11"/>
      <c r="AH268" s="11"/>
      <c r="AI268" s="11"/>
      <c r="AJ268" s="11"/>
      <c r="AK268" s="11"/>
    </row>
    <row r="269" ht="13.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89"/>
      <c r="AB269" s="11"/>
      <c r="AC269" s="264"/>
      <c r="AD269" s="264"/>
      <c r="AE269" s="11"/>
      <c r="AF269" s="11"/>
      <c r="AG269" s="11"/>
      <c r="AH269" s="11"/>
      <c r="AI269" s="11"/>
      <c r="AJ269" s="11"/>
      <c r="AK269" s="11"/>
    </row>
    <row r="270" ht="13.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89"/>
      <c r="AB270" s="11"/>
      <c r="AC270" s="264"/>
      <c r="AD270" s="264"/>
      <c r="AE270" s="11"/>
      <c r="AF270" s="11"/>
      <c r="AG270" s="11"/>
      <c r="AH270" s="11"/>
      <c r="AI270" s="11"/>
      <c r="AJ270" s="11"/>
      <c r="AK270" s="11"/>
    </row>
    <row r="271" ht="13.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89"/>
      <c r="AB271" s="11"/>
      <c r="AC271" s="264"/>
      <c r="AD271" s="264"/>
      <c r="AE271" s="11"/>
      <c r="AF271" s="11"/>
      <c r="AG271" s="11"/>
      <c r="AH271" s="11"/>
      <c r="AI271" s="11"/>
      <c r="AJ271" s="11"/>
      <c r="AK271" s="11"/>
    </row>
    <row r="272" ht="13.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89"/>
      <c r="AB272" s="11"/>
      <c r="AC272" s="264"/>
      <c r="AD272" s="264"/>
      <c r="AE272" s="11"/>
      <c r="AF272" s="11"/>
      <c r="AG272" s="11"/>
      <c r="AH272" s="11"/>
      <c r="AI272" s="11"/>
      <c r="AJ272" s="11"/>
      <c r="AK272" s="11"/>
    </row>
    <row r="273" ht="13.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89"/>
      <c r="AB273" s="11"/>
      <c r="AC273" s="264"/>
      <c r="AD273" s="264"/>
      <c r="AE273" s="11"/>
      <c r="AF273" s="11"/>
      <c r="AG273" s="11"/>
      <c r="AH273" s="11"/>
      <c r="AI273" s="11"/>
      <c r="AJ273" s="11"/>
      <c r="AK273" s="11"/>
    </row>
    <row r="274" ht="13.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89"/>
      <c r="AB274" s="11"/>
      <c r="AC274" s="264"/>
      <c r="AD274" s="264"/>
      <c r="AE274" s="11"/>
      <c r="AF274" s="11"/>
      <c r="AG274" s="11"/>
      <c r="AH274" s="11"/>
      <c r="AI274" s="11"/>
      <c r="AJ274" s="11"/>
      <c r="AK274" s="11"/>
    </row>
    <row r="275" ht="13.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89"/>
      <c r="AB275" s="11"/>
      <c r="AC275" s="264"/>
      <c r="AD275" s="264"/>
      <c r="AE275" s="11"/>
      <c r="AF275" s="11"/>
      <c r="AG275" s="11"/>
      <c r="AH275" s="11"/>
      <c r="AI275" s="11"/>
      <c r="AJ275" s="11"/>
      <c r="AK275" s="11"/>
    </row>
    <row r="276" ht="13.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89"/>
      <c r="AB276" s="11"/>
      <c r="AC276" s="264"/>
      <c r="AD276" s="264"/>
      <c r="AE276" s="11"/>
      <c r="AF276" s="11"/>
      <c r="AG276" s="11"/>
      <c r="AH276" s="11"/>
      <c r="AI276" s="11"/>
      <c r="AJ276" s="11"/>
      <c r="AK276" s="11"/>
    </row>
    <row r="277" ht="13.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89"/>
      <c r="AB277" s="11"/>
      <c r="AC277" s="264"/>
      <c r="AD277" s="264"/>
      <c r="AE277" s="11"/>
      <c r="AF277" s="11"/>
      <c r="AG277" s="11"/>
      <c r="AH277" s="11"/>
      <c r="AI277" s="11"/>
      <c r="AJ277" s="11"/>
      <c r="AK277" s="11"/>
    </row>
    <row r="278" ht="13.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89"/>
      <c r="AB278" s="11"/>
      <c r="AC278" s="264"/>
      <c r="AD278" s="264"/>
      <c r="AE278" s="11"/>
      <c r="AF278" s="11"/>
      <c r="AG278" s="11"/>
      <c r="AH278" s="11"/>
      <c r="AI278" s="11"/>
      <c r="AJ278" s="11"/>
      <c r="AK278" s="11"/>
    </row>
    <row r="279" ht="13.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89"/>
      <c r="AB279" s="11"/>
      <c r="AC279" s="264"/>
      <c r="AD279" s="264"/>
      <c r="AE279" s="11"/>
      <c r="AF279" s="11"/>
      <c r="AG279" s="11"/>
      <c r="AH279" s="11"/>
      <c r="AI279" s="11"/>
      <c r="AJ279" s="11"/>
      <c r="AK279" s="11"/>
    </row>
    <row r="280" ht="13.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89"/>
      <c r="AB280" s="11"/>
      <c r="AC280" s="264"/>
      <c r="AD280" s="264"/>
      <c r="AE280" s="11"/>
      <c r="AF280" s="11"/>
      <c r="AG280" s="11"/>
      <c r="AH280" s="11"/>
      <c r="AI280" s="11"/>
      <c r="AJ280" s="11"/>
      <c r="AK280" s="11"/>
    </row>
    <row r="281" ht="13.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89"/>
      <c r="AB281" s="11"/>
      <c r="AC281" s="264"/>
      <c r="AD281" s="264"/>
      <c r="AE281" s="11"/>
      <c r="AF281" s="11"/>
      <c r="AG281" s="11"/>
      <c r="AH281" s="11"/>
      <c r="AI281" s="11"/>
      <c r="AJ281" s="11"/>
      <c r="AK281" s="11"/>
    </row>
    <row r="282" ht="13.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89"/>
      <c r="AB282" s="11"/>
      <c r="AC282" s="264"/>
      <c r="AD282" s="264"/>
      <c r="AE282" s="11"/>
      <c r="AF282" s="11"/>
      <c r="AG282" s="11"/>
      <c r="AH282" s="11"/>
      <c r="AI282" s="11"/>
      <c r="AJ282" s="11"/>
      <c r="AK282" s="11"/>
    </row>
    <row r="283" ht="13.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89"/>
      <c r="AB283" s="11"/>
      <c r="AC283" s="264"/>
      <c r="AD283" s="264"/>
      <c r="AE283" s="11"/>
      <c r="AF283" s="11"/>
      <c r="AG283" s="11"/>
      <c r="AH283" s="11"/>
      <c r="AI283" s="11"/>
      <c r="AJ283" s="11"/>
      <c r="AK283" s="11"/>
    </row>
    <row r="284" ht="13.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89"/>
      <c r="AB284" s="11"/>
      <c r="AC284" s="264"/>
      <c r="AD284" s="264"/>
      <c r="AE284" s="11"/>
      <c r="AF284" s="11"/>
      <c r="AG284" s="11"/>
      <c r="AH284" s="11"/>
      <c r="AI284" s="11"/>
      <c r="AJ284" s="11"/>
      <c r="AK284" s="11"/>
    </row>
    <row r="285" ht="13.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89"/>
      <c r="AB285" s="11"/>
      <c r="AC285" s="264"/>
      <c r="AD285" s="264"/>
      <c r="AE285" s="11"/>
      <c r="AF285" s="11"/>
      <c r="AG285" s="11"/>
      <c r="AH285" s="11"/>
      <c r="AI285" s="11"/>
      <c r="AJ285" s="11"/>
      <c r="AK285" s="11"/>
    </row>
    <row r="286" ht="13.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89"/>
      <c r="AB286" s="11"/>
      <c r="AC286" s="264"/>
      <c r="AD286" s="264"/>
      <c r="AE286" s="11"/>
      <c r="AF286" s="11"/>
      <c r="AG286" s="11"/>
      <c r="AH286" s="11"/>
      <c r="AI286" s="11"/>
      <c r="AJ286" s="11"/>
      <c r="AK286" s="11"/>
    </row>
    <row r="287" ht="13.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89"/>
      <c r="AB287" s="11"/>
      <c r="AC287" s="264"/>
      <c r="AD287" s="264"/>
      <c r="AE287" s="11"/>
      <c r="AF287" s="11"/>
      <c r="AG287" s="11"/>
      <c r="AH287" s="11"/>
      <c r="AI287" s="11"/>
      <c r="AJ287" s="11"/>
      <c r="AK287" s="11"/>
    </row>
    <row r="288" ht="13.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89"/>
      <c r="AB288" s="11"/>
      <c r="AC288" s="264"/>
      <c r="AD288" s="264"/>
      <c r="AE288" s="11"/>
      <c r="AF288" s="11"/>
      <c r="AG288" s="11"/>
      <c r="AH288" s="11"/>
      <c r="AI288" s="11"/>
      <c r="AJ288" s="11"/>
      <c r="AK288" s="11"/>
    </row>
    <row r="289" ht="13.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89"/>
      <c r="AB289" s="11"/>
      <c r="AC289" s="264"/>
      <c r="AD289" s="264"/>
      <c r="AE289" s="11"/>
      <c r="AF289" s="11"/>
      <c r="AG289" s="11"/>
      <c r="AH289" s="11"/>
      <c r="AI289" s="11"/>
      <c r="AJ289" s="11"/>
      <c r="AK289" s="11"/>
    </row>
    <row r="290" ht="13.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89"/>
      <c r="AB290" s="11"/>
      <c r="AC290" s="264"/>
      <c r="AD290" s="264"/>
      <c r="AE290" s="11"/>
      <c r="AF290" s="11"/>
      <c r="AG290" s="11"/>
      <c r="AH290" s="11"/>
      <c r="AI290" s="11"/>
      <c r="AJ290" s="11"/>
      <c r="AK290" s="11"/>
    </row>
    <row r="291" ht="13.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89"/>
      <c r="AB291" s="11"/>
      <c r="AC291" s="264"/>
      <c r="AD291" s="264"/>
      <c r="AE291" s="11"/>
      <c r="AF291" s="11"/>
      <c r="AG291" s="11"/>
      <c r="AH291" s="11"/>
      <c r="AI291" s="11"/>
      <c r="AJ291" s="11"/>
      <c r="AK291" s="11"/>
    </row>
    <row r="292" ht="13.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89"/>
      <c r="AB292" s="11"/>
      <c r="AC292" s="264"/>
      <c r="AD292" s="264"/>
      <c r="AE292" s="11"/>
      <c r="AF292" s="11"/>
      <c r="AG292" s="11"/>
      <c r="AH292" s="11"/>
      <c r="AI292" s="11"/>
      <c r="AJ292" s="11"/>
      <c r="AK292" s="11"/>
    </row>
    <row r="293" ht="13.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89"/>
      <c r="AB293" s="11"/>
      <c r="AC293" s="264"/>
      <c r="AD293" s="264"/>
      <c r="AE293" s="11"/>
      <c r="AF293" s="11"/>
      <c r="AG293" s="11"/>
      <c r="AH293" s="11"/>
      <c r="AI293" s="11"/>
      <c r="AJ293" s="11"/>
      <c r="AK293" s="11"/>
    </row>
    <row r="294" ht="13.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89"/>
      <c r="AB294" s="11"/>
      <c r="AC294" s="264"/>
      <c r="AD294" s="264"/>
      <c r="AE294" s="11"/>
      <c r="AF294" s="11"/>
      <c r="AG294" s="11"/>
      <c r="AH294" s="11"/>
      <c r="AI294" s="11"/>
      <c r="AJ294" s="11"/>
      <c r="AK294" s="11"/>
    </row>
    <row r="295" ht="13.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89"/>
      <c r="AB295" s="11"/>
      <c r="AC295" s="264"/>
      <c r="AD295" s="264"/>
      <c r="AE295" s="11"/>
      <c r="AF295" s="11"/>
      <c r="AG295" s="11"/>
      <c r="AH295" s="11"/>
      <c r="AI295" s="11"/>
      <c r="AJ295" s="11"/>
      <c r="AK295" s="11"/>
    </row>
    <row r="296" ht="13.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89"/>
      <c r="AB296" s="11"/>
      <c r="AC296" s="264"/>
      <c r="AD296" s="264"/>
      <c r="AE296" s="11"/>
      <c r="AF296" s="11"/>
      <c r="AG296" s="11"/>
      <c r="AH296" s="11"/>
      <c r="AI296" s="11"/>
      <c r="AJ296" s="11"/>
      <c r="AK296" s="11"/>
    </row>
    <row r="297" ht="13.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89"/>
      <c r="AB297" s="11"/>
      <c r="AC297" s="264"/>
      <c r="AD297" s="264"/>
      <c r="AE297" s="11"/>
      <c r="AF297" s="11"/>
      <c r="AG297" s="11"/>
      <c r="AH297" s="11"/>
      <c r="AI297" s="11"/>
      <c r="AJ297" s="11"/>
      <c r="AK297" s="11"/>
    </row>
    <row r="298" ht="13.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89"/>
      <c r="AB298" s="11"/>
      <c r="AC298" s="264"/>
      <c r="AD298" s="264"/>
      <c r="AE298" s="11"/>
      <c r="AF298" s="11"/>
      <c r="AG298" s="11"/>
      <c r="AH298" s="11"/>
      <c r="AI298" s="11"/>
      <c r="AJ298" s="11"/>
      <c r="AK298" s="11"/>
    </row>
    <row r="299" ht="13.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89"/>
      <c r="AB299" s="11"/>
      <c r="AC299" s="264"/>
      <c r="AD299" s="264"/>
      <c r="AE299" s="11"/>
      <c r="AF299" s="11"/>
      <c r="AG299" s="11"/>
      <c r="AH299" s="11"/>
      <c r="AI299" s="11"/>
      <c r="AJ299" s="11"/>
      <c r="AK299" s="11"/>
    </row>
    <row r="300" ht="13.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89"/>
      <c r="AB300" s="11"/>
      <c r="AC300" s="264"/>
      <c r="AD300" s="264"/>
      <c r="AE300" s="11"/>
      <c r="AF300" s="11"/>
      <c r="AG300" s="11"/>
      <c r="AH300" s="11"/>
      <c r="AI300" s="11"/>
      <c r="AJ300" s="11"/>
      <c r="AK300" s="11"/>
    </row>
    <row r="301" ht="13.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89"/>
      <c r="AB301" s="11"/>
      <c r="AC301" s="264"/>
      <c r="AD301" s="264"/>
      <c r="AE301" s="11"/>
      <c r="AF301" s="11"/>
      <c r="AG301" s="11"/>
      <c r="AH301" s="11"/>
      <c r="AI301" s="11"/>
      <c r="AJ301" s="11"/>
      <c r="AK301" s="11"/>
    </row>
    <row r="302" ht="13.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89"/>
      <c r="AB302" s="11"/>
      <c r="AC302" s="264"/>
      <c r="AD302" s="264"/>
      <c r="AE302" s="11"/>
      <c r="AF302" s="11"/>
      <c r="AG302" s="11"/>
      <c r="AH302" s="11"/>
      <c r="AI302" s="11"/>
      <c r="AJ302" s="11"/>
      <c r="AK302" s="11"/>
    </row>
    <row r="303" ht="13.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89"/>
      <c r="AB303" s="11"/>
      <c r="AC303" s="264"/>
      <c r="AD303" s="264"/>
      <c r="AE303" s="11"/>
      <c r="AF303" s="11"/>
      <c r="AG303" s="11"/>
      <c r="AH303" s="11"/>
      <c r="AI303" s="11"/>
      <c r="AJ303" s="11"/>
      <c r="AK303" s="11"/>
    </row>
    <row r="304" ht="13.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89"/>
      <c r="AB304" s="11"/>
      <c r="AC304" s="264"/>
      <c r="AD304" s="264"/>
      <c r="AE304" s="11"/>
      <c r="AF304" s="11"/>
      <c r="AG304" s="11"/>
      <c r="AH304" s="11"/>
      <c r="AI304" s="11"/>
      <c r="AJ304" s="11"/>
      <c r="AK304" s="11"/>
    </row>
    <row r="305" ht="13.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89"/>
      <c r="AB305" s="11"/>
      <c r="AC305" s="264"/>
      <c r="AD305" s="264"/>
      <c r="AE305" s="11"/>
      <c r="AF305" s="11"/>
      <c r="AG305" s="11"/>
      <c r="AH305" s="11"/>
      <c r="AI305" s="11"/>
      <c r="AJ305" s="11"/>
      <c r="AK305" s="11"/>
    </row>
    <row r="306" ht="13.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89"/>
      <c r="AB306" s="11"/>
      <c r="AC306" s="264"/>
      <c r="AD306" s="264"/>
      <c r="AE306" s="11"/>
      <c r="AF306" s="11"/>
      <c r="AG306" s="11"/>
      <c r="AH306" s="11"/>
      <c r="AI306" s="11"/>
      <c r="AJ306" s="11"/>
      <c r="AK306" s="11"/>
    </row>
    <row r="307" ht="13.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89"/>
      <c r="AB307" s="11"/>
      <c r="AC307" s="264"/>
      <c r="AD307" s="264"/>
      <c r="AE307" s="11"/>
      <c r="AF307" s="11"/>
      <c r="AG307" s="11"/>
      <c r="AH307" s="11"/>
      <c r="AI307" s="11"/>
      <c r="AJ307" s="11"/>
      <c r="AK307" s="11"/>
    </row>
    <row r="308" ht="13.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89"/>
      <c r="AB308" s="11"/>
      <c r="AC308" s="264"/>
      <c r="AD308" s="264"/>
      <c r="AE308" s="11"/>
      <c r="AF308" s="11"/>
      <c r="AG308" s="11"/>
      <c r="AH308" s="11"/>
      <c r="AI308" s="11"/>
      <c r="AJ308" s="11"/>
      <c r="AK308" s="11"/>
    </row>
    <row r="309" ht="13.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89"/>
      <c r="AB309" s="11"/>
      <c r="AC309" s="264"/>
      <c r="AD309" s="264"/>
      <c r="AE309" s="11"/>
      <c r="AF309" s="11"/>
      <c r="AG309" s="11"/>
      <c r="AH309" s="11"/>
      <c r="AI309" s="11"/>
      <c r="AJ309" s="11"/>
      <c r="AK309" s="11"/>
    </row>
    <row r="310" ht="13.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89"/>
      <c r="AB310" s="11"/>
      <c r="AC310" s="264"/>
      <c r="AD310" s="264"/>
      <c r="AE310" s="11"/>
      <c r="AF310" s="11"/>
      <c r="AG310" s="11"/>
      <c r="AH310" s="11"/>
      <c r="AI310" s="11"/>
      <c r="AJ310" s="11"/>
      <c r="AK310" s="11"/>
    </row>
    <row r="311" ht="13.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89"/>
      <c r="AB311" s="11"/>
      <c r="AC311" s="264"/>
      <c r="AD311" s="264"/>
      <c r="AE311" s="11"/>
      <c r="AF311" s="11"/>
      <c r="AG311" s="11"/>
      <c r="AH311" s="11"/>
      <c r="AI311" s="11"/>
      <c r="AJ311" s="11"/>
      <c r="AK311" s="11"/>
    </row>
    <row r="312" ht="13.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89"/>
      <c r="AB312" s="11"/>
      <c r="AC312" s="264"/>
      <c r="AD312" s="264"/>
      <c r="AE312" s="11"/>
      <c r="AF312" s="11"/>
      <c r="AG312" s="11"/>
      <c r="AH312" s="11"/>
      <c r="AI312" s="11"/>
      <c r="AJ312" s="11"/>
      <c r="AK312" s="11"/>
    </row>
    <row r="313" ht="13.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89"/>
      <c r="AB313" s="11"/>
      <c r="AC313" s="264"/>
      <c r="AD313" s="264"/>
      <c r="AE313" s="11"/>
      <c r="AF313" s="11"/>
      <c r="AG313" s="11"/>
      <c r="AH313" s="11"/>
      <c r="AI313" s="11"/>
      <c r="AJ313" s="11"/>
      <c r="AK313" s="11"/>
    </row>
    <row r="314" ht="13.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89"/>
      <c r="AB314" s="11"/>
      <c r="AC314" s="264"/>
      <c r="AD314" s="264"/>
      <c r="AE314" s="11"/>
      <c r="AF314" s="11"/>
      <c r="AG314" s="11"/>
      <c r="AH314" s="11"/>
      <c r="AI314" s="11"/>
      <c r="AJ314" s="11"/>
      <c r="AK314" s="11"/>
    </row>
    <row r="315" ht="13.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89"/>
      <c r="AB315" s="11"/>
      <c r="AC315" s="264"/>
      <c r="AD315" s="264"/>
      <c r="AE315" s="11"/>
      <c r="AF315" s="11"/>
      <c r="AG315" s="11"/>
      <c r="AH315" s="11"/>
      <c r="AI315" s="11"/>
      <c r="AJ315" s="11"/>
      <c r="AK315" s="11"/>
    </row>
    <row r="316" ht="13.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89"/>
      <c r="AB316" s="11"/>
      <c r="AC316" s="264"/>
      <c r="AD316" s="264"/>
      <c r="AE316" s="11"/>
      <c r="AF316" s="11"/>
      <c r="AG316" s="11"/>
      <c r="AH316" s="11"/>
      <c r="AI316" s="11"/>
      <c r="AJ316" s="11"/>
      <c r="AK316" s="11"/>
    </row>
    <row r="317" ht="13.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89"/>
      <c r="AB317" s="11"/>
      <c r="AC317" s="264"/>
      <c r="AD317" s="264"/>
      <c r="AE317" s="11"/>
      <c r="AF317" s="11"/>
      <c r="AG317" s="11"/>
      <c r="AH317" s="11"/>
      <c r="AI317" s="11"/>
      <c r="AJ317" s="11"/>
      <c r="AK317" s="11"/>
    </row>
    <row r="318" ht="13.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89"/>
      <c r="AB318" s="11"/>
      <c r="AC318" s="264"/>
      <c r="AD318" s="264"/>
      <c r="AE318" s="11"/>
      <c r="AF318" s="11"/>
      <c r="AG318" s="11"/>
      <c r="AH318" s="11"/>
      <c r="AI318" s="11"/>
      <c r="AJ318" s="11"/>
      <c r="AK318" s="11"/>
    </row>
    <row r="319" ht="13.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89"/>
      <c r="AB319" s="11"/>
      <c r="AC319" s="264"/>
      <c r="AD319" s="264"/>
      <c r="AE319" s="11"/>
      <c r="AF319" s="11"/>
      <c r="AG319" s="11"/>
      <c r="AH319" s="11"/>
      <c r="AI319" s="11"/>
      <c r="AJ319" s="11"/>
      <c r="AK319" s="11"/>
    </row>
    <row r="320" ht="13.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89"/>
      <c r="AB320" s="11"/>
      <c r="AC320" s="264"/>
      <c r="AD320" s="264"/>
      <c r="AE320" s="11"/>
      <c r="AF320" s="11"/>
      <c r="AG320" s="11"/>
      <c r="AH320" s="11"/>
      <c r="AI320" s="11"/>
      <c r="AJ320" s="11"/>
      <c r="AK320" s="11"/>
    </row>
    <row r="321" ht="13.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89"/>
      <c r="AB321" s="11"/>
      <c r="AC321" s="264"/>
      <c r="AD321" s="264"/>
      <c r="AE321" s="11"/>
      <c r="AF321" s="11"/>
      <c r="AG321" s="11"/>
      <c r="AH321" s="11"/>
      <c r="AI321" s="11"/>
      <c r="AJ321" s="11"/>
      <c r="AK321" s="11"/>
    </row>
    <row r="322" ht="13.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89"/>
      <c r="AB322" s="11"/>
      <c r="AC322" s="264"/>
      <c r="AD322" s="264"/>
      <c r="AE322" s="11"/>
      <c r="AF322" s="11"/>
      <c r="AG322" s="11"/>
      <c r="AH322" s="11"/>
      <c r="AI322" s="11"/>
      <c r="AJ322" s="11"/>
      <c r="AK322" s="11"/>
    </row>
    <row r="323" ht="13.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89"/>
      <c r="AB323" s="11"/>
      <c r="AC323" s="264"/>
      <c r="AD323" s="264"/>
      <c r="AE323" s="11"/>
      <c r="AF323" s="11"/>
      <c r="AG323" s="11"/>
      <c r="AH323" s="11"/>
      <c r="AI323" s="11"/>
      <c r="AJ323" s="11"/>
      <c r="AK323" s="11"/>
    </row>
    <row r="324" ht="13.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89"/>
      <c r="AB324" s="11"/>
      <c r="AC324" s="264"/>
      <c r="AD324" s="264"/>
      <c r="AE324" s="11"/>
      <c r="AF324" s="11"/>
      <c r="AG324" s="11"/>
      <c r="AH324" s="11"/>
      <c r="AI324" s="11"/>
      <c r="AJ324" s="11"/>
      <c r="AK324" s="11"/>
    </row>
    <row r="325" ht="13.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89"/>
      <c r="AB325" s="11"/>
      <c r="AC325" s="264"/>
      <c r="AD325" s="264"/>
      <c r="AE325" s="11"/>
      <c r="AF325" s="11"/>
      <c r="AG325" s="11"/>
      <c r="AH325" s="11"/>
      <c r="AI325" s="11"/>
      <c r="AJ325" s="11"/>
      <c r="AK325" s="11"/>
    </row>
    <row r="326" ht="13.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89"/>
      <c r="AB326" s="11"/>
      <c r="AC326" s="264"/>
      <c r="AD326" s="264"/>
      <c r="AE326" s="11"/>
      <c r="AF326" s="11"/>
      <c r="AG326" s="11"/>
      <c r="AH326" s="11"/>
      <c r="AI326" s="11"/>
      <c r="AJ326" s="11"/>
      <c r="AK326" s="11"/>
    </row>
    <row r="327" ht="13.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89"/>
      <c r="AB327" s="11"/>
      <c r="AC327" s="264"/>
      <c r="AD327" s="264"/>
      <c r="AE327" s="11"/>
      <c r="AF327" s="11"/>
      <c r="AG327" s="11"/>
      <c r="AH327" s="11"/>
      <c r="AI327" s="11"/>
      <c r="AJ327" s="11"/>
      <c r="AK327" s="11"/>
    </row>
    <row r="328" ht="13.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89"/>
      <c r="AB328" s="11"/>
      <c r="AC328" s="264"/>
      <c r="AD328" s="264"/>
      <c r="AE328" s="11"/>
      <c r="AF328" s="11"/>
      <c r="AG328" s="11"/>
      <c r="AH328" s="11"/>
      <c r="AI328" s="11"/>
      <c r="AJ328" s="11"/>
      <c r="AK328" s="11"/>
    </row>
    <row r="329" ht="13.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89"/>
      <c r="AB329" s="11"/>
      <c r="AC329" s="264"/>
      <c r="AD329" s="264"/>
      <c r="AE329" s="11"/>
      <c r="AF329" s="11"/>
      <c r="AG329" s="11"/>
      <c r="AH329" s="11"/>
      <c r="AI329" s="11"/>
      <c r="AJ329" s="11"/>
      <c r="AK329" s="11"/>
    </row>
    <row r="330" ht="13.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89"/>
      <c r="AB330" s="11"/>
      <c r="AC330" s="264"/>
      <c r="AD330" s="264"/>
      <c r="AE330" s="11"/>
      <c r="AF330" s="11"/>
      <c r="AG330" s="11"/>
      <c r="AH330" s="11"/>
      <c r="AI330" s="11"/>
      <c r="AJ330" s="11"/>
      <c r="AK330" s="11"/>
    </row>
    <row r="331" ht="13.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89"/>
      <c r="AB331" s="11"/>
      <c r="AC331" s="264"/>
      <c r="AD331" s="264"/>
      <c r="AE331" s="11"/>
      <c r="AF331" s="11"/>
      <c r="AG331" s="11"/>
      <c r="AH331" s="11"/>
      <c r="AI331" s="11"/>
      <c r="AJ331" s="11"/>
      <c r="AK331" s="11"/>
    </row>
    <row r="332" ht="13.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89"/>
      <c r="AB332" s="11"/>
      <c r="AC332" s="264"/>
      <c r="AD332" s="264"/>
      <c r="AE332" s="11"/>
      <c r="AF332" s="11"/>
      <c r="AG332" s="11"/>
      <c r="AH332" s="11"/>
      <c r="AI332" s="11"/>
      <c r="AJ332" s="11"/>
      <c r="AK332" s="11"/>
    </row>
    <row r="333" ht="13.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89"/>
      <c r="AB333" s="11"/>
      <c r="AC333" s="264"/>
      <c r="AD333" s="264"/>
      <c r="AE333" s="11"/>
      <c r="AF333" s="11"/>
      <c r="AG333" s="11"/>
      <c r="AH333" s="11"/>
      <c r="AI333" s="11"/>
      <c r="AJ333" s="11"/>
      <c r="AK333" s="11"/>
    </row>
    <row r="334" ht="13.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89"/>
      <c r="AB334" s="11"/>
      <c r="AC334" s="264"/>
      <c r="AD334" s="264"/>
      <c r="AE334" s="11"/>
      <c r="AF334" s="11"/>
      <c r="AG334" s="11"/>
      <c r="AH334" s="11"/>
      <c r="AI334" s="11"/>
      <c r="AJ334" s="11"/>
      <c r="AK334" s="11"/>
    </row>
    <row r="335" ht="13.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89"/>
      <c r="AB335" s="11"/>
      <c r="AC335" s="264"/>
      <c r="AD335" s="264"/>
      <c r="AE335" s="11"/>
      <c r="AF335" s="11"/>
      <c r="AG335" s="11"/>
      <c r="AH335" s="11"/>
      <c r="AI335" s="11"/>
      <c r="AJ335" s="11"/>
      <c r="AK335" s="11"/>
    </row>
    <row r="336" ht="13.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89"/>
      <c r="AB336" s="11"/>
      <c r="AC336" s="264"/>
      <c r="AD336" s="264"/>
      <c r="AE336" s="11"/>
      <c r="AF336" s="11"/>
      <c r="AG336" s="11"/>
      <c r="AH336" s="11"/>
      <c r="AI336" s="11"/>
      <c r="AJ336" s="11"/>
      <c r="AK336" s="11"/>
    </row>
    <row r="337" ht="13.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89"/>
      <c r="AB337" s="11"/>
      <c r="AC337" s="264"/>
      <c r="AD337" s="264"/>
      <c r="AE337" s="11"/>
      <c r="AF337" s="11"/>
      <c r="AG337" s="11"/>
      <c r="AH337" s="11"/>
      <c r="AI337" s="11"/>
      <c r="AJ337" s="11"/>
      <c r="AK337" s="11"/>
    </row>
    <row r="338" ht="13.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89"/>
      <c r="AB338" s="11"/>
      <c r="AC338" s="264"/>
      <c r="AD338" s="264"/>
      <c r="AE338" s="11"/>
      <c r="AF338" s="11"/>
      <c r="AG338" s="11"/>
      <c r="AH338" s="11"/>
      <c r="AI338" s="11"/>
      <c r="AJ338" s="11"/>
      <c r="AK338" s="11"/>
    </row>
    <row r="339" ht="13.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89"/>
      <c r="AB339" s="11"/>
      <c r="AC339" s="264"/>
      <c r="AD339" s="264"/>
      <c r="AE339" s="11"/>
      <c r="AF339" s="11"/>
      <c r="AG339" s="11"/>
      <c r="AH339" s="11"/>
      <c r="AI339" s="11"/>
      <c r="AJ339" s="11"/>
      <c r="AK339" s="11"/>
    </row>
    <row r="340" ht="13.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89"/>
      <c r="AB340" s="11"/>
      <c r="AC340" s="264"/>
      <c r="AD340" s="264"/>
      <c r="AE340" s="11"/>
      <c r="AF340" s="11"/>
      <c r="AG340" s="11"/>
      <c r="AH340" s="11"/>
      <c r="AI340" s="11"/>
      <c r="AJ340" s="11"/>
      <c r="AK340" s="11"/>
    </row>
    <row r="341" ht="13.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89"/>
      <c r="AB341" s="11"/>
      <c r="AC341" s="264"/>
      <c r="AD341" s="264"/>
      <c r="AE341" s="11"/>
      <c r="AF341" s="11"/>
      <c r="AG341" s="11"/>
      <c r="AH341" s="11"/>
      <c r="AI341" s="11"/>
      <c r="AJ341" s="11"/>
      <c r="AK341" s="11"/>
    </row>
    <row r="342" ht="13.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89"/>
      <c r="AB342" s="11"/>
      <c r="AC342" s="264"/>
      <c r="AD342" s="264"/>
      <c r="AE342" s="11"/>
      <c r="AF342" s="11"/>
      <c r="AG342" s="11"/>
      <c r="AH342" s="11"/>
      <c r="AI342" s="11"/>
      <c r="AJ342" s="11"/>
      <c r="AK342" s="11"/>
    </row>
    <row r="343" ht="13.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89"/>
      <c r="AB343" s="11"/>
      <c r="AC343" s="264"/>
      <c r="AD343" s="264"/>
      <c r="AE343" s="11"/>
      <c r="AF343" s="11"/>
      <c r="AG343" s="11"/>
      <c r="AH343" s="11"/>
      <c r="AI343" s="11"/>
      <c r="AJ343" s="11"/>
      <c r="AK343" s="11"/>
    </row>
    <row r="344" ht="13.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89"/>
      <c r="AB344" s="11"/>
      <c r="AC344" s="264"/>
      <c r="AD344" s="264"/>
      <c r="AE344" s="11"/>
      <c r="AF344" s="11"/>
      <c r="AG344" s="11"/>
      <c r="AH344" s="11"/>
      <c r="AI344" s="11"/>
      <c r="AJ344" s="11"/>
      <c r="AK344" s="11"/>
    </row>
    <row r="345" ht="13.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89"/>
      <c r="AB345" s="11"/>
      <c r="AC345" s="264"/>
      <c r="AD345" s="264"/>
      <c r="AE345" s="11"/>
      <c r="AF345" s="11"/>
      <c r="AG345" s="11"/>
      <c r="AH345" s="11"/>
      <c r="AI345" s="11"/>
      <c r="AJ345" s="11"/>
      <c r="AK345" s="11"/>
    </row>
    <row r="346" ht="13.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89"/>
      <c r="AB346" s="11"/>
      <c r="AC346" s="264"/>
      <c r="AD346" s="264"/>
      <c r="AE346" s="11"/>
      <c r="AF346" s="11"/>
      <c r="AG346" s="11"/>
      <c r="AH346" s="11"/>
      <c r="AI346" s="11"/>
      <c r="AJ346" s="11"/>
      <c r="AK346" s="11"/>
    </row>
    <row r="347" ht="13.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89"/>
      <c r="AB347" s="11"/>
      <c r="AC347" s="264"/>
      <c r="AD347" s="264"/>
      <c r="AE347" s="11"/>
      <c r="AF347" s="11"/>
      <c r="AG347" s="11"/>
      <c r="AH347" s="11"/>
      <c r="AI347" s="11"/>
      <c r="AJ347" s="11"/>
      <c r="AK347" s="11"/>
    </row>
    <row r="348" ht="13.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89"/>
      <c r="AB348" s="11"/>
      <c r="AC348" s="264"/>
      <c r="AD348" s="264"/>
      <c r="AE348" s="11"/>
      <c r="AF348" s="11"/>
      <c r="AG348" s="11"/>
      <c r="AH348" s="11"/>
      <c r="AI348" s="11"/>
      <c r="AJ348" s="11"/>
      <c r="AK348" s="11"/>
    </row>
    <row r="349" ht="13.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89"/>
      <c r="AB349" s="11"/>
      <c r="AC349" s="264"/>
      <c r="AD349" s="264"/>
      <c r="AE349" s="11"/>
      <c r="AF349" s="11"/>
      <c r="AG349" s="11"/>
      <c r="AH349" s="11"/>
      <c r="AI349" s="11"/>
      <c r="AJ349" s="11"/>
      <c r="AK349" s="11"/>
    </row>
    <row r="350" ht="13.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89"/>
      <c r="AB350" s="11"/>
      <c r="AC350" s="264"/>
      <c r="AD350" s="264"/>
      <c r="AE350" s="11"/>
      <c r="AF350" s="11"/>
      <c r="AG350" s="11"/>
      <c r="AH350" s="11"/>
      <c r="AI350" s="11"/>
      <c r="AJ350" s="11"/>
      <c r="AK350" s="11"/>
    </row>
    <row r="351" ht="13.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89"/>
      <c r="AB351" s="11"/>
      <c r="AC351" s="264"/>
      <c r="AD351" s="264"/>
      <c r="AE351" s="11"/>
      <c r="AF351" s="11"/>
      <c r="AG351" s="11"/>
      <c r="AH351" s="11"/>
      <c r="AI351" s="11"/>
      <c r="AJ351" s="11"/>
      <c r="AK351" s="11"/>
    </row>
    <row r="352" ht="13.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89"/>
      <c r="AB352" s="11"/>
      <c r="AC352" s="264"/>
      <c r="AD352" s="264"/>
      <c r="AE352" s="11"/>
      <c r="AF352" s="11"/>
      <c r="AG352" s="11"/>
      <c r="AH352" s="11"/>
      <c r="AI352" s="11"/>
      <c r="AJ352" s="11"/>
      <c r="AK352" s="11"/>
    </row>
    <row r="353" ht="13.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89"/>
      <c r="AB353" s="11"/>
      <c r="AC353" s="264"/>
      <c r="AD353" s="264"/>
      <c r="AE353" s="11"/>
      <c r="AF353" s="11"/>
      <c r="AG353" s="11"/>
      <c r="AH353" s="11"/>
      <c r="AI353" s="11"/>
      <c r="AJ353" s="11"/>
      <c r="AK353" s="11"/>
    </row>
    <row r="354" ht="13.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89"/>
      <c r="AB354" s="11"/>
      <c r="AC354" s="264"/>
      <c r="AD354" s="264"/>
      <c r="AE354" s="11"/>
      <c r="AF354" s="11"/>
      <c r="AG354" s="11"/>
      <c r="AH354" s="11"/>
      <c r="AI354" s="11"/>
      <c r="AJ354" s="11"/>
      <c r="AK354" s="11"/>
    </row>
    <row r="355" ht="13.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89"/>
      <c r="AB355" s="11"/>
      <c r="AC355" s="264"/>
      <c r="AD355" s="264"/>
      <c r="AE355" s="11"/>
      <c r="AF355" s="11"/>
      <c r="AG355" s="11"/>
      <c r="AH355" s="11"/>
      <c r="AI355" s="11"/>
      <c r="AJ355" s="11"/>
      <c r="AK355" s="11"/>
    </row>
    <row r="356" ht="13.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89"/>
      <c r="AB356" s="11"/>
      <c r="AC356" s="264"/>
      <c r="AD356" s="264"/>
      <c r="AE356" s="11"/>
      <c r="AF356" s="11"/>
      <c r="AG356" s="11"/>
      <c r="AH356" s="11"/>
      <c r="AI356" s="11"/>
      <c r="AJ356" s="11"/>
      <c r="AK356" s="11"/>
    </row>
    <row r="357" ht="13.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89"/>
      <c r="AB357" s="11"/>
      <c r="AC357" s="264"/>
      <c r="AD357" s="264"/>
      <c r="AE357" s="11"/>
      <c r="AF357" s="11"/>
      <c r="AG357" s="11"/>
      <c r="AH357" s="11"/>
      <c r="AI357" s="11"/>
      <c r="AJ357" s="11"/>
      <c r="AK357" s="11"/>
    </row>
    <row r="358" ht="13.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89"/>
      <c r="AB358" s="11"/>
      <c r="AC358" s="264"/>
      <c r="AD358" s="264"/>
      <c r="AE358" s="11"/>
      <c r="AF358" s="11"/>
      <c r="AG358" s="11"/>
      <c r="AH358" s="11"/>
      <c r="AI358" s="11"/>
      <c r="AJ358" s="11"/>
      <c r="AK358" s="11"/>
    </row>
    <row r="359" ht="13.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89"/>
      <c r="AB359" s="11"/>
      <c r="AC359" s="264"/>
      <c r="AD359" s="264"/>
      <c r="AE359" s="11"/>
      <c r="AF359" s="11"/>
      <c r="AG359" s="11"/>
      <c r="AH359" s="11"/>
      <c r="AI359" s="11"/>
      <c r="AJ359" s="11"/>
      <c r="AK359" s="11"/>
    </row>
    <row r="360" ht="13.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89"/>
      <c r="AB360" s="11"/>
      <c r="AC360" s="264"/>
      <c r="AD360" s="264"/>
      <c r="AE360" s="11"/>
      <c r="AF360" s="11"/>
      <c r="AG360" s="11"/>
      <c r="AH360" s="11"/>
      <c r="AI360" s="11"/>
      <c r="AJ360" s="11"/>
      <c r="AK360" s="11"/>
    </row>
    <row r="361" ht="13.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89"/>
      <c r="AB361" s="11"/>
      <c r="AC361" s="264"/>
      <c r="AD361" s="264"/>
      <c r="AE361" s="11"/>
      <c r="AF361" s="11"/>
      <c r="AG361" s="11"/>
      <c r="AH361" s="11"/>
      <c r="AI361" s="11"/>
      <c r="AJ361" s="11"/>
      <c r="AK361" s="11"/>
    </row>
    <row r="362" ht="13.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89"/>
      <c r="AB362" s="11"/>
      <c r="AC362" s="264"/>
      <c r="AD362" s="264"/>
      <c r="AE362" s="11"/>
      <c r="AF362" s="11"/>
      <c r="AG362" s="11"/>
      <c r="AH362" s="11"/>
      <c r="AI362" s="11"/>
      <c r="AJ362" s="11"/>
      <c r="AK362" s="11"/>
    </row>
    <row r="363" ht="13.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89"/>
      <c r="AB363" s="11"/>
      <c r="AC363" s="264"/>
      <c r="AD363" s="264"/>
      <c r="AE363" s="11"/>
      <c r="AF363" s="11"/>
      <c r="AG363" s="11"/>
      <c r="AH363" s="11"/>
      <c r="AI363" s="11"/>
      <c r="AJ363" s="11"/>
      <c r="AK363" s="11"/>
    </row>
    <row r="364" ht="13.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89"/>
      <c r="AB364" s="11"/>
      <c r="AC364" s="264"/>
      <c r="AD364" s="264"/>
      <c r="AE364" s="11"/>
      <c r="AF364" s="11"/>
      <c r="AG364" s="11"/>
      <c r="AH364" s="11"/>
      <c r="AI364" s="11"/>
      <c r="AJ364" s="11"/>
      <c r="AK364" s="11"/>
    </row>
    <row r="365" ht="13.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89"/>
      <c r="AB365" s="11"/>
      <c r="AC365" s="264"/>
      <c r="AD365" s="264"/>
      <c r="AE365" s="11"/>
      <c r="AF365" s="11"/>
      <c r="AG365" s="11"/>
      <c r="AH365" s="11"/>
      <c r="AI365" s="11"/>
      <c r="AJ365" s="11"/>
      <c r="AK365" s="11"/>
    </row>
    <row r="366" ht="13.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89"/>
      <c r="AB366" s="11"/>
      <c r="AC366" s="264"/>
      <c r="AD366" s="264"/>
      <c r="AE366" s="11"/>
      <c r="AF366" s="11"/>
      <c r="AG366" s="11"/>
      <c r="AH366" s="11"/>
      <c r="AI366" s="11"/>
      <c r="AJ366" s="11"/>
      <c r="AK366" s="11"/>
    </row>
    <row r="367" ht="13.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89"/>
      <c r="AB367" s="11"/>
      <c r="AC367" s="264"/>
      <c r="AD367" s="264"/>
      <c r="AE367" s="11"/>
      <c r="AF367" s="11"/>
      <c r="AG367" s="11"/>
      <c r="AH367" s="11"/>
      <c r="AI367" s="11"/>
      <c r="AJ367" s="11"/>
      <c r="AK367" s="11"/>
    </row>
    <row r="368" ht="13.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89"/>
      <c r="AB368" s="11"/>
      <c r="AC368" s="264"/>
      <c r="AD368" s="264"/>
      <c r="AE368" s="11"/>
      <c r="AF368" s="11"/>
      <c r="AG368" s="11"/>
      <c r="AH368" s="11"/>
      <c r="AI368" s="11"/>
      <c r="AJ368" s="11"/>
      <c r="AK368" s="11"/>
    </row>
    <row r="369" ht="13.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89"/>
      <c r="AB369" s="11"/>
      <c r="AC369" s="264"/>
      <c r="AD369" s="264"/>
      <c r="AE369" s="11"/>
      <c r="AF369" s="11"/>
      <c r="AG369" s="11"/>
      <c r="AH369" s="11"/>
      <c r="AI369" s="11"/>
      <c r="AJ369" s="11"/>
      <c r="AK369" s="11"/>
    </row>
    <row r="370" ht="13.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89"/>
      <c r="AB370" s="11"/>
      <c r="AC370" s="264"/>
      <c r="AD370" s="264"/>
      <c r="AE370" s="11"/>
      <c r="AF370" s="11"/>
      <c r="AG370" s="11"/>
      <c r="AH370" s="11"/>
      <c r="AI370" s="11"/>
      <c r="AJ370" s="11"/>
      <c r="AK370" s="11"/>
    </row>
    <row r="371" ht="13.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89"/>
      <c r="AB371" s="11"/>
      <c r="AC371" s="264"/>
      <c r="AD371" s="264"/>
      <c r="AE371" s="11"/>
      <c r="AF371" s="11"/>
      <c r="AG371" s="11"/>
      <c r="AH371" s="11"/>
      <c r="AI371" s="11"/>
      <c r="AJ371" s="11"/>
      <c r="AK371" s="11"/>
    </row>
    <row r="372" ht="13.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89"/>
      <c r="AB372" s="11"/>
      <c r="AC372" s="264"/>
      <c r="AD372" s="264"/>
      <c r="AE372" s="11"/>
      <c r="AF372" s="11"/>
      <c r="AG372" s="11"/>
      <c r="AH372" s="11"/>
      <c r="AI372" s="11"/>
      <c r="AJ372" s="11"/>
      <c r="AK372" s="11"/>
    </row>
    <row r="373" ht="13.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89"/>
      <c r="AB373" s="11"/>
      <c r="AC373" s="264"/>
      <c r="AD373" s="264"/>
      <c r="AE373" s="11"/>
      <c r="AF373" s="11"/>
      <c r="AG373" s="11"/>
      <c r="AH373" s="11"/>
      <c r="AI373" s="11"/>
      <c r="AJ373" s="11"/>
      <c r="AK373" s="11"/>
    </row>
    <row r="374" ht="13.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89"/>
      <c r="AB374" s="11"/>
      <c r="AC374" s="264"/>
      <c r="AD374" s="264"/>
      <c r="AE374" s="11"/>
      <c r="AF374" s="11"/>
      <c r="AG374" s="11"/>
      <c r="AH374" s="11"/>
      <c r="AI374" s="11"/>
      <c r="AJ374" s="11"/>
      <c r="AK374" s="11"/>
    </row>
    <row r="375" ht="13.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89"/>
      <c r="AB375" s="11"/>
      <c r="AC375" s="264"/>
      <c r="AD375" s="264"/>
      <c r="AE375" s="11"/>
      <c r="AF375" s="11"/>
      <c r="AG375" s="11"/>
      <c r="AH375" s="11"/>
      <c r="AI375" s="11"/>
      <c r="AJ375" s="11"/>
      <c r="AK375" s="11"/>
    </row>
    <row r="376" ht="13.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89"/>
      <c r="AB376" s="11"/>
      <c r="AC376" s="264"/>
      <c r="AD376" s="264"/>
      <c r="AE376" s="11"/>
      <c r="AF376" s="11"/>
      <c r="AG376" s="11"/>
      <c r="AH376" s="11"/>
      <c r="AI376" s="11"/>
      <c r="AJ376" s="11"/>
      <c r="AK376" s="11"/>
    </row>
    <row r="377" ht="13.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89"/>
      <c r="AB377" s="11"/>
      <c r="AC377" s="264"/>
      <c r="AD377" s="264"/>
      <c r="AE377" s="11"/>
      <c r="AF377" s="11"/>
      <c r="AG377" s="11"/>
      <c r="AH377" s="11"/>
      <c r="AI377" s="11"/>
      <c r="AJ377" s="11"/>
      <c r="AK377" s="11"/>
    </row>
    <row r="378" ht="13.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89"/>
      <c r="AB378" s="11"/>
      <c r="AC378" s="264"/>
      <c r="AD378" s="264"/>
      <c r="AE378" s="11"/>
      <c r="AF378" s="11"/>
      <c r="AG378" s="11"/>
      <c r="AH378" s="11"/>
      <c r="AI378" s="11"/>
      <c r="AJ378" s="11"/>
      <c r="AK378" s="11"/>
    </row>
    <row r="379" ht="13.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89"/>
      <c r="AB379" s="11"/>
      <c r="AC379" s="264"/>
      <c r="AD379" s="264"/>
      <c r="AE379" s="11"/>
      <c r="AF379" s="11"/>
      <c r="AG379" s="11"/>
      <c r="AH379" s="11"/>
      <c r="AI379" s="11"/>
      <c r="AJ379" s="11"/>
      <c r="AK379" s="11"/>
    </row>
    <row r="380" ht="13.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89"/>
      <c r="AB380" s="11"/>
      <c r="AC380" s="264"/>
      <c r="AD380" s="264"/>
      <c r="AE380" s="11"/>
      <c r="AF380" s="11"/>
      <c r="AG380" s="11"/>
      <c r="AH380" s="11"/>
      <c r="AI380" s="11"/>
      <c r="AJ380" s="11"/>
      <c r="AK380" s="11"/>
    </row>
    <row r="381" ht="13.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89"/>
      <c r="AB381" s="11"/>
      <c r="AC381" s="264"/>
      <c r="AD381" s="264"/>
      <c r="AE381" s="11"/>
      <c r="AF381" s="11"/>
      <c r="AG381" s="11"/>
      <c r="AH381" s="11"/>
      <c r="AI381" s="11"/>
      <c r="AJ381" s="11"/>
      <c r="AK381" s="11"/>
    </row>
    <row r="382" ht="13.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89"/>
      <c r="AB382" s="11"/>
      <c r="AC382" s="264"/>
      <c r="AD382" s="264"/>
      <c r="AE382" s="11"/>
      <c r="AF382" s="11"/>
      <c r="AG382" s="11"/>
      <c r="AH382" s="11"/>
      <c r="AI382" s="11"/>
      <c r="AJ382" s="11"/>
      <c r="AK382" s="11"/>
    </row>
    <row r="383" ht="13.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89"/>
      <c r="AB383" s="11"/>
      <c r="AC383" s="264"/>
      <c r="AD383" s="264"/>
      <c r="AE383" s="11"/>
      <c r="AF383" s="11"/>
      <c r="AG383" s="11"/>
      <c r="AH383" s="11"/>
      <c r="AI383" s="11"/>
      <c r="AJ383" s="11"/>
      <c r="AK383" s="11"/>
    </row>
    <row r="384" ht="13.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89"/>
      <c r="AB384" s="11"/>
      <c r="AC384" s="264"/>
      <c r="AD384" s="264"/>
      <c r="AE384" s="11"/>
      <c r="AF384" s="11"/>
      <c r="AG384" s="11"/>
      <c r="AH384" s="11"/>
      <c r="AI384" s="11"/>
      <c r="AJ384" s="11"/>
      <c r="AK384" s="11"/>
    </row>
    <row r="385" ht="13.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89"/>
      <c r="AB385" s="11"/>
      <c r="AC385" s="264"/>
      <c r="AD385" s="264"/>
      <c r="AE385" s="11"/>
      <c r="AF385" s="11"/>
      <c r="AG385" s="11"/>
      <c r="AH385" s="11"/>
      <c r="AI385" s="11"/>
      <c r="AJ385" s="11"/>
      <c r="AK385" s="11"/>
    </row>
    <row r="386" ht="13.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89"/>
      <c r="AB386" s="11"/>
      <c r="AC386" s="264"/>
      <c r="AD386" s="264"/>
      <c r="AE386" s="11"/>
      <c r="AF386" s="11"/>
      <c r="AG386" s="11"/>
      <c r="AH386" s="11"/>
      <c r="AI386" s="11"/>
      <c r="AJ386" s="11"/>
      <c r="AK386" s="11"/>
    </row>
    <row r="387" ht="13.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89"/>
      <c r="AB387" s="11"/>
      <c r="AC387" s="264"/>
      <c r="AD387" s="264"/>
      <c r="AE387" s="11"/>
      <c r="AF387" s="11"/>
      <c r="AG387" s="11"/>
      <c r="AH387" s="11"/>
      <c r="AI387" s="11"/>
      <c r="AJ387" s="11"/>
      <c r="AK387" s="11"/>
    </row>
    <row r="388" ht="13.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89"/>
      <c r="AB388" s="11"/>
      <c r="AC388" s="264"/>
      <c r="AD388" s="264"/>
      <c r="AE388" s="11"/>
      <c r="AF388" s="11"/>
      <c r="AG388" s="11"/>
      <c r="AH388" s="11"/>
      <c r="AI388" s="11"/>
      <c r="AJ388" s="11"/>
      <c r="AK388" s="11"/>
    </row>
    <row r="389" ht="13.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89"/>
      <c r="AB389" s="11"/>
      <c r="AC389" s="264"/>
      <c r="AD389" s="264"/>
      <c r="AE389" s="11"/>
      <c r="AF389" s="11"/>
      <c r="AG389" s="11"/>
      <c r="AH389" s="11"/>
      <c r="AI389" s="11"/>
      <c r="AJ389" s="11"/>
      <c r="AK389" s="11"/>
    </row>
    <row r="390" ht="13.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89"/>
      <c r="AB390" s="11"/>
      <c r="AC390" s="264"/>
      <c r="AD390" s="264"/>
      <c r="AE390" s="11"/>
      <c r="AF390" s="11"/>
      <c r="AG390" s="11"/>
      <c r="AH390" s="11"/>
      <c r="AI390" s="11"/>
      <c r="AJ390" s="11"/>
      <c r="AK390" s="11"/>
    </row>
    <row r="391" ht="13.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89"/>
      <c r="AB391" s="11"/>
      <c r="AC391" s="264"/>
      <c r="AD391" s="264"/>
      <c r="AE391" s="11"/>
      <c r="AF391" s="11"/>
      <c r="AG391" s="11"/>
      <c r="AH391" s="11"/>
      <c r="AI391" s="11"/>
      <c r="AJ391" s="11"/>
      <c r="AK391" s="11"/>
    </row>
    <row r="392" ht="13.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89"/>
      <c r="AB392" s="11"/>
      <c r="AC392" s="264"/>
      <c r="AD392" s="264"/>
      <c r="AE392" s="11"/>
      <c r="AF392" s="11"/>
      <c r="AG392" s="11"/>
      <c r="AH392" s="11"/>
      <c r="AI392" s="11"/>
      <c r="AJ392" s="11"/>
      <c r="AK392" s="11"/>
    </row>
    <row r="393" ht="13.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89"/>
      <c r="AB393" s="11"/>
      <c r="AC393" s="264"/>
      <c r="AD393" s="264"/>
      <c r="AE393" s="11"/>
      <c r="AF393" s="11"/>
      <c r="AG393" s="11"/>
      <c r="AH393" s="11"/>
      <c r="AI393" s="11"/>
      <c r="AJ393" s="11"/>
      <c r="AK393" s="11"/>
    </row>
    <row r="394" ht="13.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89"/>
      <c r="AB394" s="11"/>
      <c r="AC394" s="264"/>
      <c r="AD394" s="264"/>
      <c r="AE394" s="11"/>
      <c r="AF394" s="11"/>
      <c r="AG394" s="11"/>
      <c r="AH394" s="11"/>
      <c r="AI394" s="11"/>
      <c r="AJ394" s="11"/>
      <c r="AK394" s="11"/>
    </row>
    <row r="395" ht="13.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89"/>
      <c r="AB395" s="11"/>
      <c r="AC395" s="264"/>
      <c r="AD395" s="264"/>
      <c r="AE395" s="11"/>
      <c r="AF395" s="11"/>
      <c r="AG395" s="11"/>
      <c r="AH395" s="11"/>
      <c r="AI395" s="11"/>
      <c r="AJ395" s="11"/>
      <c r="AK395" s="11"/>
    </row>
    <row r="396" ht="13.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89"/>
      <c r="AB396" s="11"/>
      <c r="AC396" s="264"/>
      <c r="AD396" s="264"/>
      <c r="AE396" s="11"/>
      <c r="AF396" s="11"/>
      <c r="AG396" s="11"/>
      <c r="AH396" s="11"/>
      <c r="AI396" s="11"/>
      <c r="AJ396" s="11"/>
      <c r="AK396" s="11"/>
    </row>
    <row r="397" ht="13.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89"/>
      <c r="AB397" s="11"/>
      <c r="AC397" s="264"/>
      <c r="AD397" s="264"/>
      <c r="AE397" s="11"/>
      <c r="AF397" s="11"/>
      <c r="AG397" s="11"/>
      <c r="AH397" s="11"/>
      <c r="AI397" s="11"/>
      <c r="AJ397" s="11"/>
      <c r="AK397" s="11"/>
    </row>
    <row r="398" ht="13.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89"/>
      <c r="AB398" s="11"/>
      <c r="AC398" s="264"/>
      <c r="AD398" s="264"/>
      <c r="AE398" s="11"/>
      <c r="AF398" s="11"/>
      <c r="AG398" s="11"/>
      <c r="AH398" s="11"/>
      <c r="AI398" s="11"/>
      <c r="AJ398" s="11"/>
      <c r="AK398" s="11"/>
    </row>
    <row r="399" ht="13.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89"/>
      <c r="AB399" s="11"/>
      <c r="AC399" s="264"/>
      <c r="AD399" s="264"/>
      <c r="AE399" s="11"/>
      <c r="AF399" s="11"/>
      <c r="AG399" s="11"/>
      <c r="AH399" s="11"/>
      <c r="AI399" s="11"/>
      <c r="AJ399" s="11"/>
      <c r="AK399" s="11"/>
    </row>
    <row r="400" ht="13.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89"/>
      <c r="AB400" s="11"/>
      <c r="AC400" s="264"/>
      <c r="AD400" s="264"/>
      <c r="AE400" s="11"/>
      <c r="AF400" s="11"/>
      <c r="AG400" s="11"/>
      <c r="AH400" s="11"/>
      <c r="AI400" s="11"/>
      <c r="AJ400" s="11"/>
      <c r="AK400" s="11"/>
    </row>
    <row r="401" ht="13.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89"/>
      <c r="AB401" s="11"/>
      <c r="AC401" s="264"/>
      <c r="AD401" s="264"/>
      <c r="AE401" s="11"/>
      <c r="AF401" s="11"/>
      <c r="AG401" s="11"/>
      <c r="AH401" s="11"/>
      <c r="AI401" s="11"/>
      <c r="AJ401" s="11"/>
      <c r="AK401" s="11"/>
    </row>
    <row r="402" ht="13.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89"/>
      <c r="AB402" s="11"/>
      <c r="AC402" s="264"/>
      <c r="AD402" s="264"/>
      <c r="AE402" s="11"/>
      <c r="AF402" s="11"/>
      <c r="AG402" s="11"/>
      <c r="AH402" s="11"/>
      <c r="AI402" s="11"/>
      <c r="AJ402" s="11"/>
      <c r="AK402" s="11"/>
    </row>
    <row r="403" ht="13.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89"/>
      <c r="AB403" s="11"/>
      <c r="AC403" s="264"/>
      <c r="AD403" s="264"/>
      <c r="AE403" s="11"/>
      <c r="AF403" s="11"/>
      <c r="AG403" s="11"/>
      <c r="AH403" s="11"/>
      <c r="AI403" s="11"/>
      <c r="AJ403" s="11"/>
      <c r="AK403" s="11"/>
    </row>
    <row r="404" ht="13.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89"/>
      <c r="AB404" s="11"/>
      <c r="AC404" s="264"/>
      <c r="AD404" s="264"/>
      <c r="AE404" s="11"/>
      <c r="AF404" s="11"/>
      <c r="AG404" s="11"/>
      <c r="AH404" s="11"/>
      <c r="AI404" s="11"/>
      <c r="AJ404" s="11"/>
      <c r="AK404" s="11"/>
    </row>
    <row r="405" ht="13.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89"/>
      <c r="AB405" s="11"/>
      <c r="AC405" s="264"/>
      <c r="AD405" s="264"/>
      <c r="AE405" s="11"/>
      <c r="AF405" s="11"/>
      <c r="AG405" s="11"/>
      <c r="AH405" s="11"/>
      <c r="AI405" s="11"/>
      <c r="AJ405" s="11"/>
      <c r="AK405" s="11"/>
    </row>
    <row r="406" ht="13.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89"/>
      <c r="AB406" s="11"/>
      <c r="AC406" s="264"/>
      <c r="AD406" s="264"/>
      <c r="AE406" s="11"/>
      <c r="AF406" s="11"/>
      <c r="AG406" s="11"/>
      <c r="AH406" s="11"/>
      <c r="AI406" s="11"/>
      <c r="AJ406" s="11"/>
      <c r="AK406" s="11"/>
    </row>
    <row r="407" ht="13.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89"/>
      <c r="AB407" s="11"/>
      <c r="AC407" s="264"/>
      <c r="AD407" s="264"/>
      <c r="AE407" s="11"/>
      <c r="AF407" s="11"/>
      <c r="AG407" s="11"/>
      <c r="AH407" s="11"/>
      <c r="AI407" s="11"/>
      <c r="AJ407" s="11"/>
      <c r="AK407" s="11"/>
    </row>
    <row r="408" ht="13.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89"/>
      <c r="AB408" s="11"/>
      <c r="AC408" s="264"/>
      <c r="AD408" s="264"/>
      <c r="AE408" s="11"/>
      <c r="AF408" s="11"/>
      <c r="AG408" s="11"/>
      <c r="AH408" s="11"/>
      <c r="AI408" s="11"/>
      <c r="AJ408" s="11"/>
      <c r="AK408" s="11"/>
    </row>
    <row r="409" ht="13.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89"/>
      <c r="AB409" s="11"/>
      <c r="AC409" s="264"/>
      <c r="AD409" s="264"/>
      <c r="AE409" s="11"/>
      <c r="AF409" s="11"/>
      <c r="AG409" s="11"/>
      <c r="AH409" s="11"/>
      <c r="AI409" s="11"/>
      <c r="AJ409" s="11"/>
      <c r="AK409" s="11"/>
    </row>
    <row r="410" ht="13.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89"/>
      <c r="AB410" s="11"/>
      <c r="AC410" s="264"/>
      <c r="AD410" s="264"/>
      <c r="AE410" s="11"/>
      <c r="AF410" s="11"/>
      <c r="AG410" s="11"/>
      <c r="AH410" s="11"/>
      <c r="AI410" s="11"/>
      <c r="AJ410" s="11"/>
      <c r="AK410" s="11"/>
    </row>
    <row r="411" ht="13.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89"/>
      <c r="AB411" s="11"/>
      <c r="AC411" s="264"/>
      <c r="AD411" s="264"/>
      <c r="AE411" s="11"/>
      <c r="AF411" s="11"/>
      <c r="AG411" s="11"/>
      <c r="AH411" s="11"/>
      <c r="AI411" s="11"/>
      <c r="AJ411" s="11"/>
      <c r="AK411" s="11"/>
    </row>
    <row r="412" ht="13.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89"/>
      <c r="AB412" s="11"/>
      <c r="AC412" s="264"/>
      <c r="AD412" s="264"/>
      <c r="AE412" s="11"/>
      <c r="AF412" s="11"/>
      <c r="AG412" s="11"/>
      <c r="AH412" s="11"/>
      <c r="AI412" s="11"/>
      <c r="AJ412" s="11"/>
      <c r="AK412" s="11"/>
    </row>
    <row r="413" ht="13.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89"/>
      <c r="AB413" s="11"/>
      <c r="AC413" s="264"/>
      <c r="AD413" s="264"/>
      <c r="AE413" s="11"/>
      <c r="AF413" s="11"/>
      <c r="AG413" s="11"/>
      <c r="AH413" s="11"/>
      <c r="AI413" s="11"/>
      <c r="AJ413" s="11"/>
      <c r="AK413" s="11"/>
    </row>
    <row r="414" ht="13.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89"/>
      <c r="AB414" s="11"/>
      <c r="AC414" s="264"/>
      <c r="AD414" s="264"/>
      <c r="AE414" s="11"/>
      <c r="AF414" s="11"/>
      <c r="AG414" s="11"/>
      <c r="AH414" s="11"/>
      <c r="AI414" s="11"/>
      <c r="AJ414" s="11"/>
      <c r="AK414" s="11"/>
    </row>
    <row r="415" ht="13.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89"/>
      <c r="AB415" s="11"/>
      <c r="AC415" s="264"/>
      <c r="AD415" s="264"/>
      <c r="AE415" s="11"/>
      <c r="AF415" s="11"/>
      <c r="AG415" s="11"/>
      <c r="AH415" s="11"/>
      <c r="AI415" s="11"/>
      <c r="AJ415" s="11"/>
      <c r="AK415" s="11"/>
    </row>
    <row r="416" ht="13.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89"/>
      <c r="AB416" s="11"/>
      <c r="AC416" s="264"/>
      <c r="AD416" s="264"/>
      <c r="AE416" s="11"/>
      <c r="AF416" s="11"/>
      <c r="AG416" s="11"/>
      <c r="AH416" s="11"/>
      <c r="AI416" s="11"/>
      <c r="AJ416" s="11"/>
      <c r="AK416" s="11"/>
    </row>
    <row r="417" ht="13.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89"/>
      <c r="AB417" s="11"/>
      <c r="AC417" s="264"/>
      <c r="AD417" s="264"/>
      <c r="AE417" s="11"/>
      <c r="AF417" s="11"/>
      <c r="AG417" s="11"/>
      <c r="AH417" s="11"/>
      <c r="AI417" s="11"/>
      <c r="AJ417" s="11"/>
      <c r="AK417" s="11"/>
    </row>
    <row r="418" ht="13.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89"/>
      <c r="AB418" s="11"/>
      <c r="AC418" s="264"/>
      <c r="AD418" s="264"/>
      <c r="AE418" s="11"/>
      <c r="AF418" s="11"/>
      <c r="AG418" s="11"/>
      <c r="AH418" s="11"/>
      <c r="AI418" s="11"/>
      <c r="AJ418" s="11"/>
      <c r="AK418" s="11"/>
    </row>
    <row r="419" ht="13.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89"/>
      <c r="AB419" s="11"/>
      <c r="AC419" s="264"/>
      <c r="AD419" s="264"/>
      <c r="AE419" s="11"/>
      <c r="AF419" s="11"/>
      <c r="AG419" s="11"/>
      <c r="AH419" s="11"/>
      <c r="AI419" s="11"/>
      <c r="AJ419" s="11"/>
      <c r="AK419" s="11"/>
    </row>
    <row r="420" ht="13.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89"/>
      <c r="AB420" s="11"/>
      <c r="AC420" s="264"/>
      <c r="AD420" s="264"/>
      <c r="AE420" s="11"/>
      <c r="AF420" s="11"/>
      <c r="AG420" s="11"/>
      <c r="AH420" s="11"/>
      <c r="AI420" s="11"/>
      <c r="AJ420" s="11"/>
      <c r="AK420" s="11"/>
    </row>
    <row r="421" ht="13.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89"/>
      <c r="AB421" s="11"/>
      <c r="AC421" s="264"/>
      <c r="AD421" s="264"/>
      <c r="AE421" s="11"/>
      <c r="AF421" s="11"/>
      <c r="AG421" s="11"/>
      <c r="AH421" s="11"/>
      <c r="AI421" s="11"/>
      <c r="AJ421" s="11"/>
      <c r="AK421" s="11"/>
    </row>
    <row r="422" ht="13.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89"/>
      <c r="AB422" s="11"/>
      <c r="AC422" s="264"/>
      <c r="AD422" s="264"/>
      <c r="AE422" s="11"/>
      <c r="AF422" s="11"/>
      <c r="AG422" s="11"/>
      <c r="AH422" s="11"/>
      <c r="AI422" s="11"/>
      <c r="AJ422" s="11"/>
      <c r="AK422" s="11"/>
    </row>
    <row r="423" ht="13.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89"/>
      <c r="AB423" s="11"/>
      <c r="AC423" s="264"/>
      <c r="AD423" s="264"/>
      <c r="AE423" s="11"/>
      <c r="AF423" s="11"/>
      <c r="AG423" s="11"/>
      <c r="AH423" s="11"/>
      <c r="AI423" s="11"/>
      <c r="AJ423" s="11"/>
      <c r="AK423" s="11"/>
    </row>
    <row r="424" ht="13.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89"/>
      <c r="AB424" s="11"/>
      <c r="AC424" s="264"/>
      <c r="AD424" s="264"/>
      <c r="AE424" s="11"/>
      <c r="AF424" s="11"/>
      <c r="AG424" s="11"/>
      <c r="AH424" s="11"/>
      <c r="AI424" s="11"/>
      <c r="AJ424" s="11"/>
      <c r="AK424" s="11"/>
    </row>
    <row r="425" ht="13.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89"/>
      <c r="AB425" s="11"/>
      <c r="AC425" s="264"/>
      <c r="AD425" s="264"/>
      <c r="AE425" s="11"/>
      <c r="AF425" s="11"/>
      <c r="AG425" s="11"/>
      <c r="AH425" s="11"/>
      <c r="AI425" s="11"/>
      <c r="AJ425" s="11"/>
      <c r="AK425" s="11"/>
    </row>
    <row r="426" ht="13.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89"/>
      <c r="AB426" s="11"/>
      <c r="AC426" s="264"/>
      <c r="AD426" s="264"/>
      <c r="AE426" s="11"/>
      <c r="AF426" s="11"/>
      <c r="AG426" s="11"/>
      <c r="AH426" s="11"/>
      <c r="AI426" s="11"/>
      <c r="AJ426" s="11"/>
      <c r="AK426" s="11"/>
    </row>
    <row r="427" ht="13.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89"/>
      <c r="AB427" s="11"/>
      <c r="AC427" s="264"/>
      <c r="AD427" s="264"/>
      <c r="AE427" s="11"/>
      <c r="AF427" s="11"/>
      <c r="AG427" s="11"/>
      <c r="AH427" s="11"/>
      <c r="AI427" s="11"/>
      <c r="AJ427" s="11"/>
      <c r="AK427" s="11"/>
    </row>
    <row r="428" ht="13.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89"/>
      <c r="AB428" s="11"/>
      <c r="AC428" s="264"/>
      <c r="AD428" s="264"/>
      <c r="AE428" s="11"/>
      <c r="AF428" s="11"/>
      <c r="AG428" s="11"/>
      <c r="AH428" s="11"/>
      <c r="AI428" s="11"/>
      <c r="AJ428" s="11"/>
      <c r="AK428" s="11"/>
    </row>
    <row r="429" ht="13.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89"/>
      <c r="AB429" s="11"/>
      <c r="AC429" s="264"/>
      <c r="AD429" s="264"/>
      <c r="AE429" s="11"/>
      <c r="AF429" s="11"/>
      <c r="AG429" s="11"/>
      <c r="AH429" s="11"/>
      <c r="AI429" s="11"/>
      <c r="AJ429" s="11"/>
      <c r="AK429" s="11"/>
    </row>
    <row r="430" ht="13.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89"/>
      <c r="AB430" s="11"/>
      <c r="AC430" s="264"/>
      <c r="AD430" s="264"/>
      <c r="AE430" s="11"/>
      <c r="AF430" s="11"/>
      <c r="AG430" s="11"/>
      <c r="AH430" s="11"/>
      <c r="AI430" s="11"/>
      <c r="AJ430" s="11"/>
      <c r="AK430" s="11"/>
    </row>
    <row r="431" ht="13.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89"/>
      <c r="AB431" s="11"/>
      <c r="AC431" s="264"/>
      <c r="AD431" s="264"/>
      <c r="AE431" s="11"/>
      <c r="AF431" s="11"/>
      <c r="AG431" s="11"/>
      <c r="AH431" s="11"/>
      <c r="AI431" s="11"/>
      <c r="AJ431" s="11"/>
      <c r="AK431" s="11"/>
    </row>
    <row r="432" ht="13.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89"/>
      <c r="AB432" s="11"/>
      <c r="AC432" s="264"/>
      <c r="AD432" s="264"/>
      <c r="AE432" s="11"/>
      <c r="AF432" s="11"/>
      <c r="AG432" s="11"/>
      <c r="AH432" s="11"/>
      <c r="AI432" s="11"/>
      <c r="AJ432" s="11"/>
      <c r="AK432" s="11"/>
    </row>
    <row r="433" ht="13.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89"/>
      <c r="AB433" s="11"/>
      <c r="AC433" s="264"/>
      <c r="AD433" s="264"/>
      <c r="AE433" s="11"/>
      <c r="AF433" s="11"/>
      <c r="AG433" s="11"/>
      <c r="AH433" s="11"/>
      <c r="AI433" s="11"/>
      <c r="AJ433" s="11"/>
      <c r="AK433" s="11"/>
    </row>
    <row r="434" ht="13.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89"/>
      <c r="AB434" s="11"/>
      <c r="AC434" s="264"/>
      <c r="AD434" s="264"/>
      <c r="AE434" s="11"/>
      <c r="AF434" s="11"/>
      <c r="AG434" s="11"/>
      <c r="AH434" s="11"/>
      <c r="AI434" s="11"/>
      <c r="AJ434" s="11"/>
      <c r="AK434" s="11"/>
    </row>
    <row r="435" ht="13.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89"/>
      <c r="AB435" s="11"/>
      <c r="AC435" s="264"/>
      <c r="AD435" s="264"/>
      <c r="AE435" s="11"/>
      <c r="AF435" s="11"/>
      <c r="AG435" s="11"/>
      <c r="AH435" s="11"/>
      <c r="AI435" s="11"/>
      <c r="AJ435" s="11"/>
      <c r="AK435" s="11"/>
    </row>
    <row r="436" ht="13.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89"/>
      <c r="AB436" s="11"/>
      <c r="AC436" s="264"/>
      <c r="AD436" s="264"/>
      <c r="AE436" s="11"/>
      <c r="AF436" s="11"/>
      <c r="AG436" s="11"/>
      <c r="AH436" s="11"/>
      <c r="AI436" s="11"/>
      <c r="AJ436" s="11"/>
      <c r="AK436" s="11"/>
    </row>
    <row r="437" ht="13.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89"/>
      <c r="AB437" s="11"/>
      <c r="AC437" s="264"/>
      <c r="AD437" s="264"/>
      <c r="AE437" s="11"/>
      <c r="AF437" s="11"/>
      <c r="AG437" s="11"/>
      <c r="AH437" s="11"/>
      <c r="AI437" s="11"/>
      <c r="AJ437" s="11"/>
      <c r="AK437" s="11"/>
    </row>
    <row r="438" ht="13.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89"/>
      <c r="AB438" s="11"/>
      <c r="AC438" s="264"/>
      <c r="AD438" s="264"/>
      <c r="AE438" s="11"/>
      <c r="AF438" s="11"/>
      <c r="AG438" s="11"/>
      <c r="AH438" s="11"/>
      <c r="AI438" s="11"/>
      <c r="AJ438" s="11"/>
      <c r="AK438" s="11"/>
    </row>
    <row r="439" ht="13.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89"/>
      <c r="AB439" s="11"/>
      <c r="AC439" s="264"/>
      <c r="AD439" s="264"/>
      <c r="AE439" s="11"/>
      <c r="AF439" s="11"/>
      <c r="AG439" s="11"/>
      <c r="AH439" s="11"/>
      <c r="AI439" s="11"/>
      <c r="AJ439" s="11"/>
      <c r="AK439" s="11"/>
    </row>
    <row r="440" ht="13.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89"/>
      <c r="AB440" s="11"/>
      <c r="AC440" s="264"/>
      <c r="AD440" s="264"/>
      <c r="AE440" s="11"/>
      <c r="AF440" s="11"/>
      <c r="AG440" s="11"/>
      <c r="AH440" s="11"/>
      <c r="AI440" s="11"/>
      <c r="AJ440" s="11"/>
      <c r="AK440" s="11"/>
    </row>
    <row r="441" ht="13.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89"/>
      <c r="AB441" s="11"/>
      <c r="AC441" s="264"/>
      <c r="AD441" s="264"/>
      <c r="AE441" s="11"/>
      <c r="AF441" s="11"/>
      <c r="AG441" s="11"/>
      <c r="AH441" s="11"/>
      <c r="AI441" s="11"/>
      <c r="AJ441" s="11"/>
      <c r="AK441" s="11"/>
    </row>
    <row r="442" ht="13.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89"/>
      <c r="AB442" s="11"/>
      <c r="AC442" s="264"/>
      <c r="AD442" s="264"/>
      <c r="AE442" s="11"/>
      <c r="AF442" s="11"/>
      <c r="AG442" s="11"/>
      <c r="AH442" s="11"/>
      <c r="AI442" s="11"/>
      <c r="AJ442" s="11"/>
      <c r="AK442" s="11"/>
    </row>
    <row r="443" ht="13.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89"/>
      <c r="AB443" s="11"/>
      <c r="AC443" s="264"/>
      <c r="AD443" s="264"/>
      <c r="AE443" s="11"/>
      <c r="AF443" s="11"/>
      <c r="AG443" s="11"/>
      <c r="AH443" s="11"/>
      <c r="AI443" s="11"/>
      <c r="AJ443" s="11"/>
      <c r="AK443" s="11"/>
    </row>
    <row r="444" ht="13.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89"/>
      <c r="AB444" s="11"/>
      <c r="AC444" s="264"/>
      <c r="AD444" s="264"/>
      <c r="AE444" s="11"/>
      <c r="AF444" s="11"/>
      <c r="AG444" s="11"/>
      <c r="AH444" s="11"/>
      <c r="AI444" s="11"/>
      <c r="AJ444" s="11"/>
      <c r="AK444" s="11"/>
    </row>
    <row r="445" ht="13.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89"/>
      <c r="AB445" s="11"/>
      <c r="AC445" s="264"/>
      <c r="AD445" s="264"/>
      <c r="AE445" s="11"/>
      <c r="AF445" s="11"/>
      <c r="AG445" s="11"/>
      <c r="AH445" s="11"/>
      <c r="AI445" s="11"/>
      <c r="AJ445" s="11"/>
      <c r="AK445" s="11"/>
    </row>
    <row r="446" ht="13.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89"/>
      <c r="AB446" s="11"/>
      <c r="AC446" s="264"/>
      <c r="AD446" s="264"/>
      <c r="AE446" s="11"/>
      <c r="AF446" s="11"/>
      <c r="AG446" s="11"/>
      <c r="AH446" s="11"/>
      <c r="AI446" s="11"/>
      <c r="AJ446" s="11"/>
      <c r="AK446" s="11"/>
    </row>
    <row r="447" ht="13.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89"/>
      <c r="AB447" s="11"/>
      <c r="AC447" s="264"/>
      <c r="AD447" s="264"/>
      <c r="AE447" s="11"/>
      <c r="AF447" s="11"/>
      <c r="AG447" s="11"/>
      <c r="AH447" s="11"/>
      <c r="AI447" s="11"/>
      <c r="AJ447" s="11"/>
      <c r="AK447" s="11"/>
    </row>
    <row r="448" ht="13.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89"/>
      <c r="AB448" s="11"/>
      <c r="AC448" s="264"/>
      <c r="AD448" s="264"/>
      <c r="AE448" s="11"/>
      <c r="AF448" s="11"/>
      <c r="AG448" s="11"/>
      <c r="AH448" s="11"/>
      <c r="AI448" s="11"/>
      <c r="AJ448" s="11"/>
      <c r="AK448" s="11"/>
    </row>
    <row r="449" ht="13.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89"/>
      <c r="AB449" s="11"/>
      <c r="AC449" s="264"/>
      <c r="AD449" s="264"/>
      <c r="AE449" s="11"/>
      <c r="AF449" s="11"/>
      <c r="AG449" s="11"/>
      <c r="AH449" s="11"/>
      <c r="AI449" s="11"/>
      <c r="AJ449" s="11"/>
      <c r="AK449" s="11"/>
    </row>
    <row r="450" ht="13.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89"/>
      <c r="AB450" s="11"/>
      <c r="AC450" s="264"/>
      <c r="AD450" s="264"/>
      <c r="AE450" s="11"/>
      <c r="AF450" s="11"/>
      <c r="AG450" s="11"/>
      <c r="AH450" s="11"/>
      <c r="AI450" s="11"/>
      <c r="AJ450" s="11"/>
      <c r="AK450" s="11"/>
    </row>
    <row r="451" ht="13.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89"/>
      <c r="AB451" s="11"/>
      <c r="AC451" s="264"/>
      <c r="AD451" s="264"/>
      <c r="AE451" s="11"/>
      <c r="AF451" s="11"/>
      <c r="AG451" s="11"/>
      <c r="AH451" s="11"/>
      <c r="AI451" s="11"/>
      <c r="AJ451" s="11"/>
      <c r="AK451" s="11"/>
    </row>
    <row r="452" ht="13.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89"/>
      <c r="AB452" s="11"/>
      <c r="AC452" s="264"/>
      <c r="AD452" s="264"/>
      <c r="AE452" s="11"/>
      <c r="AF452" s="11"/>
      <c r="AG452" s="11"/>
      <c r="AH452" s="11"/>
      <c r="AI452" s="11"/>
      <c r="AJ452" s="11"/>
      <c r="AK452" s="11"/>
    </row>
    <row r="453" ht="13.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89"/>
      <c r="AB453" s="11"/>
      <c r="AC453" s="264"/>
      <c r="AD453" s="264"/>
      <c r="AE453" s="11"/>
      <c r="AF453" s="11"/>
      <c r="AG453" s="11"/>
      <c r="AH453" s="11"/>
      <c r="AI453" s="11"/>
      <c r="AJ453" s="11"/>
      <c r="AK453" s="11"/>
    </row>
    <row r="454" ht="13.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89"/>
      <c r="AB454" s="11"/>
      <c r="AC454" s="264"/>
      <c r="AD454" s="264"/>
      <c r="AE454" s="11"/>
      <c r="AF454" s="11"/>
      <c r="AG454" s="11"/>
      <c r="AH454" s="11"/>
      <c r="AI454" s="11"/>
      <c r="AJ454" s="11"/>
      <c r="AK454" s="11"/>
    </row>
    <row r="455" ht="13.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89"/>
      <c r="AB455" s="11"/>
      <c r="AC455" s="264"/>
      <c r="AD455" s="264"/>
      <c r="AE455" s="11"/>
      <c r="AF455" s="11"/>
      <c r="AG455" s="11"/>
      <c r="AH455" s="11"/>
      <c r="AI455" s="11"/>
      <c r="AJ455" s="11"/>
      <c r="AK455" s="11"/>
    </row>
    <row r="456" ht="13.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89"/>
      <c r="AB456" s="11"/>
      <c r="AC456" s="264"/>
      <c r="AD456" s="264"/>
      <c r="AE456" s="11"/>
      <c r="AF456" s="11"/>
      <c r="AG456" s="11"/>
      <c r="AH456" s="11"/>
      <c r="AI456" s="11"/>
      <c r="AJ456" s="11"/>
      <c r="AK456" s="11"/>
    </row>
    <row r="457" ht="13.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89"/>
      <c r="AB457" s="11"/>
      <c r="AC457" s="264"/>
      <c r="AD457" s="264"/>
      <c r="AE457" s="11"/>
      <c r="AF457" s="11"/>
      <c r="AG457" s="11"/>
      <c r="AH457" s="11"/>
      <c r="AI457" s="11"/>
      <c r="AJ457" s="11"/>
      <c r="AK457" s="11"/>
    </row>
    <row r="458" ht="13.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89"/>
      <c r="AB458" s="11"/>
      <c r="AC458" s="264"/>
      <c r="AD458" s="264"/>
      <c r="AE458" s="11"/>
      <c r="AF458" s="11"/>
      <c r="AG458" s="11"/>
      <c r="AH458" s="11"/>
      <c r="AI458" s="11"/>
      <c r="AJ458" s="11"/>
      <c r="AK458" s="11"/>
    </row>
    <row r="459" ht="13.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89"/>
      <c r="AB459" s="11"/>
      <c r="AC459" s="264"/>
      <c r="AD459" s="264"/>
      <c r="AE459" s="11"/>
      <c r="AF459" s="11"/>
      <c r="AG459" s="11"/>
      <c r="AH459" s="11"/>
      <c r="AI459" s="11"/>
      <c r="AJ459" s="11"/>
      <c r="AK459" s="11"/>
    </row>
    <row r="460" ht="13.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89"/>
      <c r="AB460" s="11"/>
      <c r="AC460" s="264"/>
      <c r="AD460" s="264"/>
      <c r="AE460" s="11"/>
      <c r="AF460" s="11"/>
      <c r="AG460" s="11"/>
      <c r="AH460" s="11"/>
      <c r="AI460" s="11"/>
      <c r="AJ460" s="11"/>
      <c r="AK460" s="11"/>
    </row>
    <row r="461" ht="13.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89"/>
      <c r="AB461" s="11"/>
      <c r="AC461" s="264"/>
      <c r="AD461" s="264"/>
      <c r="AE461" s="11"/>
      <c r="AF461" s="11"/>
      <c r="AG461" s="11"/>
      <c r="AH461" s="11"/>
      <c r="AI461" s="11"/>
      <c r="AJ461" s="11"/>
      <c r="AK461" s="11"/>
    </row>
    <row r="462" ht="13.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89"/>
      <c r="AB462" s="11"/>
      <c r="AC462" s="264"/>
      <c r="AD462" s="264"/>
      <c r="AE462" s="11"/>
      <c r="AF462" s="11"/>
      <c r="AG462" s="11"/>
      <c r="AH462" s="11"/>
      <c r="AI462" s="11"/>
      <c r="AJ462" s="11"/>
      <c r="AK462" s="11"/>
    </row>
    <row r="463" ht="13.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89"/>
      <c r="AB463" s="11"/>
      <c r="AC463" s="264"/>
      <c r="AD463" s="264"/>
      <c r="AE463" s="11"/>
      <c r="AF463" s="11"/>
      <c r="AG463" s="11"/>
      <c r="AH463" s="11"/>
      <c r="AI463" s="11"/>
      <c r="AJ463" s="11"/>
      <c r="AK463" s="11"/>
    </row>
    <row r="464" ht="13.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89"/>
      <c r="AB464" s="11"/>
      <c r="AC464" s="264"/>
      <c r="AD464" s="264"/>
      <c r="AE464" s="11"/>
      <c r="AF464" s="11"/>
      <c r="AG464" s="11"/>
      <c r="AH464" s="11"/>
      <c r="AI464" s="11"/>
      <c r="AJ464" s="11"/>
      <c r="AK464" s="11"/>
    </row>
    <row r="465" ht="13.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89"/>
      <c r="AB465" s="11"/>
      <c r="AC465" s="264"/>
      <c r="AD465" s="264"/>
      <c r="AE465" s="11"/>
      <c r="AF465" s="11"/>
      <c r="AG465" s="11"/>
      <c r="AH465" s="11"/>
      <c r="AI465" s="11"/>
      <c r="AJ465" s="11"/>
      <c r="AK465" s="11"/>
    </row>
    <row r="466" ht="13.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89"/>
      <c r="AB466" s="11"/>
      <c r="AC466" s="264"/>
      <c r="AD466" s="264"/>
      <c r="AE466" s="11"/>
      <c r="AF466" s="11"/>
      <c r="AG466" s="11"/>
      <c r="AH466" s="11"/>
      <c r="AI466" s="11"/>
      <c r="AJ466" s="11"/>
      <c r="AK466" s="11"/>
    </row>
    <row r="467" ht="13.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89"/>
      <c r="AB467" s="11"/>
      <c r="AC467" s="264"/>
      <c r="AD467" s="264"/>
      <c r="AE467" s="11"/>
      <c r="AF467" s="11"/>
      <c r="AG467" s="11"/>
      <c r="AH467" s="11"/>
      <c r="AI467" s="11"/>
      <c r="AJ467" s="11"/>
      <c r="AK467" s="11"/>
    </row>
    <row r="468" ht="13.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89"/>
      <c r="AB468" s="11"/>
      <c r="AC468" s="264"/>
      <c r="AD468" s="264"/>
      <c r="AE468" s="11"/>
      <c r="AF468" s="11"/>
      <c r="AG468" s="11"/>
      <c r="AH468" s="11"/>
      <c r="AI468" s="11"/>
      <c r="AJ468" s="11"/>
      <c r="AK468" s="11"/>
    </row>
    <row r="469" ht="13.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89"/>
      <c r="AB469" s="11"/>
      <c r="AC469" s="264"/>
      <c r="AD469" s="264"/>
      <c r="AE469" s="11"/>
      <c r="AF469" s="11"/>
      <c r="AG469" s="11"/>
      <c r="AH469" s="11"/>
      <c r="AI469" s="11"/>
      <c r="AJ469" s="11"/>
      <c r="AK469" s="11"/>
    </row>
    <row r="470" ht="13.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89"/>
      <c r="AB470" s="11"/>
      <c r="AC470" s="264"/>
      <c r="AD470" s="264"/>
      <c r="AE470" s="11"/>
      <c r="AF470" s="11"/>
      <c r="AG470" s="11"/>
      <c r="AH470" s="11"/>
      <c r="AI470" s="11"/>
      <c r="AJ470" s="11"/>
      <c r="AK470" s="11"/>
    </row>
    <row r="471" ht="13.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89"/>
      <c r="AB471" s="11"/>
      <c r="AC471" s="264"/>
      <c r="AD471" s="264"/>
      <c r="AE471" s="11"/>
      <c r="AF471" s="11"/>
      <c r="AG471" s="11"/>
      <c r="AH471" s="11"/>
      <c r="AI471" s="11"/>
      <c r="AJ471" s="11"/>
      <c r="AK471" s="11"/>
    </row>
    <row r="472" ht="13.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89"/>
      <c r="AB472" s="11"/>
      <c r="AC472" s="264"/>
      <c r="AD472" s="264"/>
      <c r="AE472" s="11"/>
      <c r="AF472" s="11"/>
      <c r="AG472" s="11"/>
      <c r="AH472" s="11"/>
      <c r="AI472" s="11"/>
      <c r="AJ472" s="11"/>
      <c r="AK472" s="11"/>
    </row>
    <row r="473" ht="13.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89"/>
      <c r="AB473" s="11"/>
      <c r="AC473" s="264"/>
      <c r="AD473" s="264"/>
      <c r="AE473" s="11"/>
      <c r="AF473" s="11"/>
      <c r="AG473" s="11"/>
      <c r="AH473" s="11"/>
      <c r="AI473" s="11"/>
      <c r="AJ473" s="11"/>
      <c r="AK473" s="11"/>
    </row>
    <row r="474" ht="13.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89"/>
      <c r="AB474" s="11"/>
      <c r="AC474" s="264"/>
      <c r="AD474" s="264"/>
      <c r="AE474" s="11"/>
      <c r="AF474" s="11"/>
      <c r="AG474" s="11"/>
      <c r="AH474" s="11"/>
      <c r="AI474" s="11"/>
      <c r="AJ474" s="11"/>
      <c r="AK474" s="11"/>
    </row>
    <row r="475" ht="13.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89"/>
      <c r="AB475" s="11"/>
      <c r="AC475" s="264"/>
      <c r="AD475" s="264"/>
      <c r="AE475" s="11"/>
      <c r="AF475" s="11"/>
      <c r="AG475" s="11"/>
      <c r="AH475" s="11"/>
      <c r="AI475" s="11"/>
      <c r="AJ475" s="11"/>
      <c r="AK475" s="11"/>
    </row>
    <row r="476" ht="13.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89"/>
      <c r="AB476" s="11"/>
      <c r="AC476" s="264"/>
      <c r="AD476" s="264"/>
      <c r="AE476" s="11"/>
      <c r="AF476" s="11"/>
      <c r="AG476" s="11"/>
      <c r="AH476" s="11"/>
      <c r="AI476" s="11"/>
      <c r="AJ476" s="11"/>
      <c r="AK476" s="11"/>
    </row>
    <row r="477" ht="13.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89"/>
      <c r="AB477" s="11"/>
      <c r="AC477" s="264"/>
      <c r="AD477" s="264"/>
      <c r="AE477" s="11"/>
      <c r="AF477" s="11"/>
      <c r="AG477" s="11"/>
      <c r="AH477" s="11"/>
      <c r="AI477" s="11"/>
      <c r="AJ477" s="11"/>
      <c r="AK477" s="11"/>
    </row>
    <row r="478" ht="13.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89"/>
      <c r="AB478" s="11"/>
      <c r="AC478" s="264"/>
      <c r="AD478" s="264"/>
      <c r="AE478" s="11"/>
      <c r="AF478" s="11"/>
      <c r="AG478" s="11"/>
      <c r="AH478" s="11"/>
      <c r="AI478" s="11"/>
      <c r="AJ478" s="11"/>
      <c r="AK478" s="11"/>
    </row>
    <row r="479" ht="13.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89"/>
      <c r="AB479" s="11"/>
      <c r="AC479" s="264"/>
      <c r="AD479" s="264"/>
      <c r="AE479" s="11"/>
      <c r="AF479" s="11"/>
      <c r="AG479" s="11"/>
      <c r="AH479" s="11"/>
      <c r="AI479" s="11"/>
      <c r="AJ479" s="11"/>
      <c r="AK479" s="11"/>
    </row>
    <row r="480" ht="13.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89"/>
      <c r="AB480" s="11"/>
      <c r="AC480" s="264"/>
      <c r="AD480" s="264"/>
      <c r="AE480" s="11"/>
      <c r="AF480" s="11"/>
      <c r="AG480" s="11"/>
      <c r="AH480" s="11"/>
      <c r="AI480" s="11"/>
      <c r="AJ480" s="11"/>
      <c r="AK480" s="11"/>
    </row>
    <row r="481" ht="13.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89"/>
      <c r="AB481" s="11"/>
      <c r="AC481" s="264"/>
      <c r="AD481" s="264"/>
      <c r="AE481" s="11"/>
      <c r="AF481" s="11"/>
      <c r="AG481" s="11"/>
      <c r="AH481" s="11"/>
      <c r="AI481" s="11"/>
      <c r="AJ481" s="11"/>
      <c r="AK481" s="11"/>
    </row>
    <row r="482" ht="13.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89"/>
      <c r="AB482" s="11"/>
      <c r="AC482" s="264"/>
      <c r="AD482" s="264"/>
      <c r="AE482" s="11"/>
      <c r="AF482" s="11"/>
      <c r="AG482" s="11"/>
      <c r="AH482" s="11"/>
      <c r="AI482" s="11"/>
      <c r="AJ482" s="11"/>
      <c r="AK482" s="11"/>
    </row>
    <row r="483" ht="13.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89"/>
      <c r="AB483" s="11"/>
      <c r="AC483" s="264"/>
      <c r="AD483" s="264"/>
      <c r="AE483" s="11"/>
      <c r="AF483" s="11"/>
      <c r="AG483" s="11"/>
      <c r="AH483" s="11"/>
      <c r="AI483" s="11"/>
      <c r="AJ483" s="11"/>
      <c r="AK483" s="11"/>
    </row>
    <row r="484" ht="13.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89"/>
      <c r="AB484" s="11"/>
      <c r="AC484" s="264"/>
      <c r="AD484" s="264"/>
      <c r="AE484" s="11"/>
      <c r="AF484" s="11"/>
      <c r="AG484" s="11"/>
      <c r="AH484" s="11"/>
      <c r="AI484" s="11"/>
      <c r="AJ484" s="11"/>
      <c r="AK484" s="11"/>
    </row>
    <row r="485" ht="13.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89"/>
      <c r="AB485" s="11"/>
      <c r="AC485" s="264"/>
      <c r="AD485" s="264"/>
      <c r="AE485" s="11"/>
      <c r="AF485" s="11"/>
      <c r="AG485" s="11"/>
      <c r="AH485" s="11"/>
      <c r="AI485" s="11"/>
      <c r="AJ485" s="11"/>
      <c r="AK485" s="11"/>
    </row>
    <row r="486" ht="13.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89"/>
      <c r="AB486" s="11"/>
      <c r="AC486" s="264"/>
      <c r="AD486" s="264"/>
      <c r="AE486" s="11"/>
      <c r="AF486" s="11"/>
      <c r="AG486" s="11"/>
      <c r="AH486" s="11"/>
      <c r="AI486" s="11"/>
      <c r="AJ486" s="11"/>
      <c r="AK486" s="11"/>
    </row>
    <row r="487" ht="13.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89"/>
      <c r="AB487" s="11"/>
      <c r="AC487" s="264"/>
      <c r="AD487" s="264"/>
      <c r="AE487" s="11"/>
      <c r="AF487" s="11"/>
      <c r="AG487" s="11"/>
      <c r="AH487" s="11"/>
      <c r="AI487" s="11"/>
      <c r="AJ487" s="11"/>
      <c r="AK487" s="11"/>
    </row>
    <row r="488" ht="13.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89"/>
      <c r="AB488" s="11"/>
      <c r="AC488" s="264"/>
      <c r="AD488" s="264"/>
      <c r="AE488" s="11"/>
      <c r="AF488" s="11"/>
      <c r="AG488" s="11"/>
      <c r="AH488" s="11"/>
      <c r="AI488" s="11"/>
      <c r="AJ488" s="11"/>
      <c r="AK488" s="11"/>
    </row>
    <row r="489" ht="13.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89"/>
      <c r="AB489" s="11"/>
      <c r="AC489" s="264"/>
      <c r="AD489" s="264"/>
      <c r="AE489" s="11"/>
      <c r="AF489" s="11"/>
      <c r="AG489" s="11"/>
      <c r="AH489" s="11"/>
      <c r="AI489" s="11"/>
      <c r="AJ489" s="11"/>
      <c r="AK489" s="11"/>
    </row>
    <row r="490" ht="13.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89"/>
      <c r="AB490" s="11"/>
      <c r="AC490" s="264"/>
      <c r="AD490" s="264"/>
      <c r="AE490" s="11"/>
      <c r="AF490" s="11"/>
      <c r="AG490" s="11"/>
      <c r="AH490" s="11"/>
      <c r="AI490" s="11"/>
      <c r="AJ490" s="11"/>
      <c r="AK490" s="11"/>
    </row>
    <row r="491" ht="13.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89"/>
      <c r="AB491" s="11"/>
      <c r="AC491" s="264"/>
      <c r="AD491" s="264"/>
      <c r="AE491" s="11"/>
      <c r="AF491" s="11"/>
      <c r="AG491" s="11"/>
      <c r="AH491" s="11"/>
      <c r="AI491" s="11"/>
      <c r="AJ491" s="11"/>
      <c r="AK491" s="11"/>
    </row>
    <row r="492" ht="13.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89"/>
      <c r="AB492" s="11"/>
      <c r="AC492" s="264"/>
      <c r="AD492" s="264"/>
      <c r="AE492" s="11"/>
      <c r="AF492" s="11"/>
      <c r="AG492" s="11"/>
      <c r="AH492" s="11"/>
      <c r="AI492" s="11"/>
      <c r="AJ492" s="11"/>
      <c r="AK492" s="11"/>
    </row>
    <row r="493" ht="13.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89"/>
      <c r="AB493" s="11"/>
      <c r="AC493" s="264"/>
      <c r="AD493" s="264"/>
      <c r="AE493" s="11"/>
      <c r="AF493" s="11"/>
      <c r="AG493" s="11"/>
      <c r="AH493" s="11"/>
      <c r="AI493" s="11"/>
      <c r="AJ493" s="11"/>
      <c r="AK493" s="11"/>
    </row>
    <row r="494" ht="13.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89"/>
      <c r="AB494" s="11"/>
      <c r="AC494" s="264"/>
      <c r="AD494" s="264"/>
      <c r="AE494" s="11"/>
      <c r="AF494" s="11"/>
      <c r="AG494" s="11"/>
      <c r="AH494" s="11"/>
      <c r="AI494" s="11"/>
      <c r="AJ494" s="11"/>
      <c r="AK494" s="11"/>
    </row>
    <row r="495" ht="13.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89"/>
      <c r="AB495" s="11"/>
      <c r="AC495" s="264"/>
      <c r="AD495" s="264"/>
      <c r="AE495" s="11"/>
      <c r="AF495" s="11"/>
      <c r="AG495" s="11"/>
      <c r="AH495" s="11"/>
      <c r="AI495" s="11"/>
      <c r="AJ495" s="11"/>
      <c r="AK495" s="11"/>
    </row>
    <row r="496" ht="13.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89"/>
      <c r="AB496" s="11"/>
      <c r="AC496" s="264"/>
      <c r="AD496" s="264"/>
      <c r="AE496" s="11"/>
      <c r="AF496" s="11"/>
      <c r="AG496" s="11"/>
      <c r="AH496" s="11"/>
      <c r="AI496" s="11"/>
      <c r="AJ496" s="11"/>
      <c r="AK496" s="11"/>
    </row>
    <row r="497" ht="13.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89"/>
      <c r="AB497" s="11"/>
      <c r="AC497" s="264"/>
      <c r="AD497" s="264"/>
      <c r="AE497" s="11"/>
      <c r="AF497" s="11"/>
      <c r="AG497" s="11"/>
      <c r="AH497" s="11"/>
      <c r="AI497" s="11"/>
      <c r="AJ497" s="11"/>
      <c r="AK497" s="11"/>
    </row>
    <row r="498" ht="13.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89"/>
      <c r="AB498" s="11"/>
      <c r="AC498" s="264"/>
      <c r="AD498" s="264"/>
      <c r="AE498" s="11"/>
      <c r="AF498" s="11"/>
      <c r="AG498" s="11"/>
      <c r="AH498" s="11"/>
      <c r="AI498" s="11"/>
      <c r="AJ498" s="11"/>
      <c r="AK498" s="11"/>
    </row>
    <row r="499" ht="13.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89"/>
      <c r="AB499" s="11"/>
      <c r="AC499" s="264"/>
      <c r="AD499" s="264"/>
      <c r="AE499" s="11"/>
      <c r="AF499" s="11"/>
      <c r="AG499" s="11"/>
      <c r="AH499" s="11"/>
      <c r="AI499" s="11"/>
      <c r="AJ499" s="11"/>
      <c r="AK499" s="11"/>
    </row>
    <row r="500" ht="13.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89"/>
      <c r="AB500" s="11"/>
      <c r="AC500" s="264"/>
      <c r="AD500" s="264"/>
      <c r="AE500" s="11"/>
      <c r="AF500" s="11"/>
      <c r="AG500" s="11"/>
      <c r="AH500" s="11"/>
      <c r="AI500" s="11"/>
      <c r="AJ500" s="11"/>
      <c r="AK500" s="11"/>
    </row>
    <row r="501" ht="13.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89"/>
      <c r="AB501" s="11"/>
      <c r="AC501" s="264"/>
      <c r="AD501" s="264"/>
      <c r="AE501" s="11"/>
      <c r="AF501" s="11"/>
      <c r="AG501" s="11"/>
      <c r="AH501" s="11"/>
      <c r="AI501" s="11"/>
      <c r="AJ501" s="11"/>
      <c r="AK501" s="11"/>
    </row>
    <row r="502" ht="13.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89"/>
      <c r="AB502" s="11"/>
      <c r="AC502" s="264"/>
      <c r="AD502" s="264"/>
      <c r="AE502" s="11"/>
      <c r="AF502" s="11"/>
      <c r="AG502" s="11"/>
      <c r="AH502" s="11"/>
      <c r="AI502" s="11"/>
      <c r="AJ502" s="11"/>
      <c r="AK502" s="11"/>
    </row>
    <row r="503" ht="13.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89"/>
      <c r="AB503" s="11"/>
      <c r="AC503" s="264"/>
      <c r="AD503" s="264"/>
      <c r="AE503" s="11"/>
      <c r="AF503" s="11"/>
      <c r="AG503" s="11"/>
      <c r="AH503" s="11"/>
      <c r="AI503" s="11"/>
      <c r="AJ503" s="11"/>
      <c r="AK503" s="11"/>
    </row>
    <row r="504" ht="13.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89"/>
      <c r="AB504" s="11"/>
      <c r="AC504" s="264"/>
      <c r="AD504" s="264"/>
      <c r="AE504" s="11"/>
      <c r="AF504" s="11"/>
      <c r="AG504" s="11"/>
      <c r="AH504" s="11"/>
      <c r="AI504" s="11"/>
      <c r="AJ504" s="11"/>
      <c r="AK504" s="11"/>
    </row>
    <row r="505" ht="13.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89"/>
      <c r="AB505" s="11"/>
      <c r="AC505" s="264"/>
      <c r="AD505" s="264"/>
      <c r="AE505" s="11"/>
      <c r="AF505" s="11"/>
      <c r="AG505" s="11"/>
      <c r="AH505" s="11"/>
      <c r="AI505" s="11"/>
      <c r="AJ505" s="11"/>
      <c r="AK505" s="11"/>
    </row>
    <row r="506" ht="13.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89"/>
      <c r="AB506" s="11"/>
      <c r="AC506" s="264"/>
      <c r="AD506" s="264"/>
      <c r="AE506" s="11"/>
      <c r="AF506" s="11"/>
      <c r="AG506" s="11"/>
      <c r="AH506" s="11"/>
      <c r="AI506" s="11"/>
      <c r="AJ506" s="11"/>
      <c r="AK506" s="11"/>
    </row>
    <row r="507" ht="13.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89"/>
      <c r="AB507" s="11"/>
      <c r="AC507" s="264"/>
      <c r="AD507" s="264"/>
      <c r="AE507" s="11"/>
      <c r="AF507" s="11"/>
      <c r="AG507" s="11"/>
      <c r="AH507" s="11"/>
      <c r="AI507" s="11"/>
      <c r="AJ507" s="11"/>
      <c r="AK507" s="11"/>
    </row>
    <row r="508" ht="13.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89"/>
      <c r="AB508" s="11"/>
      <c r="AC508" s="264"/>
      <c r="AD508" s="264"/>
      <c r="AE508" s="11"/>
      <c r="AF508" s="11"/>
      <c r="AG508" s="11"/>
      <c r="AH508" s="11"/>
      <c r="AI508" s="11"/>
      <c r="AJ508" s="11"/>
      <c r="AK508" s="11"/>
    </row>
    <row r="509" ht="13.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89"/>
      <c r="AB509" s="11"/>
      <c r="AC509" s="264"/>
      <c r="AD509" s="264"/>
      <c r="AE509" s="11"/>
      <c r="AF509" s="11"/>
      <c r="AG509" s="11"/>
      <c r="AH509" s="11"/>
      <c r="AI509" s="11"/>
      <c r="AJ509" s="11"/>
      <c r="AK509" s="11"/>
    </row>
    <row r="510" ht="13.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89"/>
      <c r="AB510" s="11"/>
      <c r="AC510" s="264"/>
      <c r="AD510" s="264"/>
      <c r="AE510" s="11"/>
      <c r="AF510" s="11"/>
      <c r="AG510" s="11"/>
      <c r="AH510" s="11"/>
      <c r="AI510" s="11"/>
      <c r="AJ510" s="11"/>
      <c r="AK510" s="11"/>
    </row>
    <row r="511" ht="13.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89"/>
      <c r="AB511" s="11"/>
      <c r="AC511" s="264"/>
      <c r="AD511" s="264"/>
      <c r="AE511" s="11"/>
      <c r="AF511" s="11"/>
      <c r="AG511" s="11"/>
      <c r="AH511" s="11"/>
      <c r="AI511" s="11"/>
      <c r="AJ511" s="11"/>
      <c r="AK511" s="11"/>
    </row>
    <row r="512" ht="13.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89"/>
      <c r="AB512" s="11"/>
      <c r="AC512" s="264"/>
      <c r="AD512" s="264"/>
      <c r="AE512" s="11"/>
      <c r="AF512" s="11"/>
      <c r="AG512" s="11"/>
      <c r="AH512" s="11"/>
      <c r="AI512" s="11"/>
      <c r="AJ512" s="11"/>
      <c r="AK512" s="11"/>
    </row>
    <row r="513" ht="13.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89"/>
      <c r="AB513" s="11"/>
      <c r="AC513" s="264"/>
      <c r="AD513" s="264"/>
      <c r="AE513" s="11"/>
      <c r="AF513" s="11"/>
      <c r="AG513" s="11"/>
      <c r="AH513" s="11"/>
      <c r="AI513" s="11"/>
      <c r="AJ513" s="11"/>
      <c r="AK513" s="11"/>
    </row>
    <row r="514" ht="13.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89"/>
      <c r="AB514" s="11"/>
      <c r="AC514" s="264"/>
      <c r="AD514" s="264"/>
      <c r="AE514" s="11"/>
      <c r="AF514" s="11"/>
      <c r="AG514" s="11"/>
      <c r="AH514" s="11"/>
      <c r="AI514" s="11"/>
      <c r="AJ514" s="11"/>
      <c r="AK514" s="11"/>
    </row>
    <row r="515" ht="13.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89"/>
      <c r="AB515" s="11"/>
      <c r="AC515" s="264"/>
      <c r="AD515" s="264"/>
      <c r="AE515" s="11"/>
      <c r="AF515" s="11"/>
      <c r="AG515" s="11"/>
      <c r="AH515" s="11"/>
      <c r="AI515" s="11"/>
      <c r="AJ515" s="11"/>
      <c r="AK515" s="11"/>
    </row>
    <row r="516" ht="13.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89"/>
      <c r="AB516" s="11"/>
      <c r="AC516" s="264"/>
      <c r="AD516" s="264"/>
      <c r="AE516" s="11"/>
      <c r="AF516" s="11"/>
      <c r="AG516" s="11"/>
      <c r="AH516" s="11"/>
      <c r="AI516" s="11"/>
      <c r="AJ516" s="11"/>
      <c r="AK516" s="11"/>
    </row>
    <row r="517" ht="13.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89"/>
      <c r="AB517" s="11"/>
      <c r="AC517" s="264"/>
      <c r="AD517" s="264"/>
      <c r="AE517" s="11"/>
      <c r="AF517" s="11"/>
      <c r="AG517" s="11"/>
      <c r="AH517" s="11"/>
      <c r="AI517" s="11"/>
      <c r="AJ517" s="11"/>
      <c r="AK517" s="11"/>
    </row>
    <row r="518" ht="13.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89"/>
      <c r="AB518" s="11"/>
      <c r="AC518" s="264"/>
      <c r="AD518" s="264"/>
      <c r="AE518" s="11"/>
      <c r="AF518" s="11"/>
      <c r="AG518" s="11"/>
      <c r="AH518" s="11"/>
      <c r="AI518" s="11"/>
      <c r="AJ518" s="11"/>
      <c r="AK518" s="11"/>
    </row>
    <row r="519" ht="13.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89"/>
      <c r="AB519" s="11"/>
      <c r="AC519" s="264"/>
      <c r="AD519" s="264"/>
      <c r="AE519" s="11"/>
      <c r="AF519" s="11"/>
      <c r="AG519" s="11"/>
      <c r="AH519" s="11"/>
      <c r="AI519" s="11"/>
      <c r="AJ519" s="11"/>
      <c r="AK519" s="11"/>
    </row>
    <row r="520" ht="13.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89"/>
      <c r="AB520" s="11"/>
      <c r="AC520" s="264"/>
      <c r="AD520" s="264"/>
      <c r="AE520" s="11"/>
      <c r="AF520" s="11"/>
      <c r="AG520" s="11"/>
      <c r="AH520" s="11"/>
      <c r="AI520" s="11"/>
      <c r="AJ520" s="11"/>
      <c r="AK520" s="11"/>
    </row>
    <row r="521" ht="13.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89"/>
      <c r="AB521" s="11"/>
      <c r="AC521" s="264"/>
      <c r="AD521" s="264"/>
      <c r="AE521" s="11"/>
      <c r="AF521" s="11"/>
      <c r="AG521" s="11"/>
      <c r="AH521" s="11"/>
      <c r="AI521" s="11"/>
      <c r="AJ521" s="11"/>
      <c r="AK521" s="11"/>
    </row>
    <row r="522" ht="13.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89"/>
      <c r="AB522" s="11"/>
      <c r="AC522" s="264"/>
      <c r="AD522" s="264"/>
      <c r="AE522" s="11"/>
      <c r="AF522" s="11"/>
      <c r="AG522" s="11"/>
      <c r="AH522" s="11"/>
      <c r="AI522" s="11"/>
      <c r="AJ522" s="11"/>
      <c r="AK522" s="11"/>
    </row>
    <row r="523" ht="13.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89"/>
      <c r="AB523" s="11"/>
      <c r="AC523" s="264"/>
      <c r="AD523" s="264"/>
      <c r="AE523" s="11"/>
      <c r="AF523" s="11"/>
      <c r="AG523" s="11"/>
      <c r="AH523" s="11"/>
      <c r="AI523" s="11"/>
      <c r="AJ523" s="11"/>
      <c r="AK523" s="11"/>
    </row>
    <row r="524" ht="13.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89"/>
      <c r="AB524" s="11"/>
      <c r="AC524" s="264"/>
      <c r="AD524" s="264"/>
      <c r="AE524" s="11"/>
      <c r="AF524" s="11"/>
      <c r="AG524" s="11"/>
      <c r="AH524" s="11"/>
      <c r="AI524" s="11"/>
      <c r="AJ524" s="11"/>
      <c r="AK524" s="11"/>
    </row>
    <row r="525" ht="13.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89"/>
      <c r="AB525" s="11"/>
      <c r="AC525" s="264"/>
      <c r="AD525" s="264"/>
      <c r="AE525" s="11"/>
      <c r="AF525" s="11"/>
      <c r="AG525" s="11"/>
      <c r="AH525" s="11"/>
      <c r="AI525" s="11"/>
      <c r="AJ525" s="11"/>
      <c r="AK525" s="11"/>
    </row>
    <row r="526" ht="13.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89"/>
      <c r="AB526" s="11"/>
      <c r="AC526" s="264"/>
      <c r="AD526" s="264"/>
      <c r="AE526" s="11"/>
      <c r="AF526" s="11"/>
      <c r="AG526" s="11"/>
      <c r="AH526" s="11"/>
      <c r="AI526" s="11"/>
      <c r="AJ526" s="11"/>
      <c r="AK526" s="11"/>
    </row>
    <row r="527" ht="13.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89"/>
      <c r="AB527" s="11"/>
      <c r="AC527" s="264"/>
      <c r="AD527" s="264"/>
      <c r="AE527" s="11"/>
      <c r="AF527" s="11"/>
      <c r="AG527" s="11"/>
      <c r="AH527" s="11"/>
      <c r="AI527" s="11"/>
      <c r="AJ527" s="11"/>
      <c r="AK527" s="11"/>
    </row>
    <row r="528" ht="13.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89"/>
      <c r="AB528" s="11"/>
      <c r="AC528" s="264"/>
      <c r="AD528" s="264"/>
      <c r="AE528" s="11"/>
      <c r="AF528" s="11"/>
      <c r="AG528" s="11"/>
      <c r="AH528" s="11"/>
      <c r="AI528" s="11"/>
      <c r="AJ528" s="11"/>
      <c r="AK528" s="11"/>
    </row>
    <row r="529" ht="13.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89"/>
      <c r="AB529" s="11"/>
      <c r="AC529" s="264"/>
      <c r="AD529" s="264"/>
      <c r="AE529" s="11"/>
      <c r="AF529" s="11"/>
      <c r="AG529" s="11"/>
      <c r="AH529" s="11"/>
      <c r="AI529" s="11"/>
      <c r="AJ529" s="11"/>
      <c r="AK529" s="11"/>
    </row>
    <row r="530" ht="13.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89"/>
      <c r="AB530" s="11"/>
      <c r="AC530" s="264"/>
      <c r="AD530" s="264"/>
      <c r="AE530" s="11"/>
      <c r="AF530" s="11"/>
      <c r="AG530" s="11"/>
      <c r="AH530" s="11"/>
      <c r="AI530" s="11"/>
      <c r="AJ530" s="11"/>
      <c r="AK530" s="11"/>
    </row>
    <row r="531" ht="13.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89"/>
      <c r="AB531" s="11"/>
      <c r="AC531" s="264"/>
      <c r="AD531" s="264"/>
      <c r="AE531" s="11"/>
      <c r="AF531" s="11"/>
      <c r="AG531" s="11"/>
      <c r="AH531" s="11"/>
      <c r="AI531" s="11"/>
      <c r="AJ531" s="11"/>
      <c r="AK531" s="11"/>
    </row>
    <row r="532" ht="13.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89"/>
      <c r="AB532" s="11"/>
      <c r="AC532" s="264"/>
      <c r="AD532" s="264"/>
      <c r="AE532" s="11"/>
      <c r="AF532" s="11"/>
      <c r="AG532" s="11"/>
      <c r="AH532" s="11"/>
      <c r="AI532" s="11"/>
      <c r="AJ532" s="11"/>
      <c r="AK532" s="11"/>
    </row>
    <row r="533" ht="13.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89"/>
      <c r="AB533" s="11"/>
      <c r="AC533" s="264"/>
      <c r="AD533" s="264"/>
      <c r="AE533" s="11"/>
      <c r="AF533" s="11"/>
      <c r="AG533" s="11"/>
      <c r="AH533" s="11"/>
      <c r="AI533" s="11"/>
      <c r="AJ533" s="11"/>
      <c r="AK533" s="11"/>
    </row>
    <row r="534" ht="13.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89"/>
      <c r="AB534" s="11"/>
      <c r="AC534" s="264"/>
      <c r="AD534" s="264"/>
      <c r="AE534" s="11"/>
      <c r="AF534" s="11"/>
      <c r="AG534" s="11"/>
      <c r="AH534" s="11"/>
      <c r="AI534" s="11"/>
      <c r="AJ534" s="11"/>
      <c r="AK534" s="11"/>
    </row>
    <row r="535" ht="13.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89"/>
      <c r="AB535" s="11"/>
      <c r="AC535" s="264"/>
      <c r="AD535" s="264"/>
      <c r="AE535" s="11"/>
      <c r="AF535" s="11"/>
      <c r="AG535" s="11"/>
      <c r="AH535" s="11"/>
      <c r="AI535" s="11"/>
      <c r="AJ535" s="11"/>
      <c r="AK535" s="11"/>
    </row>
    <row r="536" ht="13.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89"/>
      <c r="AB536" s="11"/>
      <c r="AC536" s="264"/>
      <c r="AD536" s="264"/>
      <c r="AE536" s="11"/>
      <c r="AF536" s="11"/>
      <c r="AG536" s="11"/>
      <c r="AH536" s="11"/>
      <c r="AI536" s="11"/>
      <c r="AJ536" s="11"/>
      <c r="AK536" s="11"/>
    </row>
    <row r="537" ht="13.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89"/>
      <c r="AB537" s="11"/>
      <c r="AC537" s="264"/>
      <c r="AD537" s="264"/>
      <c r="AE537" s="11"/>
      <c r="AF537" s="11"/>
      <c r="AG537" s="11"/>
      <c r="AH537" s="11"/>
      <c r="AI537" s="11"/>
      <c r="AJ537" s="11"/>
      <c r="AK537" s="11"/>
    </row>
    <row r="538" ht="13.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89"/>
      <c r="AB538" s="11"/>
      <c r="AC538" s="264"/>
      <c r="AD538" s="264"/>
      <c r="AE538" s="11"/>
      <c r="AF538" s="11"/>
      <c r="AG538" s="11"/>
      <c r="AH538" s="11"/>
      <c r="AI538" s="11"/>
      <c r="AJ538" s="11"/>
      <c r="AK538" s="11"/>
    </row>
    <row r="539" ht="13.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89"/>
      <c r="AB539" s="11"/>
      <c r="AC539" s="264"/>
      <c r="AD539" s="264"/>
      <c r="AE539" s="11"/>
      <c r="AF539" s="11"/>
      <c r="AG539" s="11"/>
      <c r="AH539" s="11"/>
      <c r="AI539" s="11"/>
      <c r="AJ539" s="11"/>
      <c r="AK539" s="11"/>
    </row>
    <row r="540" ht="13.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89"/>
      <c r="AB540" s="11"/>
      <c r="AC540" s="264"/>
      <c r="AD540" s="264"/>
      <c r="AE540" s="11"/>
      <c r="AF540" s="11"/>
      <c r="AG540" s="11"/>
      <c r="AH540" s="11"/>
      <c r="AI540" s="11"/>
      <c r="AJ540" s="11"/>
      <c r="AK540" s="11"/>
    </row>
    <row r="541" ht="13.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89"/>
      <c r="AB541" s="11"/>
      <c r="AC541" s="264"/>
      <c r="AD541" s="264"/>
      <c r="AE541" s="11"/>
      <c r="AF541" s="11"/>
      <c r="AG541" s="11"/>
      <c r="AH541" s="11"/>
      <c r="AI541" s="11"/>
      <c r="AJ541" s="11"/>
      <c r="AK541" s="11"/>
    </row>
    <row r="542" ht="13.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89"/>
      <c r="AB542" s="11"/>
      <c r="AC542" s="264"/>
      <c r="AD542" s="264"/>
      <c r="AE542" s="11"/>
      <c r="AF542" s="11"/>
      <c r="AG542" s="11"/>
      <c r="AH542" s="11"/>
      <c r="AI542" s="11"/>
      <c r="AJ542" s="11"/>
      <c r="AK542" s="11"/>
    </row>
    <row r="543" ht="13.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89"/>
      <c r="AB543" s="11"/>
      <c r="AC543" s="264"/>
      <c r="AD543" s="264"/>
      <c r="AE543" s="11"/>
      <c r="AF543" s="11"/>
      <c r="AG543" s="11"/>
      <c r="AH543" s="11"/>
      <c r="AI543" s="11"/>
      <c r="AJ543" s="11"/>
      <c r="AK543" s="11"/>
    </row>
    <row r="544" ht="13.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89"/>
      <c r="AB544" s="11"/>
      <c r="AC544" s="264"/>
      <c r="AD544" s="264"/>
      <c r="AE544" s="11"/>
      <c r="AF544" s="11"/>
      <c r="AG544" s="11"/>
      <c r="AH544" s="11"/>
      <c r="AI544" s="11"/>
      <c r="AJ544" s="11"/>
      <c r="AK544" s="11"/>
    </row>
    <row r="545" ht="13.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89"/>
      <c r="AB545" s="11"/>
      <c r="AC545" s="264"/>
      <c r="AD545" s="264"/>
      <c r="AE545" s="11"/>
      <c r="AF545" s="11"/>
      <c r="AG545" s="11"/>
      <c r="AH545" s="11"/>
      <c r="AI545" s="11"/>
      <c r="AJ545" s="11"/>
      <c r="AK545" s="11"/>
    </row>
    <row r="546" ht="13.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89"/>
      <c r="AB546" s="11"/>
      <c r="AC546" s="264"/>
      <c r="AD546" s="264"/>
      <c r="AE546" s="11"/>
      <c r="AF546" s="11"/>
      <c r="AG546" s="11"/>
      <c r="AH546" s="11"/>
      <c r="AI546" s="11"/>
      <c r="AJ546" s="11"/>
      <c r="AK546" s="11"/>
    </row>
    <row r="547" ht="13.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89"/>
      <c r="AB547" s="11"/>
      <c r="AC547" s="264"/>
      <c r="AD547" s="264"/>
      <c r="AE547" s="11"/>
      <c r="AF547" s="11"/>
      <c r="AG547" s="11"/>
      <c r="AH547" s="11"/>
      <c r="AI547" s="11"/>
      <c r="AJ547" s="11"/>
      <c r="AK547" s="11"/>
    </row>
    <row r="548" ht="13.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89"/>
      <c r="AB548" s="11"/>
      <c r="AC548" s="264"/>
      <c r="AD548" s="264"/>
      <c r="AE548" s="11"/>
      <c r="AF548" s="11"/>
      <c r="AG548" s="11"/>
      <c r="AH548" s="11"/>
      <c r="AI548" s="11"/>
      <c r="AJ548" s="11"/>
      <c r="AK548" s="11"/>
    </row>
    <row r="549" ht="13.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89"/>
      <c r="AB549" s="11"/>
      <c r="AC549" s="264"/>
      <c r="AD549" s="264"/>
      <c r="AE549" s="11"/>
      <c r="AF549" s="11"/>
      <c r="AG549" s="11"/>
      <c r="AH549" s="11"/>
      <c r="AI549" s="11"/>
      <c r="AJ549" s="11"/>
      <c r="AK549" s="11"/>
    </row>
    <row r="550" ht="13.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89"/>
      <c r="AB550" s="11"/>
      <c r="AC550" s="264"/>
      <c r="AD550" s="264"/>
      <c r="AE550" s="11"/>
      <c r="AF550" s="11"/>
      <c r="AG550" s="11"/>
      <c r="AH550" s="11"/>
      <c r="AI550" s="11"/>
      <c r="AJ550" s="11"/>
      <c r="AK550" s="11"/>
    </row>
    <row r="551" ht="13.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89"/>
      <c r="AB551" s="11"/>
      <c r="AC551" s="264"/>
      <c r="AD551" s="264"/>
      <c r="AE551" s="11"/>
      <c r="AF551" s="11"/>
      <c r="AG551" s="11"/>
      <c r="AH551" s="11"/>
      <c r="AI551" s="11"/>
      <c r="AJ551" s="11"/>
      <c r="AK551" s="11"/>
    </row>
    <row r="552" ht="13.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89"/>
      <c r="AB552" s="11"/>
      <c r="AC552" s="264"/>
      <c r="AD552" s="264"/>
      <c r="AE552" s="11"/>
      <c r="AF552" s="11"/>
      <c r="AG552" s="11"/>
      <c r="AH552" s="11"/>
      <c r="AI552" s="11"/>
      <c r="AJ552" s="11"/>
      <c r="AK552" s="11"/>
    </row>
    <row r="553" ht="13.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89"/>
      <c r="AB553" s="11"/>
      <c r="AC553" s="264"/>
      <c r="AD553" s="264"/>
      <c r="AE553" s="11"/>
      <c r="AF553" s="11"/>
      <c r="AG553" s="11"/>
      <c r="AH553" s="11"/>
      <c r="AI553" s="11"/>
      <c r="AJ553" s="11"/>
      <c r="AK553" s="11"/>
    </row>
    <row r="554" ht="13.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89"/>
      <c r="AB554" s="11"/>
      <c r="AC554" s="264"/>
      <c r="AD554" s="264"/>
      <c r="AE554" s="11"/>
      <c r="AF554" s="11"/>
      <c r="AG554" s="11"/>
      <c r="AH554" s="11"/>
      <c r="AI554" s="11"/>
      <c r="AJ554" s="11"/>
      <c r="AK554" s="11"/>
    </row>
    <row r="555" ht="13.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89"/>
      <c r="AB555" s="11"/>
      <c r="AC555" s="264"/>
      <c r="AD555" s="264"/>
      <c r="AE555" s="11"/>
      <c r="AF555" s="11"/>
      <c r="AG555" s="11"/>
      <c r="AH555" s="11"/>
      <c r="AI555" s="11"/>
      <c r="AJ555" s="11"/>
      <c r="AK555" s="11"/>
    </row>
    <row r="556" ht="13.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89"/>
      <c r="AB556" s="11"/>
      <c r="AC556" s="264"/>
      <c r="AD556" s="264"/>
      <c r="AE556" s="11"/>
      <c r="AF556" s="11"/>
      <c r="AG556" s="11"/>
      <c r="AH556" s="11"/>
      <c r="AI556" s="11"/>
      <c r="AJ556" s="11"/>
      <c r="AK556" s="11"/>
    </row>
    <row r="557" ht="13.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89"/>
      <c r="AB557" s="11"/>
      <c r="AC557" s="264"/>
      <c r="AD557" s="264"/>
      <c r="AE557" s="11"/>
      <c r="AF557" s="11"/>
      <c r="AG557" s="11"/>
      <c r="AH557" s="11"/>
      <c r="AI557" s="11"/>
      <c r="AJ557" s="11"/>
      <c r="AK557" s="11"/>
    </row>
    <row r="558" ht="13.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89"/>
      <c r="AB558" s="11"/>
      <c r="AC558" s="264"/>
      <c r="AD558" s="264"/>
      <c r="AE558" s="11"/>
      <c r="AF558" s="11"/>
      <c r="AG558" s="11"/>
      <c r="AH558" s="11"/>
      <c r="AI558" s="11"/>
      <c r="AJ558" s="11"/>
      <c r="AK558" s="11"/>
    </row>
    <row r="559" ht="13.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89"/>
      <c r="AB559" s="11"/>
      <c r="AC559" s="264"/>
      <c r="AD559" s="264"/>
      <c r="AE559" s="11"/>
      <c r="AF559" s="11"/>
      <c r="AG559" s="11"/>
      <c r="AH559" s="11"/>
      <c r="AI559" s="11"/>
      <c r="AJ559" s="11"/>
      <c r="AK559" s="11"/>
    </row>
    <row r="560" ht="13.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89"/>
      <c r="AB560" s="11"/>
      <c r="AC560" s="264"/>
      <c r="AD560" s="264"/>
      <c r="AE560" s="11"/>
      <c r="AF560" s="11"/>
      <c r="AG560" s="11"/>
      <c r="AH560" s="11"/>
      <c r="AI560" s="11"/>
      <c r="AJ560" s="11"/>
      <c r="AK560" s="11"/>
    </row>
    <row r="561" ht="13.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89"/>
      <c r="AB561" s="11"/>
      <c r="AC561" s="264"/>
      <c r="AD561" s="264"/>
      <c r="AE561" s="11"/>
      <c r="AF561" s="11"/>
      <c r="AG561" s="11"/>
      <c r="AH561" s="11"/>
      <c r="AI561" s="11"/>
      <c r="AJ561" s="11"/>
      <c r="AK561" s="11"/>
    </row>
    <row r="562" ht="13.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89"/>
      <c r="AB562" s="11"/>
      <c r="AC562" s="264"/>
      <c r="AD562" s="264"/>
      <c r="AE562" s="11"/>
      <c r="AF562" s="11"/>
      <c r="AG562" s="11"/>
      <c r="AH562" s="11"/>
      <c r="AI562" s="11"/>
      <c r="AJ562" s="11"/>
      <c r="AK562" s="11"/>
    </row>
    <row r="563" ht="13.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89"/>
      <c r="AB563" s="11"/>
      <c r="AC563" s="264"/>
      <c r="AD563" s="264"/>
      <c r="AE563" s="11"/>
      <c r="AF563" s="11"/>
      <c r="AG563" s="11"/>
      <c r="AH563" s="11"/>
      <c r="AI563" s="11"/>
      <c r="AJ563" s="11"/>
      <c r="AK563" s="11"/>
    </row>
    <row r="564" ht="13.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89"/>
      <c r="AB564" s="11"/>
      <c r="AC564" s="264"/>
      <c r="AD564" s="264"/>
      <c r="AE564" s="11"/>
      <c r="AF564" s="11"/>
      <c r="AG564" s="11"/>
      <c r="AH564" s="11"/>
      <c r="AI564" s="11"/>
      <c r="AJ564" s="11"/>
      <c r="AK564" s="11"/>
    </row>
    <row r="565" ht="13.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89"/>
      <c r="AB565" s="11"/>
      <c r="AC565" s="264"/>
      <c r="AD565" s="264"/>
      <c r="AE565" s="11"/>
      <c r="AF565" s="11"/>
      <c r="AG565" s="11"/>
      <c r="AH565" s="11"/>
      <c r="AI565" s="11"/>
      <c r="AJ565" s="11"/>
      <c r="AK565" s="11"/>
    </row>
    <row r="566" ht="13.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89"/>
      <c r="AB566" s="11"/>
      <c r="AC566" s="264"/>
      <c r="AD566" s="264"/>
      <c r="AE566" s="11"/>
      <c r="AF566" s="11"/>
      <c r="AG566" s="11"/>
      <c r="AH566" s="11"/>
      <c r="AI566" s="11"/>
      <c r="AJ566" s="11"/>
      <c r="AK566" s="11"/>
    </row>
    <row r="567" ht="13.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89"/>
      <c r="AB567" s="11"/>
      <c r="AC567" s="264"/>
      <c r="AD567" s="264"/>
      <c r="AE567" s="11"/>
      <c r="AF567" s="11"/>
      <c r="AG567" s="11"/>
      <c r="AH567" s="11"/>
      <c r="AI567" s="11"/>
      <c r="AJ567" s="11"/>
      <c r="AK567" s="11"/>
    </row>
    <row r="568" ht="13.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89"/>
      <c r="AB568" s="11"/>
      <c r="AC568" s="264"/>
      <c r="AD568" s="264"/>
      <c r="AE568" s="11"/>
      <c r="AF568" s="11"/>
      <c r="AG568" s="11"/>
      <c r="AH568" s="11"/>
      <c r="AI568" s="11"/>
      <c r="AJ568" s="11"/>
      <c r="AK568" s="11"/>
    </row>
    <row r="569" ht="13.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89"/>
      <c r="AB569" s="11"/>
      <c r="AC569" s="264"/>
      <c r="AD569" s="264"/>
      <c r="AE569" s="11"/>
      <c r="AF569" s="11"/>
      <c r="AG569" s="11"/>
      <c r="AH569" s="11"/>
      <c r="AI569" s="11"/>
      <c r="AJ569" s="11"/>
      <c r="AK569" s="11"/>
    </row>
    <row r="570" ht="13.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89"/>
      <c r="AB570" s="11"/>
      <c r="AC570" s="264"/>
      <c r="AD570" s="264"/>
      <c r="AE570" s="11"/>
      <c r="AF570" s="11"/>
      <c r="AG570" s="11"/>
      <c r="AH570" s="11"/>
      <c r="AI570" s="11"/>
      <c r="AJ570" s="11"/>
      <c r="AK570" s="11"/>
    </row>
    <row r="571" ht="13.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89"/>
      <c r="AB571" s="11"/>
      <c r="AC571" s="264"/>
      <c r="AD571" s="264"/>
      <c r="AE571" s="11"/>
      <c r="AF571" s="11"/>
      <c r="AG571" s="11"/>
      <c r="AH571" s="11"/>
      <c r="AI571" s="11"/>
      <c r="AJ571" s="11"/>
      <c r="AK571" s="11"/>
    </row>
    <row r="572" ht="13.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89"/>
      <c r="AB572" s="11"/>
      <c r="AC572" s="264"/>
      <c r="AD572" s="264"/>
      <c r="AE572" s="11"/>
      <c r="AF572" s="11"/>
      <c r="AG572" s="11"/>
      <c r="AH572" s="11"/>
      <c r="AI572" s="11"/>
      <c r="AJ572" s="11"/>
      <c r="AK572" s="11"/>
    </row>
    <row r="573" ht="13.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89"/>
      <c r="AB573" s="11"/>
      <c r="AC573" s="264"/>
      <c r="AD573" s="264"/>
      <c r="AE573" s="11"/>
      <c r="AF573" s="11"/>
      <c r="AG573" s="11"/>
      <c r="AH573" s="11"/>
      <c r="AI573" s="11"/>
      <c r="AJ573" s="11"/>
      <c r="AK573" s="11"/>
    </row>
    <row r="574" ht="13.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89"/>
      <c r="AB574" s="11"/>
      <c r="AC574" s="264"/>
      <c r="AD574" s="264"/>
      <c r="AE574" s="11"/>
      <c r="AF574" s="11"/>
      <c r="AG574" s="11"/>
      <c r="AH574" s="11"/>
      <c r="AI574" s="11"/>
      <c r="AJ574" s="11"/>
      <c r="AK574" s="11"/>
    </row>
    <row r="575" ht="13.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89"/>
      <c r="AB575" s="11"/>
      <c r="AC575" s="264"/>
      <c r="AD575" s="264"/>
      <c r="AE575" s="11"/>
      <c r="AF575" s="11"/>
      <c r="AG575" s="11"/>
      <c r="AH575" s="11"/>
      <c r="AI575" s="11"/>
      <c r="AJ575" s="11"/>
      <c r="AK575" s="11"/>
    </row>
    <row r="576" ht="13.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89"/>
      <c r="AB576" s="11"/>
      <c r="AC576" s="264"/>
      <c r="AD576" s="264"/>
      <c r="AE576" s="11"/>
      <c r="AF576" s="11"/>
      <c r="AG576" s="11"/>
      <c r="AH576" s="11"/>
      <c r="AI576" s="11"/>
      <c r="AJ576" s="11"/>
      <c r="AK576" s="11"/>
    </row>
    <row r="577" ht="13.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89"/>
      <c r="AB577" s="11"/>
      <c r="AC577" s="264"/>
      <c r="AD577" s="264"/>
      <c r="AE577" s="11"/>
      <c r="AF577" s="11"/>
      <c r="AG577" s="11"/>
      <c r="AH577" s="11"/>
      <c r="AI577" s="11"/>
      <c r="AJ577" s="11"/>
      <c r="AK577" s="11"/>
    </row>
    <row r="578" ht="13.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89"/>
      <c r="AB578" s="11"/>
      <c r="AC578" s="264"/>
      <c r="AD578" s="264"/>
      <c r="AE578" s="11"/>
      <c r="AF578" s="11"/>
      <c r="AG578" s="11"/>
      <c r="AH578" s="11"/>
      <c r="AI578" s="11"/>
      <c r="AJ578" s="11"/>
      <c r="AK578" s="11"/>
    </row>
    <row r="579" ht="13.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89"/>
      <c r="AB579" s="11"/>
      <c r="AC579" s="264"/>
      <c r="AD579" s="264"/>
      <c r="AE579" s="11"/>
      <c r="AF579" s="11"/>
      <c r="AG579" s="11"/>
      <c r="AH579" s="11"/>
      <c r="AI579" s="11"/>
      <c r="AJ579" s="11"/>
      <c r="AK579" s="11"/>
    </row>
    <row r="580" ht="13.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89"/>
      <c r="AB580" s="11"/>
      <c r="AC580" s="264"/>
      <c r="AD580" s="264"/>
      <c r="AE580" s="11"/>
      <c r="AF580" s="11"/>
      <c r="AG580" s="11"/>
      <c r="AH580" s="11"/>
      <c r="AI580" s="11"/>
      <c r="AJ580" s="11"/>
      <c r="AK580" s="11"/>
    </row>
    <row r="581" ht="13.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89"/>
      <c r="AB581" s="11"/>
      <c r="AC581" s="264"/>
      <c r="AD581" s="264"/>
      <c r="AE581" s="11"/>
      <c r="AF581" s="11"/>
      <c r="AG581" s="11"/>
      <c r="AH581" s="11"/>
      <c r="AI581" s="11"/>
      <c r="AJ581" s="11"/>
      <c r="AK581" s="11"/>
    </row>
    <row r="582" ht="13.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89"/>
      <c r="AB582" s="11"/>
      <c r="AC582" s="264"/>
      <c r="AD582" s="264"/>
      <c r="AE582" s="11"/>
      <c r="AF582" s="11"/>
      <c r="AG582" s="11"/>
      <c r="AH582" s="11"/>
      <c r="AI582" s="11"/>
      <c r="AJ582" s="11"/>
      <c r="AK582" s="11"/>
    </row>
    <row r="583" ht="13.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89"/>
      <c r="AB583" s="11"/>
      <c r="AC583" s="264"/>
      <c r="AD583" s="264"/>
      <c r="AE583" s="11"/>
      <c r="AF583" s="11"/>
      <c r="AG583" s="11"/>
      <c r="AH583" s="11"/>
      <c r="AI583" s="11"/>
      <c r="AJ583" s="11"/>
      <c r="AK583" s="11"/>
    </row>
    <row r="584" ht="13.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89"/>
      <c r="AB584" s="11"/>
      <c r="AC584" s="264"/>
      <c r="AD584" s="264"/>
      <c r="AE584" s="11"/>
      <c r="AF584" s="11"/>
      <c r="AG584" s="11"/>
      <c r="AH584" s="11"/>
      <c r="AI584" s="11"/>
      <c r="AJ584" s="11"/>
      <c r="AK584" s="11"/>
    </row>
    <row r="585" ht="13.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89"/>
      <c r="AB585" s="11"/>
      <c r="AC585" s="264"/>
      <c r="AD585" s="264"/>
      <c r="AE585" s="11"/>
      <c r="AF585" s="11"/>
      <c r="AG585" s="11"/>
      <c r="AH585" s="11"/>
      <c r="AI585" s="11"/>
      <c r="AJ585" s="11"/>
      <c r="AK585" s="11"/>
    </row>
    <row r="586" ht="13.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89"/>
      <c r="AB586" s="11"/>
      <c r="AC586" s="264"/>
      <c r="AD586" s="264"/>
      <c r="AE586" s="11"/>
      <c r="AF586" s="11"/>
      <c r="AG586" s="11"/>
      <c r="AH586" s="11"/>
      <c r="AI586" s="11"/>
      <c r="AJ586" s="11"/>
      <c r="AK586" s="11"/>
    </row>
    <row r="587" ht="13.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89"/>
      <c r="AB587" s="11"/>
      <c r="AC587" s="264"/>
      <c r="AD587" s="264"/>
      <c r="AE587" s="11"/>
      <c r="AF587" s="11"/>
      <c r="AG587" s="11"/>
      <c r="AH587" s="11"/>
      <c r="AI587" s="11"/>
      <c r="AJ587" s="11"/>
      <c r="AK587" s="11"/>
    </row>
    <row r="588" ht="13.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89"/>
      <c r="AB588" s="11"/>
      <c r="AC588" s="264"/>
      <c r="AD588" s="264"/>
      <c r="AE588" s="11"/>
      <c r="AF588" s="11"/>
      <c r="AG588" s="11"/>
      <c r="AH588" s="11"/>
      <c r="AI588" s="11"/>
      <c r="AJ588" s="11"/>
      <c r="AK588" s="11"/>
    </row>
    <row r="589" ht="13.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89"/>
      <c r="AB589" s="11"/>
      <c r="AC589" s="264"/>
      <c r="AD589" s="264"/>
      <c r="AE589" s="11"/>
      <c r="AF589" s="11"/>
      <c r="AG589" s="11"/>
      <c r="AH589" s="11"/>
      <c r="AI589" s="11"/>
      <c r="AJ589" s="11"/>
      <c r="AK589" s="11"/>
    </row>
    <row r="590" ht="13.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89"/>
      <c r="AB590" s="11"/>
      <c r="AC590" s="264"/>
      <c r="AD590" s="264"/>
      <c r="AE590" s="11"/>
      <c r="AF590" s="11"/>
      <c r="AG590" s="11"/>
      <c r="AH590" s="11"/>
      <c r="AI590" s="11"/>
      <c r="AJ590" s="11"/>
      <c r="AK590" s="11"/>
    </row>
    <row r="591" ht="13.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89"/>
      <c r="AB591" s="11"/>
      <c r="AC591" s="264"/>
      <c r="AD591" s="264"/>
      <c r="AE591" s="11"/>
      <c r="AF591" s="11"/>
      <c r="AG591" s="11"/>
      <c r="AH591" s="11"/>
      <c r="AI591" s="11"/>
      <c r="AJ591" s="11"/>
      <c r="AK591" s="11"/>
    </row>
    <row r="592" ht="13.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89"/>
      <c r="AB592" s="11"/>
      <c r="AC592" s="264"/>
      <c r="AD592" s="264"/>
      <c r="AE592" s="11"/>
      <c r="AF592" s="11"/>
      <c r="AG592" s="11"/>
      <c r="AH592" s="11"/>
      <c r="AI592" s="11"/>
      <c r="AJ592" s="11"/>
      <c r="AK592" s="11"/>
    </row>
    <row r="593" ht="13.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89"/>
      <c r="AB593" s="11"/>
      <c r="AC593" s="264"/>
      <c r="AD593" s="264"/>
      <c r="AE593" s="11"/>
      <c r="AF593" s="11"/>
      <c r="AG593" s="11"/>
      <c r="AH593" s="11"/>
      <c r="AI593" s="11"/>
      <c r="AJ593" s="11"/>
      <c r="AK593" s="11"/>
    </row>
    <row r="594" ht="13.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89"/>
      <c r="AB594" s="11"/>
      <c r="AC594" s="264"/>
      <c r="AD594" s="264"/>
      <c r="AE594" s="11"/>
      <c r="AF594" s="11"/>
      <c r="AG594" s="11"/>
      <c r="AH594" s="11"/>
      <c r="AI594" s="11"/>
      <c r="AJ594" s="11"/>
      <c r="AK594" s="11"/>
    </row>
    <row r="595" ht="13.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89"/>
      <c r="AB595" s="11"/>
      <c r="AC595" s="264"/>
      <c r="AD595" s="264"/>
      <c r="AE595" s="11"/>
      <c r="AF595" s="11"/>
      <c r="AG595" s="11"/>
      <c r="AH595" s="11"/>
      <c r="AI595" s="11"/>
      <c r="AJ595" s="11"/>
      <c r="AK595" s="11"/>
    </row>
    <row r="596" ht="13.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89"/>
      <c r="AB596" s="11"/>
      <c r="AC596" s="264"/>
      <c r="AD596" s="264"/>
      <c r="AE596" s="11"/>
      <c r="AF596" s="11"/>
      <c r="AG596" s="11"/>
      <c r="AH596" s="11"/>
      <c r="AI596" s="11"/>
      <c r="AJ596" s="11"/>
      <c r="AK596" s="11"/>
    </row>
    <row r="597" ht="13.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89"/>
      <c r="AB597" s="11"/>
      <c r="AC597" s="264"/>
      <c r="AD597" s="264"/>
      <c r="AE597" s="11"/>
      <c r="AF597" s="11"/>
      <c r="AG597" s="11"/>
      <c r="AH597" s="11"/>
      <c r="AI597" s="11"/>
      <c r="AJ597" s="11"/>
      <c r="AK597" s="11"/>
    </row>
    <row r="598" ht="13.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89"/>
      <c r="AB598" s="11"/>
      <c r="AC598" s="264"/>
      <c r="AD598" s="264"/>
      <c r="AE598" s="11"/>
      <c r="AF598" s="11"/>
      <c r="AG598" s="11"/>
      <c r="AH598" s="11"/>
      <c r="AI598" s="11"/>
      <c r="AJ598" s="11"/>
      <c r="AK598" s="11"/>
    </row>
    <row r="599" ht="13.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89"/>
      <c r="AB599" s="11"/>
      <c r="AC599" s="264"/>
      <c r="AD599" s="264"/>
      <c r="AE599" s="11"/>
      <c r="AF599" s="11"/>
      <c r="AG599" s="11"/>
      <c r="AH599" s="11"/>
      <c r="AI599" s="11"/>
      <c r="AJ599" s="11"/>
      <c r="AK599" s="11"/>
    </row>
    <row r="600" ht="13.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89"/>
      <c r="AB600" s="11"/>
      <c r="AC600" s="264"/>
      <c r="AD600" s="264"/>
      <c r="AE600" s="11"/>
      <c r="AF600" s="11"/>
      <c r="AG600" s="11"/>
      <c r="AH600" s="11"/>
      <c r="AI600" s="11"/>
      <c r="AJ600" s="11"/>
      <c r="AK600" s="11"/>
    </row>
    <row r="601" ht="13.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89"/>
      <c r="AB601" s="11"/>
      <c r="AC601" s="264"/>
      <c r="AD601" s="264"/>
      <c r="AE601" s="11"/>
      <c r="AF601" s="11"/>
      <c r="AG601" s="11"/>
      <c r="AH601" s="11"/>
      <c r="AI601" s="11"/>
      <c r="AJ601" s="11"/>
      <c r="AK601" s="11"/>
    </row>
    <row r="602" ht="13.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89"/>
      <c r="AB602" s="11"/>
      <c r="AC602" s="264"/>
      <c r="AD602" s="264"/>
      <c r="AE602" s="11"/>
      <c r="AF602" s="11"/>
      <c r="AG602" s="11"/>
      <c r="AH602" s="11"/>
      <c r="AI602" s="11"/>
      <c r="AJ602" s="11"/>
      <c r="AK602" s="11"/>
    </row>
    <row r="603" ht="13.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89"/>
      <c r="AB603" s="11"/>
      <c r="AC603" s="264"/>
      <c r="AD603" s="264"/>
      <c r="AE603" s="11"/>
      <c r="AF603" s="11"/>
      <c r="AG603" s="11"/>
      <c r="AH603" s="11"/>
      <c r="AI603" s="11"/>
      <c r="AJ603" s="11"/>
      <c r="AK603" s="11"/>
    </row>
    <row r="604" ht="13.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89"/>
      <c r="AB604" s="11"/>
      <c r="AC604" s="264"/>
      <c r="AD604" s="264"/>
      <c r="AE604" s="11"/>
      <c r="AF604" s="11"/>
      <c r="AG604" s="11"/>
      <c r="AH604" s="11"/>
      <c r="AI604" s="11"/>
      <c r="AJ604" s="11"/>
      <c r="AK604" s="11"/>
    </row>
    <row r="605" ht="13.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89"/>
      <c r="AB605" s="11"/>
      <c r="AC605" s="264"/>
      <c r="AD605" s="264"/>
      <c r="AE605" s="11"/>
      <c r="AF605" s="11"/>
      <c r="AG605" s="11"/>
      <c r="AH605" s="11"/>
      <c r="AI605" s="11"/>
      <c r="AJ605" s="11"/>
      <c r="AK605" s="11"/>
    </row>
    <row r="606" ht="13.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89"/>
      <c r="AB606" s="11"/>
      <c r="AC606" s="264"/>
      <c r="AD606" s="264"/>
      <c r="AE606" s="11"/>
      <c r="AF606" s="11"/>
      <c r="AG606" s="11"/>
      <c r="AH606" s="11"/>
      <c r="AI606" s="11"/>
      <c r="AJ606" s="11"/>
      <c r="AK606" s="11"/>
    </row>
    <row r="607" ht="13.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89"/>
      <c r="AB607" s="11"/>
      <c r="AC607" s="264"/>
      <c r="AD607" s="264"/>
      <c r="AE607" s="11"/>
      <c r="AF607" s="11"/>
      <c r="AG607" s="11"/>
      <c r="AH607" s="11"/>
      <c r="AI607" s="11"/>
      <c r="AJ607" s="11"/>
      <c r="AK607" s="11"/>
    </row>
    <row r="608" ht="13.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89"/>
      <c r="AB608" s="11"/>
      <c r="AC608" s="264"/>
      <c r="AD608" s="264"/>
      <c r="AE608" s="11"/>
      <c r="AF608" s="11"/>
      <c r="AG608" s="11"/>
      <c r="AH608" s="11"/>
      <c r="AI608" s="11"/>
      <c r="AJ608" s="11"/>
      <c r="AK608" s="11"/>
    </row>
    <row r="609" ht="13.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89"/>
      <c r="AB609" s="11"/>
      <c r="AC609" s="264"/>
      <c r="AD609" s="264"/>
      <c r="AE609" s="11"/>
      <c r="AF609" s="11"/>
      <c r="AG609" s="11"/>
      <c r="AH609" s="11"/>
      <c r="AI609" s="11"/>
      <c r="AJ609" s="11"/>
      <c r="AK609" s="11"/>
    </row>
    <row r="610" ht="13.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89"/>
      <c r="AB610" s="11"/>
      <c r="AC610" s="264"/>
      <c r="AD610" s="264"/>
      <c r="AE610" s="11"/>
      <c r="AF610" s="11"/>
      <c r="AG610" s="11"/>
      <c r="AH610" s="11"/>
      <c r="AI610" s="11"/>
      <c r="AJ610" s="11"/>
      <c r="AK610" s="11"/>
    </row>
    <row r="611" ht="13.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89"/>
      <c r="AB611" s="11"/>
      <c r="AC611" s="264"/>
      <c r="AD611" s="264"/>
      <c r="AE611" s="11"/>
      <c r="AF611" s="11"/>
      <c r="AG611" s="11"/>
      <c r="AH611" s="11"/>
      <c r="AI611" s="11"/>
      <c r="AJ611" s="11"/>
      <c r="AK611" s="11"/>
    </row>
    <row r="612" ht="13.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89"/>
      <c r="AB612" s="11"/>
      <c r="AC612" s="264"/>
      <c r="AD612" s="264"/>
      <c r="AE612" s="11"/>
      <c r="AF612" s="11"/>
      <c r="AG612" s="11"/>
      <c r="AH612" s="11"/>
      <c r="AI612" s="11"/>
      <c r="AJ612" s="11"/>
      <c r="AK612" s="11"/>
    </row>
    <row r="613" ht="13.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89"/>
      <c r="AB613" s="11"/>
      <c r="AC613" s="264"/>
      <c r="AD613" s="264"/>
      <c r="AE613" s="11"/>
      <c r="AF613" s="11"/>
      <c r="AG613" s="11"/>
      <c r="AH613" s="11"/>
      <c r="AI613" s="11"/>
      <c r="AJ613" s="11"/>
      <c r="AK613" s="11"/>
    </row>
    <row r="614" ht="13.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89"/>
      <c r="AB614" s="11"/>
      <c r="AC614" s="264"/>
      <c r="AD614" s="264"/>
      <c r="AE614" s="11"/>
      <c r="AF614" s="11"/>
      <c r="AG614" s="11"/>
      <c r="AH614" s="11"/>
      <c r="AI614" s="11"/>
      <c r="AJ614" s="11"/>
      <c r="AK614" s="11"/>
    </row>
    <row r="615" ht="13.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89"/>
      <c r="AB615" s="11"/>
      <c r="AC615" s="264"/>
      <c r="AD615" s="264"/>
      <c r="AE615" s="11"/>
      <c r="AF615" s="11"/>
      <c r="AG615" s="11"/>
      <c r="AH615" s="11"/>
      <c r="AI615" s="11"/>
      <c r="AJ615" s="11"/>
      <c r="AK615" s="11"/>
    </row>
    <row r="616" ht="13.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89"/>
      <c r="AB616" s="11"/>
      <c r="AC616" s="264"/>
      <c r="AD616" s="264"/>
      <c r="AE616" s="11"/>
      <c r="AF616" s="11"/>
      <c r="AG616" s="11"/>
      <c r="AH616" s="11"/>
      <c r="AI616" s="11"/>
      <c r="AJ616" s="11"/>
      <c r="AK616" s="11"/>
    </row>
    <row r="617" ht="13.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89"/>
      <c r="AB617" s="11"/>
      <c r="AC617" s="264"/>
      <c r="AD617" s="264"/>
      <c r="AE617" s="11"/>
      <c r="AF617" s="11"/>
      <c r="AG617" s="11"/>
      <c r="AH617" s="11"/>
      <c r="AI617" s="11"/>
      <c r="AJ617" s="11"/>
      <c r="AK617" s="11"/>
    </row>
    <row r="618" ht="13.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89"/>
      <c r="AB618" s="11"/>
      <c r="AC618" s="264"/>
      <c r="AD618" s="264"/>
      <c r="AE618" s="11"/>
      <c r="AF618" s="11"/>
      <c r="AG618" s="11"/>
      <c r="AH618" s="11"/>
      <c r="AI618" s="11"/>
      <c r="AJ618" s="11"/>
      <c r="AK618" s="11"/>
    </row>
    <row r="619" ht="13.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89"/>
      <c r="AB619" s="11"/>
      <c r="AC619" s="264"/>
      <c r="AD619" s="264"/>
      <c r="AE619" s="11"/>
      <c r="AF619" s="11"/>
      <c r="AG619" s="11"/>
      <c r="AH619" s="11"/>
      <c r="AI619" s="11"/>
      <c r="AJ619" s="11"/>
      <c r="AK619" s="11"/>
    </row>
    <row r="620" ht="13.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89"/>
      <c r="AB620" s="11"/>
      <c r="AC620" s="264"/>
      <c r="AD620" s="264"/>
      <c r="AE620" s="11"/>
      <c r="AF620" s="11"/>
      <c r="AG620" s="11"/>
      <c r="AH620" s="11"/>
      <c r="AI620" s="11"/>
      <c r="AJ620" s="11"/>
      <c r="AK620" s="11"/>
    </row>
    <row r="621" ht="13.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89"/>
      <c r="AB621" s="11"/>
      <c r="AC621" s="264"/>
      <c r="AD621" s="264"/>
      <c r="AE621" s="11"/>
      <c r="AF621" s="11"/>
      <c r="AG621" s="11"/>
      <c r="AH621" s="11"/>
      <c r="AI621" s="11"/>
      <c r="AJ621" s="11"/>
      <c r="AK621" s="11"/>
    </row>
    <row r="622" ht="13.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89"/>
      <c r="AB622" s="11"/>
      <c r="AC622" s="264"/>
      <c r="AD622" s="264"/>
      <c r="AE622" s="11"/>
      <c r="AF622" s="11"/>
      <c r="AG622" s="11"/>
      <c r="AH622" s="11"/>
      <c r="AI622" s="11"/>
      <c r="AJ622" s="11"/>
      <c r="AK622" s="11"/>
    </row>
    <row r="623" ht="13.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89"/>
      <c r="AB623" s="11"/>
      <c r="AC623" s="264"/>
      <c r="AD623" s="264"/>
      <c r="AE623" s="11"/>
      <c r="AF623" s="11"/>
      <c r="AG623" s="11"/>
      <c r="AH623" s="11"/>
      <c r="AI623" s="11"/>
      <c r="AJ623" s="11"/>
      <c r="AK623" s="11"/>
    </row>
    <row r="624" ht="13.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89"/>
      <c r="AB624" s="11"/>
      <c r="AC624" s="264"/>
      <c r="AD624" s="264"/>
      <c r="AE624" s="11"/>
      <c r="AF624" s="11"/>
      <c r="AG624" s="11"/>
      <c r="AH624" s="11"/>
      <c r="AI624" s="11"/>
      <c r="AJ624" s="11"/>
      <c r="AK624" s="11"/>
    </row>
    <row r="625" ht="13.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89"/>
      <c r="AB625" s="11"/>
      <c r="AC625" s="264"/>
      <c r="AD625" s="264"/>
      <c r="AE625" s="11"/>
      <c r="AF625" s="11"/>
      <c r="AG625" s="11"/>
      <c r="AH625" s="11"/>
      <c r="AI625" s="11"/>
      <c r="AJ625" s="11"/>
      <c r="AK625" s="11"/>
    </row>
    <row r="626" ht="13.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89"/>
      <c r="AB626" s="11"/>
      <c r="AC626" s="264"/>
      <c r="AD626" s="264"/>
      <c r="AE626" s="11"/>
      <c r="AF626" s="11"/>
      <c r="AG626" s="11"/>
      <c r="AH626" s="11"/>
      <c r="AI626" s="11"/>
      <c r="AJ626" s="11"/>
      <c r="AK626" s="11"/>
    </row>
    <row r="627" ht="13.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89"/>
      <c r="AB627" s="11"/>
      <c r="AC627" s="264"/>
      <c r="AD627" s="264"/>
      <c r="AE627" s="11"/>
      <c r="AF627" s="11"/>
      <c r="AG627" s="11"/>
      <c r="AH627" s="11"/>
      <c r="AI627" s="11"/>
      <c r="AJ627" s="11"/>
      <c r="AK627" s="11"/>
    </row>
    <row r="628" ht="13.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89"/>
      <c r="AB628" s="11"/>
      <c r="AC628" s="264"/>
      <c r="AD628" s="264"/>
      <c r="AE628" s="11"/>
      <c r="AF628" s="11"/>
      <c r="AG628" s="11"/>
      <c r="AH628" s="11"/>
      <c r="AI628" s="11"/>
      <c r="AJ628" s="11"/>
      <c r="AK628" s="11"/>
    </row>
    <row r="629" ht="13.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89"/>
      <c r="AB629" s="11"/>
      <c r="AC629" s="264"/>
      <c r="AD629" s="264"/>
      <c r="AE629" s="11"/>
      <c r="AF629" s="11"/>
      <c r="AG629" s="11"/>
      <c r="AH629" s="11"/>
      <c r="AI629" s="11"/>
      <c r="AJ629" s="11"/>
      <c r="AK629" s="11"/>
    </row>
    <row r="630" ht="13.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89"/>
      <c r="AB630" s="11"/>
      <c r="AC630" s="264"/>
      <c r="AD630" s="264"/>
      <c r="AE630" s="11"/>
      <c r="AF630" s="11"/>
      <c r="AG630" s="11"/>
      <c r="AH630" s="11"/>
      <c r="AI630" s="11"/>
      <c r="AJ630" s="11"/>
      <c r="AK630" s="11"/>
    </row>
    <row r="631" ht="13.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89"/>
      <c r="AB631" s="11"/>
      <c r="AC631" s="264"/>
      <c r="AD631" s="264"/>
      <c r="AE631" s="11"/>
      <c r="AF631" s="11"/>
      <c r="AG631" s="11"/>
      <c r="AH631" s="11"/>
      <c r="AI631" s="11"/>
      <c r="AJ631" s="11"/>
      <c r="AK631" s="11"/>
    </row>
    <row r="632" ht="13.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89"/>
      <c r="AB632" s="11"/>
      <c r="AC632" s="264"/>
      <c r="AD632" s="264"/>
      <c r="AE632" s="11"/>
      <c r="AF632" s="11"/>
      <c r="AG632" s="11"/>
      <c r="AH632" s="11"/>
      <c r="AI632" s="11"/>
      <c r="AJ632" s="11"/>
      <c r="AK632" s="11"/>
    </row>
    <row r="633" ht="13.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89"/>
      <c r="AB633" s="11"/>
      <c r="AC633" s="264"/>
      <c r="AD633" s="264"/>
      <c r="AE633" s="11"/>
      <c r="AF633" s="11"/>
      <c r="AG633" s="11"/>
      <c r="AH633" s="11"/>
      <c r="AI633" s="11"/>
      <c r="AJ633" s="11"/>
      <c r="AK633" s="11"/>
    </row>
    <row r="634" ht="13.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89"/>
      <c r="AB634" s="11"/>
      <c r="AC634" s="264"/>
      <c r="AD634" s="264"/>
      <c r="AE634" s="11"/>
      <c r="AF634" s="11"/>
      <c r="AG634" s="11"/>
      <c r="AH634" s="11"/>
      <c r="AI634" s="11"/>
      <c r="AJ634" s="11"/>
      <c r="AK634" s="11"/>
    </row>
    <row r="635" ht="13.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89"/>
      <c r="AB635" s="11"/>
      <c r="AC635" s="264"/>
      <c r="AD635" s="264"/>
      <c r="AE635" s="11"/>
      <c r="AF635" s="11"/>
      <c r="AG635" s="11"/>
      <c r="AH635" s="11"/>
      <c r="AI635" s="11"/>
      <c r="AJ635" s="11"/>
      <c r="AK635" s="11"/>
    </row>
    <row r="636" ht="13.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89"/>
      <c r="AB636" s="11"/>
      <c r="AC636" s="264"/>
      <c r="AD636" s="264"/>
      <c r="AE636" s="11"/>
      <c r="AF636" s="11"/>
      <c r="AG636" s="11"/>
      <c r="AH636" s="11"/>
      <c r="AI636" s="11"/>
      <c r="AJ636" s="11"/>
      <c r="AK636" s="11"/>
    </row>
    <row r="637" ht="13.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89"/>
      <c r="AB637" s="11"/>
      <c r="AC637" s="264"/>
      <c r="AD637" s="264"/>
      <c r="AE637" s="11"/>
      <c r="AF637" s="11"/>
      <c r="AG637" s="11"/>
      <c r="AH637" s="11"/>
      <c r="AI637" s="11"/>
      <c r="AJ637" s="11"/>
      <c r="AK637" s="11"/>
    </row>
    <row r="638" ht="13.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89"/>
      <c r="AB638" s="11"/>
      <c r="AC638" s="264"/>
      <c r="AD638" s="264"/>
      <c r="AE638" s="11"/>
      <c r="AF638" s="11"/>
      <c r="AG638" s="11"/>
      <c r="AH638" s="11"/>
      <c r="AI638" s="11"/>
      <c r="AJ638" s="11"/>
      <c r="AK638" s="11"/>
    </row>
    <row r="639" ht="13.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89"/>
      <c r="AB639" s="11"/>
      <c r="AC639" s="264"/>
      <c r="AD639" s="264"/>
      <c r="AE639" s="11"/>
      <c r="AF639" s="11"/>
      <c r="AG639" s="11"/>
      <c r="AH639" s="11"/>
      <c r="AI639" s="11"/>
      <c r="AJ639" s="11"/>
      <c r="AK639" s="11"/>
    </row>
    <row r="640" ht="13.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89"/>
      <c r="AB640" s="11"/>
      <c r="AC640" s="264"/>
      <c r="AD640" s="264"/>
      <c r="AE640" s="11"/>
      <c r="AF640" s="11"/>
      <c r="AG640" s="11"/>
      <c r="AH640" s="11"/>
      <c r="AI640" s="11"/>
      <c r="AJ640" s="11"/>
      <c r="AK640" s="11"/>
    </row>
    <row r="641" ht="13.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89"/>
      <c r="AB641" s="11"/>
      <c r="AC641" s="264"/>
      <c r="AD641" s="264"/>
      <c r="AE641" s="11"/>
      <c r="AF641" s="11"/>
      <c r="AG641" s="11"/>
      <c r="AH641" s="11"/>
      <c r="AI641" s="11"/>
      <c r="AJ641" s="11"/>
      <c r="AK641" s="11"/>
    </row>
    <row r="642" ht="13.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89"/>
      <c r="AB642" s="11"/>
      <c r="AC642" s="264"/>
      <c r="AD642" s="264"/>
      <c r="AE642" s="11"/>
      <c r="AF642" s="11"/>
      <c r="AG642" s="11"/>
      <c r="AH642" s="11"/>
      <c r="AI642" s="11"/>
      <c r="AJ642" s="11"/>
      <c r="AK642" s="11"/>
    </row>
    <row r="643" ht="13.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89"/>
      <c r="AB643" s="11"/>
      <c r="AC643" s="264"/>
      <c r="AD643" s="264"/>
      <c r="AE643" s="11"/>
      <c r="AF643" s="11"/>
      <c r="AG643" s="11"/>
      <c r="AH643" s="11"/>
      <c r="AI643" s="11"/>
      <c r="AJ643" s="11"/>
      <c r="AK643" s="11"/>
    </row>
    <row r="644" ht="13.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89"/>
      <c r="AB644" s="11"/>
      <c r="AC644" s="264"/>
      <c r="AD644" s="264"/>
      <c r="AE644" s="11"/>
      <c r="AF644" s="11"/>
      <c r="AG644" s="11"/>
      <c r="AH644" s="11"/>
      <c r="AI644" s="11"/>
      <c r="AJ644" s="11"/>
      <c r="AK644" s="11"/>
    </row>
    <row r="645" ht="13.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89"/>
      <c r="AB645" s="11"/>
      <c r="AC645" s="264"/>
      <c r="AD645" s="264"/>
      <c r="AE645" s="11"/>
      <c r="AF645" s="11"/>
      <c r="AG645" s="11"/>
      <c r="AH645" s="11"/>
      <c r="AI645" s="11"/>
      <c r="AJ645" s="11"/>
      <c r="AK645" s="11"/>
    </row>
    <row r="646" ht="13.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89"/>
      <c r="AB646" s="11"/>
      <c r="AC646" s="264"/>
      <c r="AD646" s="264"/>
      <c r="AE646" s="11"/>
      <c r="AF646" s="11"/>
      <c r="AG646" s="11"/>
      <c r="AH646" s="11"/>
      <c r="AI646" s="11"/>
      <c r="AJ646" s="11"/>
      <c r="AK646" s="11"/>
    </row>
    <row r="647" ht="13.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89"/>
      <c r="AB647" s="11"/>
      <c r="AC647" s="264"/>
      <c r="AD647" s="264"/>
      <c r="AE647" s="11"/>
      <c r="AF647" s="11"/>
      <c r="AG647" s="11"/>
      <c r="AH647" s="11"/>
      <c r="AI647" s="11"/>
      <c r="AJ647" s="11"/>
      <c r="AK647" s="11"/>
    </row>
    <row r="648" ht="13.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89"/>
      <c r="AB648" s="11"/>
      <c r="AC648" s="264"/>
      <c r="AD648" s="264"/>
      <c r="AE648" s="11"/>
      <c r="AF648" s="11"/>
      <c r="AG648" s="11"/>
      <c r="AH648" s="11"/>
      <c r="AI648" s="11"/>
      <c r="AJ648" s="11"/>
      <c r="AK648" s="11"/>
    </row>
    <row r="649" ht="13.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89"/>
      <c r="AB649" s="11"/>
      <c r="AC649" s="264"/>
      <c r="AD649" s="264"/>
      <c r="AE649" s="11"/>
      <c r="AF649" s="11"/>
      <c r="AG649" s="11"/>
      <c r="AH649" s="11"/>
      <c r="AI649" s="11"/>
      <c r="AJ649" s="11"/>
      <c r="AK649" s="11"/>
    </row>
    <row r="650" ht="13.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89"/>
      <c r="AB650" s="11"/>
      <c r="AC650" s="264"/>
      <c r="AD650" s="264"/>
      <c r="AE650" s="11"/>
      <c r="AF650" s="11"/>
      <c r="AG650" s="11"/>
      <c r="AH650" s="11"/>
      <c r="AI650" s="11"/>
      <c r="AJ650" s="11"/>
      <c r="AK650" s="11"/>
    </row>
    <row r="651" ht="13.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89"/>
      <c r="AB651" s="11"/>
      <c r="AC651" s="264"/>
      <c r="AD651" s="264"/>
      <c r="AE651" s="11"/>
      <c r="AF651" s="11"/>
      <c r="AG651" s="11"/>
      <c r="AH651" s="11"/>
      <c r="AI651" s="11"/>
      <c r="AJ651" s="11"/>
      <c r="AK651" s="11"/>
    </row>
    <row r="652" ht="13.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89"/>
      <c r="AB652" s="11"/>
      <c r="AC652" s="264"/>
      <c r="AD652" s="264"/>
      <c r="AE652" s="11"/>
      <c r="AF652" s="11"/>
      <c r="AG652" s="11"/>
      <c r="AH652" s="11"/>
      <c r="AI652" s="11"/>
      <c r="AJ652" s="11"/>
      <c r="AK652" s="11"/>
    </row>
    <row r="653" ht="13.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89"/>
      <c r="AB653" s="11"/>
      <c r="AC653" s="264"/>
      <c r="AD653" s="264"/>
      <c r="AE653" s="11"/>
      <c r="AF653" s="11"/>
      <c r="AG653" s="11"/>
      <c r="AH653" s="11"/>
      <c r="AI653" s="11"/>
      <c r="AJ653" s="11"/>
      <c r="AK653" s="11"/>
    </row>
    <row r="654" ht="13.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89"/>
      <c r="AB654" s="11"/>
      <c r="AC654" s="264"/>
      <c r="AD654" s="264"/>
      <c r="AE654" s="11"/>
      <c r="AF654" s="11"/>
      <c r="AG654" s="11"/>
      <c r="AH654" s="11"/>
      <c r="AI654" s="11"/>
      <c r="AJ654" s="11"/>
      <c r="AK654" s="11"/>
    </row>
    <row r="655" ht="13.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89"/>
      <c r="AB655" s="11"/>
      <c r="AC655" s="264"/>
      <c r="AD655" s="264"/>
      <c r="AE655" s="11"/>
      <c r="AF655" s="11"/>
      <c r="AG655" s="11"/>
      <c r="AH655" s="11"/>
      <c r="AI655" s="11"/>
      <c r="AJ655" s="11"/>
      <c r="AK655" s="11"/>
    </row>
    <row r="656" ht="13.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89"/>
      <c r="AB656" s="11"/>
      <c r="AC656" s="264"/>
      <c r="AD656" s="264"/>
      <c r="AE656" s="11"/>
      <c r="AF656" s="11"/>
      <c r="AG656" s="11"/>
      <c r="AH656" s="11"/>
      <c r="AI656" s="11"/>
      <c r="AJ656" s="11"/>
      <c r="AK656" s="11"/>
    </row>
    <row r="657" ht="13.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89"/>
      <c r="AB657" s="11"/>
      <c r="AC657" s="264"/>
      <c r="AD657" s="264"/>
      <c r="AE657" s="11"/>
      <c r="AF657" s="11"/>
      <c r="AG657" s="11"/>
      <c r="AH657" s="11"/>
      <c r="AI657" s="11"/>
      <c r="AJ657" s="11"/>
      <c r="AK657" s="11"/>
    </row>
    <row r="658" ht="13.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89"/>
      <c r="AB658" s="11"/>
      <c r="AC658" s="264"/>
      <c r="AD658" s="264"/>
      <c r="AE658" s="11"/>
      <c r="AF658" s="11"/>
      <c r="AG658" s="11"/>
      <c r="AH658" s="11"/>
      <c r="AI658" s="11"/>
      <c r="AJ658" s="11"/>
      <c r="AK658" s="11"/>
    </row>
    <row r="659" ht="13.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89"/>
      <c r="AB659" s="11"/>
      <c r="AC659" s="264"/>
      <c r="AD659" s="264"/>
      <c r="AE659" s="11"/>
      <c r="AF659" s="11"/>
      <c r="AG659" s="11"/>
      <c r="AH659" s="11"/>
      <c r="AI659" s="11"/>
      <c r="AJ659" s="11"/>
      <c r="AK659" s="11"/>
    </row>
    <row r="660" ht="13.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89"/>
      <c r="AB660" s="11"/>
      <c r="AC660" s="264"/>
      <c r="AD660" s="264"/>
      <c r="AE660" s="11"/>
      <c r="AF660" s="11"/>
      <c r="AG660" s="11"/>
      <c r="AH660" s="11"/>
      <c r="AI660" s="11"/>
      <c r="AJ660" s="11"/>
      <c r="AK660" s="11"/>
    </row>
    <row r="661" ht="13.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89"/>
      <c r="AB661" s="11"/>
      <c r="AC661" s="264"/>
      <c r="AD661" s="264"/>
      <c r="AE661" s="11"/>
      <c r="AF661" s="11"/>
      <c r="AG661" s="11"/>
      <c r="AH661" s="11"/>
      <c r="AI661" s="11"/>
      <c r="AJ661" s="11"/>
      <c r="AK661" s="11"/>
    </row>
    <row r="662" ht="13.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89"/>
      <c r="AB662" s="11"/>
      <c r="AC662" s="264"/>
      <c r="AD662" s="264"/>
      <c r="AE662" s="11"/>
      <c r="AF662" s="11"/>
      <c r="AG662" s="11"/>
      <c r="AH662" s="11"/>
      <c r="AI662" s="11"/>
      <c r="AJ662" s="11"/>
      <c r="AK662" s="11"/>
    </row>
    <row r="663" ht="13.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89"/>
      <c r="AB663" s="11"/>
      <c r="AC663" s="264"/>
      <c r="AD663" s="264"/>
      <c r="AE663" s="11"/>
      <c r="AF663" s="11"/>
      <c r="AG663" s="11"/>
      <c r="AH663" s="11"/>
      <c r="AI663" s="11"/>
      <c r="AJ663" s="11"/>
      <c r="AK663" s="11"/>
    </row>
    <row r="664" ht="13.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89"/>
      <c r="AB664" s="11"/>
      <c r="AC664" s="264"/>
      <c r="AD664" s="264"/>
      <c r="AE664" s="11"/>
      <c r="AF664" s="11"/>
      <c r="AG664" s="11"/>
      <c r="AH664" s="11"/>
      <c r="AI664" s="11"/>
      <c r="AJ664" s="11"/>
      <c r="AK664" s="11"/>
    </row>
    <row r="665" ht="13.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89"/>
      <c r="AB665" s="11"/>
      <c r="AC665" s="264"/>
      <c r="AD665" s="264"/>
      <c r="AE665" s="11"/>
      <c r="AF665" s="11"/>
      <c r="AG665" s="11"/>
      <c r="AH665" s="11"/>
      <c r="AI665" s="11"/>
      <c r="AJ665" s="11"/>
      <c r="AK665" s="11"/>
    </row>
    <row r="666" ht="13.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89"/>
      <c r="AB666" s="11"/>
      <c r="AC666" s="264"/>
      <c r="AD666" s="264"/>
      <c r="AE666" s="11"/>
      <c r="AF666" s="11"/>
      <c r="AG666" s="11"/>
      <c r="AH666" s="11"/>
      <c r="AI666" s="11"/>
      <c r="AJ666" s="11"/>
      <c r="AK666" s="11"/>
    </row>
    <row r="667" ht="13.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89"/>
      <c r="AB667" s="11"/>
      <c r="AC667" s="264"/>
      <c r="AD667" s="264"/>
      <c r="AE667" s="11"/>
      <c r="AF667" s="11"/>
      <c r="AG667" s="11"/>
      <c r="AH667" s="11"/>
      <c r="AI667" s="11"/>
      <c r="AJ667" s="11"/>
      <c r="AK667" s="11"/>
    </row>
    <row r="668" ht="13.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89"/>
      <c r="AB668" s="11"/>
      <c r="AC668" s="264"/>
      <c r="AD668" s="264"/>
      <c r="AE668" s="11"/>
      <c r="AF668" s="11"/>
      <c r="AG668" s="11"/>
      <c r="AH668" s="11"/>
      <c r="AI668" s="11"/>
      <c r="AJ668" s="11"/>
      <c r="AK668" s="11"/>
    </row>
    <row r="669" ht="13.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89"/>
      <c r="AB669" s="11"/>
      <c r="AC669" s="264"/>
      <c r="AD669" s="264"/>
      <c r="AE669" s="11"/>
      <c r="AF669" s="11"/>
      <c r="AG669" s="11"/>
      <c r="AH669" s="11"/>
      <c r="AI669" s="11"/>
      <c r="AJ669" s="11"/>
      <c r="AK669" s="11"/>
    </row>
    <row r="670" ht="13.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89"/>
      <c r="AB670" s="11"/>
      <c r="AC670" s="264"/>
      <c r="AD670" s="264"/>
      <c r="AE670" s="11"/>
      <c r="AF670" s="11"/>
      <c r="AG670" s="11"/>
      <c r="AH670" s="11"/>
      <c r="AI670" s="11"/>
      <c r="AJ670" s="11"/>
      <c r="AK670" s="11"/>
    </row>
    <row r="671" ht="13.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89"/>
      <c r="AB671" s="11"/>
      <c r="AC671" s="264"/>
      <c r="AD671" s="264"/>
      <c r="AE671" s="11"/>
      <c r="AF671" s="11"/>
      <c r="AG671" s="11"/>
      <c r="AH671" s="11"/>
      <c r="AI671" s="11"/>
      <c r="AJ671" s="11"/>
      <c r="AK671" s="11"/>
    </row>
    <row r="672" ht="13.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89"/>
      <c r="AB672" s="11"/>
      <c r="AC672" s="264"/>
      <c r="AD672" s="264"/>
      <c r="AE672" s="11"/>
      <c r="AF672" s="11"/>
      <c r="AG672" s="11"/>
      <c r="AH672" s="11"/>
      <c r="AI672" s="11"/>
      <c r="AJ672" s="11"/>
      <c r="AK672" s="11"/>
    </row>
    <row r="673" ht="13.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89"/>
      <c r="AB673" s="11"/>
      <c r="AC673" s="264"/>
      <c r="AD673" s="264"/>
      <c r="AE673" s="11"/>
      <c r="AF673" s="11"/>
      <c r="AG673" s="11"/>
      <c r="AH673" s="11"/>
      <c r="AI673" s="11"/>
      <c r="AJ673" s="11"/>
      <c r="AK673" s="11"/>
    </row>
    <row r="674" ht="13.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89"/>
      <c r="AB674" s="11"/>
      <c r="AC674" s="264"/>
      <c r="AD674" s="264"/>
      <c r="AE674" s="11"/>
      <c r="AF674" s="11"/>
      <c r="AG674" s="11"/>
      <c r="AH674" s="11"/>
      <c r="AI674" s="11"/>
      <c r="AJ674" s="11"/>
      <c r="AK674" s="11"/>
    </row>
    <row r="675" ht="13.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89"/>
      <c r="AB675" s="11"/>
      <c r="AC675" s="264"/>
      <c r="AD675" s="264"/>
      <c r="AE675" s="11"/>
      <c r="AF675" s="11"/>
      <c r="AG675" s="11"/>
      <c r="AH675" s="11"/>
      <c r="AI675" s="11"/>
      <c r="AJ675" s="11"/>
      <c r="AK675" s="11"/>
    </row>
    <row r="676" ht="13.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89"/>
      <c r="AB676" s="11"/>
      <c r="AC676" s="264"/>
      <c r="AD676" s="264"/>
      <c r="AE676" s="11"/>
      <c r="AF676" s="11"/>
      <c r="AG676" s="11"/>
      <c r="AH676" s="11"/>
      <c r="AI676" s="11"/>
      <c r="AJ676" s="11"/>
      <c r="AK676" s="11"/>
    </row>
    <row r="677" ht="13.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89"/>
      <c r="AB677" s="11"/>
      <c r="AC677" s="264"/>
      <c r="AD677" s="264"/>
      <c r="AE677" s="11"/>
      <c r="AF677" s="11"/>
      <c r="AG677" s="11"/>
      <c r="AH677" s="11"/>
      <c r="AI677" s="11"/>
      <c r="AJ677" s="11"/>
      <c r="AK677" s="11"/>
    </row>
    <row r="678" ht="13.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89"/>
      <c r="AB678" s="11"/>
      <c r="AC678" s="264"/>
      <c r="AD678" s="264"/>
      <c r="AE678" s="11"/>
      <c r="AF678" s="11"/>
      <c r="AG678" s="11"/>
      <c r="AH678" s="11"/>
      <c r="AI678" s="11"/>
      <c r="AJ678" s="11"/>
      <c r="AK678" s="11"/>
    </row>
    <row r="679" ht="13.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89"/>
      <c r="AB679" s="11"/>
      <c r="AC679" s="264"/>
      <c r="AD679" s="264"/>
      <c r="AE679" s="11"/>
      <c r="AF679" s="11"/>
      <c r="AG679" s="11"/>
      <c r="AH679" s="11"/>
      <c r="AI679" s="11"/>
      <c r="AJ679" s="11"/>
      <c r="AK679" s="11"/>
    </row>
    <row r="680" ht="13.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89"/>
      <c r="AB680" s="11"/>
      <c r="AC680" s="264"/>
      <c r="AD680" s="264"/>
      <c r="AE680" s="11"/>
      <c r="AF680" s="11"/>
      <c r="AG680" s="11"/>
      <c r="AH680" s="11"/>
      <c r="AI680" s="11"/>
      <c r="AJ680" s="11"/>
      <c r="AK680" s="11"/>
    </row>
    <row r="681" ht="13.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89"/>
      <c r="AB681" s="11"/>
      <c r="AC681" s="264"/>
      <c r="AD681" s="264"/>
      <c r="AE681" s="11"/>
      <c r="AF681" s="11"/>
      <c r="AG681" s="11"/>
      <c r="AH681" s="11"/>
      <c r="AI681" s="11"/>
      <c r="AJ681" s="11"/>
      <c r="AK681" s="11"/>
    </row>
    <row r="682" ht="13.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89"/>
      <c r="AB682" s="11"/>
      <c r="AC682" s="264"/>
      <c r="AD682" s="264"/>
      <c r="AE682" s="11"/>
      <c r="AF682" s="11"/>
      <c r="AG682" s="11"/>
      <c r="AH682" s="11"/>
      <c r="AI682" s="11"/>
      <c r="AJ682" s="11"/>
      <c r="AK682" s="11"/>
    </row>
    <row r="683" ht="13.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89"/>
      <c r="AB683" s="11"/>
      <c r="AC683" s="264"/>
      <c r="AD683" s="264"/>
      <c r="AE683" s="11"/>
      <c r="AF683" s="11"/>
      <c r="AG683" s="11"/>
      <c r="AH683" s="11"/>
      <c r="AI683" s="11"/>
      <c r="AJ683" s="11"/>
      <c r="AK683" s="11"/>
    </row>
    <row r="684" ht="13.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89"/>
      <c r="AB684" s="11"/>
      <c r="AC684" s="264"/>
      <c r="AD684" s="264"/>
      <c r="AE684" s="11"/>
      <c r="AF684" s="11"/>
      <c r="AG684" s="11"/>
      <c r="AH684" s="11"/>
      <c r="AI684" s="11"/>
      <c r="AJ684" s="11"/>
      <c r="AK684" s="11"/>
    </row>
    <row r="685" ht="13.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89"/>
      <c r="AB685" s="11"/>
      <c r="AC685" s="264"/>
      <c r="AD685" s="264"/>
      <c r="AE685" s="11"/>
      <c r="AF685" s="11"/>
      <c r="AG685" s="11"/>
      <c r="AH685" s="11"/>
      <c r="AI685" s="11"/>
      <c r="AJ685" s="11"/>
      <c r="AK685" s="11"/>
    </row>
    <row r="686" ht="13.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89"/>
      <c r="AB686" s="11"/>
      <c r="AC686" s="264"/>
      <c r="AD686" s="264"/>
      <c r="AE686" s="11"/>
      <c r="AF686" s="11"/>
      <c r="AG686" s="11"/>
      <c r="AH686" s="11"/>
      <c r="AI686" s="11"/>
      <c r="AJ686" s="11"/>
      <c r="AK686" s="11"/>
    </row>
    <row r="687" ht="13.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89"/>
      <c r="AB687" s="11"/>
      <c r="AC687" s="264"/>
      <c r="AD687" s="264"/>
      <c r="AE687" s="11"/>
      <c r="AF687" s="11"/>
      <c r="AG687" s="11"/>
      <c r="AH687" s="11"/>
      <c r="AI687" s="11"/>
      <c r="AJ687" s="11"/>
      <c r="AK687" s="11"/>
    </row>
    <row r="688" ht="13.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89"/>
      <c r="AB688" s="11"/>
      <c r="AC688" s="264"/>
      <c r="AD688" s="264"/>
      <c r="AE688" s="11"/>
      <c r="AF688" s="11"/>
      <c r="AG688" s="11"/>
      <c r="AH688" s="11"/>
      <c r="AI688" s="11"/>
      <c r="AJ688" s="11"/>
      <c r="AK688" s="11"/>
    </row>
    <row r="689" ht="13.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89"/>
      <c r="AB689" s="11"/>
      <c r="AC689" s="264"/>
      <c r="AD689" s="264"/>
      <c r="AE689" s="11"/>
      <c r="AF689" s="11"/>
      <c r="AG689" s="11"/>
      <c r="AH689" s="11"/>
      <c r="AI689" s="11"/>
      <c r="AJ689" s="11"/>
      <c r="AK689" s="11"/>
    </row>
    <row r="690" ht="13.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89"/>
      <c r="AB690" s="11"/>
      <c r="AC690" s="264"/>
      <c r="AD690" s="264"/>
      <c r="AE690" s="11"/>
      <c r="AF690" s="11"/>
      <c r="AG690" s="11"/>
      <c r="AH690" s="11"/>
      <c r="AI690" s="11"/>
      <c r="AJ690" s="11"/>
      <c r="AK690" s="11"/>
    </row>
    <row r="691" ht="13.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89"/>
      <c r="AB691" s="11"/>
      <c r="AC691" s="264"/>
      <c r="AD691" s="264"/>
      <c r="AE691" s="11"/>
      <c r="AF691" s="11"/>
      <c r="AG691" s="11"/>
      <c r="AH691" s="11"/>
      <c r="AI691" s="11"/>
      <c r="AJ691" s="11"/>
      <c r="AK691" s="11"/>
    </row>
    <row r="692" ht="13.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89"/>
      <c r="AB692" s="11"/>
      <c r="AC692" s="264"/>
      <c r="AD692" s="264"/>
      <c r="AE692" s="11"/>
      <c r="AF692" s="11"/>
      <c r="AG692" s="11"/>
      <c r="AH692" s="11"/>
      <c r="AI692" s="11"/>
      <c r="AJ692" s="11"/>
      <c r="AK692" s="11"/>
    </row>
    <row r="693" ht="13.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89"/>
      <c r="AB693" s="11"/>
      <c r="AC693" s="264"/>
      <c r="AD693" s="264"/>
      <c r="AE693" s="11"/>
      <c r="AF693" s="11"/>
      <c r="AG693" s="11"/>
      <c r="AH693" s="11"/>
      <c r="AI693" s="11"/>
      <c r="AJ693" s="11"/>
      <c r="AK693" s="11"/>
    </row>
    <row r="694" ht="13.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89"/>
      <c r="AB694" s="11"/>
      <c r="AC694" s="264"/>
      <c r="AD694" s="264"/>
      <c r="AE694" s="11"/>
      <c r="AF694" s="11"/>
      <c r="AG694" s="11"/>
      <c r="AH694" s="11"/>
      <c r="AI694" s="11"/>
      <c r="AJ694" s="11"/>
      <c r="AK694" s="11"/>
    </row>
    <row r="695" ht="13.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89"/>
      <c r="AB695" s="11"/>
      <c r="AC695" s="264"/>
      <c r="AD695" s="264"/>
      <c r="AE695" s="11"/>
      <c r="AF695" s="11"/>
      <c r="AG695" s="11"/>
      <c r="AH695" s="11"/>
      <c r="AI695" s="11"/>
      <c r="AJ695" s="11"/>
      <c r="AK695" s="11"/>
    </row>
    <row r="696" ht="13.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89"/>
      <c r="AB696" s="11"/>
      <c r="AC696" s="264"/>
      <c r="AD696" s="264"/>
      <c r="AE696" s="11"/>
      <c r="AF696" s="11"/>
      <c r="AG696" s="11"/>
      <c r="AH696" s="11"/>
      <c r="AI696" s="11"/>
      <c r="AJ696" s="11"/>
      <c r="AK696" s="11"/>
    </row>
    <row r="697" ht="13.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89"/>
      <c r="AB697" s="11"/>
      <c r="AC697" s="264"/>
      <c r="AD697" s="264"/>
      <c r="AE697" s="11"/>
      <c r="AF697" s="11"/>
      <c r="AG697" s="11"/>
      <c r="AH697" s="11"/>
      <c r="AI697" s="11"/>
      <c r="AJ697" s="11"/>
      <c r="AK697" s="11"/>
    </row>
    <row r="698" ht="13.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89"/>
      <c r="AB698" s="11"/>
      <c r="AC698" s="264"/>
      <c r="AD698" s="264"/>
      <c r="AE698" s="11"/>
      <c r="AF698" s="11"/>
      <c r="AG698" s="11"/>
      <c r="AH698" s="11"/>
      <c r="AI698" s="11"/>
      <c r="AJ698" s="11"/>
      <c r="AK698" s="11"/>
    </row>
    <row r="699" ht="13.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89"/>
      <c r="AB699" s="11"/>
      <c r="AC699" s="264"/>
      <c r="AD699" s="264"/>
      <c r="AE699" s="11"/>
      <c r="AF699" s="11"/>
      <c r="AG699" s="11"/>
      <c r="AH699" s="11"/>
      <c r="AI699" s="11"/>
      <c r="AJ699" s="11"/>
      <c r="AK699" s="11"/>
    </row>
    <row r="700" ht="13.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89"/>
      <c r="AB700" s="11"/>
      <c r="AC700" s="264"/>
      <c r="AD700" s="264"/>
      <c r="AE700" s="11"/>
      <c r="AF700" s="11"/>
      <c r="AG700" s="11"/>
      <c r="AH700" s="11"/>
      <c r="AI700" s="11"/>
      <c r="AJ700" s="11"/>
      <c r="AK700" s="11"/>
    </row>
    <row r="701" ht="13.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89"/>
      <c r="AB701" s="11"/>
      <c r="AC701" s="264"/>
      <c r="AD701" s="264"/>
      <c r="AE701" s="11"/>
      <c r="AF701" s="11"/>
      <c r="AG701" s="11"/>
      <c r="AH701" s="11"/>
      <c r="AI701" s="11"/>
      <c r="AJ701" s="11"/>
      <c r="AK701" s="11"/>
    </row>
    <row r="702" ht="13.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89"/>
      <c r="AB702" s="11"/>
      <c r="AC702" s="264"/>
      <c r="AD702" s="264"/>
      <c r="AE702" s="11"/>
      <c r="AF702" s="11"/>
      <c r="AG702" s="11"/>
      <c r="AH702" s="11"/>
      <c r="AI702" s="11"/>
      <c r="AJ702" s="11"/>
      <c r="AK702" s="11"/>
    </row>
    <row r="703" ht="13.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89"/>
      <c r="AB703" s="11"/>
      <c r="AC703" s="264"/>
      <c r="AD703" s="264"/>
      <c r="AE703" s="11"/>
      <c r="AF703" s="11"/>
      <c r="AG703" s="11"/>
      <c r="AH703" s="11"/>
      <c r="AI703" s="11"/>
      <c r="AJ703" s="11"/>
      <c r="AK703" s="11"/>
    </row>
    <row r="704" ht="13.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89"/>
      <c r="AB704" s="11"/>
      <c r="AC704" s="264"/>
      <c r="AD704" s="264"/>
      <c r="AE704" s="11"/>
      <c r="AF704" s="11"/>
      <c r="AG704" s="11"/>
      <c r="AH704" s="11"/>
      <c r="AI704" s="11"/>
      <c r="AJ704" s="11"/>
      <c r="AK704" s="11"/>
    </row>
    <row r="705" ht="13.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89"/>
      <c r="AB705" s="11"/>
      <c r="AC705" s="264"/>
      <c r="AD705" s="264"/>
      <c r="AE705" s="11"/>
      <c r="AF705" s="11"/>
      <c r="AG705" s="11"/>
      <c r="AH705" s="11"/>
      <c r="AI705" s="11"/>
      <c r="AJ705" s="11"/>
      <c r="AK705" s="11"/>
    </row>
    <row r="706" ht="13.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89"/>
      <c r="AB706" s="11"/>
      <c r="AC706" s="264"/>
      <c r="AD706" s="264"/>
      <c r="AE706" s="11"/>
      <c r="AF706" s="11"/>
      <c r="AG706" s="11"/>
      <c r="AH706" s="11"/>
      <c r="AI706" s="11"/>
      <c r="AJ706" s="11"/>
      <c r="AK706" s="11"/>
    </row>
    <row r="707" ht="13.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89"/>
      <c r="AB707" s="11"/>
      <c r="AC707" s="264"/>
      <c r="AD707" s="264"/>
      <c r="AE707" s="11"/>
      <c r="AF707" s="11"/>
      <c r="AG707" s="11"/>
      <c r="AH707" s="11"/>
      <c r="AI707" s="11"/>
      <c r="AJ707" s="11"/>
      <c r="AK707" s="11"/>
    </row>
    <row r="708" ht="13.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89"/>
      <c r="AB708" s="11"/>
      <c r="AC708" s="264"/>
      <c r="AD708" s="264"/>
      <c r="AE708" s="11"/>
      <c r="AF708" s="11"/>
      <c r="AG708" s="11"/>
      <c r="AH708" s="11"/>
      <c r="AI708" s="11"/>
      <c r="AJ708" s="11"/>
      <c r="AK708" s="11"/>
    </row>
    <row r="709" ht="13.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89"/>
      <c r="AB709" s="11"/>
      <c r="AC709" s="264"/>
      <c r="AD709" s="264"/>
      <c r="AE709" s="11"/>
      <c r="AF709" s="11"/>
      <c r="AG709" s="11"/>
      <c r="AH709" s="11"/>
      <c r="AI709" s="11"/>
      <c r="AJ709" s="11"/>
      <c r="AK709" s="11"/>
    </row>
    <row r="710" ht="13.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89"/>
      <c r="AB710" s="11"/>
      <c r="AC710" s="264"/>
      <c r="AD710" s="264"/>
      <c r="AE710" s="11"/>
      <c r="AF710" s="11"/>
      <c r="AG710" s="11"/>
      <c r="AH710" s="11"/>
      <c r="AI710" s="11"/>
      <c r="AJ710" s="11"/>
      <c r="AK710" s="11"/>
    </row>
    <row r="711" ht="13.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89"/>
      <c r="AB711" s="11"/>
      <c r="AC711" s="264"/>
      <c r="AD711" s="264"/>
      <c r="AE711" s="11"/>
      <c r="AF711" s="11"/>
      <c r="AG711" s="11"/>
      <c r="AH711" s="11"/>
      <c r="AI711" s="11"/>
      <c r="AJ711" s="11"/>
      <c r="AK711" s="11"/>
    </row>
    <row r="712" ht="13.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89"/>
      <c r="AB712" s="11"/>
      <c r="AC712" s="264"/>
      <c r="AD712" s="264"/>
      <c r="AE712" s="11"/>
      <c r="AF712" s="11"/>
      <c r="AG712" s="11"/>
      <c r="AH712" s="11"/>
      <c r="AI712" s="11"/>
      <c r="AJ712" s="11"/>
      <c r="AK712" s="11"/>
    </row>
    <row r="713" ht="13.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89"/>
      <c r="AB713" s="11"/>
      <c r="AC713" s="264"/>
      <c r="AD713" s="264"/>
      <c r="AE713" s="11"/>
      <c r="AF713" s="11"/>
      <c r="AG713" s="11"/>
      <c r="AH713" s="11"/>
      <c r="AI713" s="11"/>
      <c r="AJ713" s="11"/>
      <c r="AK713" s="11"/>
    </row>
    <row r="714" ht="13.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89"/>
      <c r="AB714" s="11"/>
      <c r="AC714" s="264"/>
      <c r="AD714" s="264"/>
      <c r="AE714" s="11"/>
      <c r="AF714" s="11"/>
      <c r="AG714" s="11"/>
      <c r="AH714" s="11"/>
      <c r="AI714" s="11"/>
      <c r="AJ714" s="11"/>
      <c r="AK714" s="11"/>
    </row>
    <row r="715" ht="13.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89"/>
      <c r="AB715" s="11"/>
      <c r="AC715" s="264"/>
      <c r="AD715" s="264"/>
      <c r="AE715" s="11"/>
      <c r="AF715" s="11"/>
      <c r="AG715" s="11"/>
      <c r="AH715" s="11"/>
      <c r="AI715" s="11"/>
      <c r="AJ715" s="11"/>
      <c r="AK715" s="11"/>
    </row>
    <row r="716" ht="13.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89"/>
      <c r="AB716" s="11"/>
      <c r="AC716" s="264"/>
      <c r="AD716" s="264"/>
      <c r="AE716" s="11"/>
      <c r="AF716" s="11"/>
      <c r="AG716" s="11"/>
      <c r="AH716" s="11"/>
      <c r="AI716" s="11"/>
      <c r="AJ716" s="11"/>
      <c r="AK716" s="11"/>
    </row>
    <row r="717" ht="13.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89"/>
      <c r="AB717" s="11"/>
      <c r="AC717" s="264"/>
      <c r="AD717" s="264"/>
      <c r="AE717" s="11"/>
      <c r="AF717" s="11"/>
      <c r="AG717" s="11"/>
      <c r="AH717" s="11"/>
      <c r="AI717" s="11"/>
      <c r="AJ717" s="11"/>
      <c r="AK717" s="11"/>
    </row>
    <row r="718" ht="13.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89"/>
      <c r="AB718" s="11"/>
      <c r="AC718" s="264"/>
      <c r="AD718" s="264"/>
      <c r="AE718" s="11"/>
      <c r="AF718" s="11"/>
      <c r="AG718" s="11"/>
      <c r="AH718" s="11"/>
      <c r="AI718" s="11"/>
      <c r="AJ718" s="11"/>
      <c r="AK718" s="11"/>
    </row>
    <row r="719" ht="13.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89"/>
      <c r="AB719" s="11"/>
      <c r="AC719" s="264"/>
      <c r="AD719" s="264"/>
      <c r="AE719" s="11"/>
      <c r="AF719" s="11"/>
      <c r="AG719" s="11"/>
      <c r="AH719" s="11"/>
      <c r="AI719" s="11"/>
      <c r="AJ719" s="11"/>
      <c r="AK719" s="11"/>
    </row>
    <row r="720" ht="13.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89"/>
      <c r="AB720" s="11"/>
      <c r="AC720" s="264"/>
      <c r="AD720" s="264"/>
      <c r="AE720" s="11"/>
      <c r="AF720" s="11"/>
      <c r="AG720" s="11"/>
      <c r="AH720" s="11"/>
      <c r="AI720" s="11"/>
      <c r="AJ720" s="11"/>
      <c r="AK720" s="11"/>
    </row>
    <row r="721" ht="13.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89"/>
      <c r="AB721" s="11"/>
      <c r="AC721" s="264"/>
      <c r="AD721" s="264"/>
      <c r="AE721" s="11"/>
      <c r="AF721" s="11"/>
      <c r="AG721" s="11"/>
      <c r="AH721" s="11"/>
      <c r="AI721" s="11"/>
      <c r="AJ721" s="11"/>
      <c r="AK721" s="11"/>
    </row>
    <row r="722" ht="13.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89"/>
      <c r="AB722" s="11"/>
      <c r="AC722" s="264"/>
      <c r="AD722" s="264"/>
      <c r="AE722" s="11"/>
      <c r="AF722" s="11"/>
      <c r="AG722" s="11"/>
      <c r="AH722" s="11"/>
      <c r="AI722" s="11"/>
      <c r="AJ722" s="11"/>
      <c r="AK722" s="11"/>
    </row>
    <row r="723" ht="13.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89"/>
      <c r="AB723" s="11"/>
      <c r="AC723" s="264"/>
      <c r="AD723" s="264"/>
      <c r="AE723" s="11"/>
      <c r="AF723" s="11"/>
      <c r="AG723" s="11"/>
      <c r="AH723" s="11"/>
      <c r="AI723" s="11"/>
      <c r="AJ723" s="11"/>
      <c r="AK723" s="11"/>
    </row>
    <row r="724" ht="13.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89"/>
      <c r="AB724" s="11"/>
      <c r="AC724" s="264"/>
      <c r="AD724" s="264"/>
      <c r="AE724" s="11"/>
      <c r="AF724" s="11"/>
      <c r="AG724" s="11"/>
      <c r="AH724" s="11"/>
      <c r="AI724" s="11"/>
      <c r="AJ724" s="11"/>
      <c r="AK724" s="11"/>
    </row>
    <row r="725" ht="13.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89"/>
      <c r="AB725" s="11"/>
      <c r="AC725" s="264"/>
      <c r="AD725" s="264"/>
      <c r="AE725" s="11"/>
      <c r="AF725" s="11"/>
      <c r="AG725" s="11"/>
      <c r="AH725" s="11"/>
      <c r="AI725" s="11"/>
      <c r="AJ725" s="11"/>
      <c r="AK725" s="11"/>
    </row>
    <row r="726" ht="13.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89"/>
      <c r="AB726" s="11"/>
      <c r="AC726" s="264"/>
      <c r="AD726" s="264"/>
      <c r="AE726" s="11"/>
      <c r="AF726" s="11"/>
      <c r="AG726" s="11"/>
      <c r="AH726" s="11"/>
      <c r="AI726" s="11"/>
      <c r="AJ726" s="11"/>
      <c r="AK726" s="11"/>
    </row>
    <row r="727" ht="13.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89"/>
      <c r="AB727" s="11"/>
      <c r="AC727" s="264"/>
      <c r="AD727" s="264"/>
      <c r="AE727" s="11"/>
      <c r="AF727" s="11"/>
      <c r="AG727" s="11"/>
      <c r="AH727" s="11"/>
      <c r="AI727" s="11"/>
      <c r="AJ727" s="11"/>
      <c r="AK727" s="11"/>
    </row>
    <row r="728" ht="13.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89"/>
      <c r="AB728" s="11"/>
      <c r="AC728" s="264"/>
      <c r="AD728" s="264"/>
      <c r="AE728" s="11"/>
      <c r="AF728" s="11"/>
      <c r="AG728" s="11"/>
      <c r="AH728" s="11"/>
      <c r="AI728" s="11"/>
      <c r="AJ728" s="11"/>
      <c r="AK728" s="11"/>
    </row>
    <row r="729" ht="13.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89"/>
      <c r="AB729" s="11"/>
      <c r="AC729" s="264"/>
      <c r="AD729" s="264"/>
      <c r="AE729" s="11"/>
      <c r="AF729" s="11"/>
      <c r="AG729" s="11"/>
      <c r="AH729" s="11"/>
      <c r="AI729" s="11"/>
      <c r="AJ729" s="11"/>
      <c r="AK729" s="11"/>
    </row>
    <row r="730" ht="13.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89"/>
      <c r="AB730" s="11"/>
      <c r="AC730" s="264"/>
      <c r="AD730" s="264"/>
      <c r="AE730" s="11"/>
      <c r="AF730" s="11"/>
      <c r="AG730" s="11"/>
      <c r="AH730" s="11"/>
      <c r="AI730" s="11"/>
      <c r="AJ730" s="11"/>
      <c r="AK730" s="11"/>
    </row>
    <row r="731" ht="13.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89"/>
      <c r="AB731" s="11"/>
      <c r="AC731" s="264"/>
      <c r="AD731" s="264"/>
      <c r="AE731" s="11"/>
      <c r="AF731" s="11"/>
      <c r="AG731" s="11"/>
      <c r="AH731" s="11"/>
      <c r="AI731" s="11"/>
      <c r="AJ731" s="11"/>
      <c r="AK731" s="11"/>
    </row>
    <row r="732" ht="13.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89"/>
      <c r="AB732" s="11"/>
      <c r="AC732" s="264"/>
      <c r="AD732" s="264"/>
      <c r="AE732" s="11"/>
      <c r="AF732" s="11"/>
      <c r="AG732" s="11"/>
      <c r="AH732" s="11"/>
      <c r="AI732" s="11"/>
      <c r="AJ732" s="11"/>
      <c r="AK732" s="11"/>
    </row>
    <row r="733" ht="13.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89"/>
      <c r="AB733" s="11"/>
      <c r="AC733" s="264"/>
      <c r="AD733" s="264"/>
      <c r="AE733" s="11"/>
      <c r="AF733" s="11"/>
      <c r="AG733" s="11"/>
      <c r="AH733" s="11"/>
      <c r="AI733" s="11"/>
      <c r="AJ733" s="11"/>
      <c r="AK733" s="11"/>
    </row>
    <row r="734" ht="13.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89"/>
      <c r="AB734" s="11"/>
      <c r="AC734" s="264"/>
      <c r="AD734" s="264"/>
      <c r="AE734" s="11"/>
      <c r="AF734" s="11"/>
      <c r="AG734" s="11"/>
      <c r="AH734" s="11"/>
      <c r="AI734" s="11"/>
      <c r="AJ734" s="11"/>
      <c r="AK734" s="11"/>
    </row>
    <row r="735" ht="13.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89"/>
      <c r="AB735" s="11"/>
      <c r="AC735" s="264"/>
      <c r="AD735" s="264"/>
      <c r="AE735" s="11"/>
      <c r="AF735" s="11"/>
      <c r="AG735" s="11"/>
      <c r="AH735" s="11"/>
      <c r="AI735" s="11"/>
      <c r="AJ735" s="11"/>
      <c r="AK735" s="11"/>
    </row>
    <row r="736" ht="13.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89"/>
      <c r="AB736" s="11"/>
      <c r="AC736" s="264"/>
      <c r="AD736" s="264"/>
      <c r="AE736" s="11"/>
      <c r="AF736" s="11"/>
      <c r="AG736" s="11"/>
      <c r="AH736" s="11"/>
      <c r="AI736" s="11"/>
      <c r="AJ736" s="11"/>
      <c r="AK736" s="11"/>
    </row>
    <row r="737" ht="13.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89"/>
      <c r="AB737" s="11"/>
      <c r="AC737" s="264"/>
      <c r="AD737" s="264"/>
      <c r="AE737" s="11"/>
      <c r="AF737" s="11"/>
      <c r="AG737" s="11"/>
      <c r="AH737" s="11"/>
      <c r="AI737" s="11"/>
      <c r="AJ737" s="11"/>
      <c r="AK737" s="11"/>
    </row>
    <row r="738" ht="13.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89"/>
      <c r="AB738" s="11"/>
      <c r="AC738" s="264"/>
      <c r="AD738" s="264"/>
      <c r="AE738" s="11"/>
      <c r="AF738" s="11"/>
      <c r="AG738" s="11"/>
      <c r="AH738" s="11"/>
      <c r="AI738" s="11"/>
      <c r="AJ738" s="11"/>
      <c r="AK738" s="11"/>
    </row>
    <row r="739" ht="13.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89"/>
      <c r="AB739" s="11"/>
      <c r="AC739" s="264"/>
      <c r="AD739" s="264"/>
      <c r="AE739" s="11"/>
      <c r="AF739" s="11"/>
      <c r="AG739" s="11"/>
      <c r="AH739" s="11"/>
      <c r="AI739" s="11"/>
      <c r="AJ739" s="11"/>
      <c r="AK739" s="11"/>
    </row>
    <row r="740" ht="13.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89"/>
      <c r="AB740" s="11"/>
      <c r="AC740" s="264"/>
      <c r="AD740" s="264"/>
      <c r="AE740" s="11"/>
      <c r="AF740" s="11"/>
      <c r="AG740" s="11"/>
      <c r="AH740" s="11"/>
      <c r="AI740" s="11"/>
      <c r="AJ740" s="11"/>
      <c r="AK740" s="11"/>
    </row>
    <row r="741" ht="13.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89"/>
      <c r="AB741" s="11"/>
      <c r="AC741" s="264"/>
      <c r="AD741" s="264"/>
      <c r="AE741" s="11"/>
      <c r="AF741" s="11"/>
      <c r="AG741" s="11"/>
      <c r="AH741" s="11"/>
      <c r="AI741" s="11"/>
      <c r="AJ741" s="11"/>
      <c r="AK741" s="11"/>
    </row>
    <row r="742" ht="13.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89"/>
      <c r="AB742" s="11"/>
      <c r="AC742" s="264"/>
      <c r="AD742" s="264"/>
      <c r="AE742" s="11"/>
      <c r="AF742" s="11"/>
      <c r="AG742" s="11"/>
      <c r="AH742" s="11"/>
      <c r="AI742" s="11"/>
      <c r="AJ742" s="11"/>
      <c r="AK742" s="11"/>
    </row>
    <row r="743" ht="13.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89"/>
      <c r="AB743" s="11"/>
      <c r="AC743" s="264"/>
      <c r="AD743" s="264"/>
      <c r="AE743" s="11"/>
      <c r="AF743" s="11"/>
      <c r="AG743" s="11"/>
      <c r="AH743" s="11"/>
      <c r="AI743" s="11"/>
      <c r="AJ743" s="11"/>
      <c r="AK743" s="11"/>
    </row>
    <row r="744" ht="13.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89"/>
      <c r="AB744" s="11"/>
      <c r="AC744" s="264"/>
      <c r="AD744" s="264"/>
      <c r="AE744" s="11"/>
      <c r="AF744" s="11"/>
      <c r="AG744" s="11"/>
      <c r="AH744" s="11"/>
      <c r="AI744" s="11"/>
      <c r="AJ744" s="11"/>
      <c r="AK744" s="11"/>
    </row>
    <row r="745" ht="13.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89"/>
      <c r="AB745" s="11"/>
      <c r="AC745" s="264"/>
      <c r="AD745" s="264"/>
      <c r="AE745" s="11"/>
      <c r="AF745" s="11"/>
      <c r="AG745" s="11"/>
      <c r="AH745" s="11"/>
      <c r="AI745" s="11"/>
      <c r="AJ745" s="11"/>
      <c r="AK745" s="11"/>
    </row>
    <row r="746" ht="13.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89"/>
      <c r="AB746" s="11"/>
      <c r="AC746" s="264"/>
      <c r="AD746" s="264"/>
      <c r="AE746" s="11"/>
      <c r="AF746" s="11"/>
      <c r="AG746" s="11"/>
      <c r="AH746" s="11"/>
      <c r="AI746" s="11"/>
      <c r="AJ746" s="11"/>
      <c r="AK746" s="11"/>
    </row>
    <row r="747" ht="13.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89"/>
      <c r="AB747" s="11"/>
      <c r="AC747" s="264"/>
      <c r="AD747" s="264"/>
      <c r="AE747" s="11"/>
      <c r="AF747" s="11"/>
      <c r="AG747" s="11"/>
      <c r="AH747" s="11"/>
      <c r="AI747" s="11"/>
      <c r="AJ747" s="11"/>
      <c r="AK747" s="11"/>
    </row>
    <row r="748" ht="13.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89"/>
      <c r="AB748" s="11"/>
      <c r="AC748" s="264"/>
      <c r="AD748" s="264"/>
      <c r="AE748" s="11"/>
      <c r="AF748" s="11"/>
      <c r="AG748" s="11"/>
      <c r="AH748" s="11"/>
      <c r="AI748" s="11"/>
      <c r="AJ748" s="11"/>
      <c r="AK748" s="11"/>
    </row>
    <row r="749" ht="13.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89"/>
      <c r="AB749" s="11"/>
      <c r="AC749" s="264"/>
      <c r="AD749" s="264"/>
      <c r="AE749" s="11"/>
      <c r="AF749" s="11"/>
      <c r="AG749" s="11"/>
      <c r="AH749" s="11"/>
      <c r="AI749" s="11"/>
      <c r="AJ749" s="11"/>
      <c r="AK749" s="11"/>
    </row>
    <row r="750" ht="13.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89"/>
      <c r="AB750" s="11"/>
      <c r="AC750" s="264"/>
      <c r="AD750" s="264"/>
      <c r="AE750" s="11"/>
      <c r="AF750" s="11"/>
      <c r="AG750" s="11"/>
      <c r="AH750" s="11"/>
      <c r="AI750" s="11"/>
      <c r="AJ750" s="11"/>
      <c r="AK750" s="11"/>
    </row>
    <row r="751" ht="13.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89"/>
      <c r="AB751" s="11"/>
      <c r="AC751" s="264"/>
      <c r="AD751" s="264"/>
      <c r="AE751" s="11"/>
      <c r="AF751" s="11"/>
      <c r="AG751" s="11"/>
      <c r="AH751" s="11"/>
      <c r="AI751" s="11"/>
      <c r="AJ751" s="11"/>
      <c r="AK751" s="11"/>
    </row>
    <row r="752" ht="13.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89"/>
      <c r="AB752" s="11"/>
      <c r="AC752" s="264"/>
      <c r="AD752" s="264"/>
      <c r="AE752" s="11"/>
      <c r="AF752" s="11"/>
      <c r="AG752" s="11"/>
      <c r="AH752" s="11"/>
      <c r="AI752" s="11"/>
      <c r="AJ752" s="11"/>
      <c r="AK752" s="11"/>
    </row>
    <row r="753" ht="13.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89"/>
      <c r="AB753" s="11"/>
      <c r="AC753" s="264"/>
      <c r="AD753" s="264"/>
      <c r="AE753" s="11"/>
      <c r="AF753" s="11"/>
      <c r="AG753" s="11"/>
      <c r="AH753" s="11"/>
      <c r="AI753" s="11"/>
      <c r="AJ753" s="11"/>
      <c r="AK753" s="11"/>
    </row>
    <row r="754" ht="13.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89"/>
      <c r="AB754" s="11"/>
      <c r="AC754" s="264"/>
      <c r="AD754" s="264"/>
      <c r="AE754" s="11"/>
      <c r="AF754" s="11"/>
      <c r="AG754" s="11"/>
      <c r="AH754" s="11"/>
      <c r="AI754" s="11"/>
      <c r="AJ754" s="11"/>
      <c r="AK754" s="11"/>
    </row>
    <row r="755" ht="13.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89"/>
      <c r="AB755" s="11"/>
      <c r="AC755" s="264"/>
      <c r="AD755" s="264"/>
      <c r="AE755" s="11"/>
      <c r="AF755" s="11"/>
      <c r="AG755" s="11"/>
      <c r="AH755" s="11"/>
      <c r="AI755" s="11"/>
      <c r="AJ755" s="11"/>
      <c r="AK755" s="11"/>
    </row>
    <row r="756" ht="13.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89"/>
      <c r="AB756" s="11"/>
      <c r="AC756" s="264"/>
      <c r="AD756" s="264"/>
      <c r="AE756" s="11"/>
      <c r="AF756" s="11"/>
      <c r="AG756" s="11"/>
      <c r="AH756" s="11"/>
      <c r="AI756" s="11"/>
      <c r="AJ756" s="11"/>
      <c r="AK756" s="11"/>
    </row>
    <row r="757" ht="13.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89"/>
      <c r="AB757" s="11"/>
      <c r="AC757" s="264"/>
      <c r="AD757" s="264"/>
      <c r="AE757" s="11"/>
      <c r="AF757" s="11"/>
      <c r="AG757" s="11"/>
      <c r="AH757" s="11"/>
      <c r="AI757" s="11"/>
      <c r="AJ757" s="11"/>
      <c r="AK757" s="11"/>
    </row>
    <row r="758" ht="13.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89"/>
      <c r="AB758" s="11"/>
      <c r="AC758" s="264"/>
      <c r="AD758" s="264"/>
      <c r="AE758" s="11"/>
      <c r="AF758" s="11"/>
      <c r="AG758" s="11"/>
      <c r="AH758" s="11"/>
      <c r="AI758" s="11"/>
      <c r="AJ758" s="11"/>
      <c r="AK758" s="11"/>
    </row>
    <row r="759" ht="13.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89"/>
      <c r="AB759" s="11"/>
      <c r="AC759" s="264"/>
      <c r="AD759" s="264"/>
      <c r="AE759" s="11"/>
      <c r="AF759" s="11"/>
      <c r="AG759" s="11"/>
      <c r="AH759" s="11"/>
      <c r="AI759" s="11"/>
      <c r="AJ759" s="11"/>
      <c r="AK759" s="11"/>
    </row>
    <row r="760" ht="13.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89"/>
      <c r="AB760" s="11"/>
      <c r="AC760" s="264"/>
      <c r="AD760" s="264"/>
      <c r="AE760" s="11"/>
      <c r="AF760" s="11"/>
      <c r="AG760" s="11"/>
      <c r="AH760" s="11"/>
      <c r="AI760" s="11"/>
      <c r="AJ760" s="11"/>
      <c r="AK760" s="11"/>
    </row>
    <row r="761" ht="13.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89"/>
      <c r="AB761" s="11"/>
      <c r="AC761" s="264"/>
      <c r="AD761" s="264"/>
      <c r="AE761" s="11"/>
      <c r="AF761" s="11"/>
      <c r="AG761" s="11"/>
      <c r="AH761" s="11"/>
      <c r="AI761" s="11"/>
      <c r="AJ761" s="11"/>
      <c r="AK761" s="11"/>
    </row>
    <row r="762" ht="13.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89"/>
      <c r="AB762" s="11"/>
      <c r="AC762" s="264"/>
      <c r="AD762" s="264"/>
      <c r="AE762" s="11"/>
      <c r="AF762" s="11"/>
      <c r="AG762" s="11"/>
      <c r="AH762" s="11"/>
      <c r="AI762" s="11"/>
      <c r="AJ762" s="11"/>
      <c r="AK762" s="11"/>
    </row>
    <row r="763" ht="13.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89"/>
      <c r="AB763" s="11"/>
      <c r="AC763" s="264"/>
      <c r="AD763" s="264"/>
      <c r="AE763" s="11"/>
      <c r="AF763" s="11"/>
      <c r="AG763" s="11"/>
      <c r="AH763" s="11"/>
      <c r="AI763" s="11"/>
      <c r="AJ763" s="11"/>
      <c r="AK763" s="11"/>
    </row>
    <row r="764" ht="13.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89"/>
      <c r="AB764" s="11"/>
      <c r="AC764" s="264"/>
      <c r="AD764" s="264"/>
      <c r="AE764" s="11"/>
      <c r="AF764" s="11"/>
      <c r="AG764" s="11"/>
      <c r="AH764" s="11"/>
      <c r="AI764" s="11"/>
      <c r="AJ764" s="11"/>
      <c r="AK764" s="11"/>
    </row>
    <row r="765" ht="13.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89"/>
      <c r="AB765" s="11"/>
      <c r="AC765" s="264"/>
      <c r="AD765" s="264"/>
      <c r="AE765" s="11"/>
      <c r="AF765" s="11"/>
      <c r="AG765" s="11"/>
      <c r="AH765" s="11"/>
      <c r="AI765" s="11"/>
      <c r="AJ765" s="11"/>
      <c r="AK765" s="11"/>
    </row>
    <row r="766" ht="13.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89"/>
      <c r="AB766" s="11"/>
      <c r="AC766" s="264"/>
      <c r="AD766" s="264"/>
      <c r="AE766" s="11"/>
      <c r="AF766" s="11"/>
      <c r="AG766" s="11"/>
      <c r="AH766" s="11"/>
      <c r="AI766" s="11"/>
      <c r="AJ766" s="11"/>
      <c r="AK766" s="11"/>
    </row>
    <row r="767" ht="13.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89"/>
      <c r="AB767" s="11"/>
      <c r="AC767" s="264"/>
      <c r="AD767" s="264"/>
      <c r="AE767" s="11"/>
      <c r="AF767" s="11"/>
      <c r="AG767" s="11"/>
      <c r="AH767" s="11"/>
      <c r="AI767" s="11"/>
      <c r="AJ767" s="11"/>
      <c r="AK767" s="11"/>
    </row>
    <row r="768" ht="13.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89"/>
      <c r="AB768" s="11"/>
      <c r="AC768" s="264"/>
      <c r="AD768" s="264"/>
      <c r="AE768" s="11"/>
      <c r="AF768" s="11"/>
      <c r="AG768" s="11"/>
      <c r="AH768" s="11"/>
      <c r="AI768" s="11"/>
      <c r="AJ768" s="11"/>
      <c r="AK768" s="11"/>
    </row>
    <row r="769" ht="13.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89"/>
      <c r="AB769" s="11"/>
      <c r="AC769" s="264"/>
      <c r="AD769" s="264"/>
      <c r="AE769" s="11"/>
      <c r="AF769" s="11"/>
      <c r="AG769" s="11"/>
      <c r="AH769" s="11"/>
      <c r="AI769" s="11"/>
      <c r="AJ769" s="11"/>
      <c r="AK769" s="11"/>
    </row>
    <row r="770" ht="13.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89"/>
      <c r="AB770" s="11"/>
      <c r="AC770" s="264"/>
      <c r="AD770" s="264"/>
      <c r="AE770" s="11"/>
      <c r="AF770" s="11"/>
      <c r="AG770" s="11"/>
      <c r="AH770" s="11"/>
      <c r="AI770" s="11"/>
      <c r="AJ770" s="11"/>
      <c r="AK770" s="11"/>
    </row>
    <row r="771" ht="13.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89"/>
      <c r="AB771" s="11"/>
      <c r="AC771" s="264"/>
      <c r="AD771" s="264"/>
      <c r="AE771" s="11"/>
      <c r="AF771" s="11"/>
      <c r="AG771" s="11"/>
      <c r="AH771" s="11"/>
      <c r="AI771" s="11"/>
      <c r="AJ771" s="11"/>
      <c r="AK771" s="11"/>
    </row>
    <row r="772" ht="13.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89"/>
      <c r="AB772" s="11"/>
      <c r="AC772" s="264"/>
      <c r="AD772" s="264"/>
      <c r="AE772" s="11"/>
      <c r="AF772" s="11"/>
      <c r="AG772" s="11"/>
      <c r="AH772" s="11"/>
      <c r="AI772" s="11"/>
      <c r="AJ772" s="11"/>
      <c r="AK772" s="11"/>
    </row>
    <row r="773" ht="13.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89"/>
      <c r="AB773" s="11"/>
      <c r="AC773" s="264"/>
      <c r="AD773" s="264"/>
      <c r="AE773" s="11"/>
      <c r="AF773" s="11"/>
      <c r="AG773" s="11"/>
      <c r="AH773" s="11"/>
      <c r="AI773" s="11"/>
      <c r="AJ773" s="11"/>
      <c r="AK773" s="11"/>
    </row>
    <row r="774" ht="13.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89"/>
      <c r="AB774" s="11"/>
      <c r="AC774" s="264"/>
      <c r="AD774" s="264"/>
      <c r="AE774" s="11"/>
      <c r="AF774" s="11"/>
      <c r="AG774" s="11"/>
      <c r="AH774" s="11"/>
      <c r="AI774" s="11"/>
      <c r="AJ774" s="11"/>
      <c r="AK774" s="11"/>
    </row>
    <row r="775" ht="13.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89"/>
      <c r="AB775" s="11"/>
      <c r="AC775" s="264"/>
      <c r="AD775" s="264"/>
      <c r="AE775" s="11"/>
      <c r="AF775" s="11"/>
      <c r="AG775" s="11"/>
      <c r="AH775" s="11"/>
      <c r="AI775" s="11"/>
      <c r="AJ775" s="11"/>
      <c r="AK775" s="11"/>
    </row>
    <row r="776" ht="13.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89"/>
      <c r="AB776" s="11"/>
      <c r="AC776" s="264"/>
      <c r="AD776" s="264"/>
      <c r="AE776" s="11"/>
      <c r="AF776" s="11"/>
      <c r="AG776" s="11"/>
      <c r="AH776" s="11"/>
      <c r="AI776" s="11"/>
      <c r="AJ776" s="11"/>
      <c r="AK776" s="11"/>
    </row>
    <row r="777" ht="13.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89"/>
      <c r="AB777" s="11"/>
      <c r="AC777" s="264"/>
      <c r="AD777" s="264"/>
      <c r="AE777" s="11"/>
      <c r="AF777" s="11"/>
      <c r="AG777" s="11"/>
      <c r="AH777" s="11"/>
      <c r="AI777" s="11"/>
      <c r="AJ777" s="11"/>
      <c r="AK777" s="11"/>
    </row>
    <row r="778" ht="13.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89"/>
      <c r="AB778" s="11"/>
      <c r="AC778" s="264"/>
      <c r="AD778" s="264"/>
      <c r="AE778" s="11"/>
      <c r="AF778" s="11"/>
      <c r="AG778" s="11"/>
      <c r="AH778" s="11"/>
      <c r="AI778" s="11"/>
      <c r="AJ778" s="11"/>
      <c r="AK778" s="11"/>
    </row>
    <row r="779" ht="13.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89"/>
      <c r="AB779" s="11"/>
      <c r="AC779" s="264"/>
      <c r="AD779" s="264"/>
      <c r="AE779" s="11"/>
      <c r="AF779" s="11"/>
      <c r="AG779" s="11"/>
      <c r="AH779" s="11"/>
      <c r="AI779" s="11"/>
      <c r="AJ779" s="11"/>
      <c r="AK779" s="11"/>
    </row>
    <row r="780" ht="13.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89"/>
      <c r="AB780" s="11"/>
      <c r="AC780" s="264"/>
      <c r="AD780" s="264"/>
      <c r="AE780" s="11"/>
      <c r="AF780" s="11"/>
      <c r="AG780" s="11"/>
      <c r="AH780" s="11"/>
      <c r="AI780" s="11"/>
      <c r="AJ780" s="11"/>
      <c r="AK780" s="11"/>
    </row>
    <row r="781" ht="13.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89"/>
      <c r="AB781" s="11"/>
      <c r="AC781" s="264"/>
      <c r="AD781" s="264"/>
      <c r="AE781" s="11"/>
      <c r="AF781" s="11"/>
      <c r="AG781" s="11"/>
      <c r="AH781" s="11"/>
      <c r="AI781" s="11"/>
      <c r="AJ781" s="11"/>
      <c r="AK781" s="11"/>
    </row>
    <row r="782" ht="13.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89"/>
      <c r="AB782" s="11"/>
      <c r="AC782" s="264"/>
      <c r="AD782" s="264"/>
      <c r="AE782" s="11"/>
      <c r="AF782" s="11"/>
      <c r="AG782" s="11"/>
      <c r="AH782" s="11"/>
      <c r="AI782" s="11"/>
      <c r="AJ782" s="11"/>
      <c r="AK782" s="11"/>
    </row>
    <row r="783" ht="13.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89"/>
      <c r="AB783" s="11"/>
      <c r="AC783" s="264"/>
      <c r="AD783" s="264"/>
      <c r="AE783" s="11"/>
      <c r="AF783" s="11"/>
      <c r="AG783" s="11"/>
      <c r="AH783" s="11"/>
      <c r="AI783" s="11"/>
      <c r="AJ783" s="11"/>
      <c r="AK783" s="11"/>
    </row>
    <row r="784" ht="13.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89"/>
      <c r="AB784" s="11"/>
      <c r="AC784" s="264"/>
      <c r="AD784" s="264"/>
      <c r="AE784" s="11"/>
      <c r="AF784" s="11"/>
      <c r="AG784" s="11"/>
      <c r="AH784" s="11"/>
      <c r="AI784" s="11"/>
      <c r="AJ784" s="11"/>
      <c r="AK784" s="11"/>
    </row>
    <row r="785" ht="13.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89"/>
      <c r="AB785" s="11"/>
      <c r="AC785" s="264"/>
      <c r="AD785" s="264"/>
      <c r="AE785" s="11"/>
      <c r="AF785" s="11"/>
      <c r="AG785" s="11"/>
      <c r="AH785" s="11"/>
      <c r="AI785" s="11"/>
      <c r="AJ785" s="11"/>
      <c r="AK785" s="11"/>
    </row>
    <row r="786" ht="13.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89"/>
      <c r="AB786" s="11"/>
      <c r="AC786" s="264"/>
      <c r="AD786" s="264"/>
      <c r="AE786" s="11"/>
      <c r="AF786" s="11"/>
      <c r="AG786" s="11"/>
      <c r="AH786" s="11"/>
      <c r="AI786" s="11"/>
      <c r="AJ786" s="11"/>
      <c r="AK786" s="11"/>
    </row>
    <row r="787" ht="13.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89"/>
      <c r="AB787" s="11"/>
      <c r="AC787" s="264"/>
      <c r="AD787" s="264"/>
      <c r="AE787" s="11"/>
      <c r="AF787" s="11"/>
      <c r="AG787" s="11"/>
      <c r="AH787" s="11"/>
      <c r="AI787" s="11"/>
      <c r="AJ787" s="11"/>
      <c r="AK787" s="11"/>
    </row>
    <row r="788" ht="13.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89"/>
      <c r="AB788" s="11"/>
      <c r="AC788" s="264"/>
      <c r="AD788" s="264"/>
      <c r="AE788" s="11"/>
      <c r="AF788" s="11"/>
      <c r="AG788" s="11"/>
      <c r="AH788" s="11"/>
      <c r="AI788" s="11"/>
      <c r="AJ788" s="11"/>
      <c r="AK788" s="11"/>
    </row>
    <row r="789" ht="13.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89"/>
      <c r="AB789" s="11"/>
      <c r="AC789" s="264"/>
      <c r="AD789" s="264"/>
      <c r="AE789" s="11"/>
      <c r="AF789" s="11"/>
      <c r="AG789" s="11"/>
      <c r="AH789" s="11"/>
      <c r="AI789" s="11"/>
      <c r="AJ789" s="11"/>
      <c r="AK789" s="11"/>
    </row>
    <row r="790" ht="13.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89"/>
      <c r="AB790" s="11"/>
      <c r="AC790" s="264"/>
      <c r="AD790" s="264"/>
      <c r="AE790" s="11"/>
      <c r="AF790" s="11"/>
      <c r="AG790" s="11"/>
      <c r="AH790" s="11"/>
      <c r="AI790" s="11"/>
      <c r="AJ790" s="11"/>
      <c r="AK790" s="11"/>
    </row>
    <row r="791" ht="13.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89"/>
      <c r="AB791" s="11"/>
      <c r="AC791" s="264"/>
      <c r="AD791" s="264"/>
      <c r="AE791" s="11"/>
      <c r="AF791" s="11"/>
      <c r="AG791" s="11"/>
      <c r="AH791" s="11"/>
      <c r="AI791" s="11"/>
      <c r="AJ791" s="11"/>
      <c r="AK791" s="11"/>
    </row>
    <row r="792" ht="13.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89"/>
      <c r="AB792" s="11"/>
      <c r="AC792" s="264"/>
      <c r="AD792" s="264"/>
      <c r="AE792" s="11"/>
      <c r="AF792" s="11"/>
      <c r="AG792" s="11"/>
      <c r="AH792" s="11"/>
      <c r="AI792" s="11"/>
      <c r="AJ792" s="11"/>
      <c r="AK792" s="11"/>
    </row>
    <row r="793" ht="13.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89"/>
      <c r="AB793" s="11"/>
      <c r="AC793" s="264"/>
      <c r="AD793" s="264"/>
      <c r="AE793" s="11"/>
      <c r="AF793" s="11"/>
      <c r="AG793" s="11"/>
      <c r="AH793" s="11"/>
      <c r="AI793" s="11"/>
      <c r="AJ793" s="11"/>
      <c r="AK793" s="11"/>
    </row>
    <row r="794" ht="13.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89"/>
      <c r="AB794" s="11"/>
      <c r="AC794" s="264"/>
      <c r="AD794" s="264"/>
      <c r="AE794" s="11"/>
      <c r="AF794" s="11"/>
      <c r="AG794" s="11"/>
      <c r="AH794" s="11"/>
      <c r="AI794" s="11"/>
      <c r="AJ794" s="11"/>
      <c r="AK794" s="11"/>
    </row>
    <row r="795" ht="13.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89"/>
      <c r="AB795" s="11"/>
      <c r="AC795" s="264"/>
      <c r="AD795" s="264"/>
      <c r="AE795" s="11"/>
      <c r="AF795" s="11"/>
      <c r="AG795" s="11"/>
      <c r="AH795" s="11"/>
      <c r="AI795" s="11"/>
      <c r="AJ795" s="11"/>
      <c r="AK795" s="11"/>
    </row>
    <row r="796" ht="13.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89"/>
      <c r="AB796" s="11"/>
      <c r="AC796" s="264"/>
      <c r="AD796" s="264"/>
      <c r="AE796" s="11"/>
      <c r="AF796" s="11"/>
      <c r="AG796" s="11"/>
      <c r="AH796" s="11"/>
      <c r="AI796" s="11"/>
      <c r="AJ796" s="11"/>
      <c r="AK796" s="11"/>
    </row>
    <row r="797" ht="13.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89"/>
      <c r="AB797" s="11"/>
      <c r="AC797" s="264"/>
      <c r="AD797" s="264"/>
      <c r="AE797" s="11"/>
      <c r="AF797" s="11"/>
      <c r="AG797" s="11"/>
      <c r="AH797" s="11"/>
      <c r="AI797" s="11"/>
      <c r="AJ797" s="11"/>
      <c r="AK797" s="11"/>
    </row>
    <row r="798" ht="13.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89"/>
      <c r="AB798" s="11"/>
      <c r="AC798" s="264"/>
      <c r="AD798" s="264"/>
      <c r="AE798" s="11"/>
      <c r="AF798" s="11"/>
      <c r="AG798" s="11"/>
      <c r="AH798" s="11"/>
      <c r="AI798" s="11"/>
      <c r="AJ798" s="11"/>
      <c r="AK798" s="11"/>
    </row>
    <row r="799" ht="13.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89"/>
      <c r="AB799" s="11"/>
      <c r="AC799" s="264"/>
      <c r="AD799" s="264"/>
      <c r="AE799" s="11"/>
      <c r="AF799" s="11"/>
      <c r="AG799" s="11"/>
      <c r="AH799" s="11"/>
      <c r="AI799" s="11"/>
      <c r="AJ799" s="11"/>
      <c r="AK799" s="11"/>
    </row>
    <row r="800" ht="13.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89"/>
      <c r="AB800" s="11"/>
      <c r="AC800" s="264"/>
      <c r="AD800" s="264"/>
      <c r="AE800" s="11"/>
      <c r="AF800" s="11"/>
      <c r="AG800" s="11"/>
      <c r="AH800" s="11"/>
      <c r="AI800" s="11"/>
      <c r="AJ800" s="11"/>
      <c r="AK800" s="11"/>
    </row>
    <row r="801" ht="13.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89"/>
      <c r="AB801" s="11"/>
      <c r="AC801" s="264"/>
      <c r="AD801" s="264"/>
      <c r="AE801" s="11"/>
      <c r="AF801" s="11"/>
      <c r="AG801" s="11"/>
      <c r="AH801" s="11"/>
      <c r="AI801" s="11"/>
      <c r="AJ801" s="11"/>
      <c r="AK801" s="11"/>
    </row>
    <row r="802" ht="13.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89"/>
      <c r="AB802" s="11"/>
      <c r="AC802" s="264"/>
      <c r="AD802" s="264"/>
      <c r="AE802" s="11"/>
      <c r="AF802" s="11"/>
      <c r="AG802" s="11"/>
      <c r="AH802" s="11"/>
      <c r="AI802" s="11"/>
      <c r="AJ802" s="11"/>
      <c r="AK802" s="11"/>
    </row>
    <row r="803" ht="13.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89"/>
      <c r="AB803" s="11"/>
      <c r="AC803" s="264"/>
      <c r="AD803" s="264"/>
      <c r="AE803" s="11"/>
      <c r="AF803" s="11"/>
      <c r="AG803" s="11"/>
      <c r="AH803" s="11"/>
      <c r="AI803" s="11"/>
      <c r="AJ803" s="11"/>
      <c r="AK803" s="11"/>
    </row>
    <row r="804" ht="13.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89"/>
      <c r="AB804" s="11"/>
      <c r="AC804" s="264"/>
      <c r="AD804" s="264"/>
      <c r="AE804" s="11"/>
      <c r="AF804" s="11"/>
      <c r="AG804" s="11"/>
      <c r="AH804" s="11"/>
      <c r="AI804" s="11"/>
      <c r="AJ804" s="11"/>
      <c r="AK804" s="11"/>
    </row>
    <row r="805" ht="13.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89"/>
      <c r="AB805" s="11"/>
      <c r="AC805" s="264"/>
      <c r="AD805" s="264"/>
      <c r="AE805" s="11"/>
      <c r="AF805" s="11"/>
      <c r="AG805" s="11"/>
      <c r="AH805" s="11"/>
      <c r="AI805" s="11"/>
      <c r="AJ805" s="11"/>
      <c r="AK805" s="11"/>
    </row>
    <row r="806" ht="13.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89"/>
      <c r="AB806" s="11"/>
      <c r="AC806" s="264"/>
      <c r="AD806" s="264"/>
      <c r="AE806" s="11"/>
      <c r="AF806" s="11"/>
      <c r="AG806" s="11"/>
      <c r="AH806" s="11"/>
      <c r="AI806" s="11"/>
      <c r="AJ806" s="11"/>
      <c r="AK806" s="11"/>
    </row>
    <row r="807" ht="13.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89"/>
      <c r="AB807" s="11"/>
      <c r="AC807" s="264"/>
      <c r="AD807" s="264"/>
      <c r="AE807" s="11"/>
      <c r="AF807" s="11"/>
      <c r="AG807" s="11"/>
      <c r="AH807" s="11"/>
      <c r="AI807" s="11"/>
      <c r="AJ807" s="11"/>
      <c r="AK807" s="11"/>
    </row>
    <row r="808" ht="13.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89"/>
      <c r="AB808" s="11"/>
      <c r="AC808" s="264"/>
      <c r="AD808" s="264"/>
      <c r="AE808" s="11"/>
      <c r="AF808" s="11"/>
      <c r="AG808" s="11"/>
      <c r="AH808" s="11"/>
      <c r="AI808" s="11"/>
      <c r="AJ808" s="11"/>
      <c r="AK808" s="11"/>
    </row>
    <row r="809" ht="13.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89"/>
      <c r="AB809" s="11"/>
      <c r="AC809" s="264"/>
      <c r="AD809" s="264"/>
      <c r="AE809" s="11"/>
      <c r="AF809" s="11"/>
      <c r="AG809" s="11"/>
      <c r="AH809" s="11"/>
      <c r="AI809" s="11"/>
      <c r="AJ809" s="11"/>
      <c r="AK809" s="11"/>
    </row>
    <row r="810" ht="13.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89"/>
      <c r="AB810" s="11"/>
      <c r="AC810" s="264"/>
      <c r="AD810" s="264"/>
      <c r="AE810" s="11"/>
      <c r="AF810" s="11"/>
      <c r="AG810" s="11"/>
      <c r="AH810" s="11"/>
      <c r="AI810" s="11"/>
      <c r="AJ810" s="11"/>
      <c r="AK810" s="11"/>
    </row>
    <row r="811" ht="13.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89"/>
      <c r="AB811" s="11"/>
      <c r="AC811" s="264"/>
      <c r="AD811" s="264"/>
      <c r="AE811" s="11"/>
      <c r="AF811" s="11"/>
      <c r="AG811" s="11"/>
      <c r="AH811" s="11"/>
      <c r="AI811" s="11"/>
      <c r="AJ811" s="11"/>
      <c r="AK811" s="11"/>
    </row>
    <row r="812" ht="13.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89"/>
      <c r="AB812" s="11"/>
      <c r="AC812" s="264"/>
      <c r="AD812" s="264"/>
      <c r="AE812" s="11"/>
      <c r="AF812" s="11"/>
      <c r="AG812" s="11"/>
      <c r="AH812" s="11"/>
      <c r="AI812" s="11"/>
      <c r="AJ812" s="11"/>
      <c r="AK812" s="11"/>
    </row>
    <row r="813" ht="13.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89"/>
      <c r="AB813" s="11"/>
      <c r="AC813" s="264"/>
      <c r="AD813" s="264"/>
      <c r="AE813" s="11"/>
      <c r="AF813" s="11"/>
      <c r="AG813" s="11"/>
      <c r="AH813" s="11"/>
      <c r="AI813" s="11"/>
      <c r="AJ813" s="11"/>
      <c r="AK813" s="11"/>
    </row>
    <row r="814" ht="13.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89"/>
      <c r="AB814" s="11"/>
      <c r="AC814" s="264"/>
      <c r="AD814" s="264"/>
      <c r="AE814" s="11"/>
      <c r="AF814" s="11"/>
      <c r="AG814" s="11"/>
      <c r="AH814" s="11"/>
      <c r="AI814" s="11"/>
      <c r="AJ814" s="11"/>
      <c r="AK814" s="11"/>
    </row>
    <row r="815" ht="13.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89"/>
      <c r="AB815" s="11"/>
      <c r="AC815" s="264"/>
      <c r="AD815" s="264"/>
      <c r="AE815" s="11"/>
      <c r="AF815" s="11"/>
      <c r="AG815" s="11"/>
      <c r="AH815" s="11"/>
      <c r="AI815" s="11"/>
      <c r="AJ815" s="11"/>
      <c r="AK815" s="11"/>
    </row>
    <row r="816" ht="13.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89"/>
      <c r="AB816" s="11"/>
      <c r="AC816" s="264"/>
      <c r="AD816" s="264"/>
      <c r="AE816" s="11"/>
      <c r="AF816" s="11"/>
      <c r="AG816" s="11"/>
      <c r="AH816" s="11"/>
      <c r="AI816" s="11"/>
      <c r="AJ816" s="11"/>
      <c r="AK816" s="11"/>
    </row>
    <row r="817" ht="13.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89"/>
      <c r="AB817" s="11"/>
      <c r="AC817" s="264"/>
      <c r="AD817" s="264"/>
      <c r="AE817" s="11"/>
      <c r="AF817" s="11"/>
      <c r="AG817" s="11"/>
      <c r="AH817" s="11"/>
      <c r="AI817" s="11"/>
      <c r="AJ817" s="11"/>
      <c r="AK817" s="11"/>
    </row>
    <row r="818" ht="13.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89"/>
      <c r="AB818" s="11"/>
      <c r="AC818" s="264"/>
      <c r="AD818" s="264"/>
      <c r="AE818" s="11"/>
      <c r="AF818" s="11"/>
      <c r="AG818" s="11"/>
      <c r="AH818" s="11"/>
      <c r="AI818" s="11"/>
      <c r="AJ818" s="11"/>
      <c r="AK818" s="11"/>
    </row>
    <row r="819" ht="13.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89"/>
      <c r="AB819" s="11"/>
      <c r="AC819" s="264"/>
      <c r="AD819" s="264"/>
      <c r="AE819" s="11"/>
      <c r="AF819" s="11"/>
      <c r="AG819" s="11"/>
      <c r="AH819" s="11"/>
      <c r="AI819" s="11"/>
      <c r="AJ819" s="11"/>
      <c r="AK819" s="11"/>
    </row>
    <row r="820" ht="13.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89"/>
      <c r="AB820" s="11"/>
      <c r="AC820" s="264"/>
      <c r="AD820" s="264"/>
      <c r="AE820" s="11"/>
      <c r="AF820" s="11"/>
      <c r="AG820" s="11"/>
      <c r="AH820" s="11"/>
      <c r="AI820" s="11"/>
      <c r="AJ820" s="11"/>
      <c r="AK820" s="11"/>
    </row>
    <row r="821" ht="13.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89"/>
      <c r="AB821" s="11"/>
      <c r="AC821" s="264"/>
      <c r="AD821" s="264"/>
      <c r="AE821" s="11"/>
      <c r="AF821" s="11"/>
      <c r="AG821" s="11"/>
      <c r="AH821" s="11"/>
      <c r="AI821" s="11"/>
      <c r="AJ821" s="11"/>
      <c r="AK821" s="11"/>
    </row>
    <row r="822" ht="13.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89"/>
      <c r="AB822" s="11"/>
      <c r="AC822" s="264"/>
      <c r="AD822" s="264"/>
      <c r="AE822" s="11"/>
      <c r="AF822" s="11"/>
      <c r="AG822" s="11"/>
      <c r="AH822" s="11"/>
      <c r="AI822" s="11"/>
      <c r="AJ822" s="11"/>
      <c r="AK822" s="11"/>
    </row>
    <row r="823" ht="13.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89"/>
      <c r="AB823" s="11"/>
      <c r="AC823" s="264"/>
      <c r="AD823" s="264"/>
      <c r="AE823" s="11"/>
      <c r="AF823" s="11"/>
      <c r="AG823" s="11"/>
      <c r="AH823" s="11"/>
      <c r="AI823" s="11"/>
      <c r="AJ823" s="11"/>
      <c r="AK823" s="11"/>
    </row>
    <row r="824" ht="13.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89"/>
      <c r="AB824" s="11"/>
      <c r="AC824" s="264"/>
      <c r="AD824" s="264"/>
      <c r="AE824" s="11"/>
      <c r="AF824" s="11"/>
      <c r="AG824" s="11"/>
      <c r="AH824" s="11"/>
      <c r="AI824" s="11"/>
      <c r="AJ824" s="11"/>
      <c r="AK824" s="11"/>
    </row>
    <row r="825" ht="13.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89"/>
      <c r="AB825" s="11"/>
      <c r="AC825" s="264"/>
      <c r="AD825" s="264"/>
      <c r="AE825" s="11"/>
      <c r="AF825" s="11"/>
      <c r="AG825" s="11"/>
      <c r="AH825" s="11"/>
      <c r="AI825" s="11"/>
      <c r="AJ825" s="11"/>
      <c r="AK825" s="11"/>
    </row>
    <row r="826" ht="13.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89"/>
      <c r="AB826" s="11"/>
      <c r="AC826" s="264"/>
      <c r="AD826" s="264"/>
      <c r="AE826" s="11"/>
      <c r="AF826" s="11"/>
      <c r="AG826" s="11"/>
      <c r="AH826" s="11"/>
      <c r="AI826" s="11"/>
      <c r="AJ826" s="11"/>
      <c r="AK826" s="11"/>
    </row>
    <row r="827" ht="13.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89"/>
      <c r="AB827" s="11"/>
      <c r="AC827" s="264"/>
      <c r="AD827" s="264"/>
      <c r="AE827" s="11"/>
      <c r="AF827" s="11"/>
      <c r="AG827" s="11"/>
      <c r="AH827" s="11"/>
      <c r="AI827" s="11"/>
      <c r="AJ827" s="11"/>
      <c r="AK827" s="11"/>
    </row>
    <row r="828" ht="13.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89"/>
      <c r="AB828" s="11"/>
      <c r="AC828" s="264"/>
      <c r="AD828" s="264"/>
      <c r="AE828" s="11"/>
      <c r="AF828" s="11"/>
      <c r="AG828" s="11"/>
      <c r="AH828" s="11"/>
      <c r="AI828" s="11"/>
      <c r="AJ828" s="11"/>
      <c r="AK828" s="11"/>
    </row>
    <row r="829" ht="13.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89"/>
      <c r="AB829" s="11"/>
      <c r="AC829" s="264"/>
      <c r="AD829" s="264"/>
      <c r="AE829" s="11"/>
      <c r="AF829" s="11"/>
      <c r="AG829" s="11"/>
      <c r="AH829" s="11"/>
      <c r="AI829" s="11"/>
      <c r="AJ829" s="11"/>
      <c r="AK829" s="11"/>
    </row>
    <row r="830" ht="13.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89"/>
      <c r="AB830" s="11"/>
      <c r="AC830" s="264"/>
      <c r="AD830" s="264"/>
      <c r="AE830" s="11"/>
      <c r="AF830" s="11"/>
      <c r="AG830" s="11"/>
      <c r="AH830" s="11"/>
      <c r="AI830" s="11"/>
      <c r="AJ830" s="11"/>
      <c r="AK830" s="11"/>
    </row>
    <row r="831" ht="13.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89"/>
      <c r="AB831" s="11"/>
      <c r="AC831" s="264"/>
      <c r="AD831" s="264"/>
      <c r="AE831" s="11"/>
      <c r="AF831" s="11"/>
      <c r="AG831" s="11"/>
      <c r="AH831" s="11"/>
      <c r="AI831" s="11"/>
      <c r="AJ831" s="11"/>
      <c r="AK831" s="11"/>
    </row>
    <row r="832" ht="13.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89"/>
      <c r="AB832" s="11"/>
      <c r="AC832" s="264"/>
      <c r="AD832" s="264"/>
      <c r="AE832" s="11"/>
      <c r="AF832" s="11"/>
      <c r="AG832" s="11"/>
      <c r="AH832" s="11"/>
      <c r="AI832" s="11"/>
      <c r="AJ832" s="11"/>
      <c r="AK832" s="11"/>
    </row>
    <row r="833" ht="13.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89"/>
      <c r="AB833" s="11"/>
      <c r="AC833" s="264"/>
      <c r="AD833" s="264"/>
      <c r="AE833" s="11"/>
      <c r="AF833" s="11"/>
      <c r="AG833" s="11"/>
      <c r="AH833" s="11"/>
      <c r="AI833" s="11"/>
      <c r="AJ833" s="11"/>
      <c r="AK833" s="11"/>
    </row>
    <row r="834" ht="13.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89"/>
      <c r="AB834" s="11"/>
      <c r="AC834" s="264"/>
      <c r="AD834" s="264"/>
      <c r="AE834" s="11"/>
      <c r="AF834" s="11"/>
      <c r="AG834" s="11"/>
      <c r="AH834" s="11"/>
      <c r="AI834" s="11"/>
      <c r="AJ834" s="11"/>
      <c r="AK834" s="11"/>
    </row>
    <row r="835" ht="13.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89"/>
      <c r="AB835" s="11"/>
      <c r="AC835" s="264"/>
      <c r="AD835" s="264"/>
      <c r="AE835" s="11"/>
      <c r="AF835" s="11"/>
      <c r="AG835" s="11"/>
      <c r="AH835" s="11"/>
      <c r="AI835" s="11"/>
      <c r="AJ835" s="11"/>
      <c r="AK835" s="11"/>
    </row>
    <row r="836" ht="13.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89"/>
      <c r="AB836" s="11"/>
      <c r="AC836" s="264"/>
      <c r="AD836" s="264"/>
      <c r="AE836" s="11"/>
      <c r="AF836" s="11"/>
      <c r="AG836" s="11"/>
      <c r="AH836" s="11"/>
      <c r="AI836" s="11"/>
      <c r="AJ836" s="11"/>
      <c r="AK836" s="11"/>
    </row>
    <row r="837" ht="13.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89"/>
      <c r="AB837" s="11"/>
      <c r="AC837" s="264"/>
      <c r="AD837" s="264"/>
      <c r="AE837" s="11"/>
      <c r="AF837" s="11"/>
      <c r="AG837" s="11"/>
      <c r="AH837" s="11"/>
      <c r="AI837" s="11"/>
      <c r="AJ837" s="11"/>
      <c r="AK837" s="11"/>
    </row>
    <row r="838" ht="13.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89"/>
      <c r="AB838" s="11"/>
      <c r="AC838" s="264"/>
      <c r="AD838" s="264"/>
      <c r="AE838" s="11"/>
      <c r="AF838" s="11"/>
      <c r="AG838" s="11"/>
      <c r="AH838" s="11"/>
      <c r="AI838" s="11"/>
      <c r="AJ838" s="11"/>
      <c r="AK838" s="11"/>
    </row>
    <row r="839" ht="13.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89"/>
      <c r="AB839" s="11"/>
      <c r="AC839" s="264"/>
      <c r="AD839" s="264"/>
      <c r="AE839" s="11"/>
      <c r="AF839" s="11"/>
      <c r="AG839" s="11"/>
      <c r="AH839" s="11"/>
      <c r="AI839" s="11"/>
      <c r="AJ839" s="11"/>
      <c r="AK839" s="11"/>
    </row>
    <row r="840" ht="13.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89"/>
      <c r="AB840" s="11"/>
      <c r="AC840" s="264"/>
      <c r="AD840" s="264"/>
      <c r="AE840" s="11"/>
      <c r="AF840" s="11"/>
      <c r="AG840" s="11"/>
      <c r="AH840" s="11"/>
      <c r="AI840" s="11"/>
      <c r="AJ840" s="11"/>
      <c r="AK840" s="11"/>
    </row>
    <row r="841" ht="13.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89"/>
      <c r="AB841" s="11"/>
      <c r="AC841" s="264"/>
      <c r="AD841" s="264"/>
      <c r="AE841" s="11"/>
      <c r="AF841" s="11"/>
      <c r="AG841" s="11"/>
      <c r="AH841" s="11"/>
      <c r="AI841" s="11"/>
      <c r="AJ841" s="11"/>
      <c r="AK841" s="11"/>
    </row>
    <row r="842" ht="13.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89"/>
      <c r="AB842" s="11"/>
      <c r="AC842" s="264"/>
      <c r="AD842" s="264"/>
      <c r="AE842" s="11"/>
      <c r="AF842" s="11"/>
      <c r="AG842" s="11"/>
      <c r="AH842" s="11"/>
      <c r="AI842" s="11"/>
      <c r="AJ842" s="11"/>
      <c r="AK842" s="11"/>
    </row>
    <row r="843" ht="13.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89"/>
      <c r="AB843" s="11"/>
      <c r="AC843" s="264"/>
      <c r="AD843" s="264"/>
      <c r="AE843" s="11"/>
      <c r="AF843" s="11"/>
      <c r="AG843" s="11"/>
      <c r="AH843" s="11"/>
      <c r="AI843" s="11"/>
      <c r="AJ843" s="11"/>
      <c r="AK843" s="11"/>
    </row>
    <row r="844" ht="13.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89"/>
      <c r="AB844" s="11"/>
      <c r="AC844" s="264"/>
      <c r="AD844" s="264"/>
      <c r="AE844" s="11"/>
      <c r="AF844" s="11"/>
      <c r="AG844" s="11"/>
      <c r="AH844" s="11"/>
      <c r="AI844" s="11"/>
      <c r="AJ844" s="11"/>
      <c r="AK844" s="11"/>
    </row>
    <row r="845" ht="13.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89"/>
      <c r="AB845" s="11"/>
      <c r="AC845" s="264"/>
      <c r="AD845" s="264"/>
      <c r="AE845" s="11"/>
      <c r="AF845" s="11"/>
      <c r="AG845" s="11"/>
      <c r="AH845" s="11"/>
      <c r="AI845" s="11"/>
      <c r="AJ845" s="11"/>
      <c r="AK845" s="11"/>
    </row>
    <row r="846" ht="13.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89"/>
      <c r="AB846" s="11"/>
      <c r="AC846" s="264"/>
      <c r="AD846" s="264"/>
      <c r="AE846" s="11"/>
      <c r="AF846" s="11"/>
      <c r="AG846" s="11"/>
      <c r="AH846" s="11"/>
      <c r="AI846" s="11"/>
      <c r="AJ846" s="11"/>
      <c r="AK846" s="11"/>
    </row>
    <row r="847" ht="13.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89"/>
      <c r="AB847" s="11"/>
      <c r="AC847" s="264"/>
      <c r="AD847" s="264"/>
      <c r="AE847" s="11"/>
      <c r="AF847" s="11"/>
      <c r="AG847" s="11"/>
      <c r="AH847" s="11"/>
      <c r="AI847" s="11"/>
      <c r="AJ847" s="11"/>
      <c r="AK847" s="11"/>
    </row>
    <row r="848" ht="13.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89"/>
      <c r="AB848" s="11"/>
      <c r="AC848" s="264"/>
      <c r="AD848" s="264"/>
      <c r="AE848" s="11"/>
      <c r="AF848" s="11"/>
      <c r="AG848" s="11"/>
      <c r="AH848" s="11"/>
      <c r="AI848" s="11"/>
      <c r="AJ848" s="11"/>
      <c r="AK848" s="11"/>
    </row>
    <row r="849" ht="13.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89"/>
      <c r="AB849" s="11"/>
      <c r="AC849" s="264"/>
      <c r="AD849" s="264"/>
      <c r="AE849" s="11"/>
      <c r="AF849" s="11"/>
      <c r="AG849" s="11"/>
      <c r="AH849" s="11"/>
      <c r="AI849" s="11"/>
      <c r="AJ849" s="11"/>
      <c r="AK849" s="11"/>
    </row>
    <row r="850" ht="13.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89"/>
      <c r="AB850" s="11"/>
      <c r="AC850" s="264"/>
      <c r="AD850" s="264"/>
      <c r="AE850" s="11"/>
      <c r="AF850" s="11"/>
      <c r="AG850" s="11"/>
      <c r="AH850" s="11"/>
      <c r="AI850" s="11"/>
      <c r="AJ850" s="11"/>
      <c r="AK850" s="11"/>
    </row>
    <row r="851" ht="13.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89"/>
      <c r="AB851" s="11"/>
      <c r="AC851" s="264"/>
      <c r="AD851" s="264"/>
      <c r="AE851" s="11"/>
      <c r="AF851" s="11"/>
      <c r="AG851" s="11"/>
      <c r="AH851" s="11"/>
      <c r="AI851" s="11"/>
      <c r="AJ851" s="11"/>
      <c r="AK851" s="11"/>
    </row>
    <row r="852" ht="13.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89"/>
      <c r="AB852" s="11"/>
      <c r="AC852" s="264"/>
      <c r="AD852" s="264"/>
      <c r="AE852" s="11"/>
      <c r="AF852" s="11"/>
      <c r="AG852" s="11"/>
      <c r="AH852" s="11"/>
      <c r="AI852" s="11"/>
      <c r="AJ852" s="11"/>
      <c r="AK852" s="11"/>
    </row>
    <row r="853" ht="13.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89"/>
      <c r="AB853" s="11"/>
      <c r="AC853" s="264"/>
      <c r="AD853" s="264"/>
      <c r="AE853" s="11"/>
      <c r="AF853" s="11"/>
      <c r="AG853" s="11"/>
      <c r="AH853" s="11"/>
      <c r="AI853" s="11"/>
      <c r="AJ853" s="11"/>
      <c r="AK853" s="11"/>
    </row>
    <row r="854" ht="13.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89"/>
      <c r="AB854" s="11"/>
      <c r="AC854" s="264"/>
      <c r="AD854" s="264"/>
      <c r="AE854" s="11"/>
      <c r="AF854" s="11"/>
      <c r="AG854" s="11"/>
      <c r="AH854" s="11"/>
      <c r="AI854" s="11"/>
      <c r="AJ854" s="11"/>
      <c r="AK854" s="11"/>
    </row>
    <row r="855" ht="13.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89"/>
      <c r="AB855" s="11"/>
      <c r="AC855" s="264"/>
      <c r="AD855" s="264"/>
      <c r="AE855" s="11"/>
      <c r="AF855" s="11"/>
      <c r="AG855" s="11"/>
      <c r="AH855" s="11"/>
      <c r="AI855" s="11"/>
      <c r="AJ855" s="11"/>
      <c r="AK855" s="11"/>
    </row>
    <row r="856" ht="13.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89"/>
      <c r="AB856" s="11"/>
      <c r="AC856" s="264"/>
      <c r="AD856" s="264"/>
      <c r="AE856" s="11"/>
      <c r="AF856" s="11"/>
      <c r="AG856" s="11"/>
      <c r="AH856" s="11"/>
      <c r="AI856" s="11"/>
      <c r="AJ856" s="11"/>
      <c r="AK856" s="11"/>
    </row>
    <row r="857" ht="13.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89"/>
      <c r="AB857" s="11"/>
      <c r="AC857" s="264"/>
      <c r="AD857" s="264"/>
      <c r="AE857" s="11"/>
      <c r="AF857" s="11"/>
      <c r="AG857" s="11"/>
      <c r="AH857" s="11"/>
      <c r="AI857" s="11"/>
      <c r="AJ857" s="11"/>
      <c r="AK857" s="11"/>
    </row>
    <row r="858" ht="13.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89"/>
      <c r="AB858" s="11"/>
      <c r="AC858" s="264"/>
      <c r="AD858" s="264"/>
      <c r="AE858" s="11"/>
      <c r="AF858" s="11"/>
      <c r="AG858" s="11"/>
      <c r="AH858" s="11"/>
      <c r="AI858" s="11"/>
      <c r="AJ858" s="11"/>
      <c r="AK858" s="11"/>
    </row>
    <row r="859" ht="13.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89"/>
      <c r="AB859" s="11"/>
      <c r="AC859" s="264"/>
      <c r="AD859" s="264"/>
      <c r="AE859" s="11"/>
      <c r="AF859" s="11"/>
      <c r="AG859" s="11"/>
      <c r="AH859" s="11"/>
      <c r="AI859" s="11"/>
      <c r="AJ859" s="11"/>
      <c r="AK859" s="11"/>
    </row>
    <row r="860" ht="13.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89"/>
      <c r="AB860" s="11"/>
      <c r="AC860" s="264"/>
      <c r="AD860" s="264"/>
      <c r="AE860" s="11"/>
      <c r="AF860" s="11"/>
      <c r="AG860" s="11"/>
      <c r="AH860" s="11"/>
      <c r="AI860" s="11"/>
      <c r="AJ860" s="11"/>
      <c r="AK860" s="11"/>
    </row>
    <row r="861" ht="13.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89"/>
      <c r="AB861" s="11"/>
      <c r="AC861" s="264"/>
      <c r="AD861" s="264"/>
      <c r="AE861" s="11"/>
      <c r="AF861" s="11"/>
      <c r="AG861" s="11"/>
      <c r="AH861" s="11"/>
      <c r="AI861" s="11"/>
      <c r="AJ861" s="11"/>
      <c r="AK861" s="11"/>
    </row>
    <row r="862" ht="13.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89"/>
      <c r="AB862" s="11"/>
      <c r="AC862" s="264"/>
      <c r="AD862" s="264"/>
      <c r="AE862" s="11"/>
      <c r="AF862" s="11"/>
      <c r="AG862" s="11"/>
      <c r="AH862" s="11"/>
      <c r="AI862" s="11"/>
      <c r="AJ862" s="11"/>
      <c r="AK862" s="11"/>
    </row>
    <row r="863" ht="13.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89"/>
      <c r="AB863" s="11"/>
      <c r="AC863" s="264"/>
      <c r="AD863" s="264"/>
      <c r="AE863" s="11"/>
      <c r="AF863" s="11"/>
      <c r="AG863" s="11"/>
      <c r="AH863" s="11"/>
      <c r="AI863" s="11"/>
      <c r="AJ863" s="11"/>
      <c r="AK863" s="11"/>
    </row>
    <row r="864" ht="13.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89"/>
      <c r="AB864" s="11"/>
      <c r="AC864" s="264"/>
      <c r="AD864" s="264"/>
      <c r="AE864" s="11"/>
      <c r="AF864" s="11"/>
      <c r="AG864" s="11"/>
      <c r="AH864" s="11"/>
      <c r="AI864" s="11"/>
      <c r="AJ864" s="11"/>
      <c r="AK864" s="11"/>
    </row>
    <row r="865" ht="13.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89"/>
      <c r="AB865" s="11"/>
      <c r="AC865" s="264"/>
      <c r="AD865" s="264"/>
      <c r="AE865" s="11"/>
      <c r="AF865" s="11"/>
      <c r="AG865" s="11"/>
      <c r="AH865" s="11"/>
      <c r="AI865" s="11"/>
      <c r="AJ865" s="11"/>
      <c r="AK865" s="11"/>
    </row>
    <row r="866" ht="13.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89"/>
      <c r="AB866" s="11"/>
      <c r="AC866" s="264"/>
      <c r="AD866" s="264"/>
      <c r="AE866" s="11"/>
      <c r="AF866" s="11"/>
      <c r="AG866" s="11"/>
      <c r="AH866" s="11"/>
      <c r="AI866" s="11"/>
      <c r="AJ866" s="11"/>
      <c r="AK866" s="11"/>
    </row>
    <row r="867" ht="13.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89"/>
      <c r="AB867" s="11"/>
      <c r="AC867" s="264"/>
      <c r="AD867" s="264"/>
      <c r="AE867" s="11"/>
      <c r="AF867" s="11"/>
      <c r="AG867" s="11"/>
      <c r="AH867" s="11"/>
      <c r="AI867" s="11"/>
      <c r="AJ867" s="11"/>
      <c r="AK867" s="11"/>
    </row>
    <row r="868" ht="13.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89"/>
      <c r="AB868" s="11"/>
      <c r="AC868" s="264"/>
      <c r="AD868" s="264"/>
      <c r="AE868" s="11"/>
      <c r="AF868" s="11"/>
      <c r="AG868" s="11"/>
      <c r="AH868" s="11"/>
      <c r="AI868" s="11"/>
      <c r="AJ868" s="11"/>
      <c r="AK868" s="11"/>
    </row>
    <row r="869" ht="13.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89"/>
      <c r="AB869" s="11"/>
      <c r="AC869" s="264"/>
      <c r="AD869" s="264"/>
      <c r="AE869" s="11"/>
      <c r="AF869" s="11"/>
      <c r="AG869" s="11"/>
      <c r="AH869" s="11"/>
      <c r="AI869" s="11"/>
      <c r="AJ869" s="11"/>
      <c r="AK869" s="11"/>
    </row>
    <row r="870" ht="13.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89"/>
      <c r="AB870" s="11"/>
      <c r="AC870" s="264"/>
      <c r="AD870" s="264"/>
      <c r="AE870" s="11"/>
      <c r="AF870" s="11"/>
      <c r="AG870" s="11"/>
      <c r="AH870" s="11"/>
      <c r="AI870" s="11"/>
      <c r="AJ870" s="11"/>
      <c r="AK870" s="11"/>
    </row>
    <row r="871" ht="13.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89"/>
      <c r="AB871" s="11"/>
      <c r="AC871" s="264"/>
      <c r="AD871" s="264"/>
      <c r="AE871" s="11"/>
      <c r="AF871" s="11"/>
      <c r="AG871" s="11"/>
      <c r="AH871" s="11"/>
      <c r="AI871" s="11"/>
      <c r="AJ871" s="11"/>
      <c r="AK871" s="11"/>
    </row>
    <row r="872" ht="13.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89"/>
      <c r="AB872" s="11"/>
      <c r="AC872" s="264"/>
      <c r="AD872" s="264"/>
      <c r="AE872" s="11"/>
      <c r="AF872" s="11"/>
      <c r="AG872" s="11"/>
      <c r="AH872" s="11"/>
      <c r="AI872" s="11"/>
      <c r="AJ872" s="11"/>
      <c r="AK872" s="11"/>
    </row>
    <row r="873" ht="13.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89"/>
      <c r="AB873" s="11"/>
      <c r="AC873" s="264"/>
      <c r="AD873" s="264"/>
      <c r="AE873" s="11"/>
      <c r="AF873" s="11"/>
      <c r="AG873" s="11"/>
      <c r="AH873" s="11"/>
      <c r="AI873" s="11"/>
      <c r="AJ873" s="11"/>
      <c r="AK873" s="11"/>
    </row>
    <row r="874" ht="13.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89"/>
      <c r="AB874" s="11"/>
      <c r="AC874" s="264"/>
      <c r="AD874" s="264"/>
      <c r="AE874" s="11"/>
      <c r="AF874" s="11"/>
      <c r="AG874" s="11"/>
      <c r="AH874" s="11"/>
      <c r="AI874" s="11"/>
      <c r="AJ874" s="11"/>
      <c r="AK874" s="11"/>
    </row>
    <row r="875" ht="13.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89"/>
      <c r="AB875" s="11"/>
      <c r="AC875" s="264"/>
      <c r="AD875" s="264"/>
      <c r="AE875" s="11"/>
      <c r="AF875" s="11"/>
      <c r="AG875" s="11"/>
      <c r="AH875" s="11"/>
      <c r="AI875" s="11"/>
      <c r="AJ875" s="11"/>
      <c r="AK875" s="11"/>
    </row>
    <row r="876" ht="13.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89"/>
      <c r="AB876" s="11"/>
      <c r="AC876" s="264"/>
      <c r="AD876" s="264"/>
      <c r="AE876" s="11"/>
      <c r="AF876" s="11"/>
      <c r="AG876" s="11"/>
      <c r="AH876" s="11"/>
      <c r="AI876" s="11"/>
      <c r="AJ876" s="11"/>
      <c r="AK876" s="11"/>
    </row>
    <row r="877" ht="13.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89"/>
      <c r="AB877" s="11"/>
      <c r="AC877" s="264"/>
      <c r="AD877" s="264"/>
      <c r="AE877" s="11"/>
      <c r="AF877" s="11"/>
      <c r="AG877" s="11"/>
      <c r="AH877" s="11"/>
      <c r="AI877" s="11"/>
      <c r="AJ877" s="11"/>
      <c r="AK877" s="11"/>
    </row>
    <row r="878" ht="13.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89"/>
      <c r="AB878" s="11"/>
      <c r="AC878" s="264"/>
      <c r="AD878" s="264"/>
      <c r="AE878" s="11"/>
      <c r="AF878" s="11"/>
      <c r="AG878" s="11"/>
      <c r="AH878" s="11"/>
      <c r="AI878" s="11"/>
      <c r="AJ878" s="11"/>
      <c r="AK878" s="11"/>
    </row>
    <row r="879" ht="13.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89"/>
      <c r="AB879" s="11"/>
      <c r="AC879" s="264"/>
      <c r="AD879" s="264"/>
      <c r="AE879" s="11"/>
      <c r="AF879" s="11"/>
      <c r="AG879" s="11"/>
      <c r="AH879" s="11"/>
      <c r="AI879" s="11"/>
      <c r="AJ879" s="11"/>
      <c r="AK879" s="11"/>
    </row>
    <row r="880" ht="13.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89"/>
      <c r="AB880" s="11"/>
      <c r="AC880" s="264"/>
      <c r="AD880" s="264"/>
      <c r="AE880" s="11"/>
      <c r="AF880" s="11"/>
      <c r="AG880" s="11"/>
      <c r="AH880" s="11"/>
      <c r="AI880" s="11"/>
      <c r="AJ880" s="11"/>
      <c r="AK880" s="11"/>
    </row>
    <row r="881" ht="13.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89"/>
      <c r="AB881" s="11"/>
      <c r="AC881" s="264"/>
      <c r="AD881" s="264"/>
      <c r="AE881" s="11"/>
      <c r="AF881" s="11"/>
      <c r="AG881" s="11"/>
      <c r="AH881" s="11"/>
      <c r="AI881" s="11"/>
      <c r="AJ881" s="11"/>
      <c r="AK881" s="11"/>
    </row>
    <row r="882" ht="13.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89"/>
      <c r="AB882" s="11"/>
      <c r="AC882" s="264"/>
      <c r="AD882" s="264"/>
      <c r="AE882" s="11"/>
      <c r="AF882" s="11"/>
      <c r="AG882" s="11"/>
      <c r="AH882" s="11"/>
      <c r="AI882" s="11"/>
      <c r="AJ882" s="11"/>
      <c r="AK882" s="11"/>
    </row>
    <row r="883" ht="13.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89"/>
      <c r="AB883" s="11"/>
      <c r="AC883" s="264"/>
      <c r="AD883" s="264"/>
      <c r="AE883" s="11"/>
      <c r="AF883" s="11"/>
      <c r="AG883" s="11"/>
      <c r="AH883" s="11"/>
      <c r="AI883" s="11"/>
      <c r="AJ883" s="11"/>
      <c r="AK883" s="11"/>
    </row>
    <row r="884" ht="13.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89"/>
      <c r="AB884" s="11"/>
      <c r="AC884" s="264"/>
      <c r="AD884" s="264"/>
      <c r="AE884" s="11"/>
      <c r="AF884" s="11"/>
      <c r="AG884" s="11"/>
      <c r="AH884" s="11"/>
      <c r="AI884" s="11"/>
      <c r="AJ884" s="11"/>
      <c r="AK884" s="11"/>
    </row>
    <row r="885" ht="13.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89"/>
      <c r="AB885" s="11"/>
      <c r="AC885" s="264"/>
      <c r="AD885" s="264"/>
      <c r="AE885" s="11"/>
      <c r="AF885" s="11"/>
      <c r="AG885" s="11"/>
      <c r="AH885" s="11"/>
      <c r="AI885" s="11"/>
      <c r="AJ885" s="11"/>
      <c r="AK885" s="11"/>
    </row>
    <row r="886" ht="13.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89"/>
      <c r="AB886" s="11"/>
      <c r="AC886" s="264"/>
      <c r="AD886" s="264"/>
      <c r="AE886" s="11"/>
      <c r="AF886" s="11"/>
      <c r="AG886" s="11"/>
      <c r="AH886" s="11"/>
      <c r="AI886" s="11"/>
      <c r="AJ886" s="11"/>
      <c r="AK886" s="11"/>
    </row>
    <row r="887" ht="13.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89"/>
      <c r="AB887" s="11"/>
      <c r="AC887" s="264"/>
      <c r="AD887" s="264"/>
      <c r="AE887" s="11"/>
      <c r="AF887" s="11"/>
      <c r="AG887" s="11"/>
      <c r="AH887" s="11"/>
      <c r="AI887" s="11"/>
      <c r="AJ887" s="11"/>
      <c r="AK887" s="11"/>
    </row>
    <row r="888" ht="13.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89"/>
      <c r="AB888" s="11"/>
      <c r="AC888" s="264"/>
      <c r="AD888" s="264"/>
      <c r="AE888" s="11"/>
      <c r="AF888" s="11"/>
      <c r="AG888" s="11"/>
      <c r="AH888" s="11"/>
      <c r="AI888" s="11"/>
      <c r="AJ888" s="11"/>
      <c r="AK888" s="11"/>
    </row>
    <row r="889" ht="13.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89"/>
      <c r="AB889" s="11"/>
      <c r="AC889" s="264"/>
      <c r="AD889" s="264"/>
      <c r="AE889" s="11"/>
      <c r="AF889" s="11"/>
      <c r="AG889" s="11"/>
      <c r="AH889" s="11"/>
      <c r="AI889" s="11"/>
      <c r="AJ889" s="11"/>
      <c r="AK889" s="11"/>
    </row>
    <row r="890" ht="13.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89"/>
      <c r="AB890" s="11"/>
      <c r="AC890" s="264"/>
      <c r="AD890" s="264"/>
      <c r="AE890" s="11"/>
      <c r="AF890" s="11"/>
      <c r="AG890" s="11"/>
      <c r="AH890" s="11"/>
      <c r="AI890" s="11"/>
      <c r="AJ890" s="11"/>
      <c r="AK890" s="11"/>
    </row>
    <row r="891" ht="13.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89"/>
      <c r="AB891" s="11"/>
      <c r="AC891" s="264"/>
      <c r="AD891" s="264"/>
      <c r="AE891" s="11"/>
      <c r="AF891" s="11"/>
      <c r="AG891" s="11"/>
      <c r="AH891" s="11"/>
      <c r="AI891" s="11"/>
      <c r="AJ891" s="11"/>
      <c r="AK891" s="11"/>
    </row>
    <row r="892" ht="13.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89"/>
      <c r="AB892" s="11"/>
      <c r="AC892" s="264"/>
      <c r="AD892" s="264"/>
      <c r="AE892" s="11"/>
      <c r="AF892" s="11"/>
      <c r="AG892" s="11"/>
      <c r="AH892" s="11"/>
      <c r="AI892" s="11"/>
      <c r="AJ892" s="11"/>
      <c r="AK892" s="11"/>
    </row>
    <row r="893" ht="13.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89"/>
      <c r="AB893" s="11"/>
      <c r="AC893" s="264"/>
      <c r="AD893" s="264"/>
      <c r="AE893" s="11"/>
      <c r="AF893" s="11"/>
      <c r="AG893" s="11"/>
      <c r="AH893" s="11"/>
      <c r="AI893" s="11"/>
      <c r="AJ893" s="11"/>
      <c r="AK893" s="11"/>
    </row>
    <row r="894" ht="13.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89"/>
      <c r="AB894" s="11"/>
      <c r="AC894" s="264"/>
      <c r="AD894" s="264"/>
      <c r="AE894" s="11"/>
      <c r="AF894" s="11"/>
      <c r="AG894" s="11"/>
      <c r="AH894" s="11"/>
      <c r="AI894" s="11"/>
      <c r="AJ894" s="11"/>
      <c r="AK894" s="11"/>
    </row>
    <row r="895" ht="13.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89"/>
      <c r="AB895" s="11"/>
      <c r="AC895" s="264"/>
      <c r="AD895" s="264"/>
      <c r="AE895" s="11"/>
      <c r="AF895" s="11"/>
      <c r="AG895" s="11"/>
      <c r="AH895" s="11"/>
      <c r="AI895" s="11"/>
      <c r="AJ895" s="11"/>
      <c r="AK895" s="11"/>
    </row>
    <row r="896" ht="13.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89"/>
      <c r="AB896" s="11"/>
      <c r="AC896" s="264"/>
      <c r="AD896" s="264"/>
      <c r="AE896" s="11"/>
      <c r="AF896" s="11"/>
      <c r="AG896" s="11"/>
      <c r="AH896" s="11"/>
      <c r="AI896" s="11"/>
      <c r="AJ896" s="11"/>
      <c r="AK896" s="11"/>
    </row>
    <row r="897" ht="13.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89"/>
      <c r="AB897" s="11"/>
      <c r="AC897" s="264"/>
      <c r="AD897" s="264"/>
      <c r="AE897" s="11"/>
      <c r="AF897" s="11"/>
      <c r="AG897" s="11"/>
      <c r="AH897" s="11"/>
      <c r="AI897" s="11"/>
      <c r="AJ897" s="11"/>
      <c r="AK897" s="11"/>
    </row>
    <row r="898" ht="13.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89"/>
      <c r="AB898" s="11"/>
      <c r="AC898" s="264"/>
      <c r="AD898" s="264"/>
      <c r="AE898" s="11"/>
      <c r="AF898" s="11"/>
      <c r="AG898" s="11"/>
      <c r="AH898" s="11"/>
      <c r="AI898" s="11"/>
      <c r="AJ898" s="11"/>
      <c r="AK898" s="11"/>
    </row>
    <row r="899" ht="13.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89"/>
      <c r="AB899" s="11"/>
      <c r="AC899" s="264"/>
      <c r="AD899" s="264"/>
      <c r="AE899" s="11"/>
      <c r="AF899" s="11"/>
      <c r="AG899" s="11"/>
      <c r="AH899" s="11"/>
      <c r="AI899" s="11"/>
      <c r="AJ899" s="11"/>
      <c r="AK899" s="11"/>
    </row>
    <row r="900" ht="13.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89"/>
      <c r="AB900" s="11"/>
      <c r="AC900" s="264"/>
      <c r="AD900" s="264"/>
      <c r="AE900" s="11"/>
      <c r="AF900" s="11"/>
      <c r="AG900" s="11"/>
      <c r="AH900" s="11"/>
      <c r="AI900" s="11"/>
      <c r="AJ900" s="11"/>
      <c r="AK900" s="11"/>
    </row>
    <row r="901" ht="13.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89"/>
      <c r="AB901" s="11"/>
      <c r="AC901" s="264"/>
      <c r="AD901" s="264"/>
      <c r="AE901" s="11"/>
      <c r="AF901" s="11"/>
      <c r="AG901" s="11"/>
      <c r="AH901" s="11"/>
      <c r="AI901" s="11"/>
      <c r="AJ901" s="11"/>
      <c r="AK901" s="11"/>
    </row>
    <row r="902" ht="13.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89"/>
      <c r="AB902" s="11"/>
      <c r="AC902" s="264"/>
      <c r="AD902" s="264"/>
      <c r="AE902" s="11"/>
      <c r="AF902" s="11"/>
      <c r="AG902" s="11"/>
      <c r="AH902" s="11"/>
      <c r="AI902" s="11"/>
      <c r="AJ902" s="11"/>
      <c r="AK902" s="11"/>
    </row>
    <row r="903" ht="13.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89"/>
      <c r="AB903" s="11"/>
      <c r="AC903" s="264"/>
      <c r="AD903" s="264"/>
      <c r="AE903" s="11"/>
      <c r="AF903" s="11"/>
      <c r="AG903" s="11"/>
      <c r="AH903" s="11"/>
      <c r="AI903" s="11"/>
      <c r="AJ903" s="11"/>
      <c r="AK903" s="11"/>
    </row>
    <row r="904" ht="13.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89"/>
      <c r="AB904" s="11"/>
      <c r="AC904" s="264"/>
      <c r="AD904" s="264"/>
      <c r="AE904" s="11"/>
      <c r="AF904" s="11"/>
      <c r="AG904" s="11"/>
      <c r="AH904" s="11"/>
      <c r="AI904" s="11"/>
      <c r="AJ904" s="11"/>
      <c r="AK904" s="11"/>
    </row>
    <row r="905" ht="13.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89"/>
      <c r="AB905" s="11"/>
      <c r="AC905" s="264"/>
      <c r="AD905" s="264"/>
      <c r="AE905" s="11"/>
      <c r="AF905" s="11"/>
      <c r="AG905" s="11"/>
      <c r="AH905" s="11"/>
      <c r="AI905" s="11"/>
      <c r="AJ905" s="11"/>
      <c r="AK905" s="11"/>
    </row>
    <row r="906" ht="13.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89"/>
      <c r="AB906" s="11"/>
      <c r="AC906" s="264"/>
      <c r="AD906" s="264"/>
      <c r="AE906" s="11"/>
      <c r="AF906" s="11"/>
      <c r="AG906" s="11"/>
      <c r="AH906" s="11"/>
      <c r="AI906" s="11"/>
      <c r="AJ906" s="11"/>
      <c r="AK906" s="11"/>
    </row>
    <row r="907" ht="13.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89"/>
      <c r="AB907" s="11"/>
      <c r="AC907" s="264"/>
      <c r="AD907" s="264"/>
      <c r="AE907" s="11"/>
      <c r="AF907" s="11"/>
      <c r="AG907" s="11"/>
      <c r="AH907" s="11"/>
      <c r="AI907" s="11"/>
      <c r="AJ907" s="11"/>
      <c r="AK907" s="11"/>
    </row>
    <row r="908" ht="13.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89"/>
      <c r="AB908" s="11"/>
      <c r="AC908" s="264"/>
      <c r="AD908" s="264"/>
      <c r="AE908" s="11"/>
      <c r="AF908" s="11"/>
      <c r="AG908" s="11"/>
      <c r="AH908" s="11"/>
      <c r="AI908" s="11"/>
      <c r="AJ908" s="11"/>
      <c r="AK908" s="11"/>
    </row>
    <row r="909" ht="13.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89"/>
      <c r="AB909" s="11"/>
      <c r="AC909" s="264"/>
      <c r="AD909" s="264"/>
      <c r="AE909" s="11"/>
      <c r="AF909" s="11"/>
      <c r="AG909" s="11"/>
      <c r="AH909" s="11"/>
      <c r="AI909" s="11"/>
      <c r="AJ909" s="11"/>
      <c r="AK909" s="11"/>
    </row>
    <row r="910" ht="13.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89"/>
      <c r="AB910" s="11"/>
      <c r="AC910" s="264"/>
      <c r="AD910" s="264"/>
      <c r="AE910" s="11"/>
      <c r="AF910" s="11"/>
      <c r="AG910" s="11"/>
      <c r="AH910" s="11"/>
      <c r="AI910" s="11"/>
      <c r="AJ910" s="11"/>
      <c r="AK910" s="11"/>
    </row>
    <row r="911" ht="13.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89"/>
      <c r="AB911" s="11"/>
      <c r="AC911" s="264"/>
      <c r="AD911" s="264"/>
      <c r="AE911" s="11"/>
      <c r="AF911" s="11"/>
      <c r="AG911" s="11"/>
      <c r="AH911" s="11"/>
      <c r="AI911" s="11"/>
      <c r="AJ911" s="11"/>
      <c r="AK911" s="11"/>
    </row>
    <row r="912" ht="13.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89"/>
      <c r="AB912" s="11"/>
      <c r="AC912" s="264"/>
      <c r="AD912" s="264"/>
      <c r="AE912" s="11"/>
      <c r="AF912" s="11"/>
      <c r="AG912" s="11"/>
      <c r="AH912" s="11"/>
      <c r="AI912" s="11"/>
      <c r="AJ912" s="11"/>
      <c r="AK912" s="11"/>
    </row>
    <row r="913" ht="13.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89"/>
      <c r="AB913" s="11"/>
      <c r="AC913" s="264"/>
      <c r="AD913" s="264"/>
      <c r="AE913" s="11"/>
      <c r="AF913" s="11"/>
      <c r="AG913" s="11"/>
      <c r="AH913" s="11"/>
      <c r="AI913" s="11"/>
      <c r="AJ913" s="11"/>
      <c r="AK913" s="11"/>
    </row>
    <row r="914" ht="13.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89"/>
      <c r="AB914" s="11"/>
      <c r="AC914" s="264"/>
      <c r="AD914" s="264"/>
      <c r="AE914" s="11"/>
      <c r="AF914" s="11"/>
      <c r="AG914" s="11"/>
      <c r="AH914" s="11"/>
      <c r="AI914" s="11"/>
      <c r="AJ914" s="11"/>
      <c r="AK914" s="11"/>
    </row>
    <row r="915" ht="13.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89"/>
      <c r="AB915" s="11"/>
      <c r="AC915" s="264"/>
      <c r="AD915" s="264"/>
      <c r="AE915" s="11"/>
      <c r="AF915" s="11"/>
      <c r="AG915" s="11"/>
      <c r="AH915" s="11"/>
      <c r="AI915" s="11"/>
      <c r="AJ915" s="11"/>
      <c r="AK915" s="11"/>
    </row>
    <row r="916" ht="13.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89"/>
      <c r="AB916" s="11"/>
      <c r="AC916" s="264"/>
      <c r="AD916" s="264"/>
      <c r="AE916" s="11"/>
      <c r="AF916" s="11"/>
      <c r="AG916" s="11"/>
      <c r="AH916" s="11"/>
      <c r="AI916" s="11"/>
      <c r="AJ916" s="11"/>
      <c r="AK916" s="11"/>
    </row>
    <row r="917" ht="13.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89"/>
      <c r="AB917" s="11"/>
      <c r="AC917" s="264"/>
      <c r="AD917" s="264"/>
      <c r="AE917" s="11"/>
      <c r="AF917" s="11"/>
      <c r="AG917" s="11"/>
      <c r="AH917" s="11"/>
      <c r="AI917" s="11"/>
      <c r="AJ917" s="11"/>
      <c r="AK917" s="11"/>
    </row>
    <row r="918" ht="13.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89"/>
      <c r="AB918" s="11"/>
      <c r="AC918" s="264"/>
      <c r="AD918" s="264"/>
      <c r="AE918" s="11"/>
      <c r="AF918" s="11"/>
      <c r="AG918" s="11"/>
      <c r="AH918" s="11"/>
      <c r="AI918" s="11"/>
      <c r="AJ918" s="11"/>
      <c r="AK918" s="11"/>
    </row>
    <row r="919" ht="13.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89"/>
      <c r="AB919" s="11"/>
      <c r="AC919" s="264"/>
      <c r="AD919" s="264"/>
      <c r="AE919" s="11"/>
      <c r="AF919" s="11"/>
      <c r="AG919" s="11"/>
      <c r="AH919" s="11"/>
      <c r="AI919" s="11"/>
      <c r="AJ919" s="11"/>
      <c r="AK919" s="11"/>
    </row>
    <row r="920" ht="13.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89"/>
      <c r="AB920" s="11"/>
      <c r="AC920" s="264"/>
      <c r="AD920" s="264"/>
      <c r="AE920" s="11"/>
      <c r="AF920" s="11"/>
      <c r="AG920" s="11"/>
      <c r="AH920" s="11"/>
      <c r="AI920" s="11"/>
      <c r="AJ920" s="11"/>
      <c r="AK920" s="11"/>
    </row>
    <row r="921" ht="13.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89"/>
      <c r="AB921" s="11"/>
      <c r="AC921" s="264"/>
      <c r="AD921" s="264"/>
      <c r="AE921" s="11"/>
      <c r="AF921" s="11"/>
      <c r="AG921" s="11"/>
      <c r="AH921" s="11"/>
      <c r="AI921" s="11"/>
      <c r="AJ921" s="11"/>
      <c r="AK921" s="11"/>
    </row>
    <row r="922" ht="13.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89"/>
      <c r="AB922" s="11"/>
      <c r="AC922" s="264"/>
      <c r="AD922" s="264"/>
      <c r="AE922" s="11"/>
      <c r="AF922" s="11"/>
      <c r="AG922" s="11"/>
      <c r="AH922" s="11"/>
      <c r="AI922" s="11"/>
      <c r="AJ922" s="11"/>
      <c r="AK922" s="11"/>
    </row>
    <row r="923" ht="13.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89"/>
      <c r="AB923" s="11"/>
      <c r="AC923" s="264"/>
      <c r="AD923" s="264"/>
      <c r="AE923" s="11"/>
      <c r="AF923" s="11"/>
      <c r="AG923" s="11"/>
      <c r="AH923" s="11"/>
      <c r="AI923" s="11"/>
      <c r="AJ923" s="11"/>
      <c r="AK923" s="11"/>
    </row>
    <row r="924" ht="13.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89"/>
      <c r="AB924" s="11"/>
      <c r="AC924" s="264"/>
      <c r="AD924" s="264"/>
      <c r="AE924" s="11"/>
      <c r="AF924" s="11"/>
      <c r="AG924" s="11"/>
      <c r="AH924" s="11"/>
      <c r="AI924" s="11"/>
      <c r="AJ924" s="11"/>
      <c r="AK924" s="11"/>
    </row>
    <row r="925" ht="13.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89"/>
      <c r="AB925" s="11"/>
      <c r="AC925" s="264"/>
      <c r="AD925" s="264"/>
      <c r="AE925" s="11"/>
      <c r="AF925" s="11"/>
      <c r="AG925" s="11"/>
      <c r="AH925" s="11"/>
      <c r="AI925" s="11"/>
      <c r="AJ925" s="11"/>
      <c r="AK925" s="11"/>
    </row>
    <row r="926" ht="13.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89"/>
      <c r="AB926" s="11"/>
      <c r="AC926" s="264"/>
      <c r="AD926" s="264"/>
      <c r="AE926" s="11"/>
      <c r="AF926" s="11"/>
      <c r="AG926" s="11"/>
      <c r="AH926" s="11"/>
      <c r="AI926" s="11"/>
      <c r="AJ926" s="11"/>
      <c r="AK926" s="11"/>
    </row>
    <row r="927" ht="13.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89"/>
      <c r="AB927" s="11"/>
      <c r="AC927" s="264"/>
      <c r="AD927" s="264"/>
      <c r="AE927" s="11"/>
      <c r="AF927" s="11"/>
      <c r="AG927" s="11"/>
      <c r="AH927" s="11"/>
      <c r="AI927" s="11"/>
      <c r="AJ927" s="11"/>
      <c r="AK927" s="11"/>
    </row>
    <row r="928" ht="13.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89"/>
      <c r="AB928" s="11"/>
      <c r="AC928" s="264"/>
      <c r="AD928" s="264"/>
      <c r="AE928" s="11"/>
      <c r="AF928" s="11"/>
      <c r="AG928" s="11"/>
      <c r="AH928" s="11"/>
      <c r="AI928" s="11"/>
      <c r="AJ928" s="11"/>
      <c r="AK928" s="11"/>
    </row>
    <row r="929" ht="13.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89"/>
      <c r="AB929" s="11"/>
      <c r="AC929" s="264"/>
      <c r="AD929" s="264"/>
      <c r="AE929" s="11"/>
      <c r="AF929" s="11"/>
      <c r="AG929" s="11"/>
      <c r="AH929" s="11"/>
      <c r="AI929" s="11"/>
      <c r="AJ929" s="11"/>
      <c r="AK929" s="11"/>
    </row>
    <row r="930" ht="13.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89"/>
      <c r="AB930" s="11"/>
      <c r="AC930" s="264"/>
      <c r="AD930" s="264"/>
      <c r="AE930" s="11"/>
      <c r="AF930" s="11"/>
      <c r="AG930" s="11"/>
      <c r="AH930" s="11"/>
      <c r="AI930" s="11"/>
      <c r="AJ930" s="11"/>
      <c r="AK930" s="11"/>
    </row>
    <row r="931" ht="13.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89"/>
      <c r="AB931" s="11"/>
      <c r="AC931" s="264"/>
      <c r="AD931" s="264"/>
      <c r="AE931" s="11"/>
      <c r="AF931" s="11"/>
      <c r="AG931" s="11"/>
      <c r="AH931" s="11"/>
      <c r="AI931" s="11"/>
      <c r="AJ931" s="11"/>
      <c r="AK931" s="11"/>
    </row>
    <row r="932" ht="13.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89"/>
      <c r="AB932" s="11"/>
      <c r="AC932" s="264"/>
      <c r="AD932" s="264"/>
      <c r="AE932" s="11"/>
      <c r="AF932" s="11"/>
      <c r="AG932" s="11"/>
      <c r="AH932" s="11"/>
      <c r="AI932" s="11"/>
      <c r="AJ932" s="11"/>
      <c r="AK932" s="11"/>
    </row>
    <row r="933" ht="13.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89"/>
      <c r="AB933" s="11"/>
      <c r="AC933" s="264"/>
      <c r="AD933" s="264"/>
      <c r="AE933" s="11"/>
      <c r="AF933" s="11"/>
      <c r="AG933" s="11"/>
      <c r="AH933" s="11"/>
      <c r="AI933" s="11"/>
      <c r="AJ933" s="11"/>
      <c r="AK933" s="11"/>
    </row>
    <row r="934" ht="13.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89"/>
      <c r="AB934" s="11"/>
      <c r="AC934" s="264"/>
      <c r="AD934" s="264"/>
      <c r="AE934" s="11"/>
      <c r="AF934" s="11"/>
      <c r="AG934" s="11"/>
      <c r="AH934" s="11"/>
      <c r="AI934" s="11"/>
      <c r="AJ934" s="11"/>
      <c r="AK934" s="11"/>
    </row>
    <row r="935" ht="13.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89"/>
      <c r="AB935" s="11"/>
      <c r="AC935" s="264"/>
      <c r="AD935" s="264"/>
      <c r="AE935" s="11"/>
      <c r="AF935" s="11"/>
      <c r="AG935" s="11"/>
      <c r="AH935" s="11"/>
      <c r="AI935" s="11"/>
      <c r="AJ935" s="11"/>
      <c r="AK935" s="11"/>
    </row>
    <row r="936" ht="13.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89"/>
      <c r="AB936" s="11"/>
      <c r="AC936" s="264"/>
      <c r="AD936" s="264"/>
      <c r="AE936" s="11"/>
      <c r="AF936" s="11"/>
      <c r="AG936" s="11"/>
      <c r="AH936" s="11"/>
      <c r="AI936" s="11"/>
      <c r="AJ936" s="11"/>
      <c r="AK936" s="11"/>
    </row>
    <row r="937" ht="13.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89"/>
      <c r="AB937" s="11"/>
      <c r="AC937" s="264"/>
      <c r="AD937" s="264"/>
      <c r="AE937" s="11"/>
      <c r="AF937" s="11"/>
      <c r="AG937" s="11"/>
      <c r="AH937" s="11"/>
      <c r="AI937" s="11"/>
      <c r="AJ937" s="11"/>
      <c r="AK937" s="11"/>
    </row>
    <row r="938" ht="13.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89"/>
      <c r="AB938" s="11"/>
      <c r="AC938" s="264"/>
      <c r="AD938" s="264"/>
      <c r="AE938" s="11"/>
      <c r="AF938" s="11"/>
      <c r="AG938" s="11"/>
      <c r="AH938" s="11"/>
      <c r="AI938" s="11"/>
      <c r="AJ938" s="11"/>
      <c r="AK938" s="11"/>
    </row>
    <row r="939" ht="13.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89"/>
      <c r="AB939" s="11"/>
      <c r="AC939" s="264"/>
      <c r="AD939" s="264"/>
      <c r="AE939" s="11"/>
      <c r="AF939" s="11"/>
      <c r="AG939" s="11"/>
      <c r="AH939" s="11"/>
      <c r="AI939" s="11"/>
      <c r="AJ939" s="11"/>
      <c r="AK939" s="11"/>
    </row>
    <row r="940" ht="13.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89"/>
      <c r="AB940" s="11"/>
      <c r="AC940" s="264"/>
      <c r="AD940" s="264"/>
      <c r="AE940" s="11"/>
      <c r="AF940" s="11"/>
      <c r="AG940" s="11"/>
      <c r="AH940" s="11"/>
      <c r="AI940" s="11"/>
      <c r="AJ940" s="11"/>
      <c r="AK940" s="11"/>
    </row>
    <row r="941" ht="13.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89"/>
      <c r="AB941" s="11"/>
      <c r="AC941" s="264"/>
      <c r="AD941" s="264"/>
      <c r="AE941" s="11"/>
      <c r="AF941" s="11"/>
      <c r="AG941" s="11"/>
      <c r="AH941" s="11"/>
      <c r="AI941" s="11"/>
      <c r="AJ941" s="11"/>
      <c r="AK941" s="11"/>
    </row>
    <row r="942" ht="13.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89"/>
      <c r="AB942" s="11"/>
      <c r="AC942" s="264"/>
      <c r="AD942" s="264"/>
      <c r="AE942" s="11"/>
      <c r="AF942" s="11"/>
      <c r="AG942" s="11"/>
      <c r="AH942" s="11"/>
      <c r="AI942" s="11"/>
      <c r="AJ942" s="11"/>
      <c r="AK942" s="11"/>
    </row>
    <row r="943" ht="13.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89"/>
      <c r="AB943" s="11"/>
      <c r="AC943" s="264"/>
      <c r="AD943" s="264"/>
      <c r="AE943" s="11"/>
      <c r="AF943" s="11"/>
      <c r="AG943" s="11"/>
      <c r="AH943" s="11"/>
      <c r="AI943" s="11"/>
      <c r="AJ943" s="11"/>
      <c r="AK943" s="11"/>
    </row>
    <row r="944" ht="13.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89"/>
      <c r="AB944" s="11"/>
      <c r="AC944" s="264"/>
      <c r="AD944" s="264"/>
      <c r="AE944" s="11"/>
      <c r="AF944" s="11"/>
      <c r="AG944" s="11"/>
      <c r="AH944" s="11"/>
      <c r="AI944" s="11"/>
      <c r="AJ944" s="11"/>
      <c r="AK944" s="11"/>
    </row>
    <row r="945" ht="13.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89"/>
      <c r="AB945" s="11"/>
      <c r="AC945" s="264"/>
      <c r="AD945" s="264"/>
      <c r="AE945" s="11"/>
      <c r="AF945" s="11"/>
      <c r="AG945" s="11"/>
      <c r="AH945" s="11"/>
      <c r="AI945" s="11"/>
      <c r="AJ945" s="11"/>
      <c r="AK945" s="11"/>
    </row>
    <row r="946" ht="13.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89"/>
      <c r="AB946" s="11"/>
      <c r="AC946" s="264"/>
      <c r="AD946" s="264"/>
      <c r="AE946" s="11"/>
      <c r="AF946" s="11"/>
      <c r="AG946" s="11"/>
      <c r="AH946" s="11"/>
      <c r="AI946" s="11"/>
      <c r="AJ946" s="11"/>
      <c r="AK946" s="11"/>
    </row>
    <row r="947" ht="13.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89"/>
      <c r="AB947" s="11"/>
      <c r="AC947" s="264"/>
      <c r="AD947" s="264"/>
      <c r="AE947" s="11"/>
      <c r="AF947" s="11"/>
      <c r="AG947" s="11"/>
      <c r="AH947" s="11"/>
      <c r="AI947" s="11"/>
      <c r="AJ947" s="11"/>
      <c r="AK947" s="11"/>
    </row>
    <row r="948" ht="13.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89"/>
      <c r="AB948" s="11"/>
      <c r="AC948" s="264"/>
      <c r="AD948" s="264"/>
      <c r="AE948" s="11"/>
      <c r="AF948" s="11"/>
      <c r="AG948" s="11"/>
      <c r="AH948" s="11"/>
      <c r="AI948" s="11"/>
      <c r="AJ948" s="11"/>
      <c r="AK948" s="11"/>
    </row>
    <row r="949" ht="13.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89"/>
      <c r="AB949" s="11"/>
      <c r="AC949" s="264"/>
      <c r="AD949" s="264"/>
      <c r="AE949" s="11"/>
      <c r="AF949" s="11"/>
      <c r="AG949" s="11"/>
      <c r="AH949" s="11"/>
      <c r="AI949" s="11"/>
      <c r="AJ949" s="11"/>
      <c r="AK949" s="11"/>
    </row>
    <row r="950" ht="13.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89"/>
      <c r="AB950" s="11"/>
      <c r="AC950" s="264"/>
      <c r="AD950" s="264"/>
      <c r="AE950" s="11"/>
      <c r="AF950" s="11"/>
      <c r="AG950" s="11"/>
      <c r="AH950" s="11"/>
      <c r="AI950" s="11"/>
      <c r="AJ950" s="11"/>
      <c r="AK950" s="11"/>
    </row>
    <row r="951" ht="13.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89"/>
      <c r="AB951" s="11"/>
      <c r="AC951" s="264"/>
      <c r="AD951" s="264"/>
      <c r="AE951" s="11"/>
      <c r="AF951" s="11"/>
      <c r="AG951" s="11"/>
      <c r="AH951" s="11"/>
      <c r="AI951" s="11"/>
      <c r="AJ951" s="11"/>
      <c r="AK951" s="11"/>
    </row>
    <row r="952" ht="13.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89"/>
      <c r="AB952" s="11"/>
      <c r="AC952" s="264"/>
      <c r="AD952" s="264"/>
      <c r="AE952" s="11"/>
      <c r="AF952" s="11"/>
      <c r="AG952" s="11"/>
      <c r="AH952" s="11"/>
      <c r="AI952" s="11"/>
      <c r="AJ952" s="11"/>
      <c r="AK952" s="11"/>
    </row>
    <row r="953" ht="13.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89"/>
      <c r="AB953" s="11"/>
      <c r="AC953" s="264"/>
      <c r="AD953" s="264"/>
      <c r="AE953" s="11"/>
      <c r="AF953" s="11"/>
      <c r="AG953" s="11"/>
      <c r="AH953" s="11"/>
      <c r="AI953" s="11"/>
      <c r="AJ953" s="11"/>
      <c r="AK953" s="11"/>
    </row>
    <row r="954" ht="13.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89"/>
      <c r="AB954" s="11"/>
      <c r="AC954" s="264"/>
      <c r="AD954" s="264"/>
      <c r="AE954" s="11"/>
      <c r="AF954" s="11"/>
      <c r="AG954" s="11"/>
      <c r="AH954" s="11"/>
      <c r="AI954" s="11"/>
      <c r="AJ954" s="11"/>
      <c r="AK954" s="11"/>
    </row>
    <row r="955" ht="13.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89"/>
      <c r="AB955" s="11"/>
      <c r="AC955" s="264"/>
      <c r="AD955" s="264"/>
      <c r="AE955" s="11"/>
      <c r="AF955" s="11"/>
      <c r="AG955" s="11"/>
      <c r="AH955" s="11"/>
      <c r="AI955" s="11"/>
      <c r="AJ955" s="11"/>
      <c r="AK955" s="11"/>
    </row>
    <row r="956" ht="13.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89"/>
      <c r="AB956" s="11"/>
      <c r="AC956" s="264"/>
      <c r="AD956" s="264"/>
      <c r="AE956" s="11"/>
      <c r="AF956" s="11"/>
      <c r="AG956" s="11"/>
      <c r="AH956" s="11"/>
      <c r="AI956" s="11"/>
      <c r="AJ956" s="11"/>
      <c r="AK956" s="11"/>
    </row>
    <row r="957" ht="13.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89"/>
      <c r="AB957" s="11"/>
      <c r="AC957" s="264"/>
      <c r="AD957" s="264"/>
      <c r="AE957" s="11"/>
      <c r="AF957" s="11"/>
      <c r="AG957" s="11"/>
      <c r="AH957" s="11"/>
      <c r="AI957" s="11"/>
      <c r="AJ957" s="11"/>
      <c r="AK957" s="11"/>
    </row>
    <row r="958" ht="13.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89"/>
      <c r="AB958" s="11"/>
      <c r="AC958" s="264"/>
      <c r="AD958" s="264"/>
      <c r="AE958" s="11"/>
      <c r="AF958" s="11"/>
      <c r="AG958" s="11"/>
      <c r="AH958" s="11"/>
      <c r="AI958" s="11"/>
      <c r="AJ958" s="11"/>
      <c r="AK958" s="11"/>
    </row>
    <row r="959" ht="13.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89"/>
      <c r="AB959" s="11"/>
      <c r="AC959" s="264"/>
      <c r="AD959" s="264"/>
      <c r="AE959" s="11"/>
      <c r="AF959" s="11"/>
      <c r="AG959" s="11"/>
      <c r="AH959" s="11"/>
      <c r="AI959" s="11"/>
      <c r="AJ959" s="11"/>
      <c r="AK959" s="11"/>
    </row>
    <row r="960" ht="13.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89"/>
      <c r="AB960" s="11"/>
      <c r="AC960" s="264"/>
      <c r="AD960" s="264"/>
      <c r="AE960" s="11"/>
      <c r="AF960" s="11"/>
      <c r="AG960" s="11"/>
      <c r="AH960" s="11"/>
      <c r="AI960" s="11"/>
      <c r="AJ960" s="11"/>
      <c r="AK960" s="11"/>
    </row>
    <row r="961" ht="13.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89"/>
      <c r="AB961" s="11"/>
      <c r="AC961" s="264"/>
      <c r="AD961" s="264"/>
      <c r="AE961" s="11"/>
      <c r="AF961" s="11"/>
      <c r="AG961" s="11"/>
      <c r="AH961" s="11"/>
      <c r="AI961" s="11"/>
      <c r="AJ961" s="11"/>
      <c r="AK961" s="11"/>
    </row>
    <row r="962" ht="13.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89"/>
      <c r="AB962" s="11"/>
      <c r="AC962" s="264"/>
      <c r="AD962" s="264"/>
      <c r="AE962" s="11"/>
      <c r="AF962" s="11"/>
      <c r="AG962" s="11"/>
      <c r="AH962" s="11"/>
      <c r="AI962" s="11"/>
      <c r="AJ962" s="11"/>
      <c r="AK962" s="11"/>
    </row>
    <row r="963" ht="13.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89"/>
      <c r="AB963" s="11"/>
      <c r="AC963" s="264"/>
      <c r="AD963" s="264"/>
      <c r="AE963" s="11"/>
      <c r="AF963" s="11"/>
      <c r="AG963" s="11"/>
      <c r="AH963" s="11"/>
      <c r="AI963" s="11"/>
      <c r="AJ963" s="11"/>
      <c r="AK963" s="11"/>
    </row>
    <row r="964" ht="13.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89"/>
      <c r="AB964" s="11"/>
      <c r="AC964" s="264"/>
      <c r="AD964" s="264"/>
      <c r="AE964" s="11"/>
      <c r="AF964" s="11"/>
      <c r="AG964" s="11"/>
      <c r="AH964" s="11"/>
      <c r="AI964" s="11"/>
      <c r="AJ964" s="11"/>
      <c r="AK964" s="11"/>
    </row>
    <row r="965" ht="13.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89"/>
      <c r="AB965" s="11"/>
      <c r="AC965" s="264"/>
      <c r="AD965" s="264"/>
      <c r="AE965" s="11"/>
      <c r="AF965" s="11"/>
      <c r="AG965" s="11"/>
      <c r="AH965" s="11"/>
      <c r="AI965" s="11"/>
      <c r="AJ965" s="11"/>
      <c r="AK965" s="11"/>
    </row>
    <row r="966" ht="13.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89"/>
      <c r="AB966" s="11"/>
      <c r="AC966" s="264"/>
      <c r="AD966" s="264"/>
      <c r="AE966" s="11"/>
      <c r="AF966" s="11"/>
      <c r="AG966" s="11"/>
      <c r="AH966" s="11"/>
      <c r="AI966" s="11"/>
      <c r="AJ966" s="11"/>
      <c r="AK966" s="11"/>
    </row>
    <row r="967" ht="13.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89"/>
      <c r="AB967" s="11"/>
      <c r="AC967" s="264"/>
      <c r="AD967" s="264"/>
      <c r="AE967" s="11"/>
      <c r="AF967" s="11"/>
      <c r="AG967" s="11"/>
      <c r="AH967" s="11"/>
      <c r="AI967" s="11"/>
      <c r="AJ967" s="11"/>
      <c r="AK967" s="11"/>
    </row>
    <row r="968" ht="13.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89"/>
      <c r="AB968" s="11"/>
      <c r="AC968" s="264"/>
      <c r="AD968" s="264"/>
      <c r="AE968" s="11"/>
      <c r="AF968" s="11"/>
      <c r="AG968" s="11"/>
      <c r="AH968" s="11"/>
      <c r="AI968" s="11"/>
      <c r="AJ968" s="11"/>
      <c r="AK968" s="11"/>
    </row>
    <row r="969" ht="13.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89"/>
      <c r="AB969" s="11"/>
      <c r="AC969" s="264"/>
      <c r="AD969" s="264"/>
      <c r="AE969" s="11"/>
      <c r="AF969" s="11"/>
      <c r="AG969" s="11"/>
      <c r="AH969" s="11"/>
      <c r="AI969" s="11"/>
      <c r="AJ969" s="11"/>
      <c r="AK969" s="11"/>
    </row>
    <row r="970" ht="13.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89"/>
      <c r="AB970" s="11"/>
      <c r="AC970" s="264"/>
      <c r="AD970" s="264"/>
      <c r="AE970" s="11"/>
      <c r="AF970" s="11"/>
      <c r="AG970" s="11"/>
      <c r="AH970" s="11"/>
      <c r="AI970" s="11"/>
      <c r="AJ970" s="11"/>
      <c r="AK970" s="11"/>
    </row>
    <row r="971" ht="13.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89"/>
      <c r="AB971" s="11"/>
      <c r="AC971" s="264"/>
      <c r="AD971" s="264"/>
      <c r="AE971" s="11"/>
      <c r="AF971" s="11"/>
      <c r="AG971" s="11"/>
      <c r="AH971" s="11"/>
      <c r="AI971" s="11"/>
      <c r="AJ971" s="11"/>
      <c r="AK971" s="11"/>
    </row>
    <row r="972" ht="13.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89"/>
      <c r="AB972" s="11"/>
      <c r="AC972" s="264"/>
      <c r="AD972" s="264"/>
      <c r="AE972" s="11"/>
      <c r="AF972" s="11"/>
      <c r="AG972" s="11"/>
      <c r="AH972" s="11"/>
      <c r="AI972" s="11"/>
      <c r="AJ972" s="11"/>
      <c r="AK972" s="11"/>
    </row>
    <row r="973" ht="13.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89"/>
      <c r="AB973" s="11"/>
      <c r="AC973" s="264"/>
      <c r="AD973" s="264"/>
      <c r="AE973" s="11"/>
      <c r="AF973" s="11"/>
      <c r="AG973" s="11"/>
      <c r="AH973" s="11"/>
      <c r="AI973" s="11"/>
      <c r="AJ973" s="11"/>
      <c r="AK973" s="11"/>
    </row>
    <row r="974" ht="13.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89"/>
      <c r="AB974" s="11"/>
      <c r="AC974" s="264"/>
      <c r="AD974" s="264"/>
      <c r="AE974" s="11"/>
      <c r="AF974" s="11"/>
      <c r="AG974" s="11"/>
      <c r="AH974" s="11"/>
      <c r="AI974" s="11"/>
      <c r="AJ974" s="11"/>
      <c r="AK974" s="11"/>
    </row>
    <row r="975" ht="13.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89"/>
      <c r="AB975" s="11"/>
      <c r="AC975" s="264"/>
      <c r="AD975" s="264"/>
      <c r="AE975" s="11"/>
      <c r="AF975" s="11"/>
      <c r="AG975" s="11"/>
      <c r="AH975" s="11"/>
      <c r="AI975" s="11"/>
      <c r="AJ975" s="11"/>
      <c r="AK975" s="11"/>
    </row>
    <row r="976" ht="13.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89"/>
      <c r="AB976" s="11"/>
      <c r="AC976" s="264"/>
      <c r="AD976" s="264"/>
      <c r="AE976" s="11"/>
      <c r="AF976" s="11"/>
      <c r="AG976" s="11"/>
      <c r="AH976" s="11"/>
      <c r="AI976" s="11"/>
      <c r="AJ976" s="11"/>
      <c r="AK976" s="11"/>
    </row>
    <row r="977" ht="13.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89"/>
      <c r="AB977" s="11"/>
      <c r="AC977" s="264"/>
      <c r="AD977" s="264"/>
      <c r="AE977" s="11"/>
      <c r="AF977" s="11"/>
      <c r="AG977" s="11"/>
      <c r="AH977" s="11"/>
      <c r="AI977" s="11"/>
      <c r="AJ977" s="11"/>
      <c r="AK977" s="11"/>
    </row>
    <row r="978" ht="13.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89"/>
      <c r="AB978" s="11"/>
      <c r="AC978" s="264"/>
      <c r="AD978" s="264"/>
      <c r="AE978" s="11"/>
      <c r="AF978" s="11"/>
      <c r="AG978" s="11"/>
      <c r="AH978" s="11"/>
      <c r="AI978" s="11"/>
      <c r="AJ978" s="11"/>
      <c r="AK978" s="11"/>
    </row>
    <row r="979" ht="13.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89"/>
      <c r="AB979" s="11"/>
      <c r="AC979" s="264"/>
      <c r="AD979" s="264"/>
      <c r="AE979" s="11"/>
      <c r="AF979" s="11"/>
      <c r="AG979" s="11"/>
      <c r="AH979" s="11"/>
      <c r="AI979" s="11"/>
      <c r="AJ979" s="11"/>
      <c r="AK979" s="11"/>
    </row>
    <row r="980" ht="13.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89"/>
      <c r="AB980" s="11"/>
      <c r="AC980" s="264"/>
      <c r="AD980" s="264"/>
      <c r="AE980" s="11"/>
      <c r="AF980" s="11"/>
      <c r="AG980" s="11"/>
      <c r="AH980" s="11"/>
      <c r="AI980" s="11"/>
      <c r="AJ980" s="11"/>
      <c r="AK980" s="11"/>
    </row>
    <row r="981" ht="13.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89"/>
      <c r="AB981" s="11"/>
      <c r="AC981" s="264"/>
      <c r="AD981" s="264"/>
      <c r="AE981" s="11"/>
      <c r="AF981" s="11"/>
      <c r="AG981" s="11"/>
      <c r="AH981" s="11"/>
      <c r="AI981" s="11"/>
      <c r="AJ981" s="11"/>
      <c r="AK981" s="11"/>
    </row>
    <row r="982" ht="13.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89"/>
      <c r="AB982" s="11"/>
      <c r="AC982" s="264"/>
      <c r="AD982" s="264"/>
      <c r="AE982" s="11"/>
      <c r="AF982" s="11"/>
      <c r="AG982" s="11"/>
      <c r="AH982" s="11"/>
      <c r="AI982" s="11"/>
      <c r="AJ982" s="11"/>
      <c r="AK982" s="11"/>
    </row>
    <row r="983" ht="13.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89"/>
      <c r="AB983" s="11"/>
      <c r="AC983" s="264"/>
      <c r="AD983" s="264"/>
      <c r="AE983" s="11"/>
      <c r="AF983" s="11"/>
      <c r="AG983" s="11"/>
      <c r="AH983" s="11"/>
      <c r="AI983" s="11"/>
      <c r="AJ983" s="11"/>
      <c r="AK983" s="11"/>
    </row>
    <row r="984" ht="13.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89"/>
      <c r="AB984" s="11"/>
      <c r="AC984" s="264"/>
      <c r="AD984" s="264"/>
      <c r="AE984" s="11"/>
      <c r="AF984" s="11"/>
      <c r="AG984" s="11"/>
      <c r="AH984" s="11"/>
      <c r="AI984" s="11"/>
      <c r="AJ984" s="11"/>
      <c r="AK984" s="11"/>
    </row>
    <row r="985" ht="13.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89"/>
      <c r="AB985" s="11"/>
      <c r="AC985" s="264"/>
      <c r="AD985" s="264"/>
      <c r="AE985" s="11"/>
      <c r="AF985" s="11"/>
      <c r="AG985" s="11"/>
      <c r="AH985" s="11"/>
      <c r="AI985" s="11"/>
      <c r="AJ985" s="11"/>
      <c r="AK985" s="11"/>
    </row>
    <row r="986" ht="13.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89"/>
      <c r="AB986" s="11"/>
      <c r="AC986" s="264"/>
      <c r="AD986" s="264"/>
      <c r="AE986" s="11"/>
      <c r="AF986" s="11"/>
      <c r="AG986" s="11"/>
      <c r="AH986" s="11"/>
      <c r="AI986" s="11"/>
      <c r="AJ986" s="11"/>
      <c r="AK986" s="11"/>
    </row>
    <row r="987" ht="13.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89"/>
      <c r="AB987" s="11"/>
      <c r="AC987" s="264"/>
      <c r="AD987" s="264"/>
      <c r="AE987" s="11"/>
      <c r="AF987" s="11"/>
      <c r="AG987" s="11"/>
      <c r="AH987" s="11"/>
      <c r="AI987" s="11"/>
      <c r="AJ987" s="11"/>
      <c r="AK987" s="11"/>
    </row>
    <row r="988" ht="13.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89"/>
      <c r="AB988" s="11"/>
      <c r="AC988" s="264"/>
      <c r="AD988" s="264"/>
      <c r="AE988" s="11"/>
      <c r="AF988" s="11"/>
      <c r="AG988" s="11"/>
      <c r="AH988" s="11"/>
      <c r="AI988" s="11"/>
      <c r="AJ988" s="11"/>
      <c r="AK988" s="11"/>
    </row>
    <row r="989" ht="13.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89"/>
      <c r="AB989" s="11"/>
      <c r="AC989" s="264"/>
      <c r="AD989" s="264"/>
      <c r="AE989" s="11"/>
      <c r="AF989" s="11"/>
      <c r="AG989" s="11"/>
      <c r="AH989" s="11"/>
      <c r="AI989" s="11"/>
      <c r="AJ989" s="11"/>
      <c r="AK989" s="11"/>
    </row>
    <row r="990" ht="13.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89"/>
      <c r="AB990" s="11"/>
      <c r="AC990" s="264"/>
      <c r="AD990" s="264"/>
      <c r="AE990" s="11"/>
      <c r="AF990" s="11"/>
      <c r="AG990" s="11"/>
      <c r="AH990" s="11"/>
      <c r="AI990" s="11"/>
      <c r="AJ990" s="11"/>
      <c r="AK990" s="11"/>
    </row>
    <row r="991" ht="13.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89"/>
      <c r="AB991" s="11"/>
      <c r="AC991" s="264"/>
      <c r="AD991" s="264"/>
      <c r="AE991" s="11"/>
      <c r="AF991" s="11"/>
      <c r="AG991" s="11"/>
      <c r="AH991" s="11"/>
      <c r="AI991" s="11"/>
      <c r="AJ991" s="11"/>
      <c r="AK991" s="11"/>
    </row>
    <row r="992" ht="13.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89"/>
      <c r="AB992" s="11"/>
      <c r="AC992" s="264"/>
      <c r="AD992" s="264"/>
      <c r="AE992" s="11"/>
      <c r="AF992" s="11"/>
      <c r="AG992" s="11"/>
      <c r="AH992" s="11"/>
      <c r="AI992" s="11"/>
      <c r="AJ992" s="11"/>
      <c r="AK992" s="11"/>
    </row>
    <row r="993" ht="13.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89"/>
      <c r="AB993" s="11"/>
      <c r="AC993" s="264"/>
      <c r="AD993" s="264"/>
      <c r="AE993" s="11"/>
      <c r="AF993" s="11"/>
      <c r="AG993" s="11"/>
      <c r="AH993" s="11"/>
      <c r="AI993" s="11"/>
      <c r="AJ993" s="11"/>
      <c r="AK993" s="11"/>
    </row>
    <row r="994" ht="13.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89"/>
      <c r="AB994" s="11"/>
      <c r="AC994" s="264"/>
      <c r="AD994" s="264"/>
      <c r="AE994" s="11"/>
      <c r="AF994" s="11"/>
      <c r="AG994" s="11"/>
      <c r="AH994" s="11"/>
      <c r="AI994" s="11"/>
      <c r="AJ994" s="11"/>
      <c r="AK994" s="11"/>
    </row>
    <row r="995" ht="13.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89"/>
      <c r="AB995" s="11"/>
      <c r="AC995" s="264"/>
      <c r="AD995" s="264"/>
      <c r="AE995" s="11"/>
      <c r="AF995" s="11"/>
      <c r="AG995" s="11"/>
      <c r="AH995" s="11"/>
      <c r="AI995" s="11"/>
      <c r="AJ995" s="11"/>
      <c r="AK995" s="11"/>
    </row>
    <row r="996" ht="13.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89"/>
      <c r="AB996" s="11"/>
      <c r="AC996" s="264"/>
      <c r="AD996" s="264"/>
      <c r="AE996" s="11"/>
      <c r="AF996" s="11"/>
      <c r="AG996" s="11"/>
      <c r="AH996" s="11"/>
      <c r="AI996" s="11"/>
      <c r="AJ996" s="11"/>
      <c r="AK996" s="11"/>
    </row>
    <row r="997" ht="13.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89"/>
      <c r="AB997" s="11"/>
      <c r="AC997" s="264"/>
      <c r="AD997" s="264"/>
      <c r="AE997" s="11"/>
      <c r="AF997" s="11"/>
      <c r="AG997" s="11"/>
      <c r="AH997" s="11"/>
      <c r="AI997" s="11"/>
      <c r="AJ997" s="11"/>
      <c r="AK997" s="11"/>
    </row>
    <row r="998" ht="13.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89"/>
      <c r="AB998" s="11"/>
      <c r="AC998" s="264"/>
      <c r="AD998" s="264"/>
      <c r="AE998" s="11"/>
      <c r="AF998" s="11"/>
      <c r="AG998" s="11"/>
      <c r="AH998" s="11"/>
      <c r="AI998" s="11"/>
      <c r="AJ998" s="11"/>
      <c r="AK998" s="11"/>
    </row>
    <row r="999" ht="13.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89"/>
      <c r="AB999" s="11"/>
      <c r="AC999" s="264"/>
      <c r="AD999" s="264"/>
      <c r="AE999" s="11"/>
      <c r="AF999" s="11"/>
      <c r="AG999" s="11"/>
      <c r="AH999" s="11"/>
      <c r="AI999" s="11"/>
      <c r="AJ999" s="11"/>
      <c r="AK999" s="11"/>
    </row>
    <row r="1000" ht="13.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89"/>
      <c r="AB1000" s="11"/>
      <c r="AC1000" s="264"/>
      <c r="AD1000" s="264"/>
      <c r="AE1000" s="11"/>
      <c r="AF1000" s="11"/>
      <c r="AG1000" s="11"/>
      <c r="AH1000" s="11"/>
      <c r="AI1000" s="11"/>
      <c r="AJ1000" s="11"/>
      <c r="AK1000" s="11"/>
    </row>
  </sheetData>
  <mergeCells count="310">
    <mergeCell ref="J71:R71"/>
    <mergeCell ref="J73:R73"/>
    <mergeCell ref="S73:T73"/>
    <mergeCell ref="U73:V73"/>
    <mergeCell ref="W73:X73"/>
    <mergeCell ref="H68:Y68"/>
    <mergeCell ref="A69:Y69"/>
    <mergeCell ref="H70:Y70"/>
    <mergeCell ref="S71:T71"/>
    <mergeCell ref="U71:V71"/>
    <mergeCell ref="W71:X71"/>
    <mergeCell ref="B72:Y72"/>
    <mergeCell ref="A38:G38"/>
    <mergeCell ref="H38:I38"/>
    <mergeCell ref="J38:U38"/>
    <mergeCell ref="V38:Y38"/>
    <mergeCell ref="H39:H40"/>
    <mergeCell ref="I39:I40"/>
    <mergeCell ref="Y39:Y40"/>
    <mergeCell ref="W40:X40"/>
    <mergeCell ref="B40:G40"/>
    <mergeCell ref="J40:V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6:G66"/>
    <mergeCell ref="A68:G68"/>
    <mergeCell ref="A70:G70"/>
    <mergeCell ref="B71:G71"/>
    <mergeCell ref="B73:G73"/>
    <mergeCell ref="B75:G75"/>
    <mergeCell ref="B77:G77"/>
    <mergeCell ref="B60:G60"/>
    <mergeCell ref="B61:G61"/>
    <mergeCell ref="B62:G62"/>
    <mergeCell ref="B63:G63"/>
    <mergeCell ref="B64:G64"/>
    <mergeCell ref="B65:G65"/>
    <mergeCell ref="A67:Y67"/>
    <mergeCell ref="S77:T77"/>
    <mergeCell ref="U77:V77"/>
    <mergeCell ref="B86:Y86"/>
    <mergeCell ref="J87:R87"/>
    <mergeCell ref="S87:T87"/>
    <mergeCell ref="U87:V87"/>
    <mergeCell ref="W87:X87"/>
    <mergeCell ref="B88:Y88"/>
    <mergeCell ref="W89:X89"/>
    <mergeCell ref="B91:G91"/>
    <mergeCell ref="B93:G93"/>
    <mergeCell ref="B95:G95"/>
    <mergeCell ref="B97:G97"/>
    <mergeCell ref="B99:G99"/>
    <mergeCell ref="B101:G101"/>
    <mergeCell ref="J89:R89"/>
    <mergeCell ref="B90:Y90"/>
    <mergeCell ref="J91:R91"/>
    <mergeCell ref="S91:T91"/>
    <mergeCell ref="U91:V91"/>
    <mergeCell ref="W91:X91"/>
    <mergeCell ref="B92:Y92"/>
    <mergeCell ref="U95:V95"/>
    <mergeCell ref="W95:X95"/>
    <mergeCell ref="J95:R95"/>
    <mergeCell ref="J97:R97"/>
    <mergeCell ref="S97:T97"/>
    <mergeCell ref="U97:V97"/>
    <mergeCell ref="W97:X97"/>
    <mergeCell ref="J93:R93"/>
    <mergeCell ref="S93:T93"/>
    <mergeCell ref="U93:V93"/>
    <mergeCell ref="W93:X93"/>
    <mergeCell ref="B94:Y94"/>
    <mergeCell ref="S95:T95"/>
    <mergeCell ref="B96:Y96"/>
    <mergeCell ref="S101:T101"/>
    <mergeCell ref="U101:V101"/>
    <mergeCell ref="B110:Y110"/>
    <mergeCell ref="J111:R111"/>
    <mergeCell ref="S111:T111"/>
    <mergeCell ref="U111:V111"/>
    <mergeCell ref="W111:X111"/>
    <mergeCell ref="B112:Y112"/>
    <mergeCell ref="W113:X113"/>
    <mergeCell ref="B115:G115"/>
    <mergeCell ref="B117:G117"/>
    <mergeCell ref="B119:G119"/>
    <mergeCell ref="J113:R113"/>
    <mergeCell ref="B114:Y114"/>
    <mergeCell ref="J115:R115"/>
    <mergeCell ref="S115:T115"/>
    <mergeCell ref="U115:V115"/>
    <mergeCell ref="W115:X115"/>
    <mergeCell ref="B116:Y116"/>
    <mergeCell ref="U119:V119"/>
    <mergeCell ref="W119:X119"/>
    <mergeCell ref="J117:R117"/>
    <mergeCell ref="S117:T117"/>
    <mergeCell ref="U117:V117"/>
    <mergeCell ref="W117:X117"/>
    <mergeCell ref="B118:Y118"/>
    <mergeCell ref="J119:R119"/>
    <mergeCell ref="S119:T119"/>
    <mergeCell ref="B120:Y120"/>
    <mergeCell ref="B98:Y98"/>
    <mergeCell ref="J99:R99"/>
    <mergeCell ref="S99:T99"/>
    <mergeCell ref="U99:V99"/>
    <mergeCell ref="W99:X99"/>
    <mergeCell ref="B100:Y100"/>
    <mergeCell ref="W101:X101"/>
    <mergeCell ref="B103:G103"/>
    <mergeCell ref="B105:G105"/>
    <mergeCell ref="B107:G107"/>
    <mergeCell ref="B109:G109"/>
    <mergeCell ref="B111:G111"/>
    <mergeCell ref="B113:G113"/>
    <mergeCell ref="J101:R101"/>
    <mergeCell ref="B102:Y102"/>
    <mergeCell ref="J103:R103"/>
    <mergeCell ref="S103:T103"/>
    <mergeCell ref="U103:V103"/>
    <mergeCell ref="W103:X103"/>
    <mergeCell ref="B104:Y104"/>
    <mergeCell ref="U107:V107"/>
    <mergeCell ref="W107:X107"/>
    <mergeCell ref="J107:R107"/>
    <mergeCell ref="J109:R109"/>
    <mergeCell ref="S109:T109"/>
    <mergeCell ref="U109:V109"/>
    <mergeCell ref="W109:X109"/>
    <mergeCell ref="J105:R105"/>
    <mergeCell ref="S105:T105"/>
    <mergeCell ref="U105:V105"/>
    <mergeCell ref="W105:X105"/>
    <mergeCell ref="B106:Y106"/>
    <mergeCell ref="S107:T107"/>
    <mergeCell ref="B108:Y108"/>
    <mergeCell ref="S113:T113"/>
    <mergeCell ref="U113:V113"/>
    <mergeCell ref="S7:T7"/>
    <mergeCell ref="U7:W7"/>
    <mergeCell ref="AA8:AC8"/>
    <mergeCell ref="A1:W1"/>
    <mergeCell ref="A4:Y4"/>
    <mergeCell ref="A5:Y5"/>
    <mergeCell ref="B7:F7"/>
    <mergeCell ref="G7:H7"/>
    <mergeCell ref="I7:K7"/>
    <mergeCell ref="L7:R7"/>
    <mergeCell ref="A9:Y9"/>
    <mergeCell ref="A10:Y10"/>
    <mergeCell ref="D11:E11"/>
    <mergeCell ref="G11:H11"/>
    <mergeCell ref="K11:Q11"/>
    <mergeCell ref="R11:S11"/>
    <mergeCell ref="T11:V11"/>
    <mergeCell ref="Q15:R15"/>
    <mergeCell ref="S15:X15"/>
    <mergeCell ref="I11:J11"/>
    <mergeCell ref="A13:M13"/>
    <mergeCell ref="N13:O13"/>
    <mergeCell ref="P13:X13"/>
    <mergeCell ref="A14:Y14"/>
    <mergeCell ref="A15:H15"/>
    <mergeCell ref="J15:P15"/>
    <mergeCell ref="I17:J17"/>
    <mergeCell ref="I18:J18"/>
    <mergeCell ref="K18:L18"/>
    <mergeCell ref="M18:N18"/>
    <mergeCell ref="R24:W24"/>
    <mergeCell ref="R25:W25"/>
    <mergeCell ref="R18:W18"/>
    <mergeCell ref="X18:Y18"/>
    <mergeCell ref="R19:W19"/>
    <mergeCell ref="R20:W20"/>
    <mergeCell ref="R21:W21"/>
    <mergeCell ref="R22:W22"/>
    <mergeCell ref="R23:W23"/>
    <mergeCell ref="I26:J26"/>
    <mergeCell ref="I27:J27"/>
    <mergeCell ref="K27:L27"/>
    <mergeCell ref="M27:N27"/>
    <mergeCell ref="I28:J28"/>
    <mergeCell ref="K28:L28"/>
    <mergeCell ref="I22:J22"/>
    <mergeCell ref="I23:J23"/>
    <mergeCell ref="K23:L23"/>
    <mergeCell ref="M23:N23"/>
    <mergeCell ref="O25:Q28"/>
    <mergeCell ref="K26:L26"/>
    <mergeCell ref="M26:N26"/>
    <mergeCell ref="M28:N28"/>
    <mergeCell ref="R28:W28"/>
    <mergeCell ref="A29:Q29"/>
    <mergeCell ref="A26:E26"/>
    <mergeCell ref="A27:E27"/>
    <mergeCell ref="F27:G27"/>
    <mergeCell ref="A28:E28"/>
    <mergeCell ref="F28:G28"/>
    <mergeCell ref="A31:H31"/>
    <mergeCell ref="I31:M31"/>
    <mergeCell ref="I33:O33"/>
    <mergeCell ref="P33:Q33"/>
    <mergeCell ref="N31:Q31"/>
    <mergeCell ref="R31:W31"/>
    <mergeCell ref="A32:G32"/>
    <mergeCell ref="I32:O32"/>
    <mergeCell ref="P32:Q32"/>
    <mergeCell ref="R32:W32"/>
    <mergeCell ref="A33:G33"/>
    <mergeCell ref="A17:E17"/>
    <mergeCell ref="F17:G17"/>
    <mergeCell ref="K17:L17"/>
    <mergeCell ref="M17:N17"/>
    <mergeCell ref="R17:W17"/>
    <mergeCell ref="A18:E18"/>
    <mergeCell ref="F18:G18"/>
    <mergeCell ref="A19:E19"/>
    <mergeCell ref="F19:G19"/>
    <mergeCell ref="I19:J19"/>
    <mergeCell ref="K19:L19"/>
    <mergeCell ref="M19:N19"/>
    <mergeCell ref="F20:G20"/>
    <mergeCell ref="M20:N20"/>
    <mergeCell ref="I20:J20"/>
    <mergeCell ref="K20:L20"/>
    <mergeCell ref="I21:J21"/>
    <mergeCell ref="K21:L21"/>
    <mergeCell ref="M21:N21"/>
    <mergeCell ref="K22:L22"/>
    <mergeCell ref="M22:N22"/>
    <mergeCell ref="A24:E24"/>
    <mergeCell ref="F24:G24"/>
    <mergeCell ref="I24:J24"/>
    <mergeCell ref="K24:L24"/>
    <mergeCell ref="M24:N24"/>
    <mergeCell ref="A20:E20"/>
    <mergeCell ref="A21:E21"/>
    <mergeCell ref="F21:G21"/>
    <mergeCell ref="A22:E22"/>
    <mergeCell ref="F22:G22"/>
    <mergeCell ref="A23:E23"/>
    <mergeCell ref="F23:G23"/>
    <mergeCell ref="A25:E25"/>
    <mergeCell ref="F25:G25"/>
    <mergeCell ref="I25:J25"/>
    <mergeCell ref="K25:L25"/>
    <mergeCell ref="M25:N25"/>
    <mergeCell ref="F26:G26"/>
    <mergeCell ref="R26:W26"/>
    <mergeCell ref="A34:G34"/>
    <mergeCell ref="I34:O34"/>
    <mergeCell ref="P34:Q34"/>
    <mergeCell ref="A35:G35"/>
    <mergeCell ref="I35:O35"/>
    <mergeCell ref="P35:Q35"/>
    <mergeCell ref="A37:Y37"/>
    <mergeCell ref="B74:Y74"/>
    <mergeCell ref="J75:R75"/>
    <mergeCell ref="S75:T75"/>
    <mergeCell ref="U75:V75"/>
    <mergeCell ref="W75:X75"/>
    <mergeCell ref="B76:Y76"/>
    <mergeCell ref="W77:X77"/>
    <mergeCell ref="B79:G79"/>
    <mergeCell ref="B81:G81"/>
    <mergeCell ref="B83:G83"/>
    <mergeCell ref="B85:G85"/>
    <mergeCell ref="B87:G87"/>
    <mergeCell ref="B89:G89"/>
    <mergeCell ref="J77:R77"/>
    <mergeCell ref="B78:Y78"/>
    <mergeCell ref="J79:R79"/>
    <mergeCell ref="S79:T79"/>
    <mergeCell ref="U79:V79"/>
    <mergeCell ref="W79:X79"/>
    <mergeCell ref="B80:Y80"/>
    <mergeCell ref="U83:V83"/>
    <mergeCell ref="W83:X83"/>
    <mergeCell ref="J83:R83"/>
    <mergeCell ref="J85:R85"/>
    <mergeCell ref="S85:T85"/>
    <mergeCell ref="U85:V85"/>
    <mergeCell ref="W85:X85"/>
    <mergeCell ref="J81:R81"/>
    <mergeCell ref="S81:T81"/>
    <mergeCell ref="U81:V81"/>
    <mergeCell ref="W81:X81"/>
    <mergeCell ref="B82:Y82"/>
    <mergeCell ref="S83:T83"/>
    <mergeCell ref="B84:Y84"/>
    <mergeCell ref="S89:T89"/>
    <mergeCell ref="U89:V89"/>
  </mergeCells>
  <dataValidations>
    <dataValidation type="list" allowBlank="1" showErrorMessage="1" sqref="AD8 L16:M16 Y15:Y16 X19:X22 F20:F23 H20:I23 K20:K23 M20:M23 F28 H28:I28 K28 M28 X24:Y28 P32:P34 H33:H35 W33:W35 Y31:Y35">
      <formula1>$AB$34:$AB$35</formula1>
    </dataValidation>
    <dataValidation type="list" allowBlank="1" showErrorMessage="1" sqref="F18 H18:I18 K18 M18 F25:F27 H25:I27 K25:K27 M25:M27">
      <formula1>$AA$18:$AA$60</formula1>
    </dataValidation>
    <dataValidation type="list" allowBlank="1" showInputMessage="1" showErrorMessage="1" prompt="Select one" sqref="X18">
      <formula1>$AB$40:$AB$57</formula1>
    </dataValidation>
    <dataValidation type="list" allowBlank="1" showErrorMessage="1" sqref="F24 H24:I24 K24 M24">
      <formula1>$AB$22:$AB$29</formula1>
    </dataValidation>
  </dataValidations>
  <printOptions/>
  <pageMargins bottom="0.5" footer="0.0" header="0.0" left="0.5" right="0.5" top="0.5"/>
  <pageSetup fitToHeight="0"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5.29"/>
    <col customWidth="1" min="3" max="5" width="3.57"/>
    <col customWidth="1" min="6" max="6" width="2.86"/>
    <col customWidth="1" min="7" max="7" width="3.43"/>
    <col customWidth="1" min="8" max="8" width="6.43"/>
    <col customWidth="1" min="9" max="9" width="4.29"/>
    <col customWidth="1" min="10" max="22" width="3.0"/>
    <col customWidth="1" min="23" max="25" width="7.57"/>
    <col customWidth="1" hidden="1" min="26" max="28" width="9.14"/>
    <col customWidth="1" min="29" max="29" width="76.71"/>
    <col customWidth="1" min="30" max="37" width="9.14"/>
  </cols>
  <sheetData>
    <row r="1" ht="29.25" customHeight="1">
      <c r="A1" s="6" t="s">
        <v>599</v>
      </c>
      <c r="X1" s="11"/>
      <c r="Y1" s="11"/>
      <c r="Z1" s="11"/>
      <c r="AA1" s="189"/>
      <c r="AB1" s="11"/>
      <c r="AC1" s="263" t="s">
        <v>686</v>
      </c>
      <c r="AD1" s="264"/>
      <c r="AE1" s="11"/>
      <c r="AF1" s="11"/>
      <c r="AG1" s="11"/>
      <c r="AH1" s="11"/>
      <c r="AI1" s="11"/>
      <c r="AJ1" s="11"/>
      <c r="AK1" s="11"/>
    </row>
    <row r="2" ht="13.5"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89"/>
      <c r="AB2" s="11"/>
      <c r="AC2" s="264" t="s">
        <v>687</v>
      </c>
      <c r="AD2" s="264"/>
      <c r="AE2" s="11"/>
      <c r="AF2" s="11"/>
      <c r="AG2" s="11"/>
      <c r="AH2" s="11"/>
      <c r="AI2" s="11"/>
      <c r="AJ2" s="11"/>
      <c r="AK2" s="11"/>
    </row>
    <row r="3" ht="13.5" customHeight="1">
      <c r="A3" s="11"/>
      <c r="B3" s="11"/>
      <c r="C3" s="11"/>
      <c r="D3" s="11"/>
      <c r="E3" s="11"/>
      <c r="F3" s="11"/>
      <c r="G3" s="11"/>
      <c r="H3" s="11"/>
      <c r="I3" s="11"/>
      <c r="J3" s="11"/>
      <c r="K3" s="11"/>
      <c r="L3" s="11"/>
      <c r="M3" s="11"/>
      <c r="N3" s="11"/>
      <c r="O3" s="11"/>
      <c r="P3" s="11"/>
      <c r="Q3" s="11"/>
      <c r="R3" s="11"/>
      <c r="S3" s="11"/>
      <c r="T3" s="11"/>
      <c r="U3" s="11"/>
      <c r="V3" s="11"/>
      <c r="W3" s="11"/>
      <c r="X3" s="11"/>
      <c r="Y3" s="11"/>
      <c r="Z3" s="11"/>
      <c r="AA3" s="189"/>
      <c r="AB3" s="11"/>
      <c r="AC3" s="264" t="s">
        <v>688</v>
      </c>
      <c r="AD3" s="264"/>
      <c r="AE3" s="11"/>
      <c r="AF3" s="11"/>
      <c r="AG3" s="11"/>
      <c r="AH3" s="11"/>
      <c r="AI3" s="11"/>
      <c r="AJ3" s="11"/>
      <c r="AK3" s="11"/>
    </row>
    <row r="4" ht="13.5" customHeight="1">
      <c r="A4" s="265" t="s">
        <v>1242</v>
      </c>
      <c r="Z4" s="11"/>
      <c r="AA4" s="189"/>
      <c r="AB4" s="11"/>
      <c r="AC4" s="266" t="s">
        <v>690</v>
      </c>
      <c r="AD4" s="264"/>
      <c r="AE4" s="11"/>
      <c r="AF4" s="11"/>
      <c r="AG4" s="11"/>
      <c r="AH4" s="11"/>
      <c r="AI4" s="11"/>
      <c r="AJ4" s="11"/>
      <c r="AK4" s="11"/>
    </row>
    <row r="5" ht="13.5" customHeight="1">
      <c r="A5" s="267" t="str">
        <f>IF('Task 1'!C7="","",'Task 1'!C7)</f>
        <v>SECA</v>
      </c>
      <c r="Z5" s="11"/>
      <c r="AA5" s="189"/>
      <c r="AB5" s="11"/>
      <c r="AC5" s="264" t="s">
        <v>692</v>
      </c>
      <c r="AD5" s="264"/>
      <c r="AE5" s="11"/>
      <c r="AF5" s="11"/>
      <c r="AG5" s="11"/>
      <c r="AH5" s="11"/>
      <c r="AI5" s="11"/>
      <c r="AJ5" s="11"/>
      <c r="AK5" s="11"/>
    </row>
    <row r="6" ht="3.0" customHeight="1">
      <c r="A6" s="267"/>
      <c r="B6" s="267"/>
      <c r="C6" s="267"/>
      <c r="D6" s="5"/>
      <c r="E6" s="5"/>
      <c r="F6" s="5"/>
      <c r="G6" s="5"/>
      <c r="H6" s="5"/>
      <c r="I6" s="5"/>
      <c r="J6" s="5"/>
      <c r="K6" s="5"/>
      <c r="L6" s="5"/>
      <c r="M6" s="5"/>
      <c r="N6" s="5"/>
      <c r="O6" s="5"/>
      <c r="P6" s="5"/>
      <c r="Q6" s="5"/>
      <c r="R6" s="5"/>
      <c r="S6" s="5"/>
      <c r="T6" s="5"/>
      <c r="U6" s="5"/>
      <c r="V6" s="5"/>
      <c r="W6" s="5"/>
      <c r="X6" s="5"/>
      <c r="Y6" s="5"/>
      <c r="Z6" s="11"/>
      <c r="AA6" s="189"/>
      <c r="AB6" s="11"/>
      <c r="AC6" s="264"/>
      <c r="AD6" s="264"/>
      <c r="AE6" s="11"/>
      <c r="AF6" s="11"/>
      <c r="AG6" s="11"/>
      <c r="AH6" s="11"/>
      <c r="AI6" s="11"/>
      <c r="AJ6" s="11"/>
      <c r="AK6" s="11"/>
    </row>
    <row r="7" ht="18.0" customHeight="1">
      <c r="A7" s="268" t="s">
        <v>608</v>
      </c>
      <c r="B7" s="269" t="s">
        <v>669</v>
      </c>
      <c r="G7" s="270" t="str">
        <f>IF('Task 1'!B7="","",'Task 1'!B7)</f>
        <v>2019-2020</v>
      </c>
      <c r="I7" s="271" t="s">
        <v>36</v>
      </c>
      <c r="L7" s="269" t="str">
        <f>IF('Task 1'!F7="","",'Task 1'!F7)</f>
        <v>H92588</v>
      </c>
      <c r="S7" s="271" t="s">
        <v>39</v>
      </c>
      <c r="U7" s="269" t="str">
        <f>IF('Task 1'!J7="","",'Task 1'!J7)</f>
        <v>27 North</v>
      </c>
      <c r="X7" s="271" t="s">
        <v>38</v>
      </c>
      <c r="Y7" s="270">
        <f>IF('Task 1'!I7="","",'Task 1'!I7)</f>
        <v>16</v>
      </c>
      <c r="Z7" s="195"/>
      <c r="AA7" s="193"/>
      <c r="AB7" s="195"/>
      <c r="AC7" s="195"/>
      <c r="AD7" s="266"/>
      <c r="AE7" s="195"/>
      <c r="AF7" s="195"/>
      <c r="AG7" s="195"/>
      <c r="AH7" s="195"/>
      <c r="AI7" s="195"/>
      <c r="AJ7" s="195"/>
      <c r="AK7" s="195"/>
    </row>
    <row r="8" ht="3.0" customHeight="1">
      <c r="A8" s="236"/>
      <c r="B8" s="11"/>
      <c r="C8" s="11"/>
      <c r="D8" s="11"/>
      <c r="E8" s="11"/>
      <c r="F8" s="11"/>
      <c r="G8" s="11"/>
      <c r="H8" s="11"/>
      <c r="I8" s="11"/>
      <c r="J8" s="11"/>
      <c r="K8" s="11"/>
      <c r="L8" s="11"/>
      <c r="M8" s="11"/>
      <c r="N8" s="11"/>
      <c r="O8" s="11"/>
      <c r="P8" s="11"/>
      <c r="Q8" s="11"/>
      <c r="R8" s="11"/>
      <c r="S8" s="11"/>
      <c r="T8" s="11"/>
      <c r="U8" s="11"/>
      <c r="V8" s="11"/>
      <c r="W8" s="11"/>
      <c r="X8" s="11"/>
      <c r="Y8" s="11"/>
      <c r="Z8" s="11"/>
      <c r="AA8" s="189" t="s">
        <v>693</v>
      </c>
      <c r="AD8" s="222"/>
      <c r="AE8" s="11"/>
      <c r="AF8" s="11"/>
      <c r="AG8" s="11"/>
      <c r="AH8" s="11"/>
      <c r="AI8" s="11"/>
      <c r="AJ8" s="11"/>
      <c r="AK8" s="11"/>
    </row>
    <row r="9" ht="13.5" customHeight="1">
      <c r="A9" s="272" t="s">
        <v>694</v>
      </c>
      <c r="B9" s="273"/>
      <c r="C9" s="273"/>
      <c r="D9" s="273"/>
      <c r="E9" s="273"/>
      <c r="F9" s="273"/>
      <c r="G9" s="273"/>
      <c r="H9" s="273"/>
      <c r="I9" s="273"/>
      <c r="J9" s="273"/>
      <c r="K9" s="273"/>
      <c r="L9" s="273"/>
      <c r="M9" s="273"/>
      <c r="N9" s="273"/>
      <c r="O9" s="273"/>
      <c r="P9" s="273"/>
      <c r="Q9" s="273"/>
      <c r="R9" s="273"/>
      <c r="S9" s="273"/>
      <c r="T9" s="273"/>
      <c r="U9" s="273"/>
      <c r="V9" s="273"/>
      <c r="W9" s="273"/>
      <c r="X9" s="273"/>
      <c r="Y9" s="274"/>
      <c r="Z9" s="11"/>
      <c r="AA9" s="189"/>
      <c r="AB9" s="11"/>
      <c r="AC9" s="264" t="s">
        <v>695</v>
      </c>
      <c r="AD9" s="264"/>
      <c r="AE9" s="11"/>
      <c r="AF9" s="11"/>
      <c r="AG9" s="11"/>
      <c r="AH9" s="11"/>
      <c r="AI9" s="11"/>
      <c r="AJ9" s="11"/>
      <c r="AK9" s="11"/>
    </row>
    <row r="10" ht="13.5" customHeight="1">
      <c r="A10" s="275" t="s">
        <v>696</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7"/>
      <c r="Z10" s="11"/>
      <c r="AA10" s="189"/>
      <c r="AB10" s="11"/>
      <c r="AC10" s="364" t="s">
        <v>1243</v>
      </c>
      <c r="AD10" s="264"/>
      <c r="AE10" s="11"/>
      <c r="AF10" s="11"/>
      <c r="AG10" s="11"/>
      <c r="AH10" s="11"/>
      <c r="AI10" s="11"/>
      <c r="AJ10" s="11"/>
      <c r="AK10" s="11"/>
    </row>
    <row r="11" ht="13.5" customHeight="1">
      <c r="A11" s="11"/>
      <c r="B11" s="11"/>
      <c r="C11" s="278" t="s">
        <v>1244</v>
      </c>
      <c r="D11" s="279">
        <f>August!D11+August!R11</f>
        <v>149</v>
      </c>
      <c r="E11" s="25"/>
      <c r="F11" s="11"/>
      <c r="G11" s="278" t="s">
        <v>1245</v>
      </c>
      <c r="I11" s="469">
        <v>0.0</v>
      </c>
      <c r="J11" s="25"/>
      <c r="K11" s="280" t="s">
        <v>1246</v>
      </c>
      <c r="R11" s="469"/>
      <c r="S11" s="25"/>
      <c r="T11" s="281" t="s">
        <v>700</v>
      </c>
      <c r="W11" s="282"/>
      <c r="X11" s="278" t="s">
        <v>701</v>
      </c>
      <c r="Y11" s="283"/>
      <c r="Z11" s="11"/>
      <c r="AA11" s="189"/>
      <c r="AB11" s="11"/>
      <c r="AC11" s="284" t="s">
        <v>1247</v>
      </c>
      <c r="AD11" s="264"/>
      <c r="AE11" s="11"/>
      <c r="AF11" s="11"/>
      <c r="AG11" s="11"/>
      <c r="AH11" s="11"/>
      <c r="AI11" s="11"/>
      <c r="AJ11" s="11"/>
      <c r="AK11" s="11"/>
    </row>
    <row r="12" ht="8.25" customHeight="1">
      <c r="A12" s="284"/>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t="s">
        <v>1248</v>
      </c>
      <c r="AD12" s="284"/>
      <c r="AE12" s="284"/>
      <c r="AF12" s="284"/>
      <c r="AG12" s="284"/>
      <c r="AH12" s="284"/>
      <c r="AI12" s="284"/>
      <c r="AJ12" s="284"/>
      <c r="AK12" s="284"/>
    </row>
    <row r="13" ht="12.0" customHeight="1">
      <c r="A13" s="278" t="s">
        <v>953</v>
      </c>
      <c r="N13" s="279" t="str">
        <f>'Task 1'!I36</f>
        <v>No</v>
      </c>
      <c r="O13" s="25"/>
      <c r="P13" s="278" t="s">
        <v>954</v>
      </c>
      <c r="Y13" s="279" t="str">
        <f>'Task 1'!I37</f>
        <v>No</v>
      </c>
      <c r="Z13" s="285"/>
      <c r="AA13" s="285"/>
      <c r="AB13" s="285"/>
      <c r="AC13" s="286" t="s">
        <v>1249</v>
      </c>
      <c r="AD13" s="284"/>
      <c r="AE13" s="284"/>
      <c r="AF13" s="284"/>
      <c r="AG13" s="284"/>
      <c r="AH13" s="284"/>
      <c r="AI13" s="284"/>
      <c r="AJ13" s="284"/>
      <c r="AK13" s="284"/>
    </row>
    <row r="14" ht="12.0" customHeight="1">
      <c r="A14" s="257" t="s">
        <v>707</v>
      </c>
      <c r="B14" s="8"/>
      <c r="C14" s="8"/>
      <c r="D14" s="8"/>
      <c r="E14" s="8"/>
      <c r="F14" s="8"/>
      <c r="G14" s="8"/>
      <c r="H14" s="8"/>
      <c r="I14" s="8"/>
      <c r="J14" s="8"/>
      <c r="K14" s="8"/>
      <c r="L14" s="8"/>
      <c r="M14" s="8"/>
      <c r="N14" s="8"/>
      <c r="O14" s="8"/>
      <c r="P14" s="8"/>
      <c r="Q14" s="8"/>
      <c r="R14" s="8"/>
      <c r="S14" s="8"/>
      <c r="T14" s="8"/>
      <c r="U14" s="8"/>
      <c r="V14" s="8"/>
      <c r="W14" s="8"/>
      <c r="X14" s="8"/>
      <c r="Y14" s="10"/>
      <c r="Z14" s="11"/>
      <c r="AA14" s="11"/>
      <c r="AB14" s="11"/>
      <c r="AC14" s="288" t="s">
        <v>1250</v>
      </c>
      <c r="AD14" s="11"/>
      <c r="AE14" s="11"/>
      <c r="AF14" s="11"/>
      <c r="AG14" s="11"/>
      <c r="AH14" s="11"/>
      <c r="AI14" s="11"/>
      <c r="AJ14" s="11"/>
      <c r="AK14" s="11"/>
    </row>
    <row r="15" ht="12.0" customHeight="1">
      <c r="A15" s="224" t="s">
        <v>708</v>
      </c>
      <c r="I15" s="287" t="str">
        <f>'Task 1'!I38</f>
        <v>Yes</v>
      </c>
      <c r="J15" s="258" t="s">
        <v>709</v>
      </c>
      <c r="Q15" s="287" t="str">
        <f>'Task 1'!I39</f>
        <v>No</v>
      </c>
      <c r="R15" s="25"/>
      <c r="S15" s="258" t="s">
        <v>710</v>
      </c>
      <c r="Y15" s="287" t="s">
        <v>72</v>
      </c>
      <c r="Z15" s="189"/>
      <c r="AA15" s="189"/>
      <c r="AB15" s="189"/>
      <c r="AC15" s="288" t="s">
        <v>1251</v>
      </c>
      <c r="AD15" s="189"/>
      <c r="AE15" s="189"/>
      <c r="AF15" s="189"/>
      <c r="AG15" s="189"/>
      <c r="AH15" s="189"/>
      <c r="AI15" s="189"/>
      <c r="AJ15" s="189"/>
      <c r="AK15" s="189"/>
    </row>
    <row r="16" ht="3.0" customHeight="1">
      <c r="A16" s="285"/>
      <c r="B16" s="285"/>
      <c r="C16" s="285"/>
      <c r="D16" s="285"/>
      <c r="E16" s="285"/>
      <c r="F16" s="285"/>
      <c r="G16" s="285"/>
      <c r="H16" s="285"/>
      <c r="I16" s="285"/>
      <c r="J16" s="285"/>
      <c r="K16" s="285"/>
      <c r="L16" s="285"/>
      <c r="M16" s="11"/>
      <c r="N16" s="278"/>
      <c r="O16" s="278"/>
      <c r="P16" s="278"/>
      <c r="Q16" s="278"/>
      <c r="R16" s="278"/>
      <c r="S16" s="278"/>
      <c r="T16" s="278"/>
      <c r="U16" s="278"/>
      <c r="V16" s="278"/>
      <c r="W16" s="278"/>
      <c r="X16" s="278"/>
      <c r="Y16" s="285"/>
      <c r="Z16" s="189"/>
      <c r="AA16" s="189"/>
      <c r="AB16" s="189"/>
      <c r="AC16" s="288"/>
      <c r="AD16" s="288"/>
      <c r="AE16" s="189"/>
      <c r="AF16" s="189"/>
      <c r="AG16" s="189"/>
      <c r="AH16" s="189"/>
      <c r="AI16" s="189"/>
      <c r="AJ16" s="189"/>
      <c r="AK16" s="189"/>
    </row>
    <row r="17" ht="12.0" customHeight="1">
      <c r="A17" s="257" t="s">
        <v>711</v>
      </c>
      <c r="B17" s="8"/>
      <c r="C17" s="8"/>
      <c r="D17" s="8"/>
      <c r="E17" s="10"/>
      <c r="F17" s="289" t="s">
        <v>713</v>
      </c>
      <c r="G17" s="10"/>
      <c r="H17" s="291" t="s">
        <v>715</v>
      </c>
      <c r="I17" s="289" t="s">
        <v>716</v>
      </c>
      <c r="J17" s="10"/>
      <c r="K17" s="289" t="s">
        <v>717</v>
      </c>
      <c r="L17" s="10"/>
      <c r="M17" s="289" t="s">
        <v>718</v>
      </c>
      <c r="N17" s="10"/>
      <c r="O17" s="183"/>
      <c r="P17" s="291"/>
      <c r="Q17" s="291"/>
      <c r="R17" s="257" t="s">
        <v>719</v>
      </c>
      <c r="S17" s="8"/>
      <c r="T17" s="8"/>
      <c r="U17" s="8"/>
      <c r="V17" s="8"/>
      <c r="W17" s="10"/>
      <c r="X17" s="291" t="s">
        <v>720</v>
      </c>
      <c r="Y17" s="292" t="s">
        <v>721</v>
      </c>
      <c r="Z17" s="189"/>
      <c r="AA17" s="189"/>
      <c r="AB17" s="189"/>
      <c r="AC17" s="189" t="s">
        <v>1252</v>
      </c>
      <c r="AD17" s="288"/>
      <c r="AE17" s="189"/>
      <c r="AF17" s="189"/>
      <c r="AG17" s="189"/>
      <c r="AH17" s="189"/>
      <c r="AI17" s="189"/>
      <c r="AJ17" s="189"/>
      <c r="AK17" s="189"/>
    </row>
    <row r="18" ht="10.5" customHeight="1">
      <c r="A18" s="190" t="s">
        <v>1253</v>
      </c>
      <c r="F18" s="322" t="s">
        <v>668</v>
      </c>
      <c r="G18" s="293"/>
      <c r="H18" s="294"/>
      <c r="I18" s="296"/>
      <c r="J18" s="293"/>
      <c r="K18" s="295" t="s">
        <v>836</v>
      </c>
      <c r="L18" s="293"/>
      <c r="M18" s="295" t="s">
        <v>846</v>
      </c>
      <c r="N18" s="25"/>
      <c r="O18" s="11"/>
      <c r="P18" s="205"/>
      <c r="Q18" s="205"/>
      <c r="R18" s="189" t="s">
        <v>725</v>
      </c>
      <c r="X18" s="418" t="s">
        <v>854</v>
      </c>
      <c r="Y18" s="25"/>
      <c r="Z18" s="189"/>
      <c r="AA18" s="11" t="s">
        <v>665</v>
      </c>
      <c r="AB18" s="189"/>
      <c r="AC18" s="288" t="s">
        <v>1254</v>
      </c>
      <c r="AD18" s="288"/>
      <c r="AE18" s="189"/>
      <c r="AF18" s="189"/>
      <c r="AG18" s="189"/>
      <c r="AH18" s="189"/>
      <c r="AI18" s="189"/>
      <c r="AJ18" s="189"/>
      <c r="AK18" s="189"/>
    </row>
    <row r="19" ht="10.5" customHeight="1">
      <c r="A19" s="224" t="s">
        <v>727</v>
      </c>
      <c r="F19" s="419">
        <v>62.0</v>
      </c>
      <c r="G19" s="129"/>
      <c r="H19" s="300">
        <v>0.0</v>
      </c>
      <c r="I19" s="302">
        <v>0.0</v>
      </c>
      <c r="J19" s="129"/>
      <c r="K19" s="301">
        <v>77.0</v>
      </c>
      <c r="L19" s="129"/>
      <c r="M19" s="301">
        <v>49.0</v>
      </c>
      <c r="N19" s="128"/>
      <c r="O19" s="189"/>
      <c r="P19" s="189"/>
      <c r="Q19" s="189"/>
      <c r="R19" s="189" t="s">
        <v>728</v>
      </c>
      <c r="X19" s="303" t="s">
        <v>74</v>
      </c>
      <c r="Y19" s="295">
        <v>1.0</v>
      </c>
      <c r="Z19" s="189"/>
      <c r="AA19" s="189" t="s">
        <v>668</v>
      </c>
      <c r="AB19" s="189"/>
      <c r="AC19" s="288"/>
      <c r="AD19" s="288"/>
      <c r="AE19" s="189"/>
      <c r="AF19" s="189"/>
      <c r="AG19" s="189"/>
      <c r="AH19" s="189"/>
      <c r="AI19" s="189"/>
      <c r="AJ19" s="189"/>
      <c r="AK19" s="189"/>
    </row>
    <row r="20" ht="10.5" customHeight="1">
      <c r="A20" s="224" t="s">
        <v>1255</v>
      </c>
      <c r="F20" s="419" t="s">
        <v>74</v>
      </c>
      <c r="G20" s="129"/>
      <c r="H20" s="300" t="s">
        <v>72</v>
      </c>
      <c r="I20" s="302" t="s">
        <v>72</v>
      </c>
      <c r="J20" s="128"/>
      <c r="K20" s="301" t="s">
        <v>74</v>
      </c>
      <c r="L20" s="128"/>
      <c r="M20" s="301" t="s">
        <v>74</v>
      </c>
      <c r="N20" s="128"/>
      <c r="O20" s="189"/>
      <c r="P20" s="189"/>
      <c r="Q20" s="189"/>
      <c r="R20" s="189" t="s">
        <v>731</v>
      </c>
      <c r="X20" s="305" t="s">
        <v>72</v>
      </c>
      <c r="Y20" s="302">
        <v>0.0</v>
      </c>
      <c r="Z20" s="189"/>
      <c r="AA20" s="189" t="s">
        <v>732</v>
      </c>
      <c r="AB20" s="189"/>
      <c r="AC20" s="189"/>
      <c r="AD20" s="189"/>
      <c r="AE20" s="189"/>
      <c r="AF20" s="189"/>
      <c r="AG20" s="189"/>
      <c r="AH20" s="189"/>
      <c r="AI20" s="189"/>
      <c r="AJ20" s="189"/>
      <c r="AK20" s="189"/>
    </row>
    <row r="21" ht="10.5" customHeight="1">
      <c r="A21" s="224" t="s">
        <v>1256</v>
      </c>
      <c r="F21" s="299" t="s">
        <v>72</v>
      </c>
      <c r="G21" s="129"/>
      <c r="H21" s="300" t="s">
        <v>72</v>
      </c>
      <c r="I21" s="302" t="s">
        <v>72</v>
      </c>
      <c r="J21" s="128"/>
      <c r="K21" s="302" t="s">
        <v>72</v>
      </c>
      <c r="L21" s="128"/>
      <c r="M21" s="301" t="s">
        <v>74</v>
      </c>
      <c r="N21" s="128"/>
      <c r="O21" s="189"/>
      <c r="P21" s="189"/>
      <c r="Q21" s="189"/>
      <c r="R21" s="189" t="s">
        <v>736</v>
      </c>
      <c r="X21" s="305" t="s">
        <v>72</v>
      </c>
      <c r="Y21" s="302">
        <v>0.0</v>
      </c>
      <c r="Z21" s="189"/>
      <c r="AA21" s="189" t="s">
        <v>737</v>
      </c>
      <c r="AB21" s="189"/>
      <c r="AC21" s="288"/>
      <c r="AD21" s="288"/>
      <c r="AE21" s="189"/>
      <c r="AF21" s="189"/>
      <c r="AG21" s="189"/>
      <c r="AH21" s="189"/>
      <c r="AI21" s="189"/>
      <c r="AJ21" s="189"/>
      <c r="AK21" s="189"/>
    </row>
    <row r="22" ht="10.5" customHeight="1">
      <c r="A22" s="224" t="s">
        <v>1257</v>
      </c>
      <c r="F22" s="299" t="s">
        <v>72</v>
      </c>
      <c r="G22" s="129"/>
      <c r="H22" s="300" t="s">
        <v>72</v>
      </c>
      <c r="I22" s="302" t="s">
        <v>72</v>
      </c>
      <c r="J22" s="128"/>
      <c r="K22" s="302" t="s">
        <v>72</v>
      </c>
      <c r="L22" s="128"/>
      <c r="M22" s="302" t="s">
        <v>72</v>
      </c>
      <c r="N22" s="128"/>
      <c r="O22" s="189"/>
      <c r="P22" s="189"/>
      <c r="Q22" s="189"/>
      <c r="R22" s="189" t="s">
        <v>1258</v>
      </c>
      <c r="X22" s="306" t="s">
        <v>72</v>
      </c>
      <c r="Y22" s="287">
        <v>0.0</v>
      </c>
      <c r="Z22" s="189"/>
      <c r="AA22" s="189" t="s">
        <v>670</v>
      </c>
      <c r="AB22" s="204" t="s">
        <v>72</v>
      </c>
      <c r="AC22" s="288"/>
      <c r="AD22" s="288"/>
      <c r="AE22" s="189"/>
      <c r="AF22" s="189"/>
      <c r="AG22" s="189"/>
      <c r="AH22" s="189"/>
      <c r="AI22" s="189"/>
      <c r="AJ22" s="189"/>
      <c r="AK22" s="189"/>
    </row>
    <row r="23" ht="10.5" customHeight="1">
      <c r="A23" s="224" t="s">
        <v>1259</v>
      </c>
      <c r="F23" s="299" t="s">
        <v>72</v>
      </c>
      <c r="G23" s="129"/>
      <c r="H23" s="300" t="s">
        <v>72</v>
      </c>
      <c r="I23" s="302" t="s">
        <v>72</v>
      </c>
      <c r="J23" s="128"/>
      <c r="K23" s="302" t="s">
        <v>72</v>
      </c>
      <c r="L23" s="128"/>
      <c r="M23" s="302" t="s">
        <v>72</v>
      </c>
      <c r="N23" s="128"/>
      <c r="O23" s="189"/>
      <c r="P23" s="189"/>
      <c r="Q23" s="189"/>
      <c r="R23" s="307" t="s">
        <v>742</v>
      </c>
      <c r="S23" s="8"/>
      <c r="T23" s="8"/>
      <c r="U23" s="8"/>
      <c r="V23" s="8"/>
      <c r="W23" s="10"/>
      <c r="X23" s="309" t="s">
        <v>743</v>
      </c>
      <c r="Y23" s="311" t="s">
        <v>746</v>
      </c>
      <c r="Z23" s="189"/>
      <c r="AA23" s="11" t="s">
        <v>673</v>
      </c>
      <c r="AB23" s="204" t="s">
        <v>747</v>
      </c>
      <c r="AC23" s="288"/>
      <c r="AD23" s="288"/>
      <c r="AE23" s="189"/>
      <c r="AF23" s="189"/>
      <c r="AG23" s="189"/>
      <c r="AH23" s="189"/>
      <c r="AI23" s="189"/>
      <c r="AJ23" s="189"/>
      <c r="AK23" s="189"/>
    </row>
    <row r="24" ht="10.5" customHeight="1">
      <c r="A24" s="224" t="s">
        <v>1260</v>
      </c>
      <c r="F24" s="312" t="s">
        <v>72</v>
      </c>
      <c r="G24" s="129"/>
      <c r="H24" s="313" t="s">
        <v>72</v>
      </c>
      <c r="I24" s="314" t="s">
        <v>72</v>
      </c>
      <c r="J24" s="129"/>
      <c r="K24" s="314" t="s">
        <v>72</v>
      </c>
      <c r="L24" s="129"/>
      <c r="M24" s="314" t="s">
        <v>72</v>
      </c>
      <c r="N24" s="128"/>
      <c r="O24" s="189"/>
      <c r="P24" s="189"/>
      <c r="Q24" s="189"/>
      <c r="R24" s="189" t="s">
        <v>750</v>
      </c>
      <c r="X24" s="305" t="s">
        <v>72</v>
      </c>
      <c r="Y24" s="305" t="s">
        <v>72</v>
      </c>
      <c r="Z24" s="189"/>
      <c r="AA24" s="11" t="s">
        <v>675</v>
      </c>
      <c r="AB24" s="204" t="s">
        <v>751</v>
      </c>
      <c r="AC24" s="288"/>
      <c r="AD24" s="288"/>
      <c r="AE24" s="189"/>
      <c r="AF24" s="189"/>
      <c r="AG24" s="189"/>
      <c r="AH24" s="189"/>
      <c r="AI24" s="189"/>
      <c r="AJ24" s="189"/>
      <c r="AK24" s="189"/>
    </row>
    <row r="25" ht="10.5" customHeight="1">
      <c r="A25" s="190" t="s">
        <v>1261</v>
      </c>
      <c r="F25" s="299"/>
      <c r="G25" s="129"/>
      <c r="H25" s="471" t="s">
        <v>759</v>
      </c>
      <c r="I25" s="302"/>
      <c r="J25" s="129"/>
      <c r="K25" s="302"/>
      <c r="L25" s="129"/>
      <c r="M25" s="302"/>
      <c r="N25" s="128"/>
      <c r="O25" s="315"/>
      <c r="R25" s="189" t="s">
        <v>753</v>
      </c>
      <c r="X25" s="305" t="s">
        <v>72</v>
      </c>
      <c r="Y25" s="305" t="s">
        <v>72</v>
      </c>
      <c r="Z25" s="189"/>
      <c r="AA25" s="11" t="s">
        <v>754</v>
      </c>
      <c r="AB25" s="204" t="s">
        <v>755</v>
      </c>
      <c r="AC25" s="288"/>
      <c r="AD25" s="288"/>
      <c r="AE25" s="189"/>
      <c r="AF25" s="189"/>
      <c r="AG25" s="189"/>
      <c r="AH25" s="189"/>
      <c r="AI25" s="189"/>
      <c r="AJ25" s="189"/>
      <c r="AK25" s="189"/>
    </row>
    <row r="26" ht="10.5" customHeight="1">
      <c r="A26" s="190" t="s">
        <v>1262</v>
      </c>
      <c r="F26" s="299"/>
      <c r="G26" s="129"/>
      <c r="H26" s="300"/>
      <c r="I26" s="302"/>
      <c r="J26" s="129"/>
      <c r="K26" s="302"/>
      <c r="L26" s="129"/>
      <c r="M26" s="302"/>
      <c r="N26" s="128"/>
      <c r="R26" s="189" t="s">
        <v>758</v>
      </c>
      <c r="X26" s="305" t="s">
        <v>72</v>
      </c>
      <c r="Y26" s="305" t="s">
        <v>72</v>
      </c>
      <c r="Z26" s="11"/>
      <c r="AA26" s="11" t="s">
        <v>759</v>
      </c>
      <c r="AB26" s="204" t="s">
        <v>760</v>
      </c>
      <c r="AC26" s="264"/>
      <c r="AD26" s="264"/>
      <c r="AE26" s="11"/>
      <c r="AF26" s="11"/>
      <c r="AG26" s="11"/>
      <c r="AH26" s="11"/>
      <c r="AI26" s="11"/>
      <c r="AJ26" s="11"/>
      <c r="AK26" s="11"/>
    </row>
    <row r="27" ht="10.5" customHeight="1">
      <c r="A27" s="190" t="s">
        <v>1263</v>
      </c>
      <c r="F27" s="299"/>
      <c r="G27" s="129"/>
      <c r="H27" s="300"/>
      <c r="I27" s="302"/>
      <c r="J27" s="129"/>
      <c r="K27" s="302"/>
      <c r="L27" s="129"/>
      <c r="M27" s="302"/>
      <c r="N27" s="128"/>
      <c r="R27" s="187" t="s">
        <v>625</v>
      </c>
      <c r="S27" s="187"/>
      <c r="T27" s="187"/>
      <c r="U27" s="187"/>
      <c r="V27" s="187"/>
      <c r="W27" s="187"/>
      <c r="X27" s="305" t="s">
        <v>72</v>
      </c>
      <c r="Y27" s="305" t="s">
        <v>72</v>
      </c>
      <c r="Z27" s="11"/>
      <c r="AA27" s="11" t="s">
        <v>765</v>
      </c>
      <c r="AB27" s="204" t="s">
        <v>766</v>
      </c>
      <c r="AC27" s="264"/>
      <c r="AD27" s="264"/>
      <c r="AE27" s="11"/>
      <c r="AF27" s="11"/>
      <c r="AG27" s="11"/>
      <c r="AH27" s="11"/>
      <c r="AI27" s="11"/>
      <c r="AJ27" s="11"/>
      <c r="AK27" s="11"/>
    </row>
    <row r="28" ht="10.5" customHeight="1">
      <c r="A28" s="224" t="s">
        <v>1264</v>
      </c>
      <c r="F28" s="299" t="s">
        <v>72</v>
      </c>
      <c r="G28" s="129"/>
      <c r="H28" s="300" t="s">
        <v>72</v>
      </c>
      <c r="I28" s="302" t="s">
        <v>72</v>
      </c>
      <c r="J28" s="128"/>
      <c r="K28" s="302" t="s">
        <v>72</v>
      </c>
      <c r="L28" s="128"/>
      <c r="M28" s="302" t="s">
        <v>72</v>
      </c>
      <c r="N28" s="128"/>
      <c r="R28" s="189" t="s">
        <v>771</v>
      </c>
      <c r="X28" s="305" t="s">
        <v>72</v>
      </c>
      <c r="Y28" s="305" t="s">
        <v>72</v>
      </c>
      <c r="Z28" s="189"/>
      <c r="AA28" s="11" t="s">
        <v>772</v>
      </c>
      <c r="AB28" s="204" t="s">
        <v>773</v>
      </c>
      <c r="AC28" s="288"/>
      <c r="AD28" s="288"/>
      <c r="AE28" s="189"/>
      <c r="AF28" s="189"/>
      <c r="AG28" s="189"/>
      <c r="AH28" s="189"/>
      <c r="AI28" s="189"/>
      <c r="AJ28" s="189"/>
      <c r="AK28" s="189"/>
    </row>
    <row r="29" ht="11.25" customHeight="1">
      <c r="A29" s="193" t="s">
        <v>774</v>
      </c>
      <c r="R29" s="183" t="s">
        <v>775</v>
      </c>
      <c r="S29" s="183"/>
      <c r="T29" s="183"/>
      <c r="U29" s="183"/>
      <c r="V29" s="183"/>
      <c r="W29" s="317" t="s">
        <v>628</v>
      </c>
      <c r="X29" s="318" t="s">
        <v>721</v>
      </c>
      <c r="Y29" s="292" t="s">
        <v>52</v>
      </c>
      <c r="Z29" s="189"/>
      <c r="AA29" s="11" t="s">
        <v>776</v>
      </c>
      <c r="AB29" s="204" t="s">
        <v>777</v>
      </c>
      <c r="AC29" s="288"/>
      <c r="AD29" s="288"/>
      <c r="AE29" s="189"/>
      <c r="AF29" s="189"/>
      <c r="AG29" s="189"/>
      <c r="AH29" s="189"/>
      <c r="AI29" s="189"/>
      <c r="AJ29" s="189"/>
      <c r="AK29" s="189"/>
    </row>
    <row r="30" ht="3.0" hidden="1" customHeight="1">
      <c r="A30" s="11"/>
      <c r="B30" s="11"/>
      <c r="C30" s="11"/>
      <c r="D30" s="11"/>
      <c r="E30" s="11"/>
      <c r="F30" s="11"/>
      <c r="G30" s="11"/>
      <c r="H30" s="11"/>
      <c r="I30" s="11"/>
      <c r="J30" s="11"/>
      <c r="K30" s="11"/>
      <c r="L30" s="11"/>
      <c r="M30" s="11"/>
      <c r="N30" s="11"/>
      <c r="O30" s="11"/>
      <c r="P30" s="11"/>
      <c r="Q30" s="11"/>
      <c r="R30" s="11"/>
      <c r="S30" s="11"/>
      <c r="T30" s="11"/>
      <c r="U30" s="11"/>
      <c r="V30" s="11"/>
      <c r="W30" s="11"/>
      <c r="X30" s="319"/>
      <c r="Y30" s="11"/>
      <c r="Z30" s="189"/>
      <c r="AA30" s="189" t="s">
        <v>723</v>
      </c>
      <c r="AB30" s="189"/>
      <c r="AC30" s="288"/>
      <c r="AD30" s="288"/>
      <c r="AE30" s="189"/>
      <c r="AF30" s="189"/>
      <c r="AG30" s="189"/>
      <c r="AH30" s="189"/>
      <c r="AI30" s="189"/>
      <c r="AJ30" s="189"/>
      <c r="AK30" s="189"/>
    </row>
    <row r="31" ht="11.25" customHeight="1">
      <c r="A31" s="257" t="s">
        <v>780</v>
      </c>
      <c r="B31" s="8"/>
      <c r="C31" s="8"/>
      <c r="D31" s="8"/>
      <c r="E31" s="8"/>
      <c r="F31" s="8"/>
      <c r="G31" s="8"/>
      <c r="H31" s="10"/>
      <c r="I31" s="186" t="s">
        <v>784</v>
      </c>
      <c r="J31" s="8"/>
      <c r="K31" s="8"/>
      <c r="L31" s="8"/>
      <c r="M31" s="10"/>
      <c r="N31" s="289"/>
      <c r="O31" s="8"/>
      <c r="P31" s="8"/>
      <c r="Q31" s="10"/>
      <c r="R31" s="189" t="s">
        <v>790</v>
      </c>
      <c r="X31" s="321">
        <v>0.0</v>
      </c>
      <c r="Y31" s="296" t="s">
        <v>72</v>
      </c>
      <c r="Z31" s="189"/>
      <c r="AA31" s="11" t="s">
        <v>791</v>
      </c>
      <c r="AB31" s="189"/>
      <c r="AC31" s="288"/>
      <c r="AD31" s="288"/>
      <c r="AE31" s="189"/>
      <c r="AF31" s="189"/>
      <c r="AG31" s="189"/>
      <c r="AH31" s="189"/>
      <c r="AI31" s="189"/>
      <c r="AJ31" s="189"/>
      <c r="AK31" s="189"/>
    </row>
    <row r="32" ht="10.5" customHeight="1">
      <c r="A32" s="189" t="s">
        <v>792</v>
      </c>
      <c r="H32" s="287">
        <v>0.0</v>
      </c>
      <c r="I32" s="189" t="s">
        <v>793</v>
      </c>
      <c r="P32" s="287" t="s">
        <v>72</v>
      </c>
      <c r="Q32" s="25"/>
      <c r="R32" s="187" t="s">
        <v>794</v>
      </c>
      <c r="X32" s="321">
        <v>0.0</v>
      </c>
      <c r="Y32" s="296" t="s">
        <v>72</v>
      </c>
      <c r="Z32" s="11"/>
      <c r="AA32" s="11" t="s">
        <v>795</v>
      </c>
      <c r="AB32" s="11"/>
      <c r="AC32" s="264"/>
      <c r="AD32" s="264"/>
      <c r="AE32" s="11"/>
      <c r="AF32" s="11"/>
      <c r="AG32" s="11"/>
      <c r="AH32" s="11"/>
      <c r="AI32" s="11"/>
      <c r="AJ32" s="11"/>
      <c r="AK32" s="11"/>
    </row>
    <row r="33" ht="10.5" customHeight="1">
      <c r="A33" s="189" t="s">
        <v>796</v>
      </c>
      <c r="H33" s="287" t="s">
        <v>72</v>
      </c>
      <c r="I33" s="189" t="s">
        <v>797</v>
      </c>
      <c r="P33" s="322" t="s">
        <v>74</v>
      </c>
      <c r="Q33" s="25"/>
      <c r="R33" s="189" t="s">
        <v>798</v>
      </c>
      <c r="S33" s="189"/>
      <c r="T33" s="189"/>
      <c r="U33" s="189"/>
      <c r="V33" s="189"/>
      <c r="W33" s="305" t="s">
        <v>72</v>
      </c>
      <c r="X33" s="321">
        <v>0.0</v>
      </c>
      <c r="Y33" s="296" t="s">
        <v>72</v>
      </c>
      <c r="Z33" s="11"/>
      <c r="AA33" s="189" t="s">
        <v>799</v>
      </c>
      <c r="AB33" s="189"/>
      <c r="AC33" s="264"/>
      <c r="AD33" s="264"/>
      <c r="AE33" s="11"/>
      <c r="AF33" s="11"/>
      <c r="AG33" s="11"/>
      <c r="AH33" s="11"/>
      <c r="AI33" s="11"/>
      <c r="AJ33" s="11"/>
      <c r="AK33" s="11"/>
    </row>
    <row r="34" ht="10.5" customHeight="1">
      <c r="A34" s="189" t="s">
        <v>801</v>
      </c>
      <c r="H34" s="299" t="s">
        <v>72</v>
      </c>
      <c r="I34" s="193" t="s">
        <v>802</v>
      </c>
      <c r="P34" s="322" t="s">
        <v>74</v>
      </c>
      <c r="Q34" s="25"/>
      <c r="R34" s="189" t="s">
        <v>803</v>
      </c>
      <c r="S34" s="189"/>
      <c r="T34" s="189"/>
      <c r="U34" s="189"/>
      <c r="V34" s="189"/>
      <c r="W34" s="306" t="s">
        <v>72</v>
      </c>
      <c r="X34" s="323">
        <v>0.0</v>
      </c>
      <c r="Y34" s="302" t="s">
        <v>72</v>
      </c>
      <c r="Z34" s="11"/>
      <c r="AA34" s="189" t="s">
        <v>804</v>
      </c>
      <c r="AB34" s="189" t="s">
        <v>72</v>
      </c>
      <c r="AC34" s="324"/>
      <c r="AD34" s="324"/>
      <c r="AE34" s="205"/>
      <c r="AF34" s="205"/>
      <c r="AG34" s="205"/>
      <c r="AH34" s="205"/>
      <c r="AI34" s="205"/>
      <c r="AJ34" s="205"/>
      <c r="AK34" s="205"/>
    </row>
    <row r="35" ht="10.5" customHeight="1">
      <c r="A35" s="189" t="s">
        <v>805</v>
      </c>
      <c r="H35" s="299" t="s">
        <v>72</v>
      </c>
      <c r="I35" s="189"/>
      <c r="P35" s="325"/>
      <c r="Q35" s="32"/>
      <c r="R35" s="189" t="s">
        <v>806</v>
      </c>
      <c r="S35" s="187"/>
      <c r="T35" s="187"/>
      <c r="U35" s="187"/>
      <c r="V35" s="187"/>
      <c r="W35" s="306" t="s">
        <v>72</v>
      </c>
      <c r="X35" s="326">
        <v>0.0</v>
      </c>
      <c r="Y35" s="296" t="s">
        <v>72</v>
      </c>
      <c r="Z35" s="11"/>
      <c r="AA35" s="189" t="s">
        <v>807</v>
      </c>
      <c r="AB35" s="189" t="s">
        <v>74</v>
      </c>
      <c r="AC35" s="288"/>
      <c r="AD35" s="288"/>
      <c r="AE35" s="189"/>
      <c r="AF35" s="189"/>
      <c r="AG35" s="189"/>
      <c r="AH35" s="189"/>
      <c r="AI35" s="189"/>
      <c r="AJ35" s="189"/>
      <c r="AK35" s="189"/>
    </row>
    <row r="36" ht="3.0"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89" t="s">
        <v>808</v>
      </c>
      <c r="AB36" s="189"/>
      <c r="AC36" s="288"/>
      <c r="AD36" s="288"/>
      <c r="AE36" s="189"/>
      <c r="AF36" s="189"/>
      <c r="AG36" s="189"/>
      <c r="AH36" s="189"/>
      <c r="AI36" s="189"/>
      <c r="AJ36" s="189"/>
      <c r="AK36" s="189"/>
    </row>
    <row r="37" ht="13.5" customHeight="1">
      <c r="A37" s="327" t="s">
        <v>809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4"/>
      <c r="Z37" s="205"/>
      <c r="AA37" s="189" t="s">
        <v>810</v>
      </c>
      <c r="AB37" s="189"/>
      <c r="AC37" s="205"/>
      <c r="AD37" s="205"/>
      <c r="AE37" s="205"/>
      <c r="AF37" s="205"/>
      <c r="AG37" s="205"/>
      <c r="AH37" s="205"/>
      <c r="AI37" s="205"/>
      <c r="AJ37" s="205"/>
      <c r="AK37" s="205"/>
    </row>
    <row r="38" ht="13.5" customHeight="1">
      <c r="A38" s="328"/>
      <c r="B38" s="32"/>
      <c r="C38" s="32"/>
      <c r="D38" s="32"/>
      <c r="E38" s="32"/>
      <c r="F38" s="32"/>
      <c r="G38" s="329"/>
      <c r="H38" s="330" t="s">
        <v>176</v>
      </c>
      <c r="I38" s="331"/>
      <c r="J38" s="332" t="s">
        <v>592</v>
      </c>
      <c r="K38" s="128"/>
      <c r="L38" s="128"/>
      <c r="M38" s="128"/>
      <c r="N38" s="128"/>
      <c r="O38" s="128"/>
      <c r="P38" s="128"/>
      <c r="Q38" s="128"/>
      <c r="R38" s="128"/>
      <c r="S38" s="128"/>
      <c r="T38" s="128"/>
      <c r="U38" s="331"/>
      <c r="V38" s="333" t="s">
        <v>657</v>
      </c>
      <c r="W38" s="25"/>
      <c r="X38" s="25"/>
      <c r="Y38" s="293"/>
      <c r="Z38" s="11"/>
      <c r="AA38" s="189" t="s">
        <v>811</v>
      </c>
      <c r="AB38" s="189"/>
      <c r="AC38" s="264"/>
      <c r="AD38" s="264"/>
      <c r="AE38" s="11"/>
      <c r="AF38" s="11"/>
      <c r="AG38" s="11"/>
      <c r="AH38" s="11"/>
      <c r="AI38" s="11"/>
      <c r="AJ38" s="11"/>
      <c r="AK38" s="11"/>
    </row>
    <row r="39" ht="54.0" customHeight="1">
      <c r="A39" s="189"/>
      <c r="B39" s="189"/>
      <c r="C39" s="189"/>
      <c r="D39" s="189"/>
      <c r="E39" s="189"/>
      <c r="F39" s="189"/>
      <c r="G39" s="189"/>
      <c r="H39" s="334" t="s">
        <v>812</v>
      </c>
      <c r="I39" s="335" t="s">
        <v>813</v>
      </c>
      <c r="J39" s="336" t="s">
        <v>814</v>
      </c>
      <c r="K39" s="337" t="s">
        <v>815</v>
      </c>
      <c r="L39" s="338" t="s">
        <v>816</v>
      </c>
      <c r="M39" s="339" t="s">
        <v>817</v>
      </c>
      <c r="N39" s="340" t="s">
        <v>818</v>
      </c>
      <c r="O39" s="341" t="s">
        <v>819</v>
      </c>
      <c r="P39" s="341" t="s">
        <v>820</v>
      </c>
      <c r="Q39" s="337" t="s">
        <v>821</v>
      </c>
      <c r="R39" s="342" t="s">
        <v>822</v>
      </c>
      <c r="S39" s="342" t="s">
        <v>823</v>
      </c>
      <c r="T39" s="342" t="s">
        <v>824</v>
      </c>
      <c r="U39" s="343" t="s">
        <v>825</v>
      </c>
      <c r="V39" s="344" t="s">
        <v>826</v>
      </c>
      <c r="W39" s="345" t="s">
        <v>827</v>
      </c>
      <c r="X39" s="343" t="s">
        <v>828</v>
      </c>
      <c r="Y39" s="346" t="s">
        <v>829</v>
      </c>
      <c r="Z39" s="11"/>
      <c r="AA39" s="189" t="s">
        <v>830</v>
      </c>
      <c r="AB39" s="189"/>
      <c r="AC39" s="264"/>
      <c r="AD39" s="264"/>
      <c r="AE39" s="11"/>
      <c r="AF39" s="11"/>
      <c r="AG39" s="11"/>
      <c r="AH39" s="11"/>
      <c r="AI39" s="11"/>
      <c r="AJ39" s="11"/>
      <c r="AK39" s="11"/>
    </row>
    <row r="40" ht="13.5" customHeight="1">
      <c r="A40" s="287"/>
      <c r="B40" s="347" t="s">
        <v>831</v>
      </c>
      <c r="C40" s="25"/>
      <c r="D40" s="25"/>
      <c r="E40" s="25"/>
      <c r="F40" s="25"/>
      <c r="G40" s="293"/>
      <c r="H40" s="348"/>
      <c r="I40" s="349"/>
      <c r="J40" s="350" t="s">
        <v>1265</v>
      </c>
      <c r="K40" s="128"/>
      <c r="L40" s="128"/>
      <c r="M40" s="128"/>
      <c r="N40" s="128"/>
      <c r="O40" s="128"/>
      <c r="P40" s="128"/>
      <c r="Q40" s="128"/>
      <c r="R40" s="128"/>
      <c r="S40" s="128"/>
      <c r="T40" s="128"/>
      <c r="U40" s="128"/>
      <c r="V40" s="331"/>
      <c r="W40" s="350" t="s">
        <v>835</v>
      </c>
      <c r="X40" s="331"/>
      <c r="Y40" s="293"/>
      <c r="Z40" s="11"/>
      <c r="AA40" s="189" t="s">
        <v>836</v>
      </c>
      <c r="AB40" s="285" t="s">
        <v>726</v>
      </c>
      <c r="AC40" s="264"/>
      <c r="AD40" s="264"/>
      <c r="AE40" s="11"/>
      <c r="AF40" s="11"/>
      <c r="AG40" s="11"/>
      <c r="AH40" s="11"/>
      <c r="AI40" s="11"/>
      <c r="AJ40" s="11"/>
      <c r="AK40" s="11"/>
    </row>
    <row r="41" ht="13.5" customHeight="1">
      <c r="A41" s="352">
        <v>1.0</v>
      </c>
      <c r="B41" s="353" t="s">
        <v>256</v>
      </c>
      <c r="C41" s="128"/>
      <c r="D41" s="128"/>
      <c r="E41" s="128"/>
      <c r="F41" s="128"/>
      <c r="G41" s="129"/>
      <c r="H41" s="354">
        <v>52.0</v>
      </c>
      <c r="I41" s="355">
        <v>13.0</v>
      </c>
      <c r="J41" s="356" t="s">
        <v>838</v>
      </c>
      <c r="K41" s="421" t="s">
        <v>838</v>
      </c>
      <c r="L41" s="357"/>
      <c r="M41" s="421" t="s">
        <v>838</v>
      </c>
      <c r="N41" s="358"/>
      <c r="O41" s="357"/>
      <c r="P41" s="421" t="s">
        <v>838</v>
      </c>
      <c r="Q41" s="358"/>
      <c r="R41" s="358"/>
      <c r="S41" s="358"/>
      <c r="T41" s="358"/>
      <c r="U41" s="359"/>
      <c r="V41" s="360"/>
      <c r="W41" s="361">
        <v>0.0</v>
      </c>
      <c r="X41" s="362">
        <v>0.0</v>
      </c>
      <c r="Y41" s="363">
        <v>0.0</v>
      </c>
      <c r="Z41" s="285"/>
      <c r="AA41" s="189" t="s">
        <v>724</v>
      </c>
      <c r="AB41" s="285" t="s">
        <v>71</v>
      </c>
      <c r="AC41" s="364"/>
      <c r="AD41" s="364"/>
      <c r="AE41" s="285"/>
      <c r="AF41" s="285"/>
      <c r="AG41" s="285"/>
      <c r="AH41" s="285"/>
      <c r="AI41" s="285"/>
      <c r="AJ41" s="285"/>
      <c r="AK41" s="285"/>
    </row>
    <row r="42" ht="13.5" customHeight="1">
      <c r="A42" s="352">
        <f t="shared" ref="A42:A65" si="1">1+A41</f>
        <v>2</v>
      </c>
      <c r="B42" s="353" t="s">
        <v>1266</v>
      </c>
      <c r="C42" s="128"/>
      <c r="D42" s="128"/>
      <c r="E42" s="128"/>
      <c r="F42" s="128"/>
      <c r="G42" s="129"/>
      <c r="H42" s="354">
        <v>34.0</v>
      </c>
      <c r="I42" s="355">
        <v>7.0</v>
      </c>
      <c r="J42" s="356" t="s">
        <v>838</v>
      </c>
      <c r="K42" s="421" t="s">
        <v>838</v>
      </c>
      <c r="L42" s="357"/>
      <c r="M42" s="421" t="s">
        <v>838</v>
      </c>
      <c r="N42" s="358"/>
      <c r="O42" s="357"/>
      <c r="P42" s="421" t="s">
        <v>838</v>
      </c>
      <c r="Q42" s="354" t="s">
        <v>838</v>
      </c>
      <c r="R42" s="358"/>
      <c r="S42" s="358"/>
      <c r="T42" s="358"/>
      <c r="U42" s="359"/>
      <c r="V42" s="360"/>
      <c r="W42" s="361">
        <v>0.0</v>
      </c>
      <c r="X42" s="362">
        <v>0.0</v>
      </c>
      <c r="Y42" s="363">
        <v>0.0</v>
      </c>
      <c r="Z42" s="285"/>
      <c r="AA42" s="189"/>
      <c r="AB42" s="285"/>
      <c r="AC42" s="364"/>
      <c r="AD42" s="364"/>
      <c r="AE42" s="285"/>
      <c r="AF42" s="285"/>
      <c r="AG42" s="285"/>
      <c r="AH42" s="285"/>
      <c r="AI42" s="285"/>
      <c r="AJ42" s="285"/>
      <c r="AK42" s="285"/>
    </row>
    <row r="43" ht="13.5" customHeight="1">
      <c r="A43" s="352">
        <f t="shared" si="1"/>
        <v>3</v>
      </c>
      <c r="B43" s="353" t="s">
        <v>259</v>
      </c>
      <c r="C43" s="128"/>
      <c r="D43" s="128"/>
      <c r="E43" s="128"/>
      <c r="F43" s="128"/>
      <c r="G43" s="129"/>
      <c r="H43" s="354">
        <v>6.0</v>
      </c>
      <c r="I43" s="355">
        <v>4.0</v>
      </c>
      <c r="J43" s="356" t="s">
        <v>838</v>
      </c>
      <c r="K43" s="421" t="s">
        <v>838</v>
      </c>
      <c r="L43" s="357"/>
      <c r="M43" s="421" t="s">
        <v>838</v>
      </c>
      <c r="N43" s="358"/>
      <c r="O43" s="357"/>
      <c r="P43" s="421" t="s">
        <v>838</v>
      </c>
      <c r="Q43" s="354" t="s">
        <v>838</v>
      </c>
      <c r="R43" s="358"/>
      <c r="S43" s="358"/>
      <c r="T43" s="358"/>
      <c r="U43" s="359"/>
      <c r="V43" s="360"/>
      <c r="W43" s="361">
        <v>0.0</v>
      </c>
      <c r="X43" s="362">
        <v>0.0</v>
      </c>
      <c r="Y43" s="363">
        <v>0.0</v>
      </c>
      <c r="Z43" s="285"/>
      <c r="AA43" s="189"/>
      <c r="AB43" s="285"/>
      <c r="AC43" s="364"/>
      <c r="AD43" s="364"/>
      <c r="AE43" s="285"/>
      <c r="AF43" s="285"/>
      <c r="AG43" s="285"/>
      <c r="AH43" s="285"/>
      <c r="AI43" s="285"/>
      <c r="AJ43" s="285"/>
      <c r="AK43" s="285"/>
    </row>
    <row r="44" ht="13.5" customHeight="1">
      <c r="A44" s="352">
        <f t="shared" si="1"/>
        <v>4</v>
      </c>
      <c r="B44" s="353" t="s">
        <v>260</v>
      </c>
      <c r="C44" s="128"/>
      <c r="D44" s="128"/>
      <c r="E44" s="128"/>
      <c r="F44" s="128"/>
      <c r="G44" s="129"/>
      <c r="H44" s="354">
        <v>19.0</v>
      </c>
      <c r="I44" s="355">
        <v>4.0</v>
      </c>
      <c r="J44" s="356" t="s">
        <v>838</v>
      </c>
      <c r="K44" s="421" t="s">
        <v>838</v>
      </c>
      <c r="L44" s="357"/>
      <c r="M44" s="421" t="s">
        <v>838</v>
      </c>
      <c r="N44" s="358"/>
      <c r="O44" s="357"/>
      <c r="P44" s="421" t="s">
        <v>838</v>
      </c>
      <c r="Q44" s="358"/>
      <c r="R44" s="358"/>
      <c r="S44" s="358"/>
      <c r="T44" s="358"/>
      <c r="U44" s="359"/>
      <c r="V44" s="360"/>
      <c r="W44" s="361">
        <v>0.0</v>
      </c>
      <c r="X44" s="362">
        <v>0.0</v>
      </c>
      <c r="Y44" s="363">
        <v>0.0</v>
      </c>
      <c r="Z44" s="285"/>
      <c r="AA44" s="189"/>
      <c r="AB44" s="285"/>
      <c r="AC44" s="364"/>
      <c r="AD44" s="364"/>
      <c r="AE44" s="285"/>
      <c r="AF44" s="285"/>
      <c r="AG44" s="285"/>
      <c r="AH44" s="285"/>
      <c r="AI44" s="285"/>
      <c r="AJ44" s="285"/>
      <c r="AK44" s="285"/>
    </row>
    <row r="45" ht="13.5" customHeight="1">
      <c r="A45" s="352">
        <f t="shared" si="1"/>
        <v>5</v>
      </c>
      <c r="B45" s="353" t="s">
        <v>261</v>
      </c>
      <c r="C45" s="128"/>
      <c r="D45" s="128"/>
      <c r="E45" s="128"/>
      <c r="F45" s="128"/>
      <c r="G45" s="129"/>
      <c r="H45" s="354">
        <v>18.0</v>
      </c>
      <c r="I45" s="355">
        <v>6.0</v>
      </c>
      <c r="J45" s="356" t="s">
        <v>838</v>
      </c>
      <c r="K45" s="421" t="s">
        <v>838</v>
      </c>
      <c r="L45" s="357"/>
      <c r="M45" s="421" t="s">
        <v>838</v>
      </c>
      <c r="N45" s="358"/>
      <c r="O45" s="357"/>
      <c r="P45" s="421" t="s">
        <v>838</v>
      </c>
      <c r="Q45" s="354" t="s">
        <v>838</v>
      </c>
      <c r="R45" s="358"/>
      <c r="S45" s="358"/>
      <c r="T45" s="358"/>
      <c r="U45" s="359"/>
      <c r="V45" s="360"/>
      <c r="W45" s="361">
        <v>0.0</v>
      </c>
      <c r="X45" s="362">
        <v>0.0</v>
      </c>
      <c r="Y45" s="363">
        <v>0.0</v>
      </c>
      <c r="Z45" s="285"/>
      <c r="AA45" s="189"/>
      <c r="AB45" s="285"/>
      <c r="AC45" s="364"/>
      <c r="AD45" s="364"/>
      <c r="AE45" s="285"/>
      <c r="AF45" s="285"/>
      <c r="AG45" s="285"/>
      <c r="AH45" s="285"/>
      <c r="AI45" s="285"/>
      <c r="AJ45" s="285"/>
      <c r="AK45" s="285"/>
    </row>
    <row r="46" ht="13.5" customHeight="1">
      <c r="A46" s="352">
        <f t="shared" si="1"/>
        <v>6</v>
      </c>
      <c r="B46" s="353" t="s">
        <v>262</v>
      </c>
      <c r="C46" s="128"/>
      <c r="D46" s="128"/>
      <c r="E46" s="128"/>
      <c r="F46" s="128"/>
      <c r="G46" s="129"/>
      <c r="H46" s="354">
        <v>84.5</v>
      </c>
      <c r="I46" s="355">
        <v>17.0</v>
      </c>
      <c r="J46" s="356" t="s">
        <v>838</v>
      </c>
      <c r="K46" s="421" t="s">
        <v>838</v>
      </c>
      <c r="L46" s="357"/>
      <c r="M46" s="357"/>
      <c r="N46" s="358"/>
      <c r="O46" s="357"/>
      <c r="P46" s="421" t="s">
        <v>838</v>
      </c>
      <c r="Q46" s="358"/>
      <c r="R46" s="358"/>
      <c r="S46" s="358"/>
      <c r="T46" s="358"/>
      <c r="U46" s="359"/>
      <c r="V46" s="360"/>
      <c r="W46" s="361">
        <v>0.0</v>
      </c>
      <c r="X46" s="362">
        <v>0.0</v>
      </c>
      <c r="Y46" s="363">
        <v>0.0</v>
      </c>
      <c r="Z46" s="285"/>
      <c r="AA46" s="189"/>
      <c r="AB46" s="285"/>
      <c r="AC46" s="364"/>
      <c r="AD46" s="364"/>
      <c r="AE46" s="285"/>
      <c r="AF46" s="285"/>
      <c r="AG46" s="285"/>
      <c r="AH46" s="285"/>
      <c r="AI46" s="285"/>
      <c r="AJ46" s="285"/>
      <c r="AK46" s="285"/>
    </row>
    <row r="47" ht="13.5" customHeight="1">
      <c r="A47" s="352">
        <f t="shared" si="1"/>
        <v>7</v>
      </c>
      <c r="B47" s="353" t="s">
        <v>264</v>
      </c>
      <c r="C47" s="128"/>
      <c r="D47" s="128"/>
      <c r="E47" s="128"/>
      <c r="F47" s="128"/>
      <c r="G47" s="129"/>
      <c r="H47" s="354">
        <v>138.5</v>
      </c>
      <c r="I47" s="355">
        <v>31.0</v>
      </c>
      <c r="J47" s="356" t="s">
        <v>838</v>
      </c>
      <c r="K47" s="421" t="s">
        <v>838</v>
      </c>
      <c r="L47" s="357"/>
      <c r="M47" s="357"/>
      <c r="N47" s="358"/>
      <c r="O47" s="357"/>
      <c r="P47" s="421" t="s">
        <v>838</v>
      </c>
      <c r="Q47" s="354" t="s">
        <v>838</v>
      </c>
      <c r="R47" s="358"/>
      <c r="S47" s="358"/>
      <c r="T47" s="358"/>
      <c r="U47" s="359"/>
      <c r="V47" s="360"/>
      <c r="W47" s="361">
        <v>0.0</v>
      </c>
      <c r="X47" s="362">
        <v>0.0</v>
      </c>
      <c r="Y47" s="363">
        <v>0.0</v>
      </c>
      <c r="Z47" s="285"/>
      <c r="AA47" s="189"/>
      <c r="AB47" s="285"/>
      <c r="AC47" s="364"/>
      <c r="AD47" s="364"/>
      <c r="AE47" s="285"/>
      <c r="AF47" s="285"/>
      <c r="AG47" s="285"/>
      <c r="AH47" s="285"/>
      <c r="AI47" s="285"/>
      <c r="AJ47" s="285"/>
      <c r="AK47" s="285"/>
    </row>
    <row r="48" ht="13.5" customHeight="1">
      <c r="A48" s="352">
        <f t="shared" si="1"/>
        <v>8</v>
      </c>
      <c r="B48" s="353" t="s">
        <v>265</v>
      </c>
      <c r="C48" s="128"/>
      <c r="D48" s="128"/>
      <c r="E48" s="128"/>
      <c r="F48" s="128"/>
      <c r="G48" s="129"/>
      <c r="H48" s="354">
        <v>3.0</v>
      </c>
      <c r="I48" s="355">
        <v>2.0</v>
      </c>
      <c r="J48" s="356" t="s">
        <v>838</v>
      </c>
      <c r="K48" s="421" t="s">
        <v>838</v>
      </c>
      <c r="L48" s="357"/>
      <c r="M48" s="357"/>
      <c r="N48" s="358"/>
      <c r="O48" s="357"/>
      <c r="P48" s="421" t="s">
        <v>838</v>
      </c>
      <c r="Q48" s="358"/>
      <c r="R48" s="358"/>
      <c r="S48" s="358"/>
      <c r="T48" s="358"/>
      <c r="U48" s="359"/>
      <c r="V48" s="360"/>
      <c r="W48" s="361">
        <v>0.0</v>
      </c>
      <c r="X48" s="362">
        <v>0.0</v>
      </c>
      <c r="Y48" s="363">
        <v>0.0</v>
      </c>
      <c r="Z48" s="285"/>
      <c r="AA48" s="189"/>
      <c r="AB48" s="285"/>
      <c r="AC48" s="364"/>
      <c r="AD48" s="364"/>
      <c r="AE48" s="285"/>
      <c r="AF48" s="285"/>
      <c r="AG48" s="285"/>
      <c r="AH48" s="285"/>
      <c r="AI48" s="285"/>
      <c r="AJ48" s="285"/>
      <c r="AK48" s="285"/>
    </row>
    <row r="49" ht="13.5" customHeight="1">
      <c r="A49" s="352">
        <f t="shared" si="1"/>
        <v>9</v>
      </c>
      <c r="B49" s="353" t="s">
        <v>257</v>
      </c>
      <c r="C49" s="128"/>
      <c r="D49" s="128"/>
      <c r="E49" s="128"/>
      <c r="F49" s="128"/>
      <c r="G49" s="129"/>
      <c r="H49" s="354">
        <v>36.0</v>
      </c>
      <c r="I49" s="355">
        <v>3.0</v>
      </c>
      <c r="J49" s="356" t="s">
        <v>838</v>
      </c>
      <c r="K49" s="421" t="s">
        <v>838</v>
      </c>
      <c r="L49" s="357"/>
      <c r="M49" s="421" t="s">
        <v>838</v>
      </c>
      <c r="N49" s="358"/>
      <c r="O49" s="357"/>
      <c r="P49" s="357"/>
      <c r="Q49" s="358"/>
      <c r="R49" s="358"/>
      <c r="S49" s="358"/>
      <c r="T49" s="358"/>
      <c r="U49" s="359"/>
      <c r="V49" s="360"/>
      <c r="W49" s="361">
        <v>0.0</v>
      </c>
      <c r="X49" s="362">
        <v>0.0</v>
      </c>
      <c r="Y49" s="363">
        <v>0.0</v>
      </c>
      <c r="Z49" s="285"/>
      <c r="AA49" s="189"/>
      <c r="AB49" s="285"/>
      <c r="AC49" s="364"/>
      <c r="AD49" s="364"/>
      <c r="AE49" s="285"/>
      <c r="AF49" s="285"/>
      <c r="AG49" s="285"/>
      <c r="AH49" s="285"/>
      <c r="AI49" s="285"/>
      <c r="AJ49" s="285"/>
      <c r="AK49" s="285"/>
    </row>
    <row r="50" ht="13.5" customHeight="1">
      <c r="A50" s="352">
        <f t="shared" si="1"/>
        <v>10</v>
      </c>
      <c r="B50" s="365"/>
      <c r="C50" s="128"/>
      <c r="D50" s="128"/>
      <c r="E50" s="128"/>
      <c r="F50" s="128"/>
      <c r="G50" s="129"/>
      <c r="H50" s="358">
        <v>0.0</v>
      </c>
      <c r="I50" s="359">
        <v>0.0</v>
      </c>
      <c r="J50" s="366"/>
      <c r="K50" s="357"/>
      <c r="L50" s="357"/>
      <c r="M50" s="357"/>
      <c r="N50" s="358"/>
      <c r="O50" s="357"/>
      <c r="P50" s="357"/>
      <c r="Q50" s="358"/>
      <c r="R50" s="358"/>
      <c r="S50" s="358"/>
      <c r="T50" s="358"/>
      <c r="U50" s="359"/>
      <c r="V50" s="360"/>
      <c r="W50" s="361">
        <v>0.0</v>
      </c>
      <c r="X50" s="362">
        <v>0.0</v>
      </c>
      <c r="Y50" s="363">
        <v>0.0</v>
      </c>
      <c r="Z50" s="285"/>
      <c r="AA50" s="189"/>
      <c r="AB50" s="285"/>
      <c r="AC50" s="364"/>
      <c r="AD50" s="364"/>
      <c r="AE50" s="285"/>
      <c r="AF50" s="285"/>
      <c r="AG50" s="285"/>
      <c r="AH50" s="285"/>
      <c r="AI50" s="285"/>
      <c r="AJ50" s="285"/>
      <c r="AK50" s="285"/>
    </row>
    <row r="51" ht="13.5" customHeight="1">
      <c r="A51" s="352">
        <f t="shared" si="1"/>
        <v>11</v>
      </c>
      <c r="B51" s="365"/>
      <c r="C51" s="128"/>
      <c r="D51" s="128"/>
      <c r="E51" s="128"/>
      <c r="F51" s="128"/>
      <c r="G51" s="129"/>
      <c r="H51" s="358">
        <v>0.0</v>
      </c>
      <c r="I51" s="359">
        <v>0.0</v>
      </c>
      <c r="J51" s="366"/>
      <c r="K51" s="357"/>
      <c r="L51" s="357"/>
      <c r="M51" s="357"/>
      <c r="N51" s="358"/>
      <c r="O51" s="357"/>
      <c r="P51" s="357"/>
      <c r="Q51" s="358"/>
      <c r="R51" s="358"/>
      <c r="S51" s="358"/>
      <c r="T51" s="358"/>
      <c r="U51" s="359"/>
      <c r="V51" s="360"/>
      <c r="W51" s="361">
        <v>0.0</v>
      </c>
      <c r="X51" s="362">
        <v>0.0</v>
      </c>
      <c r="Y51" s="363">
        <v>0.0</v>
      </c>
      <c r="Z51" s="285"/>
      <c r="AA51" s="189"/>
      <c r="AB51" s="285"/>
      <c r="AC51" s="364"/>
      <c r="AD51" s="364"/>
      <c r="AE51" s="285"/>
      <c r="AF51" s="285"/>
      <c r="AG51" s="285"/>
      <c r="AH51" s="285"/>
      <c r="AI51" s="285"/>
      <c r="AJ51" s="285"/>
      <c r="AK51" s="285"/>
    </row>
    <row r="52" ht="13.5" customHeight="1">
      <c r="A52" s="352">
        <f t="shared" si="1"/>
        <v>12</v>
      </c>
      <c r="B52" s="365"/>
      <c r="C52" s="128"/>
      <c r="D52" s="128"/>
      <c r="E52" s="128"/>
      <c r="F52" s="128"/>
      <c r="G52" s="129"/>
      <c r="H52" s="358">
        <v>0.0</v>
      </c>
      <c r="I52" s="359">
        <v>0.0</v>
      </c>
      <c r="J52" s="366"/>
      <c r="K52" s="357"/>
      <c r="L52" s="357"/>
      <c r="M52" s="357"/>
      <c r="N52" s="358"/>
      <c r="O52" s="357"/>
      <c r="P52" s="357"/>
      <c r="Q52" s="358"/>
      <c r="R52" s="358"/>
      <c r="S52" s="358"/>
      <c r="T52" s="358"/>
      <c r="U52" s="359"/>
      <c r="V52" s="360"/>
      <c r="W52" s="361">
        <v>0.0</v>
      </c>
      <c r="X52" s="362">
        <v>0.0</v>
      </c>
      <c r="Y52" s="363">
        <v>0.0</v>
      </c>
      <c r="Z52" s="285"/>
      <c r="AA52" s="367" t="s">
        <v>839</v>
      </c>
      <c r="AB52" s="285" t="s">
        <v>852</v>
      </c>
      <c r="AC52" s="364"/>
      <c r="AD52" s="364"/>
      <c r="AE52" s="285"/>
      <c r="AF52" s="285"/>
      <c r="AG52" s="285"/>
      <c r="AH52" s="285"/>
      <c r="AI52" s="285"/>
      <c r="AJ52" s="285"/>
      <c r="AK52" s="285"/>
    </row>
    <row r="53" ht="13.5" customHeight="1">
      <c r="A53" s="352">
        <f t="shared" si="1"/>
        <v>13</v>
      </c>
      <c r="B53" s="365"/>
      <c r="C53" s="128"/>
      <c r="D53" s="128"/>
      <c r="E53" s="128"/>
      <c r="F53" s="128"/>
      <c r="G53" s="129"/>
      <c r="H53" s="358">
        <v>0.0</v>
      </c>
      <c r="I53" s="359">
        <v>0.0</v>
      </c>
      <c r="J53" s="366"/>
      <c r="K53" s="357"/>
      <c r="L53" s="357"/>
      <c r="M53" s="357"/>
      <c r="N53" s="358"/>
      <c r="O53" s="357"/>
      <c r="P53" s="357"/>
      <c r="Q53" s="358"/>
      <c r="R53" s="358"/>
      <c r="S53" s="358"/>
      <c r="T53" s="358"/>
      <c r="U53" s="359"/>
      <c r="V53" s="360"/>
      <c r="W53" s="361">
        <v>0.0</v>
      </c>
      <c r="X53" s="362">
        <v>0.0</v>
      </c>
      <c r="Y53" s="363">
        <v>0.0</v>
      </c>
      <c r="Z53" s="285"/>
      <c r="AA53" s="285" t="s">
        <v>841</v>
      </c>
      <c r="AB53" s="285" t="s">
        <v>853</v>
      </c>
      <c r="AC53" s="364"/>
      <c r="AD53" s="364"/>
      <c r="AE53" s="285"/>
      <c r="AF53" s="285"/>
      <c r="AG53" s="285"/>
      <c r="AH53" s="285"/>
      <c r="AI53" s="285"/>
      <c r="AJ53" s="285"/>
      <c r="AK53" s="285"/>
    </row>
    <row r="54" ht="13.5" customHeight="1">
      <c r="A54" s="352">
        <f t="shared" si="1"/>
        <v>14</v>
      </c>
      <c r="B54" s="365"/>
      <c r="C54" s="128"/>
      <c r="D54" s="128"/>
      <c r="E54" s="128"/>
      <c r="F54" s="128"/>
      <c r="G54" s="129"/>
      <c r="H54" s="358">
        <v>0.0</v>
      </c>
      <c r="I54" s="359">
        <v>0.0</v>
      </c>
      <c r="J54" s="366"/>
      <c r="K54" s="357"/>
      <c r="L54" s="357"/>
      <c r="M54" s="357"/>
      <c r="N54" s="358"/>
      <c r="O54" s="357"/>
      <c r="P54" s="357"/>
      <c r="Q54" s="358"/>
      <c r="R54" s="358"/>
      <c r="S54" s="358"/>
      <c r="T54" s="358"/>
      <c r="U54" s="359"/>
      <c r="V54" s="360"/>
      <c r="W54" s="361">
        <v>0.0</v>
      </c>
      <c r="X54" s="362">
        <v>0.0</v>
      </c>
      <c r="Y54" s="363">
        <v>0.0</v>
      </c>
      <c r="Z54" s="285"/>
      <c r="AA54" s="285" t="s">
        <v>842</v>
      </c>
      <c r="AB54" s="285" t="s">
        <v>854</v>
      </c>
      <c r="AC54" s="364"/>
      <c r="AD54" s="364"/>
      <c r="AE54" s="285"/>
      <c r="AF54" s="285"/>
      <c r="AG54" s="285"/>
      <c r="AH54" s="285"/>
      <c r="AI54" s="285"/>
      <c r="AJ54" s="285"/>
      <c r="AK54" s="285"/>
    </row>
    <row r="55" ht="13.5" customHeight="1">
      <c r="A55" s="352">
        <f t="shared" si="1"/>
        <v>15</v>
      </c>
      <c r="B55" s="365"/>
      <c r="C55" s="128"/>
      <c r="D55" s="128"/>
      <c r="E55" s="128"/>
      <c r="F55" s="128"/>
      <c r="G55" s="129"/>
      <c r="H55" s="358">
        <v>0.0</v>
      </c>
      <c r="I55" s="359">
        <v>0.0</v>
      </c>
      <c r="J55" s="366"/>
      <c r="K55" s="357"/>
      <c r="L55" s="357"/>
      <c r="M55" s="357"/>
      <c r="N55" s="358"/>
      <c r="O55" s="357"/>
      <c r="P55" s="357"/>
      <c r="Q55" s="358"/>
      <c r="R55" s="358"/>
      <c r="S55" s="358"/>
      <c r="T55" s="358"/>
      <c r="U55" s="359"/>
      <c r="V55" s="360"/>
      <c r="W55" s="361">
        <v>0.0</v>
      </c>
      <c r="X55" s="362">
        <v>0.0</v>
      </c>
      <c r="Y55" s="363">
        <v>0.0</v>
      </c>
      <c r="Z55" s="285"/>
      <c r="AA55" s="285" t="s">
        <v>844</v>
      </c>
      <c r="AB55" s="285" t="s">
        <v>855</v>
      </c>
      <c r="AC55" s="364"/>
      <c r="AD55" s="364"/>
      <c r="AE55" s="285"/>
      <c r="AF55" s="285"/>
      <c r="AG55" s="285"/>
      <c r="AH55" s="285"/>
      <c r="AI55" s="285"/>
      <c r="AJ55" s="285"/>
      <c r="AK55" s="285"/>
    </row>
    <row r="56" ht="13.5" customHeight="1">
      <c r="A56" s="352">
        <f t="shared" si="1"/>
        <v>16</v>
      </c>
      <c r="B56" s="365"/>
      <c r="C56" s="128"/>
      <c r="D56" s="128"/>
      <c r="E56" s="128"/>
      <c r="F56" s="128"/>
      <c r="G56" s="129"/>
      <c r="H56" s="358">
        <v>0.0</v>
      </c>
      <c r="I56" s="359">
        <v>0.0</v>
      </c>
      <c r="J56" s="366"/>
      <c r="K56" s="357"/>
      <c r="L56" s="357"/>
      <c r="M56" s="357"/>
      <c r="N56" s="358"/>
      <c r="O56" s="357"/>
      <c r="P56" s="357"/>
      <c r="Q56" s="358"/>
      <c r="R56" s="358"/>
      <c r="S56" s="358"/>
      <c r="T56" s="358"/>
      <c r="U56" s="359"/>
      <c r="V56" s="360"/>
      <c r="W56" s="361">
        <v>0.0</v>
      </c>
      <c r="X56" s="362">
        <v>0.0</v>
      </c>
      <c r="Y56" s="363">
        <v>0.0</v>
      </c>
      <c r="Z56" s="285"/>
      <c r="AA56" s="285" t="s">
        <v>845</v>
      </c>
      <c r="AB56" s="285" t="s">
        <v>856</v>
      </c>
      <c r="AC56" s="364"/>
      <c r="AD56" s="364"/>
      <c r="AE56" s="285"/>
      <c r="AF56" s="285"/>
      <c r="AG56" s="285"/>
      <c r="AH56" s="285"/>
      <c r="AI56" s="285"/>
      <c r="AJ56" s="285"/>
      <c r="AK56" s="285"/>
    </row>
    <row r="57" ht="13.5" customHeight="1">
      <c r="A57" s="352">
        <f t="shared" si="1"/>
        <v>17</v>
      </c>
      <c r="B57" s="365"/>
      <c r="C57" s="128"/>
      <c r="D57" s="128"/>
      <c r="E57" s="128"/>
      <c r="F57" s="128"/>
      <c r="G57" s="129"/>
      <c r="H57" s="358">
        <v>0.0</v>
      </c>
      <c r="I57" s="359">
        <v>0.0</v>
      </c>
      <c r="J57" s="366"/>
      <c r="K57" s="357"/>
      <c r="L57" s="357"/>
      <c r="M57" s="357"/>
      <c r="N57" s="358"/>
      <c r="O57" s="357"/>
      <c r="P57" s="357"/>
      <c r="Q57" s="358"/>
      <c r="R57" s="358"/>
      <c r="S57" s="358"/>
      <c r="T57" s="358"/>
      <c r="U57" s="359"/>
      <c r="V57" s="360"/>
      <c r="W57" s="361">
        <v>0.0</v>
      </c>
      <c r="X57" s="362">
        <v>0.0</v>
      </c>
      <c r="Y57" s="363">
        <v>0.0</v>
      </c>
      <c r="Z57" s="285"/>
      <c r="AA57" s="285" t="s">
        <v>846</v>
      </c>
      <c r="AB57" s="285" t="s">
        <v>857</v>
      </c>
      <c r="AC57" s="364"/>
      <c r="AD57" s="364"/>
      <c r="AE57" s="285"/>
      <c r="AF57" s="285"/>
      <c r="AG57" s="285"/>
      <c r="AH57" s="285"/>
      <c r="AI57" s="285"/>
      <c r="AJ57" s="285"/>
      <c r="AK57" s="285"/>
    </row>
    <row r="58" ht="13.5" customHeight="1">
      <c r="A58" s="352">
        <f t="shared" si="1"/>
        <v>18</v>
      </c>
      <c r="B58" s="365"/>
      <c r="C58" s="128"/>
      <c r="D58" s="128"/>
      <c r="E58" s="128"/>
      <c r="F58" s="128"/>
      <c r="G58" s="129"/>
      <c r="H58" s="358">
        <v>0.0</v>
      </c>
      <c r="I58" s="359">
        <v>0.0</v>
      </c>
      <c r="J58" s="366"/>
      <c r="K58" s="357"/>
      <c r="L58" s="357"/>
      <c r="M58" s="357"/>
      <c r="N58" s="358"/>
      <c r="O58" s="357"/>
      <c r="P58" s="357"/>
      <c r="Q58" s="358"/>
      <c r="R58" s="358"/>
      <c r="S58" s="358"/>
      <c r="T58" s="358"/>
      <c r="U58" s="359"/>
      <c r="V58" s="360"/>
      <c r="W58" s="361">
        <v>0.0</v>
      </c>
      <c r="X58" s="362">
        <v>0.0</v>
      </c>
      <c r="Y58" s="363">
        <v>0.0</v>
      </c>
      <c r="Z58" s="285"/>
      <c r="AA58" s="285" t="s">
        <v>848</v>
      </c>
      <c r="AB58" s="285"/>
      <c r="AC58" s="364"/>
      <c r="AD58" s="364"/>
      <c r="AE58" s="285"/>
      <c r="AF58" s="285"/>
      <c r="AG58" s="285"/>
      <c r="AH58" s="285"/>
      <c r="AI58" s="285"/>
      <c r="AJ58" s="285"/>
      <c r="AK58" s="285"/>
    </row>
    <row r="59" ht="13.5" customHeight="1">
      <c r="A59" s="352">
        <f t="shared" si="1"/>
        <v>19</v>
      </c>
      <c r="B59" s="365"/>
      <c r="C59" s="128"/>
      <c r="D59" s="128"/>
      <c r="E59" s="128"/>
      <c r="F59" s="128"/>
      <c r="G59" s="129"/>
      <c r="H59" s="358">
        <v>0.0</v>
      </c>
      <c r="I59" s="359">
        <v>0.0</v>
      </c>
      <c r="J59" s="366"/>
      <c r="K59" s="357"/>
      <c r="L59" s="357"/>
      <c r="M59" s="357"/>
      <c r="N59" s="358"/>
      <c r="O59" s="357"/>
      <c r="P59" s="357"/>
      <c r="Q59" s="358"/>
      <c r="R59" s="358"/>
      <c r="S59" s="358"/>
      <c r="T59" s="358"/>
      <c r="U59" s="359"/>
      <c r="V59" s="360"/>
      <c r="W59" s="361">
        <v>0.0</v>
      </c>
      <c r="X59" s="362">
        <v>0.0</v>
      </c>
      <c r="Y59" s="363">
        <v>0.0</v>
      </c>
      <c r="Z59" s="285"/>
      <c r="AA59" s="285"/>
      <c r="AB59" s="285"/>
      <c r="AC59" s="364"/>
      <c r="AD59" s="364"/>
      <c r="AE59" s="285"/>
      <c r="AF59" s="285"/>
      <c r="AG59" s="285"/>
      <c r="AH59" s="285"/>
      <c r="AI59" s="285"/>
      <c r="AJ59" s="285"/>
      <c r="AK59" s="285"/>
    </row>
    <row r="60" ht="13.5" customHeight="1">
      <c r="A60" s="352">
        <f t="shared" si="1"/>
        <v>20</v>
      </c>
      <c r="B60" s="365"/>
      <c r="C60" s="128"/>
      <c r="D60" s="128"/>
      <c r="E60" s="128"/>
      <c r="F60" s="128"/>
      <c r="G60" s="129"/>
      <c r="H60" s="358">
        <v>0.0</v>
      </c>
      <c r="I60" s="359">
        <v>0.0</v>
      </c>
      <c r="J60" s="366"/>
      <c r="K60" s="357"/>
      <c r="L60" s="357"/>
      <c r="M60" s="357"/>
      <c r="N60" s="358"/>
      <c r="O60" s="357"/>
      <c r="P60" s="357"/>
      <c r="Q60" s="358"/>
      <c r="R60" s="358"/>
      <c r="S60" s="358"/>
      <c r="T60" s="358"/>
      <c r="U60" s="359"/>
      <c r="V60" s="360"/>
      <c r="W60" s="361">
        <v>0.0</v>
      </c>
      <c r="X60" s="362">
        <v>0.0</v>
      </c>
      <c r="Y60" s="363">
        <v>0.0</v>
      </c>
      <c r="Z60" s="285"/>
      <c r="AA60" s="285"/>
      <c r="AB60" s="285"/>
      <c r="AC60" s="364"/>
      <c r="AD60" s="364"/>
      <c r="AE60" s="285"/>
      <c r="AF60" s="285"/>
      <c r="AG60" s="285"/>
      <c r="AH60" s="285"/>
      <c r="AI60" s="285"/>
      <c r="AJ60" s="285"/>
      <c r="AK60" s="285"/>
    </row>
    <row r="61" ht="13.5" customHeight="1">
      <c r="A61" s="352">
        <f t="shared" si="1"/>
        <v>21</v>
      </c>
      <c r="B61" s="365"/>
      <c r="C61" s="128"/>
      <c r="D61" s="128"/>
      <c r="E61" s="128"/>
      <c r="F61" s="128"/>
      <c r="G61" s="129"/>
      <c r="H61" s="358">
        <v>0.0</v>
      </c>
      <c r="I61" s="359">
        <v>0.0</v>
      </c>
      <c r="J61" s="366"/>
      <c r="K61" s="357"/>
      <c r="L61" s="357"/>
      <c r="M61" s="357"/>
      <c r="N61" s="358"/>
      <c r="O61" s="357"/>
      <c r="P61" s="357"/>
      <c r="Q61" s="358"/>
      <c r="R61" s="358"/>
      <c r="S61" s="358"/>
      <c r="T61" s="358"/>
      <c r="U61" s="359"/>
      <c r="V61" s="360"/>
      <c r="W61" s="361">
        <v>0.0</v>
      </c>
      <c r="X61" s="362">
        <v>0.0</v>
      </c>
      <c r="Y61" s="363">
        <v>0.0</v>
      </c>
      <c r="Z61" s="285"/>
      <c r="AA61" s="285"/>
      <c r="AB61" s="285"/>
      <c r="AC61" s="364"/>
      <c r="AD61" s="364"/>
      <c r="AE61" s="285"/>
      <c r="AF61" s="285"/>
      <c r="AG61" s="285"/>
      <c r="AH61" s="285"/>
      <c r="AI61" s="285"/>
      <c r="AJ61" s="285"/>
      <c r="AK61" s="285"/>
    </row>
    <row r="62" ht="13.5" customHeight="1">
      <c r="A62" s="352">
        <f t="shared" si="1"/>
        <v>22</v>
      </c>
      <c r="B62" s="365"/>
      <c r="C62" s="128"/>
      <c r="D62" s="128"/>
      <c r="E62" s="128"/>
      <c r="F62" s="128"/>
      <c r="G62" s="129"/>
      <c r="H62" s="358">
        <v>0.0</v>
      </c>
      <c r="I62" s="359">
        <v>0.0</v>
      </c>
      <c r="J62" s="366"/>
      <c r="K62" s="357"/>
      <c r="L62" s="357"/>
      <c r="M62" s="357"/>
      <c r="N62" s="358"/>
      <c r="O62" s="357"/>
      <c r="P62" s="357"/>
      <c r="Q62" s="358"/>
      <c r="R62" s="358"/>
      <c r="S62" s="358"/>
      <c r="T62" s="358"/>
      <c r="U62" s="359"/>
      <c r="V62" s="360"/>
      <c r="W62" s="361">
        <v>0.0</v>
      </c>
      <c r="X62" s="362">
        <v>0.0</v>
      </c>
      <c r="Y62" s="363">
        <v>0.0</v>
      </c>
      <c r="Z62" s="285"/>
      <c r="AA62" s="285"/>
      <c r="AB62" s="285"/>
      <c r="AC62" s="364"/>
      <c r="AD62" s="364"/>
      <c r="AE62" s="285"/>
      <c r="AF62" s="285"/>
      <c r="AG62" s="285"/>
      <c r="AH62" s="285"/>
      <c r="AI62" s="285"/>
      <c r="AJ62" s="285"/>
      <c r="AK62" s="285"/>
    </row>
    <row r="63" ht="13.5" customHeight="1">
      <c r="A63" s="352">
        <f t="shared" si="1"/>
        <v>23</v>
      </c>
      <c r="B63" s="365"/>
      <c r="C63" s="128"/>
      <c r="D63" s="128"/>
      <c r="E63" s="128"/>
      <c r="F63" s="128"/>
      <c r="G63" s="129"/>
      <c r="H63" s="358">
        <v>0.0</v>
      </c>
      <c r="I63" s="359">
        <v>0.0</v>
      </c>
      <c r="J63" s="366"/>
      <c r="K63" s="357"/>
      <c r="L63" s="357"/>
      <c r="M63" s="357"/>
      <c r="N63" s="358"/>
      <c r="O63" s="357"/>
      <c r="P63" s="357"/>
      <c r="Q63" s="358"/>
      <c r="R63" s="358"/>
      <c r="S63" s="358"/>
      <c r="T63" s="358"/>
      <c r="U63" s="359"/>
      <c r="V63" s="360"/>
      <c r="W63" s="361">
        <v>0.0</v>
      </c>
      <c r="X63" s="362">
        <v>0.0</v>
      </c>
      <c r="Y63" s="363">
        <v>0.0</v>
      </c>
      <c r="Z63" s="285"/>
      <c r="AA63" s="285"/>
      <c r="AB63" s="285"/>
      <c r="AC63" s="364"/>
      <c r="AD63" s="364"/>
      <c r="AE63" s="285"/>
      <c r="AF63" s="285"/>
      <c r="AG63" s="285"/>
      <c r="AH63" s="285"/>
      <c r="AI63" s="285"/>
      <c r="AJ63" s="285"/>
      <c r="AK63" s="285"/>
    </row>
    <row r="64" ht="13.5" customHeight="1">
      <c r="A64" s="352">
        <f t="shared" si="1"/>
        <v>24</v>
      </c>
      <c r="B64" s="365"/>
      <c r="C64" s="128"/>
      <c r="D64" s="128"/>
      <c r="E64" s="128"/>
      <c r="F64" s="128"/>
      <c r="G64" s="129"/>
      <c r="H64" s="358">
        <v>0.0</v>
      </c>
      <c r="I64" s="359">
        <v>0.0</v>
      </c>
      <c r="J64" s="366"/>
      <c r="K64" s="357"/>
      <c r="L64" s="357"/>
      <c r="M64" s="357"/>
      <c r="N64" s="358"/>
      <c r="O64" s="357"/>
      <c r="P64" s="357"/>
      <c r="Q64" s="358"/>
      <c r="R64" s="358"/>
      <c r="S64" s="358"/>
      <c r="T64" s="358"/>
      <c r="U64" s="359"/>
      <c r="V64" s="360"/>
      <c r="W64" s="361">
        <v>0.0</v>
      </c>
      <c r="X64" s="362">
        <v>0.0</v>
      </c>
      <c r="Y64" s="363">
        <v>0.0</v>
      </c>
      <c r="Z64" s="285"/>
      <c r="AA64" s="285"/>
      <c r="AB64" s="285"/>
      <c r="AC64" s="364"/>
      <c r="AD64" s="364"/>
      <c r="AE64" s="285"/>
      <c r="AF64" s="285"/>
      <c r="AG64" s="285"/>
      <c r="AH64" s="285"/>
      <c r="AI64" s="285"/>
      <c r="AJ64" s="285"/>
      <c r="AK64" s="285"/>
    </row>
    <row r="65" ht="13.5" customHeight="1">
      <c r="A65" s="352">
        <f t="shared" si="1"/>
        <v>25</v>
      </c>
      <c r="B65" s="365"/>
      <c r="C65" s="128"/>
      <c r="D65" s="128"/>
      <c r="E65" s="128"/>
      <c r="F65" s="128"/>
      <c r="G65" s="129"/>
      <c r="H65" s="358">
        <v>0.0</v>
      </c>
      <c r="I65" s="359">
        <v>0.0</v>
      </c>
      <c r="J65" s="366"/>
      <c r="K65" s="357"/>
      <c r="L65" s="357"/>
      <c r="M65" s="357"/>
      <c r="N65" s="358"/>
      <c r="O65" s="357"/>
      <c r="P65" s="357"/>
      <c r="Q65" s="358"/>
      <c r="R65" s="358"/>
      <c r="S65" s="358"/>
      <c r="T65" s="358"/>
      <c r="U65" s="359"/>
      <c r="V65" s="360"/>
      <c r="W65" s="361">
        <v>0.0</v>
      </c>
      <c r="X65" s="362">
        <v>0.0</v>
      </c>
      <c r="Y65" s="363">
        <v>0.0</v>
      </c>
      <c r="Z65" s="285"/>
      <c r="AA65" s="285"/>
      <c r="AB65" s="285"/>
      <c r="AC65" s="364"/>
      <c r="AD65" s="364"/>
      <c r="AE65" s="285"/>
      <c r="AF65" s="285"/>
      <c r="AG65" s="285"/>
      <c r="AH65" s="285"/>
      <c r="AI65" s="285"/>
      <c r="AJ65" s="285"/>
      <c r="AK65" s="285"/>
    </row>
    <row r="66" ht="13.5" customHeight="1">
      <c r="A66" s="11"/>
      <c r="B66" s="368" t="s">
        <v>858</v>
      </c>
      <c r="C66" s="32"/>
      <c r="D66" s="32"/>
      <c r="E66" s="32"/>
      <c r="F66" s="32"/>
      <c r="G66" s="32"/>
      <c r="H66" s="223">
        <f t="shared" ref="H66:I66" si="2">SUM(H41:H65)</f>
        <v>391</v>
      </c>
      <c r="I66" s="223">
        <f t="shared" si="2"/>
        <v>87</v>
      </c>
      <c r="J66" s="223">
        <f t="shared" ref="J66:V66" si="3">COUNTIF(J41:J65,"x")</f>
        <v>9</v>
      </c>
      <c r="K66" s="223">
        <f t="shared" si="3"/>
        <v>9</v>
      </c>
      <c r="L66" s="223">
        <f t="shared" si="3"/>
        <v>0</v>
      </c>
      <c r="M66" s="223">
        <f t="shared" si="3"/>
        <v>6</v>
      </c>
      <c r="N66" s="369">
        <f t="shared" si="3"/>
        <v>0</v>
      </c>
      <c r="O66" s="369">
        <f t="shared" si="3"/>
        <v>0</v>
      </c>
      <c r="P66" s="369">
        <f t="shared" si="3"/>
        <v>8</v>
      </c>
      <c r="Q66" s="223">
        <f t="shared" si="3"/>
        <v>4</v>
      </c>
      <c r="R66" s="223">
        <f t="shared" si="3"/>
        <v>0</v>
      </c>
      <c r="S66" s="223">
        <f t="shared" si="3"/>
        <v>0</v>
      </c>
      <c r="T66" s="223">
        <f t="shared" si="3"/>
        <v>0</v>
      </c>
      <c r="U66" s="223">
        <f t="shared" si="3"/>
        <v>0</v>
      </c>
      <c r="V66" s="223">
        <f t="shared" si="3"/>
        <v>0</v>
      </c>
      <c r="W66" s="370">
        <f t="shared" ref="W66:Y66" si="4">SUM(W41:W65)</f>
        <v>0</v>
      </c>
      <c r="X66" s="370">
        <f t="shared" si="4"/>
        <v>0</v>
      </c>
      <c r="Y66" s="370">
        <f t="shared" si="4"/>
        <v>0</v>
      </c>
      <c r="Z66" s="11"/>
      <c r="AA66" s="189"/>
      <c r="AB66" s="11"/>
      <c r="AC66" s="11"/>
      <c r="AD66" s="11"/>
      <c r="AE66" s="11"/>
      <c r="AF66" s="11"/>
      <c r="AG66" s="11"/>
      <c r="AH66" s="11"/>
      <c r="AI66" s="11"/>
      <c r="AJ66" s="11"/>
      <c r="AK66" s="11"/>
    </row>
    <row r="67" ht="12.75" customHeight="1">
      <c r="A67" s="327" t="s">
        <v>862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4"/>
      <c r="Z67" s="11"/>
      <c r="AA67" s="189"/>
      <c r="AB67" s="11"/>
      <c r="AC67" s="264" t="s">
        <v>863</v>
      </c>
      <c r="AD67" s="264"/>
      <c r="AE67" s="11"/>
      <c r="AF67" s="11"/>
      <c r="AG67" s="11"/>
      <c r="AH67" s="11"/>
      <c r="AI67" s="11"/>
      <c r="AJ67" s="11"/>
      <c r="AK67" s="11"/>
    </row>
    <row r="68" ht="13.5" customHeight="1">
      <c r="A68" s="371" t="s">
        <v>864</v>
      </c>
      <c r="B68" s="276"/>
      <c r="C68" s="276"/>
      <c r="D68" s="276"/>
      <c r="E68" s="276"/>
      <c r="F68" s="276"/>
      <c r="G68" s="277"/>
      <c r="H68" s="372" t="s">
        <v>865</v>
      </c>
      <c r="I68" s="276"/>
      <c r="J68" s="276"/>
      <c r="K68" s="276"/>
      <c r="L68" s="276"/>
      <c r="M68" s="276"/>
      <c r="N68" s="276"/>
      <c r="O68" s="276"/>
      <c r="P68" s="276"/>
      <c r="Q68" s="276"/>
      <c r="R68" s="276"/>
      <c r="S68" s="276"/>
      <c r="T68" s="276"/>
      <c r="U68" s="276"/>
      <c r="V68" s="276"/>
      <c r="W68" s="276"/>
      <c r="X68" s="276"/>
      <c r="Y68" s="277"/>
      <c r="Z68" s="11"/>
      <c r="AA68" s="189"/>
      <c r="AB68" s="11"/>
      <c r="AC68" s="264" t="s">
        <v>866</v>
      </c>
      <c r="AD68" s="264"/>
      <c r="AE68" s="11"/>
      <c r="AF68" s="11"/>
      <c r="AG68" s="11"/>
      <c r="AH68" s="11"/>
      <c r="AI68" s="11"/>
      <c r="AJ68" s="11"/>
      <c r="AK68" s="11"/>
    </row>
    <row r="69" ht="147.0" customHeight="1">
      <c r="A69" s="373" t="s">
        <v>1267</v>
      </c>
      <c r="Z69" s="11"/>
      <c r="AA69" s="189"/>
      <c r="AB69" s="11"/>
      <c r="AC69" s="264"/>
      <c r="AD69" s="264"/>
      <c r="AE69" s="11"/>
      <c r="AF69" s="11"/>
      <c r="AG69" s="11"/>
      <c r="AH69" s="11"/>
      <c r="AI69" s="11"/>
      <c r="AJ69" s="11"/>
      <c r="AK69" s="11"/>
    </row>
    <row r="70" ht="13.5" customHeight="1">
      <c r="A70" s="374" t="s">
        <v>868</v>
      </c>
      <c r="B70" s="8"/>
      <c r="C70" s="8"/>
      <c r="D70" s="8"/>
      <c r="E70" s="8"/>
      <c r="F70" s="8"/>
      <c r="G70" s="10"/>
      <c r="H70" s="375"/>
      <c r="I70" s="8"/>
      <c r="J70" s="8"/>
      <c r="K70" s="8"/>
      <c r="L70" s="8"/>
      <c r="M70" s="8"/>
      <c r="N70" s="8"/>
      <c r="O70" s="8"/>
      <c r="P70" s="8"/>
      <c r="Q70" s="8"/>
      <c r="R70" s="8"/>
      <c r="S70" s="8"/>
      <c r="T70" s="8"/>
      <c r="U70" s="8"/>
      <c r="V70" s="8"/>
      <c r="W70" s="8"/>
      <c r="X70" s="8"/>
      <c r="Y70" s="10"/>
      <c r="Z70" s="11"/>
      <c r="AA70" s="189"/>
      <c r="AB70" s="11"/>
      <c r="AC70" s="264" t="s">
        <v>869</v>
      </c>
      <c r="AD70" s="264"/>
      <c r="AE70" s="11"/>
      <c r="AF70" s="11"/>
      <c r="AG70" s="11"/>
      <c r="AH70" s="11"/>
      <c r="AI70" s="11"/>
      <c r="AJ70" s="11"/>
      <c r="AK70" s="11"/>
    </row>
    <row r="71" ht="13.5" customHeight="1">
      <c r="A71" s="376">
        <f>A41</f>
        <v>1</v>
      </c>
      <c r="B71" s="377" t="str">
        <f>IF(B41="","",B41)</f>
        <v>Love Stockton</v>
      </c>
      <c r="H71" s="378" t="s">
        <v>870</v>
      </c>
      <c r="I71" s="378"/>
      <c r="J71" s="379" t="s">
        <v>1268</v>
      </c>
      <c r="K71" s="25"/>
      <c r="L71" s="25"/>
      <c r="M71" s="25"/>
      <c r="N71" s="25"/>
      <c r="O71" s="25"/>
      <c r="P71" s="25"/>
      <c r="Q71" s="25"/>
      <c r="R71" s="25"/>
      <c r="S71" s="378" t="s">
        <v>872</v>
      </c>
      <c r="U71" s="380">
        <f>IF(H41="","",H41)</f>
        <v>52</v>
      </c>
      <c r="V71" s="25"/>
      <c r="W71" s="378" t="s">
        <v>873</v>
      </c>
      <c r="Y71" s="381">
        <f>IF((W41="")*(X41=""),"",SUM(W41:X41))</f>
        <v>0</v>
      </c>
      <c r="Z71" s="11"/>
      <c r="AA71" s="189"/>
      <c r="AB71" s="11"/>
      <c r="AC71" s="264" t="s">
        <v>874</v>
      </c>
      <c r="AD71" s="264"/>
      <c r="AE71" s="11"/>
      <c r="AF71" s="11"/>
      <c r="AG71" s="11"/>
      <c r="AH71" s="11"/>
      <c r="AI71" s="11"/>
      <c r="AJ71" s="11"/>
      <c r="AK71" s="11"/>
    </row>
    <row r="72" ht="13.5" customHeight="1">
      <c r="A72" s="382"/>
      <c r="B72" s="383" t="s">
        <v>1269</v>
      </c>
      <c r="C72" s="25"/>
      <c r="D72" s="25"/>
      <c r="E72" s="25"/>
      <c r="F72" s="25"/>
      <c r="G72" s="25"/>
      <c r="H72" s="25"/>
      <c r="I72" s="25"/>
      <c r="J72" s="25"/>
      <c r="K72" s="25"/>
      <c r="L72" s="25"/>
      <c r="M72" s="25"/>
      <c r="N72" s="25"/>
      <c r="O72" s="25"/>
      <c r="P72" s="25"/>
      <c r="Q72" s="25"/>
      <c r="R72" s="25"/>
      <c r="S72" s="25"/>
      <c r="T72" s="25"/>
      <c r="U72" s="25"/>
      <c r="V72" s="25"/>
      <c r="W72" s="25"/>
      <c r="X72" s="25"/>
      <c r="Y72" s="25"/>
      <c r="Z72" s="11"/>
      <c r="AA72" s="189"/>
      <c r="AB72" s="11"/>
      <c r="AC72" s="264"/>
      <c r="AD72" s="264"/>
      <c r="AE72" s="11"/>
      <c r="AF72" s="11"/>
      <c r="AG72" s="11"/>
      <c r="AH72" s="11"/>
      <c r="AI72" s="11"/>
      <c r="AJ72" s="11"/>
      <c r="AK72" s="11"/>
    </row>
    <row r="73" ht="13.5" customHeight="1">
      <c r="A73" s="376">
        <f>A42</f>
        <v>2</v>
      </c>
      <c r="B73" s="377" t="str">
        <f>IF(B42="","",B42)</f>
        <v>Oakwood Elementary Harvest Festival</v>
      </c>
      <c r="H73" s="378" t="s">
        <v>870</v>
      </c>
      <c r="I73" s="378"/>
      <c r="J73" s="379" t="s">
        <v>138</v>
      </c>
      <c r="K73" s="25"/>
      <c r="L73" s="25"/>
      <c r="M73" s="25"/>
      <c r="N73" s="25"/>
      <c r="O73" s="25"/>
      <c r="P73" s="25"/>
      <c r="Q73" s="25"/>
      <c r="R73" s="25"/>
      <c r="S73" s="378" t="s">
        <v>872</v>
      </c>
      <c r="U73" s="380">
        <f>IF(H42="","",H42)</f>
        <v>34</v>
      </c>
      <c r="V73" s="25"/>
      <c r="W73" s="378" t="s">
        <v>873</v>
      </c>
      <c r="Y73" s="381">
        <f>IF((W42="")*(X42=""),"",SUM(W42:X42))</f>
        <v>0</v>
      </c>
      <c r="Z73" s="11"/>
      <c r="AA73" s="189"/>
      <c r="AB73" s="11"/>
      <c r="AC73" s="264"/>
      <c r="AD73" s="264"/>
      <c r="AE73" s="11"/>
      <c r="AF73" s="11"/>
      <c r="AG73" s="11"/>
      <c r="AH73" s="11"/>
      <c r="AI73" s="11"/>
      <c r="AJ73" s="11"/>
      <c r="AK73" s="11"/>
    </row>
    <row r="74" ht="13.5" customHeight="1">
      <c r="A74" s="382"/>
      <c r="B74" s="383" t="s">
        <v>1270</v>
      </c>
      <c r="C74" s="25"/>
      <c r="D74" s="25"/>
      <c r="E74" s="25"/>
      <c r="F74" s="25"/>
      <c r="G74" s="25"/>
      <c r="H74" s="25"/>
      <c r="I74" s="25"/>
      <c r="J74" s="25"/>
      <c r="K74" s="25"/>
      <c r="L74" s="25"/>
      <c r="M74" s="25"/>
      <c r="N74" s="25"/>
      <c r="O74" s="25"/>
      <c r="P74" s="25"/>
      <c r="Q74" s="25"/>
      <c r="R74" s="25"/>
      <c r="S74" s="25"/>
      <c r="T74" s="25"/>
      <c r="U74" s="25"/>
      <c r="V74" s="25"/>
      <c r="W74" s="25"/>
      <c r="X74" s="25"/>
      <c r="Y74" s="25"/>
      <c r="Z74" s="11"/>
      <c r="AA74" s="189"/>
      <c r="AB74" s="11"/>
      <c r="AC74" s="264"/>
      <c r="AD74" s="264"/>
      <c r="AE74" s="11"/>
      <c r="AF74" s="11"/>
      <c r="AG74" s="11"/>
      <c r="AH74" s="11"/>
      <c r="AI74" s="11"/>
      <c r="AJ74" s="11"/>
      <c r="AK74" s="11"/>
    </row>
    <row r="75" ht="13.5" customHeight="1">
      <c r="A75" s="376">
        <f>A43</f>
        <v>3</v>
      </c>
      <c r="B75" s="377" t="str">
        <f>IF(B43="","",B43)</f>
        <v>Apex Elementary</v>
      </c>
      <c r="H75" s="378" t="s">
        <v>870</v>
      </c>
      <c r="I75" s="378"/>
      <c r="J75" s="379" t="s">
        <v>129</v>
      </c>
      <c r="K75" s="25"/>
      <c r="L75" s="25"/>
      <c r="M75" s="25"/>
      <c r="N75" s="25"/>
      <c r="O75" s="25"/>
      <c r="P75" s="25"/>
      <c r="Q75" s="25"/>
      <c r="R75" s="25"/>
      <c r="S75" s="378" t="s">
        <v>872</v>
      </c>
      <c r="U75" s="380">
        <f>IF(H43="","",H43)</f>
        <v>6</v>
      </c>
      <c r="V75" s="25"/>
      <c r="W75" s="378" t="s">
        <v>873</v>
      </c>
      <c r="Y75" s="381">
        <f>IF((W43="")*(X43=""),"",SUM(W43:X43))</f>
        <v>0</v>
      </c>
      <c r="Z75" s="11"/>
      <c r="AA75" s="189"/>
      <c r="AB75" s="11"/>
      <c r="AC75" s="264"/>
      <c r="AD75" s="264"/>
      <c r="AE75" s="11"/>
      <c r="AF75" s="11"/>
      <c r="AG75" s="11"/>
      <c r="AH75" s="11"/>
      <c r="AI75" s="11"/>
      <c r="AJ75" s="11"/>
      <c r="AK75" s="11"/>
    </row>
    <row r="76" ht="13.5" customHeight="1">
      <c r="A76" s="382"/>
      <c r="B76" s="383" t="s">
        <v>1271</v>
      </c>
      <c r="C76" s="25"/>
      <c r="D76" s="25"/>
      <c r="E76" s="25"/>
      <c r="F76" s="25"/>
      <c r="G76" s="25"/>
      <c r="H76" s="25"/>
      <c r="I76" s="25"/>
      <c r="J76" s="25"/>
      <c r="K76" s="25"/>
      <c r="L76" s="25"/>
      <c r="M76" s="25"/>
      <c r="N76" s="25"/>
      <c r="O76" s="25"/>
      <c r="P76" s="25"/>
      <c r="Q76" s="25"/>
      <c r="R76" s="25"/>
      <c r="S76" s="25"/>
      <c r="T76" s="25"/>
      <c r="U76" s="25"/>
      <c r="V76" s="25"/>
      <c r="W76" s="25"/>
      <c r="X76" s="25"/>
      <c r="Y76" s="25"/>
      <c r="Z76" s="11"/>
      <c r="AA76" s="189"/>
      <c r="AB76" s="11"/>
      <c r="AC76" s="264"/>
      <c r="AD76" s="264"/>
      <c r="AE76" s="11"/>
      <c r="AF76" s="11"/>
      <c r="AG76" s="11"/>
      <c r="AH76" s="11"/>
      <c r="AI76" s="11"/>
      <c r="AJ76" s="11"/>
      <c r="AK76" s="11"/>
    </row>
    <row r="77" ht="13.5" customHeight="1">
      <c r="A77" s="376">
        <f>A44</f>
        <v>4</v>
      </c>
      <c r="B77" s="377" t="str">
        <f>IF(B44="","",B44)</f>
        <v>Walk to End Alzheimer's</v>
      </c>
      <c r="H77" s="378" t="s">
        <v>870</v>
      </c>
      <c r="I77" s="378"/>
      <c r="J77" s="379" t="s">
        <v>173</v>
      </c>
      <c r="K77" s="25"/>
      <c r="L77" s="25"/>
      <c r="M77" s="25"/>
      <c r="N77" s="25"/>
      <c r="O77" s="25"/>
      <c r="P77" s="25"/>
      <c r="Q77" s="25"/>
      <c r="R77" s="25"/>
      <c r="S77" s="378" t="s">
        <v>872</v>
      </c>
      <c r="U77" s="380">
        <f>IF(H44="","",H44)</f>
        <v>19</v>
      </c>
      <c r="V77" s="25"/>
      <c r="W77" s="378" t="s">
        <v>873</v>
      </c>
      <c r="Y77" s="381">
        <f>IF((W44="")*(X44=""),"",SUM(W44:X44))</f>
        <v>0</v>
      </c>
      <c r="Z77" s="11"/>
      <c r="AA77" s="189"/>
      <c r="AB77" s="11"/>
      <c r="AC77" s="264"/>
      <c r="AD77" s="264"/>
      <c r="AE77" s="11"/>
      <c r="AF77" s="11"/>
      <c r="AG77" s="11"/>
      <c r="AH77" s="11"/>
      <c r="AI77" s="11"/>
      <c r="AJ77" s="11"/>
      <c r="AK77" s="11"/>
    </row>
    <row r="78" ht="13.5" customHeight="1">
      <c r="A78" s="382"/>
      <c r="B78" s="383" t="s">
        <v>1272</v>
      </c>
      <c r="C78" s="25"/>
      <c r="D78" s="25"/>
      <c r="E78" s="25"/>
      <c r="F78" s="25"/>
      <c r="G78" s="25"/>
      <c r="H78" s="25"/>
      <c r="I78" s="25"/>
      <c r="J78" s="25"/>
      <c r="K78" s="25"/>
      <c r="L78" s="25"/>
      <c r="M78" s="25"/>
      <c r="N78" s="25"/>
      <c r="O78" s="25"/>
      <c r="P78" s="25"/>
      <c r="Q78" s="25"/>
      <c r="R78" s="25"/>
      <c r="S78" s="25"/>
      <c r="T78" s="25"/>
      <c r="U78" s="25"/>
      <c r="V78" s="25"/>
      <c r="W78" s="25"/>
      <c r="X78" s="25"/>
      <c r="Y78" s="25"/>
      <c r="Z78" s="11"/>
      <c r="AA78" s="189"/>
      <c r="AB78" s="11"/>
      <c r="AC78" s="264"/>
      <c r="AD78" s="264"/>
      <c r="AE78" s="11"/>
      <c r="AF78" s="11"/>
      <c r="AG78" s="11"/>
      <c r="AH78" s="11"/>
      <c r="AI78" s="11"/>
      <c r="AJ78" s="11"/>
      <c r="AK78" s="11"/>
    </row>
    <row r="79" ht="13.5" customHeight="1">
      <c r="A79" s="376">
        <f>A45</f>
        <v>5</v>
      </c>
      <c r="B79" s="377" t="str">
        <f>IF(B45="","",B45)</f>
        <v>Pumpkin Night</v>
      </c>
      <c r="H79" s="378" t="s">
        <v>870</v>
      </c>
      <c r="I79" s="378"/>
      <c r="J79" s="379" t="s">
        <v>138</v>
      </c>
      <c r="K79" s="25"/>
      <c r="L79" s="25"/>
      <c r="M79" s="25"/>
      <c r="N79" s="25"/>
      <c r="O79" s="25"/>
      <c r="P79" s="25"/>
      <c r="Q79" s="25"/>
      <c r="R79" s="25"/>
      <c r="S79" s="378" t="s">
        <v>872</v>
      </c>
      <c r="U79" s="380">
        <f>IF(H45="","",H45)</f>
        <v>18</v>
      </c>
      <c r="V79" s="25"/>
      <c r="W79" s="378" t="s">
        <v>873</v>
      </c>
      <c r="Y79" s="381">
        <f>IF((W45="")*(X45=""),"",SUM(W45:X45))</f>
        <v>0</v>
      </c>
      <c r="Z79" s="11"/>
      <c r="AA79" s="189"/>
      <c r="AB79" s="11"/>
      <c r="AC79" s="264"/>
      <c r="AD79" s="264"/>
      <c r="AE79" s="11"/>
      <c r="AF79" s="11"/>
      <c r="AG79" s="11"/>
      <c r="AH79" s="11"/>
      <c r="AI79" s="11"/>
      <c r="AJ79" s="11"/>
      <c r="AK79" s="11"/>
    </row>
    <row r="80" ht="13.5" customHeight="1">
      <c r="A80" s="382"/>
      <c r="B80" s="383" t="s">
        <v>1273</v>
      </c>
      <c r="C80" s="25"/>
      <c r="D80" s="25"/>
      <c r="E80" s="25"/>
      <c r="F80" s="25"/>
      <c r="G80" s="25"/>
      <c r="H80" s="25"/>
      <c r="I80" s="25"/>
      <c r="J80" s="25"/>
      <c r="K80" s="25"/>
      <c r="L80" s="25"/>
      <c r="M80" s="25"/>
      <c r="N80" s="25"/>
      <c r="O80" s="25"/>
      <c r="P80" s="25"/>
      <c r="Q80" s="25"/>
      <c r="R80" s="25"/>
      <c r="S80" s="25"/>
      <c r="T80" s="25"/>
      <c r="U80" s="25"/>
      <c r="V80" s="25"/>
      <c r="W80" s="25"/>
      <c r="X80" s="25"/>
      <c r="Y80" s="25"/>
      <c r="Z80" s="11"/>
      <c r="AA80" s="189"/>
      <c r="AB80" s="11"/>
      <c r="AC80" s="264"/>
      <c r="AD80" s="264"/>
      <c r="AE80" s="11"/>
      <c r="AF80" s="11"/>
      <c r="AG80" s="11"/>
      <c r="AH80" s="11"/>
      <c r="AI80" s="11"/>
      <c r="AJ80" s="11"/>
      <c r="AK80" s="11"/>
    </row>
    <row r="81" ht="13.5" customHeight="1">
      <c r="A81" s="376">
        <f>A46</f>
        <v>6</v>
      </c>
      <c r="B81" s="377" t="str">
        <f>IF(B46="","",B46)</f>
        <v>Funktober Fest</v>
      </c>
      <c r="H81" s="378" t="s">
        <v>870</v>
      </c>
      <c r="I81" s="378"/>
      <c r="J81" s="379" t="s">
        <v>173</v>
      </c>
      <c r="K81" s="25"/>
      <c r="L81" s="25"/>
      <c r="M81" s="25"/>
      <c r="N81" s="25"/>
      <c r="O81" s="25"/>
      <c r="P81" s="25"/>
      <c r="Q81" s="25"/>
      <c r="R81" s="25"/>
      <c r="S81" s="378" t="s">
        <v>872</v>
      </c>
      <c r="U81" s="380">
        <f>IF(H46="","",H46)</f>
        <v>84.5</v>
      </c>
      <c r="V81" s="25"/>
      <c r="W81" s="378" t="s">
        <v>873</v>
      </c>
      <c r="Y81" s="381">
        <f>IF((W46="")*(X46=""),"",SUM(W46:X46))</f>
        <v>0</v>
      </c>
      <c r="Z81" s="11"/>
      <c r="AA81" s="189"/>
      <c r="AB81" s="11"/>
      <c r="AC81" s="264"/>
      <c r="AD81" s="264"/>
      <c r="AE81" s="11"/>
      <c r="AF81" s="11"/>
      <c r="AG81" s="11"/>
      <c r="AH81" s="11"/>
      <c r="AI81" s="11"/>
      <c r="AJ81" s="11"/>
      <c r="AK81" s="11"/>
    </row>
    <row r="82" ht="13.5" customHeight="1">
      <c r="A82" s="382"/>
      <c r="B82" s="383" t="s">
        <v>1274</v>
      </c>
      <c r="C82" s="25"/>
      <c r="D82" s="25"/>
      <c r="E82" s="25"/>
      <c r="F82" s="25"/>
      <c r="G82" s="25"/>
      <c r="H82" s="25"/>
      <c r="I82" s="25"/>
      <c r="J82" s="25"/>
      <c r="K82" s="25"/>
      <c r="L82" s="25"/>
      <c r="M82" s="25"/>
      <c r="N82" s="25"/>
      <c r="O82" s="25"/>
      <c r="P82" s="25"/>
      <c r="Q82" s="25"/>
      <c r="R82" s="25"/>
      <c r="S82" s="25"/>
      <c r="T82" s="25"/>
      <c r="U82" s="25"/>
      <c r="V82" s="25"/>
      <c r="W82" s="25"/>
      <c r="X82" s="25"/>
      <c r="Y82" s="25"/>
      <c r="Z82" s="11"/>
      <c r="AA82" s="189"/>
      <c r="AB82" s="11"/>
      <c r="AC82" s="264"/>
      <c r="AD82" s="264"/>
      <c r="AE82" s="11"/>
      <c r="AF82" s="11"/>
      <c r="AG82" s="11"/>
      <c r="AH82" s="11"/>
      <c r="AI82" s="11"/>
      <c r="AJ82" s="11"/>
      <c r="AK82" s="11"/>
    </row>
    <row r="83" ht="13.5" customHeight="1">
      <c r="A83" s="376">
        <f>A47</f>
        <v>7</v>
      </c>
      <c r="B83" s="377" t="str">
        <f>IF(B47="","",B47)</f>
        <v>Rio Calaveras Harvest Festival</v>
      </c>
      <c r="H83" s="378" t="s">
        <v>870</v>
      </c>
      <c r="I83" s="378"/>
      <c r="J83" s="379" t="s">
        <v>154</v>
      </c>
      <c r="K83" s="25"/>
      <c r="L83" s="25"/>
      <c r="M83" s="25"/>
      <c r="N83" s="25"/>
      <c r="O83" s="25"/>
      <c r="P83" s="25"/>
      <c r="Q83" s="25"/>
      <c r="R83" s="25"/>
      <c r="S83" s="378" t="s">
        <v>872</v>
      </c>
      <c r="U83" s="380">
        <f>IF(H47="","",H47)</f>
        <v>138.5</v>
      </c>
      <c r="V83" s="25"/>
      <c r="W83" s="378" t="s">
        <v>873</v>
      </c>
      <c r="Y83" s="381">
        <f>IF((W47="")*(X47=""),"",SUM(W47:X47))</f>
        <v>0</v>
      </c>
      <c r="Z83" s="11"/>
      <c r="AA83" s="189"/>
      <c r="AB83" s="11"/>
      <c r="AC83" s="264"/>
      <c r="AD83" s="264"/>
      <c r="AE83" s="11"/>
      <c r="AF83" s="11"/>
      <c r="AG83" s="11"/>
      <c r="AH83" s="11"/>
      <c r="AI83" s="11"/>
      <c r="AJ83" s="11"/>
      <c r="AK83" s="11"/>
    </row>
    <row r="84" ht="13.5" customHeight="1">
      <c r="A84" s="382"/>
      <c r="B84" s="383" t="s">
        <v>1275</v>
      </c>
      <c r="C84" s="25"/>
      <c r="D84" s="25"/>
      <c r="E84" s="25"/>
      <c r="F84" s="25"/>
      <c r="G84" s="25"/>
      <c r="H84" s="25"/>
      <c r="I84" s="25"/>
      <c r="J84" s="25"/>
      <c r="K84" s="25"/>
      <c r="L84" s="25"/>
      <c r="M84" s="25"/>
      <c r="N84" s="25"/>
      <c r="O84" s="25"/>
      <c r="P84" s="25"/>
      <c r="Q84" s="25"/>
      <c r="R84" s="25"/>
      <c r="S84" s="25"/>
      <c r="T84" s="25"/>
      <c r="U84" s="25"/>
      <c r="V84" s="25"/>
      <c r="W84" s="25"/>
      <c r="X84" s="25"/>
      <c r="Y84" s="25"/>
      <c r="Z84" s="11"/>
      <c r="AA84" s="189"/>
      <c r="AB84" s="11"/>
      <c r="AC84" s="264"/>
      <c r="AD84" s="264"/>
      <c r="AE84" s="11"/>
      <c r="AF84" s="11"/>
      <c r="AG84" s="11"/>
      <c r="AH84" s="11"/>
      <c r="AI84" s="11"/>
      <c r="AJ84" s="11"/>
      <c r="AK84" s="11"/>
    </row>
    <row r="85" ht="13.5" customHeight="1">
      <c r="A85" s="376">
        <f>A48</f>
        <v>8</v>
      </c>
      <c r="B85" s="377" t="str">
        <f>IF(B48="","",B48)</f>
        <v>Rio Calaveras Posters</v>
      </c>
      <c r="H85" s="378" t="s">
        <v>870</v>
      </c>
      <c r="I85" s="378"/>
      <c r="J85" s="379" t="s">
        <v>145</v>
      </c>
      <c r="K85" s="25"/>
      <c r="L85" s="25"/>
      <c r="M85" s="25"/>
      <c r="N85" s="25"/>
      <c r="O85" s="25"/>
      <c r="P85" s="25"/>
      <c r="Q85" s="25"/>
      <c r="R85" s="25"/>
      <c r="S85" s="378" t="s">
        <v>872</v>
      </c>
      <c r="U85" s="380">
        <f>IF(H48="","",H48)</f>
        <v>3</v>
      </c>
      <c r="V85" s="25"/>
      <c r="W85" s="378" t="s">
        <v>873</v>
      </c>
      <c r="Y85" s="381">
        <f>IF((W48="")*(X48=""),"",SUM(W48:X48))</f>
        <v>0</v>
      </c>
      <c r="Z85" s="11"/>
      <c r="AA85" s="189"/>
      <c r="AB85" s="11"/>
      <c r="AC85" s="264"/>
      <c r="AD85" s="264"/>
      <c r="AE85" s="11"/>
      <c r="AF85" s="11"/>
      <c r="AG85" s="11"/>
      <c r="AH85" s="11"/>
      <c r="AI85" s="11"/>
      <c r="AJ85" s="11"/>
      <c r="AK85" s="11"/>
    </row>
    <row r="86" ht="13.5" customHeight="1">
      <c r="A86" s="382"/>
      <c r="B86" s="383" t="s">
        <v>1276</v>
      </c>
      <c r="C86" s="25"/>
      <c r="D86" s="25"/>
      <c r="E86" s="25"/>
      <c r="F86" s="25"/>
      <c r="G86" s="25"/>
      <c r="H86" s="25"/>
      <c r="I86" s="25"/>
      <c r="J86" s="25"/>
      <c r="K86" s="25"/>
      <c r="L86" s="25"/>
      <c r="M86" s="25"/>
      <c r="N86" s="25"/>
      <c r="O86" s="25"/>
      <c r="P86" s="25"/>
      <c r="Q86" s="25"/>
      <c r="R86" s="25"/>
      <c r="S86" s="25"/>
      <c r="T86" s="25"/>
      <c r="U86" s="25"/>
      <c r="V86" s="25"/>
      <c r="W86" s="25"/>
      <c r="X86" s="25"/>
      <c r="Y86" s="25"/>
      <c r="Z86" s="11"/>
      <c r="AA86" s="189"/>
      <c r="AB86" s="11"/>
      <c r="AC86" s="264"/>
      <c r="AD86" s="264"/>
      <c r="AE86" s="11"/>
      <c r="AF86" s="11"/>
      <c r="AG86" s="11"/>
      <c r="AH86" s="11"/>
      <c r="AI86" s="11"/>
      <c r="AJ86" s="11"/>
      <c r="AK86" s="11"/>
    </row>
    <row r="87" ht="13.5" customHeight="1">
      <c r="A87" s="376">
        <f>A49</f>
        <v>9</v>
      </c>
      <c r="B87" s="377" t="str">
        <f>IF(B49="","",B49)</f>
        <v>D27N Awakeathon</v>
      </c>
      <c r="H87" s="378" t="s">
        <v>870</v>
      </c>
      <c r="I87" s="378"/>
      <c r="J87" s="379" t="s">
        <v>1277</v>
      </c>
      <c r="K87" s="25"/>
      <c r="L87" s="25"/>
      <c r="M87" s="25"/>
      <c r="N87" s="25"/>
      <c r="O87" s="25"/>
      <c r="P87" s="25"/>
      <c r="Q87" s="25"/>
      <c r="R87" s="25"/>
      <c r="S87" s="378" t="s">
        <v>872</v>
      </c>
      <c r="U87" s="380">
        <f>IF(H49="","",H49)</f>
        <v>36</v>
      </c>
      <c r="V87" s="25"/>
      <c r="W87" s="378" t="s">
        <v>873</v>
      </c>
      <c r="Y87" s="381">
        <f>IF((W49="")*(X49=""),"",SUM(W49:X49))</f>
        <v>0</v>
      </c>
      <c r="Z87" s="11"/>
      <c r="AA87" s="189"/>
      <c r="AB87" s="11"/>
      <c r="AC87" s="264"/>
      <c r="AD87" s="264"/>
      <c r="AE87" s="11"/>
      <c r="AF87" s="11"/>
      <c r="AG87" s="11"/>
      <c r="AH87" s="11"/>
      <c r="AI87" s="11"/>
      <c r="AJ87" s="11"/>
      <c r="AK87" s="11"/>
    </row>
    <row r="88" ht="13.5" customHeight="1">
      <c r="A88" s="382"/>
      <c r="B88" s="383" t="s">
        <v>1278</v>
      </c>
      <c r="C88" s="25"/>
      <c r="D88" s="25"/>
      <c r="E88" s="25"/>
      <c r="F88" s="25"/>
      <c r="G88" s="25"/>
      <c r="H88" s="25"/>
      <c r="I88" s="25"/>
      <c r="J88" s="25"/>
      <c r="K88" s="25"/>
      <c r="L88" s="25"/>
      <c r="M88" s="25"/>
      <c r="N88" s="25"/>
      <c r="O88" s="25"/>
      <c r="P88" s="25"/>
      <c r="Q88" s="25"/>
      <c r="R88" s="25"/>
      <c r="S88" s="25"/>
      <c r="T88" s="25"/>
      <c r="U88" s="25"/>
      <c r="V88" s="25"/>
      <c r="W88" s="25"/>
      <c r="X88" s="25"/>
      <c r="Y88" s="25"/>
      <c r="Z88" s="11"/>
      <c r="AA88" s="189"/>
      <c r="AB88" s="11"/>
      <c r="AC88" s="264"/>
      <c r="AD88" s="264"/>
      <c r="AE88" s="11"/>
      <c r="AF88" s="11"/>
      <c r="AG88" s="11"/>
      <c r="AH88" s="11"/>
      <c r="AI88" s="11"/>
      <c r="AJ88" s="11"/>
      <c r="AK88" s="11"/>
    </row>
    <row r="89" ht="13.5" customHeight="1">
      <c r="A89" s="376">
        <f>A50</f>
        <v>10</v>
      </c>
      <c r="B89" s="377" t="str">
        <f>IF(B50="","",B50)</f>
        <v/>
      </c>
      <c r="H89" s="378" t="s">
        <v>870</v>
      </c>
      <c r="I89" s="378"/>
      <c r="J89" s="387"/>
      <c r="K89" s="25"/>
      <c r="L89" s="25"/>
      <c r="M89" s="25"/>
      <c r="N89" s="25"/>
      <c r="O89" s="25"/>
      <c r="P89" s="25"/>
      <c r="Q89" s="25"/>
      <c r="R89" s="25"/>
      <c r="S89" s="378" t="s">
        <v>872</v>
      </c>
      <c r="U89" s="380">
        <f>IF(H50="","",H50)</f>
        <v>0</v>
      </c>
      <c r="V89" s="25"/>
      <c r="W89" s="378" t="s">
        <v>873</v>
      </c>
      <c r="Y89" s="381">
        <f>IF((W50="")*(X50=""),"",SUM(W50:X50))</f>
        <v>0</v>
      </c>
      <c r="Z89" s="11"/>
      <c r="AA89" s="189"/>
      <c r="AB89" s="11"/>
      <c r="AC89" s="264"/>
      <c r="AD89" s="264"/>
      <c r="AE89" s="11"/>
      <c r="AF89" s="11"/>
      <c r="AG89" s="11"/>
      <c r="AH89" s="11"/>
      <c r="AI89" s="11"/>
      <c r="AJ89" s="11"/>
      <c r="AK89" s="11"/>
    </row>
    <row r="90" ht="13.5" customHeight="1">
      <c r="A90" s="382"/>
      <c r="B90" s="388" t="s">
        <v>887</v>
      </c>
      <c r="C90" s="25"/>
      <c r="D90" s="25"/>
      <c r="E90" s="25"/>
      <c r="F90" s="25"/>
      <c r="G90" s="25"/>
      <c r="H90" s="25"/>
      <c r="I90" s="25"/>
      <c r="J90" s="25"/>
      <c r="K90" s="25"/>
      <c r="L90" s="25"/>
      <c r="M90" s="25"/>
      <c r="N90" s="25"/>
      <c r="O90" s="25"/>
      <c r="P90" s="25"/>
      <c r="Q90" s="25"/>
      <c r="R90" s="25"/>
      <c r="S90" s="25"/>
      <c r="T90" s="25"/>
      <c r="U90" s="25"/>
      <c r="V90" s="25"/>
      <c r="W90" s="25"/>
      <c r="X90" s="25"/>
      <c r="Y90" s="25"/>
      <c r="Z90" s="11"/>
      <c r="AA90" s="189"/>
      <c r="AB90" s="11"/>
      <c r="AC90" s="264"/>
      <c r="AD90" s="264"/>
      <c r="AE90" s="11"/>
      <c r="AF90" s="11"/>
      <c r="AG90" s="11"/>
      <c r="AH90" s="11"/>
      <c r="AI90" s="11"/>
      <c r="AJ90" s="11"/>
      <c r="AK90" s="11"/>
    </row>
    <row r="91" ht="13.5" customHeight="1">
      <c r="A91" s="376">
        <f>A51</f>
        <v>11</v>
      </c>
      <c r="B91" s="377" t="str">
        <f>IF(B51="","",B51)</f>
        <v/>
      </c>
      <c r="H91" s="378" t="s">
        <v>870</v>
      </c>
      <c r="I91" s="378"/>
      <c r="J91" s="387"/>
      <c r="K91" s="25"/>
      <c r="L91" s="25"/>
      <c r="M91" s="25"/>
      <c r="N91" s="25"/>
      <c r="O91" s="25"/>
      <c r="P91" s="25"/>
      <c r="Q91" s="25"/>
      <c r="R91" s="25"/>
      <c r="S91" s="378" t="s">
        <v>872</v>
      </c>
      <c r="U91" s="380">
        <f>IF(H51="","",H51)</f>
        <v>0</v>
      </c>
      <c r="V91" s="25"/>
      <c r="W91" s="378" t="s">
        <v>873</v>
      </c>
      <c r="Y91" s="381">
        <f>IF((W51="")*(X51=""),"",SUM(W51:X51))</f>
        <v>0</v>
      </c>
      <c r="Z91" s="11"/>
      <c r="AA91" s="189"/>
      <c r="AB91" s="11"/>
      <c r="AC91" s="264"/>
      <c r="AD91" s="264"/>
      <c r="AE91" s="11"/>
      <c r="AF91" s="11"/>
      <c r="AG91" s="11"/>
      <c r="AH91" s="11"/>
      <c r="AI91" s="11"/>
      <c r="AJ91" s="11"/>
      <c r="AK91" s="11"/>
    </row>
    <row r="92" ht="13.5" customHeight="1">
      <c r="A92" s="382"/>
      <c r="B92" s="388" t="s">
        <v>887</v>
      </c>
      <c r="C92" s="25"/>
      <c r="D92" s="25"/>
      <c r="E92" s="25"/>
      <c r="F92" s="25"/>
      <c r="G92" s="25"/>
      <c r="H92" s="25"/>
      <c r="I92" s="25"/>
      <c r="J92" s="25"/>
      <c r="K92" s="25"/>
      <c r="L92" s="25"/>
      <c r="M92" s="25"/>
      <c r="N92" s="25"/>
      <c r="O92" s="25"/>
      <c r="P92" s="25"/>
      <c r="Q92" s="25"/>
      <c r="R92" s="25"/>
      <c r="S92" s="25"/>
      <c r="T92" s="25"/>
      <c r="U92" s="25"/>
      <c r="V92" s="25"/>
      <c r="W92" s="25"/>
      <c r="X92" s="25"/>
      <c r="Y92" s="25"/>
      <c r="Z92" s="11"/>
      <c r="AA92" s="189"/>
      <c r="AB92" s="11"/>
      <c r="AC92" s="264"/>
      <c r="AD92" s="264"/>
      <c r="AE92" s="11"/>
      <c r="AF92" s="11"/>
      <c r="AG92" s="11"/>
      <c r="AH92" s="11"/>
      <c r="AI92" s="11"/>
      <c r="AJ92" s="11"/>
      <c r="AK92" s="11"/>
    </row>
    <row r="93" ht="13.5" customHeight="1">
      <c r="A93" s="389">
        <f>A52</f>
        <v>12</v>
      </c>
      <c r="B93" s="390" t="str">
        <f>IF(B52="","",B52)</f>
        <v/>
      </c>
      <c r="C93" s="32"/>
      <c r="D93" s="32"/>
      <c r="E93" s="32"/>
      <c r="F93" s="32"/>
      <c r="G93" s="32"/>
      <c r="H93" s="391" t="s">
        <v>870</v>
      </c>
      <c r="I93" s="391"/>
      <c r="J93" s="392"/>
      <c r="K93" s="128"/>
      <c r="L93" s="128"/>
      <c r="M93" s="128"/>
      <c r="N93" s="128"/>
      <c r="O93" s="128"/>
      <c r="P93" s="128"/>
      <c r="Q93" s="128"/>
      <c r="R93" s="128"/>
      <c r="S93" s="391" t="s">
        <v>872</v>
      </c>
      <c r="T93" s="32"/>
      <c r="U93" s="393">
        <f>IF(H52="","",H52)</f>
        <v>0</v>
      </c>
      <c r="V93" s="128"/>
      <c r="W93" s="391" t="s">
        <v>873</v>
      </c>
      <c r="X93" s="32"/>
      <c r="Y93" s="394">
        <f>IF((W52="")*(X52=""),"",SUM(W52:X52))</f>
        <v>0</v>
      </c>
      <c r="Z93" s="11"/>
      <c r="AA93" s="189"/>
      <c r="AB93" s="11"/>
      <c r="AC93" s="264"/>
      <c r="AD93" s="264"/>
      <c r="AE93" s="11"/>
      <c r="AF93" s="11"/>
      <c r="AG93" s="11"/>
      <c r="AH93" s="11"/>
      <c r="AI93" s="11"/>
      <c r="AJ93" s="11"/>
      <c r="AK93" s="11"/>
    </row>
    <row r="94" ht="13.5" customHeight="1">
      <c r="A94" s="382"/>
      <c r="B94" s="388" t="s">
        <v>887</v>
      </c>
      <c r="C94" s="25"/>
      <c r="D94" s="25"/>
      <c r="E94" s="25"/>
      <c r="F94" s="25"/>
      <c r="G94" s="25"/>
      <c r="H94" s="25"/>
      <c r="I94" s="25"/>
      <c r="J94" s="25"/>
      <c r="K94" s="25"/>
      <c r="L94" s="25"/>
      <c r="M94" s="25"/>
      <c r="N94" s="25"/>
      <c r="O94" s="25"/>
      <c r="P94" s="25"/>
      <c r="Q94" s="25"/>
      <c r="R94" s="25"/>
      <c r="S94" s="25"/>
      <c r="T94" s="25"/>
      <c r="U94" s="25"/>
      <c r="V94" s="25"/>
      <c r="W94" s="25"/>
      <c r="X94" s="25"/>
      <c r="Y94" s="25"/>
      <c r="Z94" s="11"/>
      <c r="AA94" s="189"/>
      <c r="AB94" s="11"/>
      <c r="AC94" s="264"/>
      <c r="AD94" s="264"/>
      <c r="AE94" s="11"/>
      <c r="AF94" s="11"/>
      <c r="AG94" s="11"/>
      <c r="AH94" s="11"/>
      <c r="AI94" s="11"/>
      <c r="AJ94" s="11"/>
      <c r="AK94" s="11"/>
    </row>
    <row r="95" ht="13.5" customHeight="1">
      <c r="A95" s="389">
        <f>A53</f>
        <v>13</v>
      </c>
      <c r="B95" s="390" t="str">
        <f>IF(B53="","",B53)</f>
        <v/>
      </c>
      <c r="C95" s="32"/>
      <c r="D95" s="32"/>
      <c r="E95" s="32"/>
      <c r="F95" s="32"/>
      <c r="G95" s="32"/>
      <c r="H95" s="391" t="s">
        <v>870</v>
      </c>
      <c r="I95" s="391"/>
      <c r="J95" s="392"/>
      <c r="K95" s="128"/>
      <c r="L95" s="128"/>
      <c r="M95" s="128"/>
      <c r="N95" s="128"/>
      <c r="O95" s="128"/>
      <c r="P95" s="128"/>
      <c r="Q95" s="128"/>
      <c r="R95" s="128"/>
      <c r="S95" s="391" t="s">
        <v>872</v>
      </c>
      <c r="T95" s="32"/>
      <c r="U95" s="393">
        <f>IF(H53="","",H53)</f>
        <v>0</v>
      </c>
      <c r="V95" s="128"/>
      <c r="W95" s="391" t="s">
        <v>873</v>
      </c>
      <c r="X95" s="32"/>
      <c r="Y95" s="394">
        <f>IF((W53="")*(X53=""),"",SUM(W53:X53))</f>
        <v>0</v>
      </c>
      <c r="Z95" s="11"/>
      <c r="AA95" s="189"/>
      <c r="AB95" s="11"/>
      <c r="AC95" s="264"/>
      <c r="AD95" s="264"/>
      <c r="AE95" s="11"/>
      <c r="AF95" s="11"/>
      <c r="AG95" s="11"/>
      <c r="AH95" s="11"/>
      <c r="AI95" s="11"/>
      <c r="AJ95" s="11"/>
      <c r="AK95" s="11"/>
    </row>
    <row r="96" ht="13.5" customHeight="1">
      <c r="A96" s="382"/>
      <c r="B96" s="388" t="s">
        <v>887</v>
      </c>
      <c r="C96" s="25"/>
      <c r="D96" s="25"/>
      <c r="E96" s="25"/>
      <c r="F96" s="25"/>
      <c r="G96" s="25"/>
      <c r="H96" s="25"/>
      <c r="I96" s="25"/>
      <c r="J96" s="25"/>
      <c r="K96" s="25"/>
      <c r="L96" s="25"/>
      <c r="M96" s="25"/>
      <c r="N96" s="25"/>
      <c r="O96" s="25"/>
      <c r="P96" s="25"/>
      <c r="Q96" s="25"/>
      <c r="R96" s="25"/>
      <c r="S96" s="25"/>
      <c r="T96" s="25"/>
      <c r="U96" s="25"/>
      <c r="V96" s="25"/>
      <c r="W96" s="25"/>
      <c r="X96" s="25"/>
      <c r="Y96" s="25"/>
      <c r="Z96" s="11"/>
      <c r="AA96" s="189"/>
      <c r="AB96" s="11"/>
      <c r="AC96" s="264"/>
      <c r="AD96" s="264"/>
      <c r="AE96" s="11"/>
      <c r="AF96" s="11"/>
      <c r="AG96" s="11"/>
      <c r="AH96" s="11"/>
      <c r="AI96" s="11"/>
      <c r="AJ96" s="11"/>
      <c r="AK96" s="11"/>
    </row>
    <row r="97" ht="13.5" customHeight="1">
      <c r="A97" s="389">
        <f>A54</f>
        <v>14</v>
      </c>
      <c r="B97" s="390" t="str">
        <f>IF(B54="","",B54)</f>
        <v/>
      </c>
      <c r="C97" s="32"/>
      <c r="D97" s="32"/>
      <c r="E97" s="32"/>
      <c r="F97" s="32"/>
      <c r="G97" s="32"/>
      <c r="H97" s="391" t="s">
        <v>870</v>
      </c>
      <c r="I97" s="391"/>
      <c r="J97" s="395"/>
      <c r="K97" s="128"/>
      <c r="L97" s="128"/>
      <c r="M97" s="128"/>
      <c r="N97" s="128"/>
      <c r="O97" s="128"/>
      <c r="P97" s="128"/>
      <c r="Q97" s="128"/>
      <c r="R97" s="128"/>
      <c r="S97" s="391" t="s">
        <v>872</v>
      </c>
      <c r="T97" s="32"/>
      <c r="U97" s="393">
        <f>IF(H54="","",H54)</f>
        <v>0</v>
      </c>
      <c r="V97" s="128"/>
      <c r="W97" s="391" t="s">
        <v>873</v>
      </c>
      <c r="X97" s="32"/>
      <c r="Y97" s="394">
        <f>IF((W54="")*(X54=""),"",SUM(W54:X54))</f>
        <v>0</v>
      </c>
      <c r="Z97" s="11"/>
      <c r="AA97" s="189"/>
      <c r="AB97" s="11"/>
      <c r="AC97" s="264"/>
      <c r="AD97" s="264"/>
      <c r="AE97" s="11"/>
      <c r="AF97" s="11"/>
      <c r="AG97" s="11"/>
      <c r="AH97" s="11"/>
      <c r="AI97" s="11"/>
      <c r="AJ97" s="11"/>
      <c r="AK97" s="11"/>
    </row>
    <row r="98" ht="13.5" customHeight="1">
      <c r="A98" s="382"/>
      <c r="B98" s="388" t="s">
        <v>887</v>
      </c>
      <c r="C98" s="25"/>
      <c r="D98" s="25"/>
      <c r="E98" s="25"/>
      <c r="F98" s="25"/>
      <c r="G98" s="25"/>
      <c r="H98" s="25"/>
      <c r="I98" s="25"/>
      <c r="J98" s="25"/>
      <c r="K98" s="25"/>
      <c r="L98" s="25"/>
      <c r="M98" s="25"/>
      <c r="N98" s="25"/>
      <c r="O98" s="25"/>
      <c r="P98" s="25"/>
      <c r="Q98" s="25"/>
      <c r="R98" s="25"/>
      <c r="S98" s="25"/>
      <c r="T98" s="25"/>
      <c r="U98" s="25"/>
      <c r="V98" s="25"/>
      <c r="W98" s="25"/>
      <c r="X98" s="25"/>
      <c r="Y98" s="25"/>
      <c r="Z98" s="11"/>
      <c r="AA98" s="189"/>
      <c r="AB98" s="11"/>
      <c r="AC98" s="264"/>
      <c r="AD98" s="264"/>
      <c r="AE98" s="11"/>
      <c r="AF98" s="11"/>
      <c r="AG98" s="11"/>
      <c r="AH98" s="11"/>
      <c r="AI98" s="11"/>
      <c r="AJ98" s="11"/>
      <c r="AK98" s="11"/>
    </row>
    <row r="99" ht="13.5" customHeight="1">
      <c r="A99" s="389">
        <f>A55</f>
        <v>15</v>
      </c>
      <c r="B99" s="390" t="str">
        <f>IF(B55="","",B55)</f>
        <v/>
      </c>
      <c r="C99" s="32"/>
      <c r="D99" s="32"/>
      <c r="E99" s="32"/>
      <c r="F99" s="32"/>
      <c r="G99" s="32"/>
      <c r="H99" s="391" t="s">
        <v>870</v>
      </c>
      <c r="I99" s="391"/>
      <c r="J99" s="395"/>
      <c r="K99" s="128"/>
      <c r="L99" s="128"/>
      <c r="M99" s="128"/>
      <c r="N99" s="128"/>
      <c r="O99" s="128"/>
      <c r="P99" s="128"/>
      <c r="Q99" s="128"/>
      <c r="R99" s="128"/>
      <c r="S99" s="391" t="s">
        <v>872</v>
      </c>
      <c r="T99" s="32"/>
      <c r="U99" s="393">
        <f>IF(H55="","",H55)</f>
        <v>0</v>
      </c>
      <c r="V99" s="128"/>
      <c r="W99" s="391" t="s">
        <v>873</v>
      </c>
      <c r="X99" s="32"/>
      <c r="Y99" s="394">
        <f>IF((W55="")*(X55=""),"",SUM(W55:X55))</f>
        <v>0</v>
      </c>
      <c r="Z99" s="11"/>
      <c r="AA99" s="189"/>
      <c r="AB99" s="11"/>
      <c r="AC99" s="264"/>
      <c r="AD99" s="264"/>
      <c r="AE99" s="11"/>
      <c r="AF99" s="11"/>
      <c r="AG99" s="11"/>
      <c r="AH99" s="11"/>
      <c r="AI99" s="11"/>
      <c r="AJ99" s="11"/>
      <c r="AK99" s="11"/>
    </row>
    <row r="100" ht="13.5" customHeight="1">
      <c r="A100" s="382"/>
      <c r="B100" s="388" t="s">
        <v>887</v>
      </c>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11"/>
      <c r="AA100" s="189"/>
      <c r="AB100" s="11"/>
      <c r="AC100" s="264"/>
      <c r="AD100" s="264"/>
      <c r="AE100" s="11"/>
      <c r="AF100" s="11"/>
      <c r="AG100" s="11"/>
      <c r="AH100" s="11"/>
      <c r="AI100" s="11"/>
      <c r="AJ100" s="11"/>
      <c r="AK100" s="11"/>
    </row>
    <row r="101" ht="13.5" customHeight="1">
      <c r="A101" s="389">
        <f>A56</f>
        <v>16</v>
      </c>
      <c r="B101" s="390" t="str">
        <f>IF(B56="","",B56)</f>
        <v/>
      </c>
      <c r="C101" s="32"/>
      <c r="D101" s="32"/>
      <c r="E101" s="32"/>
      <c r="F101" s="32"/>
      <c r="G101" s="32"/>
      <c r="H101" s="391" t="s">
        <v>870</v>
      </c>
      <c r="I101" s="391"/>
      <c r="J101" s="395"/>
      <c r="K101" s="128"/>
      <c r="L101" s="128"/>
      <c r="M101" s="128"/>
      <c r="N101" s="128"/>
      <c r="O101" s="128"/>
      <c r="P101" s="128"/>
      <c r="Q101" s="128"/>
      <c r="R101" s="128"/>
      <c r="S101" s="391" t="s">
        <v>872</v>
      </c>
      <c r="T101" s="32"/>
      <c r="U101" s="393">
        <f>IF(H56="","",H56)</f>
        <v>0</v>
      </c>
      <c r="V101" s="128"/>
      <c r="W101" s="391" t="s">
        <v>873</v>
      </c>
      <c r="X101" s="32"/>
      <c r="Y101" s="394">
        <f>IF((W56="")*(X56=""),"",SUM(W56:X56))</f>
        <v>0</v>
      </c>
      <c r="Z101" s="11"/>
      <c r="AA101" s="189"/>
      <c r="AB101" s="11"/>
      <c r="AC101" s="264"/>
      <c r="AD101" s="264"/>
      <c r="AE101" s="11"/>
      <c r="AF101" s="11"/>
      <c r="AG101" s="11"/>
      <c r="AH101" s="11"/>
      <c r="AI101" s="11"/>
      <c r="AJ101" s="11"/>
      <c r="AK101" s="11"/>
    </row>
    <row r="102" ht="13.5" customHeight="1">
      <c r="A102" s="382"/>
      <c r="B102" s="388" t="s">
        <v>887</v>
      </c>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11"/>
      <c r="AA102" s="189"/>
      <c r="AB102" s="11"/>
      <c r="AC102" s="264"/>
      <c r="AD102" s="264"/>
      <c r="AE102" s="11"/>
      <c r="AF102" s="11"/>
      <c r="AG102" s="11"/>
      <c r="AH102" s="11"/>
      <c r="AI102" s="11"/>
      <c r="AJ102" s="11"/>
      <c r="AK102" s="11"/>
    </row>
    <row r="103" ht="13.5" customHeight="1">
      <c r="A103" s="389">
        <f>A57</f>
        <v>17</v>
      </c>
      <c r="B103" s="390" t="str">
        <f>IF(B57="","",B57)</f>
        <v/>
      </c>
      <c r="C103" s="32"/>
      <c r="D103" s="32"/>
      <c r="E103" s="32"/>
      <c r="F103" s="32"/>
      <c r="G103" s="32"/>
      <c r="H103" s="391" t="s">
        <v>870</v>
      </c>
      <c r="I103" s="391"/>
      <c r="J103" s="395"/>
      <c r="K103" s="128"/>
      <c r="L103" s="128"/>
      <c r="M103" s="128"/>
      <c r="N103" s="128"/>
      <c r="O103" s="128"/>
      <c r="P103" s="128"/>
      <c r="Q103" s="128"/>
      <c r="R103" s="128"/>
      <c r="S103" s="391" t="s">
        <v>872</v>
      </c>
      <c r="T103" s="32"/>
      <c r="U103" s="393">
        <f>IF(H57="","",H57)</f>
        <v>0</v>
      </c>
      <c r="V103" s="128"/>
      <c r="W103" s="391" t="s">
        <v>873</v>
      </c>
      <c r="X103" s="32"/>
      <c r="Y103" s="394">
        <f>IF((W57="")*(X57=""),"",SUM(W57:X57))</f>
        <v>0</v>
      </c>
      <c r="Z103" s="11"/>
      <c r="AA103" s="189"/>
      <c r="AB103" s="11"/>
      <c r="AC103" s="264"/>
      <c r="AD103" s="264"/>
      <c r="AE103" s="11"/>
      <c r="AF103" s="11"/>
      <c r="AG103" s="11"/>
      <c r="AH103" s="11"/>
      <c r="AI103" s="11"/>
      <c r="AJ103" s="11"/>
      <c r="AK103" s="11"/>
    </row>
    <row r="104" ht="13.5" customHeight="1">
      <c r="A104" s="382"/>
      <c r="B104" s="388" t="s">
        <v>887</v>
      </c>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11"/>
      <c r="AA104" s="189"/>
      <c r="AB104" s="11"/>
      <c r="AC104" s="264"/>
      <c r="AD104" s="264"/>
      <c r="AE104" s="11"/>
      <c r="AF104" s="11"/>
      <c r="AG104" s="11"/>
      <c r="AH104" s="11"/>
      <c r="AI104" s="11"/>
      <c r="AJ104" s="11"/>
      <c r="AK104" s="11"/>
    </row>
    <row r="105" ht="13.5" customHeight="1">
      <c r="A105" s="389">
        <f>A58</f>
        <v>18</v>
      </c>
      <c r="B105" s="390" t="str">
        <f>IF(B58="","",B58)</f>
        <v/>
      </c>
      <c r="C105" s="32"/>
      <c r="D105" s="32"/>
      <c r="E105" s="32"/>
      <c r="F105" s="32"/>
      <c r="G105" s="32"/>
      <c r="H105" s="391" t="s">
        <v>870</v>
      </c>
      <c r="I105" s="391"/>
      <c r="J105" s="395"/>
      <c r="K105" s="128"/>
      <c r="L105" s="128"/>
      <c r="M105" s="128"/>
      <c r="N105" s="128"/>
      <c r="O105" s="128"/>
      <c r="P105" s="128"/>
      <c r="Q105" s="128"/>
      <c r="R105" s="128"/>
      <c r="S105" s="391" t="s">
        <v>872</v>
      </c>
      <c r="T105" s="32"/>
      <c r="U105" s="393">
        <f>IF(H58="","",H58)</f>
        <v>0</v>
      </c>
      <c r="V105" s="128"/>
      <c r="W105" s="391" t="s">
        <v>873</v>
      </c>
      <c r="X105" s="32"/>
      <c r="Y105" s="394">
        <f>IF((W58="")*(X58=""),"",SUM(W58:X58))</f>
        <v>0</v>
      </c>
      <c r="Z105" s="11"/>
      <c r="AA105" s="189"/>
      <c r="AB105" s="11"/>
      <c r="AC105" s="264"/>
      <c r="AD105" s="264"/>
      <c r="AE105" s="11"/>
      <c r="AF105" s="11"/>
      <c r="AG105" s="11"/>
      <c r="AH105" s="11"/>
      <c r="AI105" s="11"/>
      <c r="AJ105" s="11"/>
      <c r="AK105" s="11"/>
    </row>
    <row r="106" ht="13.5" customHeight="1">
      <c r="A106" s="382"/>
      <c r="B106" s="388" t="s">
        <v>887</v>
      </c>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11"/>
      <c r="AA106" s="189"/>
      <c r="AB106" s="11"/>
      <c r="AC106" s="264"/>
      <c r="AD106" s="264"/>
      <c r="AE106" s="11"/>
      <c r="AF106" s="11"/>
      <c r="AG106" s="11"/>
      <c r="AH106" s="11"/>
      <c r="AI106" s="11"/>
      <c r="AJ106" s="11"/>
      <c r="AK106" s="11"/>
    </row>
    <row r="107" ht="13.5" customHeight="1">
      <c r="A107" s="389">
        <f>A59</f>
        <v>19</v>
      </c>
      <c r="B107" s="390" t="str">
        <f>IF(B59="","",B59)</f>
        <v/>
      </c>
      <c r="C107" s="32"/>
      <c r="D107" s="32"/>
      <c r="E107" s="32"/>
      <c r="F107" s="32"/>
      <c r="G107" s="32"/>
      <c r="H107" s="391" t="s">
        <v>870</v>
      </c>
      <c r="I107" s="391"/>
      <c r="J107" s="395"/>
      <c r="K107" s="128"/>
      <c r="L107" s="128"/>
      <c r="M107" s="128"/>
      <c r="N107" s="128"/>
      <c r="O107" s="128"/>
      <c r="P107" s="128"/>
      <c r="Q107" s="128"/>
      <c r="R107" s="128"/>
      <c r="S107" s="391" t="s">
        <v>872</v>
      </c>
      <c r="T107" s="32"/>
      <c r="U107" s="393">
        <f>IF(H59="","",H59)</f>
        <v>0</v>
      </c>
      <c r="V107" s="128"/>
      <c r="W107" s="391" t="s">
        <v>873</v>
      </c>
      <c r="X107" s="32"/>
      <c r="Y107" s="394">
        <f>IF((W59="")*(X59=""),"",SUM(W59:X59))</f>
        <v>0</v>
      </c>
      <c r="Z107" s="11"/>
      <c r="AA107" s="189"/>
      <c r="AB107" s="11"/>
      <c r="AC107" s="264"/>
      <c r="AD107" s="264"/>
      <c r="AE107" s="11"/>
      <c r="AF107" s="11"/>
      <c r="AG107" s="11"/>
      <c r="AH107" s="11"/>
      <c r="AI107" s="11"/>
      <c r="AJ107" s="11"/>
      <c r="AK107" s="11"/>
    </row>
    <row r="108" ht="13.5" customHeight="1">
      <c r="A108" s="382"/>
      <c r="B108" s="388" t="s">
        <v>887</v>
      </c>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11"/>
      <c r="AA108" s="189"/>
      <c r="AB108" s="11"/>
      <c r="AC108" s="264"/>
      <c r="AD108" s="264"/>
      <c r="AE108" s="11"/>
      <c r="AF108" s="11"/>
      <c r="AG108" s="11"/>
      <c r="AH108" s="11"/>
      <c r="AI108" s="11"/>
      <c r="AJ108" s="11"/>
      <c r="AK108" s="11"/>
    </row>
    <row r="109" ht="13.5" customHeight="1">
      <c r="A109" s="389">
        <f>A60</f>
        <v>20</v>
      </c>
      <c r="B109" s="390" t="str">
        <f>IF(B60="","",B60)</f>
        <v/>
      </c>
      <c r="C109" s="32"/>
      <c r="D109" s="32"/>
      <c r="E109" s="32"/>
      <c r="F109" s="32"/>
      <c r="G109" s="32"/>
      <c r="H109" s="391" t="s">
        <v>870</v>
      </c>
      <c r="I109" s="391"/>
      <c r="J109" s="395"/>
      <c r="K109" s="128"/>
      <c r="L109" s="128"/>
      <c r="M109" s="128"/>
      <c r="N109" s="128"/>
      <c r="O109" s="128"/>
      <c r="P109" s="128"/>
      <c r="Q109" s="128"/>
      <c r="R109" s="128"/>
      <c r="S109" s="391" t="s">
        <v>872</v>
      </c>
      <c r="T109" s="32"/>
      <c r="U109" s="393">
        <f>IF(H60="","",H60)</f>
        <v>0</v>
      </c>
      <c r="V109" s="128"/>
      <c r="W109" s="391" t="s">
        <v>873</v>
      </c>
      <c r="X109" s="32"/>
      <c r="Y109" s="394">
        <f>IF((W60="")*(X60=""),"",SUM(W60:X60))</f>
        <v>0</v>
      </c>
      <c r="Z109" s="11"/>
      <c r="AA109" s="189"/>
      <c r="AB109" s="11"/>
      <c r="AC109" s="264"/>
      <c r="AD109" s="264"/>
      <c r="AE109" s="11"/>
      <c r="AF109" s="11"/>
      <c r="AG109" s="11"/>
      <c r="AH109" s="11"/>
      <c r="AI109" s="11"/>
      <c r="AJ109" s="11"/>
      <c r="AK109" s="11"/>
    </row>
    <row r="110" ht="13.5" customHeight="1">
      <c r="A110" s="382"/>
      <c r="B110" s="388" t="s">
        <v>887</v>
      </c>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11"/>
      <c r="AA110" s="189"/>
      <c r="AB110" s="11"/>
      <c r="AC110" s="264"/>
      <c r="AD110" s="264"/>
      <c r="AE110" s="11"/>
      <c r="AF110" s="11"/>
      <c r="AG110" s="11"/>
      <c r="AH110" s="11"/>
      <c r="AI110" s="11"/>
      <c r="AJ110" s="11"/>
      <c r="AK110" s="11"/>
    </row>
    <row r="111" ht="13.5" customHeight="1">
      <c r="A111" s="389">
        <f>A61</f>
        <v>21</v>
      </c>
      <c r="B111" s="390" t="str">
        <f>IF(B61="","",B61)</f>
        <v/>
      </c>
      <c r="C111" s="32"/>
      <c r="D111" s="32"/>
      <c r="E111" s="32"/>
      <c r="F111" s="32"/>
      <c r="G111" s="32"/>
      <c r="H111" s="391" t="s">
        <v>870</v>
      </c>
      <c r="I111" s="391"/>
      <c r="J111" s="395"/>
      <c r="K111" s="128"/>
      <c r="L111" s="128"/>
      <c r="M111" s="128"/>
      <c r="N111" s="128"/>
      <c r="O111" s="128"/>
      <c r="P111" s="128"/>
      <c r="Q111" s="128"/>
      <c r="R111" s="128"/>
      <c r="S111" s="391" t="s">
        <v>872</v>
      </c>
      <c r="T111" s="32"/>
      <c r="U111" s="393">
        <f>IF(H61="","",H61)</f>
        <v>0</v>
      </c>
      <c r="V111" s="128"/>
      <c r="W111" s="391" t="s">
        <v>873</v>
      </c>
      <c r="X111" s="32"/>
      <c r="Y111" s="394">
        <f>IF((W61="")*(X61=""),"",SUM(W61:X61))</f>
        <v>0</v>
      </c>
      <c r="Z111" s="11"/>
      <c r="AA111" s="189"/>
      <c r="AB111" s="11"/>
      <c r="AC111" s="264"/>
      <c r="AD111" s="264"/>
      <c r="AE111" s="11"/>
      <c r="AF111" s="11"/>
      <c r="AG111" s="11"/>
      <c r="AH111" s="11"/>
      <c r="AI111" s="11"/>
      <c r="AJ111" s="11"/>
      <c r="AK111" s="11"/>
    </row>
    <row r="112" ht="13.5" customHeight="1">
      <c r="A112" s="382"/>
      <c r="B112" s="388" t="s">
        <v>887</v>
      </c>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11"/>
      <c r="AA112" s="189"/>
      <c r="AB112" s="11"/>
      <c r="AC112" s="264"/>
      <c r="AD112" s="264"/>
      <c r="AE112" s="11"/>
      <c r="AF112" s="11"/>
      <c r="AG112" s="11"/>
      <c r="AH112" s="11"/>
      <c r="AI112" s="11"/>
      <c r="AJ112" s="11"/>
      <c r="AK112" s="11"/>
    </row>
    <row r="113" ht="13.5" customHeight="1">
      <c r="A113" s="389">
        <f>A62</f>
        <v>22</v>
      </c>
      <c r="B113" s="390" t="str">
        <f>IF(B62="","",B62)</f>
        <v/>
      </c>
      <c r="C113" s="32"/>
      <c r="D113" s="32"/>
      <c r="E113" s="32"/>
      <c r="F113" s="32"/>
      <c r="G113" s="32"/>
      <c r="H113" s="391" t="s">
        <v>870</v>
      </c>
      <c r="I113" s="391"/>
      <c r="J113" s="395"/>
      <c r="K113" s="128"/>
      <c r="L113" s="128"/>
      <c r="M113" s="128"/>
      <c r="N113" s="128"/>
      <c r="O113" s="128"/>
      <c r="P113" s="128"/>
      <c r="Q113" s="128"/>
      <c r="R113" s="128"/>
      <c r="S113" s="391" t="s">
        <v>872</v>
      </c>
      <c r="T113" s="32"/>
      <c r="U113" s="393">
        <f>IF(H62="","",H62)</f>
        <v>0</v>
      </c>
      <c r="V113" s="128"/>
      <c r="W113" s="391" t="s">
        <v>873</v>
      </c>
      <c r="X113" s="32"/>
      <c r="Y113" s="394">
        <f>IF((W62="")*(X62=""),"",SUM(W62:X62))</f>
        <v>0</v>
      </c>
      <c r="Z113" s="11"/>
      <c r="AA113" s="189"/>
      <c r="AB113" s="11"/>
      <c r="AC113" s="264"/>
      <c r="AD113" s="264"/>
      <c r="AE113" s="11"/>
      <c r="AF113" s="11"/>
      <c r="AG113" s="11"/>
      <c r="AH113" s="11"/>
      <c r="AI113" s="11"/>
      <c r="AJ113" s="11"/>
      <c r="AK113" s="11"/>
    </row>
    <row r="114" ht="13.5" customHeight="1">
      <c r="A114" s="382"/>
      <c r="B114" s="388" t="s">
        <v>887</v>
      </c>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11"/>
      <c r="AA114" s="189"/>
      <c r="AB114" s="11"/>
      <c r="AC114" s="264"/>
      <c r="AD114" s="264"/>
      <c r="AE114" s="11"/>
      <c r="AF114" s="11"/>
      <c r="AG114" s="11"/>
      <c r="AH114" s="11"/>
      <c r="AI114" s="11"/>
      <c r="AJ114" s="11"/>
      <c r="AK114" s="11"/>
    </row>
    <row r="115" ht="13.5" customHeight="1">
      <c r="A115" s="389">
        <f>A63</f>
        <v>23</v>
      </c>
      <c r="B115" s="390" t="str">
        <f>IF(B63="","",B63)</f>
        <v/>
      </c>
      <c r="C115" s="32"/>
      <c r="D115" s="32"/>
      <c r="E115" s="32"/>
      <c r="F115" s="32"/>
      <c r="G115" s="32"/>
      <c r="H115" s="391" t="s">
        <v>870</v>
      </c>
      <c r="I115" s="391"/>
      <c r="J115" s="395"/>
      <c r="K115" s="128"/>
      <c r="L115" s="128"/>
      <c r="M115" s="128"/>
      <c r="N115" s="128"/>
      <c r="O115" s="128"/>
      <c r="P115" s="128"/>
      <c r="Q115" s="128"/>
      <c r="R115" s="128"/>
      <c r="S115" s="391" t="s">
        <v>872</v>
      </c>
      <c r="T115" s="32"/>
      <c r="U115" s="393">
        <f>IF(H63="","",H63)</f>
        <v>0</v>
      </c>
      <c r="V115" s="128"/>
      <c r="W115" s="391" t="s">
        <v>873</v>
      </c>
      <c r="X115" s="32"/>
      <c r="Y115" s="394">
        <f>IF((W63="")*(X63=""),"",SUM(W63:X63))</f>
        <v>0</v>
      </c>
      <c r="Z115" s="11"/>
      <c r="AA115" s="189"/>
      <c r="AB115" s="11"/>
      <c r="AC115" s="264"/>
      <c r="AD115" s="264"/>
      <c r="AE115" s="11"/>
      <c r="AF115" s="11"/>
      <c r="AG115" s="11"/>
      <c r="AH115" s="11"/>
      <c r="AI115" s="11"/>
      <c r="AJ115" s="11"/>
      <c r="AK115" s="11"/>
    </row>
    <row r="116" ht="13.5" customHeight="1">
      <c r="A116" s="382"/>
      <c r="B116" s="388" t="s">
        <v>887</v>
      </c>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11"/>
      <c r="AA116" s="189"/>
      <c r="AB116" s="11"/>
      <c r="AC116" s="264"/>
      <c r="AD116" s="264"/>
      <c r="AE116" s="11"/>
      <c r="AF116" s="11"/>
      <c r="AG116" s="11"/>
      <c r="AH116" s="11"/>
      <c r="AI116" s="11"/>
      <c r="AJ116" s="11"/>
      <c r="AK116" s="11"/>
    </row>
    <row r="117" ht="13.5" customHeight="1">
      <c r="A117" s="389">
        <f>A64</f>
        <v>24</v>
      </c>
      <c r="B117" s="390" t="str">
        <f>IF(B64="","",B64)</f>
        <v/>
      </c>
      <c r="C117" s="32"/>
      <c r="D117" s="32"/>
      <c r="E117" s="32"/>
      <c r="F117" s="32"/>
      <c r="G117" s="32"/>
      <c r="H117" s="391" t="s">
        <v>870</v>
      </c>
      <c r="I117" s="391"/>
      <c r="J117" s="395"/>
      <c r="K117" s="128"/>
      <c r="L117" s="128"/>
      <c r="M117" s="128"/>
      <c r="N117" s="128"/>
      <c r="O117" s="128"/>
      <c r="P117" s="128"/>
      <c r="Q117" s="128"/>
      <c r="R117" s="128"/>
      <c r="S117" s="391" t="s">
        <v>872</v>
      </c>
      <c r="T117" s="32"/>
      <c r="U117" s="393">
        <f>IF(H64="","",H64)</f>
        <v>0</v>
      </c>
      <c r="V117" s="128"/>
      <c r="W117" s="391" t="s">
        <v>873</v>
      </c>
      <c r="X117" s="32"/>
      <c r="Y117" s="394">
        <f>IF((W64="")*(X64=""),"",SUM(W64:X64))</f>
        <v>0</v>
      </c>
      <c r="Z117" s="11"/>
      <c r="AA117" s="189"/>
      <c r="AB117" s="11"/>
      <c r="AC117" s="264"/>
      <c r="AD117" s="264"/>
      <c r="AE117" s="11"/>
      <c r="AF117" s="11"/>
      <c r="AG117" s="11"/>
      <c r="AH117" s="11"/>
      <c r="AI117" s="11"/>
      <c r="AJ117" s="11"/>
      <c r="AK117" s="11"/>
    </row>
    <row r="118" ht="13.5" customHeight="1">
      <c r="A118" s="382"/>
      <c r="B118" s="388" t="s">
        <v>887</v>
      </c>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11"/>
      <c r="AA118" s="189"/>
      <c r="AB118" s="11"/>
      <c r="AC118" s="264"/>
      <c r="AD118" s="264"/>
      <c r="AE118" s="11"/>
      <c r="AF118" s="11"/>
      <c r="AG118" s="11"/>
      <c r="AH118" s="11"/>
      <c r="AI118" s="11"/>
      <c r="AJ118" s="11"/>
      <c r="AK118" s="11"/>
    </row>
    <row r="119" ht="13.5" customHeight="1">
      <c r="A119" s="389">
        <f>A65</f>
        <v>25</v>
      </c>
      <c r="B119" s="390" t="str">
        <f>IF(B65="","",B65)</f>
        <v/>
      </c>
      <c r="C119" s="32"/>
      <c r="D119" s="32"/>
      <c r="E119" s="32"/>
      <c r="F119" s="32"/>
      <c r="G119" s="32"/>
      <c r="H119" s="391" t="s">
        <v>870</v>
      </c>
      <c r="I119" s="391"/>
      <c r="J119" s="395"/>
      <c r="K119" s="128"/>
      <c r="L119" s="128"/>
      <c r="M119" s="128"/>
      <c r="N119" s="128"/>
      <c r="O119" s="128"/>
      <c r="P119" s="128"/>
      <c r="Q119" s="128"/>
      <c r="R119" s="128"/>
      <c r="S119" s="391" t="s">
        <v>872</v>
      </c>
      <c r="T119" s="32"/>
      <c r="U119" s="393">
        <f>IF(H65="","",H65)</f>
        <v>0</v>
      </c>
      <c r="V119" s="128"/>
      <c r="W119" s="391" t="s">
        <v>873</v>
      </c>
      <c r="X119" s="32"/>
      <c r="Y119" s="394">
        <f>IF((W65="")*(X65=""),"",SUM(W65:X65))</f>
        <v>0</v>
      </c>
      <c r="Z119" s="11"/>
      <c r="AA119" s="189"/>
      <c r="AB119" s="11"/>
      <c r="AC119" s="264"/>
      <c r="AD119" s="264"/>
      <c r="AE119" s="11"/>
      <c r="AF119" s="11"/>
      <c r="AG119" s="11"/>
      <c r="AH119" s="11"/>
      <c r="AI119" s="11"/>
      <c r="AJ119" s="11"/>
      <c r="AK119" s="11"/>
    </row>
    <row r="120" ht="13.5" customHeight="1">
      <c r="A120" s="382"/>
      <c r="B120" s="388" t="s">
        <v>887</v>
      </c>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11"/>
      <c r="AA120" s="189"/>
      <c r="AB120" s="11"/>
      <c r="AC120" s="264"/>
      <c r="AD120" s="264"/>
      <c r="AE120" s="11"/>
      <c r="AF120" s="11"/>
      <c r="AG120" s="11"/>
      <c r="AH120" s="11"/>
      <c r="AI120" s="11"/>
      <c r="AJ120" s="11"/>
      <c r="AK120" s="11"/>
    </row>
    <row r="121" ht="13.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89"/>
      <c r="AB121" s="11"/>
      <c r="AC121" s="264"/>
      <c r="AD121" s="264"/>
      <c r="AE121" s="11"/>
      <c r="AF121" s="11"/>
      <c r="AG121" s="11"/>
      <c r="AH121" s="11"/>
      <c r="AI121" s="11"/>
      <c r="AJ121" s="11"/>
      <c r="AK121" s="11"/>
    </row>
    <row r="122" ht="13.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89"/>
      <c r="AB122" s="11"/>
      <c r="AC122" s="264"/>
      <c r="AD122" s="264"/>
      <c r="AE122" s="11"/>
      <c r="AF122" s="11"/>
      <c r="AG122" s="11"/>
      <c r="AH122" s="11"/>
      <c r="AI122" s="11"/>
      <c r="AJ122" s="11"/>
      <c r="AK122" s="11"/>
    </row>
    <row r="123" ht="13.5" customHeight="1">
      <c r="A123" s="11" t="s">
        <v>895</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89"/>
      <c r="AB123" s="11"/>
      <c r="AC123" s="264"/>
      <c r="AD123" s="264"/>
      <c r="AE123" s="11"/>
      <c r="AF123" s="11"/>
      <c r="AG123" s="11"/>
      <c r="AH123" s="11"/>
      <c r="AI123" s="11"/>
      <c r="AJ123" s="11"/>
      <c r="AK123" s="11"/>
    </row>
    <row r="124" ht="13.5" customHeight="1">
      <c r="A124" s="256"/>
      <c r="B124" s="256" t="s">
        <v>897</v>
      </c>
      <c r="C124" s="256" t="s">
        <v>898</v>
      </c>
      <c r="D124" s="256" t="s">
        <v>899</v>
      </c>
      <c r="E124" s="256" t="s">
        <v>900</v>
      </c>
      <c r="F124" s="256" t="s">
        <v>901</v>
      </c>
      <c r="G124" s="256" t="s">
        <v>902</v>
      </c>
      <c r="H124" s="256" t="s">
        <v>903</v>
      </c>
      <c r="I124" s="256" t="s">
        <v>904</v>
      </c>
      <c r="J124" s="256" t="s">
        <v>905</v>
      </c>
      <c r="K124" s="256" t="s">
        <v>906</v>
      </c>
      <c r="L124" s="256" t="s">
        <v>907</v>
      </c>
      <c r="M124" s="256" t="s">
        <v>908</v>
      </c>
      <c r="N124" s="256" t="s">
        <v>747</v>
      </c>
      <c r="O124" s="256" t="s">
        <v>909</v>
      </c>
      <c r="P124" s="256" t="s">
        <v>910</v>
      </c>
      <c r="Q124" s="256" t="s">
        <v>911</v>
      </c>
      <c r="R124" s="256" t="s">
        <v>912</v>
      </c>
      <c r="S124" s="256" t="s">
        <v>838</v>
      </c>
      <c r="T124" s="256" t="s">
        <v>552</v>
      </c>
      <c r="U124" s="256"/>
      <c r="V124" s="256"/>
      <c r="W124" s="256"/>
      <c r="X124" s="256"/>
      <c r="Y124" s="256"/>
      <c r="Z124" s="256"/>
      <c r="AA124" s="256"/>
      <c r="AB124" s="256"/>
      <c r="AC124" s="256"/>
      <c r="AD124" s="256"/>
      <c r="AE124" s="256"/>
      <c r="AF124" s="256"/>
      <c r="AG124" s="256"/>
      <c r="AH124" s="256"/>
      <c r="AI124" s="256"/>
      <c r="AJ124" s="256"/>
      <c r="AK124" s="256"/>
    </row>
    <row r="125" ht="20.25" customHeight="1">
      <c r="A125" s="397"/>
      <c r="B125" s="397" t="str">
        <f>IF(F18&gt;0,"Yes",IF(H18&gt;0,"Yes",IF(I18&gt;0,"Yes",IF(K18&gt;0,"Yes",IF(M18&gt;0,"Yes","No")))))</f>
        <v>Yes</v>
      </c>
      <c r="C125" s="397" t="str">
        <f>IF(F25&gt;0,"Yes",IF(H25&gt;0,"Yes",IF(I25&gt;0,"Yes",IF(K25&gt;0,"Yes",IF(M25&gt;0,"Yes","No")))))</f>
        <v>Yes</v>
      </c>
      <c r="D125" s="397" t="str">
        <f>X19</f>
        <v>Yes</v>
      </c>
      <c r="E125" s="397" t="str">
        <f>IF(F21="Yes","Yes",IF(H21="Yes","Yes",IF(I21="Yes","Yes",IF(K21="Yes","Yes",IF(M21="Yes","Yes","No")))))</f>
        <v>Yes</v>
      </c>
      <c r="F125" s="397" t="str">
        <f>IF(F28="Yes","Yes",IF(H28="Yes","Yes",IF(I28="Yes","Yes",IF(K28="Yes","Yes",IF(M28="Yes","Yes","No")))))</f>
        <v>No</v>
      </c>
      <c r="G125" s="397" t="str">
        <f>'Task 1'!I38</f>
        <v>Yes</v>
      </c>
      <c r="H125" s="397">
        <f>H66</f>
        <v>391</v>
      </c>
      <c r="I125" s="397"/>
      <c r="J125" s="414">
        <f>J66</f>
        <v>9</v>
      </c>
      <c r="K125" s="415">
        <f>W66</f>
        <v>0</v>
      </c>
      <c r="L125" s="414"/>
      <c r="M125" s="397">
        <f t="shared" ref="M125:Q125" si="5">M66</f>
        <v>6</v>
      </c>
      <c r="N125" s="397">
        <f t="shared" si="5"/>
        <v>0</v>
      </c>
      <c r="O125" s="397">
        <f t="shared" si="5"/>
        <v>0</v>
      </c>
      <c r="P125" s="397">
        <f t="shared" si="5"/>
        <v>8</v>
      </c>
      <c r="Q125" s="397">
        <f t="shared" si="5"/>
        <v>4</v>
      </c>
      <c r="R125" s="397">
        <f>R66+S66+T66</f>
        <v>0</v>
      </c>
      <c r="S125" s="397">
        <f t="shared" ref="S125:T125" si="6">U66</f>
        <v>0</v>
      </c>
      <c r="T125" s="416">
        <f t="shared" si="6"/>
        <v>0</v>
      </c>
      <c r="U125" s="397"/>
      <c r="V125" s="256"/>
      <c r="W125" s="256"/>
      <c r="X125" s="256"/>
      <c r="Y125" s="256"/>
      <c r="Z125" s="256"/>
      <c r="AA125" s="256"/>
      <c r="AB125" s="256"/>
      <c r="AC125" s="256"/>
      <c r="AD125" s="256"/>
      <c r="AE125" s="256"/>
      <c r="AF125" s="256"/>
      <c r="AG125" s="256"/>
      <c r="AH125" s="256"/>
      <c r="AI125" s="256"/>
      <c r="AJ125" s="256"/>
      <c r="AK125" s="256"/>
    </row>
    <row r="126" ht="13.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89"/>
      <c r="AB126" s="11"/>
      <c r="AC126" s="264"/>
      <c r="AD126" s="264"/>
      <c r="AE126" s="11"/>
      <c r="AF126" s="11"/>
      <c r="AG126" s="11"/>
      <c r="AH126" s="11"/>
      <c r="AI126" s="11"/>
      <c r="AJ126" s="11"/>
      <c r="AK126" s="11"/>
    </row>
    <row r="127" ht="13.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89"/>
      <c r="AB127" s="11"/>
      <c r="AC127" s="264"/>
      <c r="AD127" s="264"/>
      <c r="AE127" s="11"/>
      <c r="AF127" s="11"/>
      <c r="AG127" s="11"/>
      <c r="AH127" s="11"/>
      <c r="AI127" s="11"/>
      <c r="AJ127" s="11"/>
      <c r="AK127" s="11"/>
    </row>
    <row r="128" ht="13.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89"/>
      <c r="AB128" s="11"/>
      <c r="AC128" s="264"/>
      <c r="AD128" s="264"/>
      <c r="AE128" s="11"/>
      <c r="AF128" s="11"/>
      <c r="AG128" s="11"/>
      <c r="AH128" s="11"/>
      <c r="AI128" s="11"/>
      <c r="AJ128" s="11"/>
      <c r="AK128" s="11"/>
    </row>
    <row r="129" ht="13.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89"/>
      <c r="AB129" s="11"/>
      <c r="AC129" s="264"/>
      <c r="AD129" s="264"/>
      <c r="AE129" s="11"/>
      <c r="AF129" s="11"/>
      <c r="AG129" s="11"/>
      <c r="AH129" s="11"/>
      <c r="AI129" s="11"/>
      <c r="AJ129" s="11"/>
      <c r="AK129" s="11"/>
    </row>
    <row r="130" ht="13.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89"/>
      <c r="AB130" s="11"/>
      <c r="AC130" s="264"/>
      <c r="AD130" s="264"/>
      <c r="AE130" s="11"/>
      <c r="AF130" s="11"/>
      <c r="AG130" s="11"/>
      <c r="AH130" s="11"/>
      <c r="AI130" s="11"/>
      <c r="AJ130" s="11"/>
      <c r="AK130" s="11"/>
    </row>
    <row r="131" ht="13.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89"/>
      <c r="AB131" s="11"/>
      <c r="AC131" s="264"/>
      <c r="AD131" s="264"/>
      <c r="AE131" s="11"/>
      <c r="AF131" s="11"/>
      <c r="AG131" s="11"/>
      <c r="AH131" s="11"/>
      <c r="AI131" s="11"/>
      <c r="AJ131" s="11"/>
      <c r="AK131" s="11"/>
    </row>
    <row r="132" ht="13.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89"/>
      <c r="AB132" s="11"/>
      <c r="AC132" s="264"/>
      <c r="AD132" s="264"/>
      <c r="AE132" s="11"/>
      <c r="AF132" s="11"/>
      <c r="AG132" s="11"/>
      <c r="AH132" s="11"/>
      <c r="AI132" s="11"/>
      <c r="AJ132" s="11"/>
      <c r="AK132" s="11"/>
    </row>
    <row r="133" ht="13.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89"/>
      <c r="AB133" s="11"/>
      <c r="AC133" s="264"/>
      <c r="AD133" s="264"/>
      <c r="AE133" s="11"/>
      <c r="AF133" s="11"/>
      <c r="AG133" s="11"/>
      <c r="AH133" s="11"/>
      <c r="AI133" s="11"/>
      <c r="AJ133" s="11"/>
      <c r="AK133" s="11"/>
    </row>
    <row r="134" ht="13.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89"/>
      <c r="AB134" s="11"/>
      <c r="AC134" s="264"/>
      <c r="AD134" s="264"/>
      <c r="AE134" s="11"/>
      <c r="AF134" s="11"/>
      <c r="AG134" s="11"/>
      <c r="AH134" s="11"/>
      <c r="AI134" s="11"/>
      <c r="AJ134" s="11"/>
      <c r="AK134" s="11"/>
    </row>
    <row r="135" ht="13.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89"/>
      <c r="AB135" s="11"/>
      <c r="AC135" s="264"/>
      <c r="AD135" s="264"/>
      <c r="AE135" s="11"/>
      <c r="AF135" s="11"/>
      <c r="AG135" s="11"/>
      <c r="AH135" s="11"/>
      <c r="AI135" s="11"/>
      <c r="AJ135" s="11"/>
      <c r="AK135" s="11"/>
    </row>
    <row r="136" ht="13.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89"/>
      <c r="AB136" s="11"/>
      <c r="AC136" s="264"/>
      <c r="AD136" s="264"/>
      <c r="AE136" s="11"/>
      <c r="AF136" s="11"/>
      <c r="AG136" s="11"/>
      <c r="AH136" s="11"/>
      <c r="AI136" s="11"/>
      <c r="AJ136" s="11"/>
      <c r="AK136" s="11"/>
    </row>
    <row r="137" ht="13.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89"/>
      <c r="AB137" s="11"/>
      <c r="AC137" s="264"/>
      <c r="AD137" s="264"/>
      <c r="AE137" s="11"/>
      <c r="AF137" s="11"/>
      <c r="AG137" s="11"/>
      <c r="AH137" s="11"/>
      <c r="AI137" s="11"/>
      <c r="AJ137" s="11"/>
      <c r="AK137" s="11"/>
    </row>
    <row r="138" ht="13.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89"/>
      <c r="AB138" s="11"/>
      <c r="AC138" s="264"/>
      <c r="AD138" s="264"/>
      <c r="AE138" s="11"/>
      <c r="AF138" s="11"/>
      <c r="AG138" s="11"/>
      <c r="AH138" s="11"/>
      <c r="AI138" s="11"/>
      <c r="AJ138" s="11"/>
      <c r="AK138" s="11"/>
    </row>
    <row r="139" ht="13.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89"/>
      <c r="AB139" s="11"/>
      <c r="AC139" s="264"/>
      <c r="AD139" s="264"/>
      <c r="AE139" s="11"/>
      <c r="AF139" s="11"/>
      <c r="AG139" s="11"/>
      <c r="AH139" s="11"/>
      <c r="AI139" s="11"/>
      <c r="AJ139" s="11"/>
      <c r="AK139" s="11"/>
    </row>
    <row r="140" ht="13.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89"/>
      <c r="AB140" s="11"/>
      <c r="AC140" s="264"/>
      <c r="AD140" s="264"/>
      <c r="AE140" s="11"/>
      <c r="AF140" s="11"/>
      <c r="AG140" s="11"/>
      <c r="AH140" s="11"/>
      <c r="AI140" s="11"/>
      <c r="AJ140" s="11"/>
      <c r="AK140" s="11"/>
    </row>
    <row r="141" ht="13.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89"/>
      <c r="AB141" s="11"/>
      <c r="AC141" s="264"/>
      <c r="AD141" s="264"/>
      <c r="AE141" s="11"/>
      <c r="AF141" s="11"/>
      <c r="AG141" s="11"/>
      <c r="AH141" s="11"/>
      <c r="AI141" s="11"/>
      <c r="AJ141" s="11"/>
      <c r="AK141" s="11"/>
    </row>
    <row r="142" ht="13.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89"/>
      <c r="AB142" s="11"/>
      <c r="AC142" s="264"/>
      <c r="AD142" s="264"/>
      <c r="AE142" s="11"/>
      <c r="AF142" s="11"/>
      <c r="AG142" s="11"/>
      <c r="AH142" s="11"/>
      <c r="AI142" s="11"/>
      <c r="AJ142" s="11"/>
      <c r="AK142" s="11"/>
    </row>
    <row r="143" ht="13.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89"/>
      <c r="AB143" s="11"/>
      <c r="AC143" s="264"/>
      <c r="AD143" s="264"/>
      <c r="AE143" s="11"/>
      <c r="AF143" s="11"/>
      <c r="AG143" s="11"/>
      <c r="AH143" s="11"/>
      <c r="AI143" s="11"/>
      <c r="AJ143" s="11"/>
      <c r="AK143" s="11"/>
    </row>
    <row r="144" ht="13.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89"/>
      <c r="AB144" s="11"/>
      <c r="AC144" s="264"/>
      <c r="AD144" s="264"/>
      <c r="AE144" s="11"/>
      <c r="AF144" s="11"/>
      <c r="AG144" s="11"/>
      <c r="AH144" s="11"/>
      <c r="AI144" s="11"/>
      <c r="AJ144" s="11"/>
      <c r="AK144" s="11"/>
    </row>
    <row r="145" ht="13.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89"/>
      <c r="AB145" s="11"/>
      <c r="AC145" s="264"/>
      <c r="AD145" s="264"/>
      <c r="AE145" s="11"/>
      <c r="AF145" s="11"/>
      <c r="AG145" s="11"/>
      <c r="AH145" s="11"/>
      <c r="AI145" s="11"/>
      <c r="AJ145" s="11"/>
      <c r="AK145" s="11"/>
    </row>
    <row r="146" ht="13.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89"/>
      <c r="AB146" s="11"/>
      <c r="AC146" s="264"/>
      <c r="AD146" s="264"/>
      <c r="AE146" s="11"/>
      <c r="AF146" s="11"/>
      <c r="AG146" s="11"/>
      <c r="AH146" s="11"/>
      <c r="AI146" s="11"/>
      <c r="AJ146" s="11"/>
      <c r="AK146" s="11"/>
    </row>
    <row r="147" ht="13.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89"/>
      <c r="AB147" s="11"/>
      <c r="AC147" s="264"/>
      <c r="AD147" s="264"/>
      <c r="AE147" s="11"/>
      <c r="AF147" s="11"/>
      <c r="AG147" s="11"/>
      <c r="AH147" s="11"/>
      <c r="AI147" s="11"/>
      <c r="AJ147" s="11"/>
      <c r="AK147" s="11"/>
    </row>
    <row r="148" ht="13.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89"/>
      <c r="AB148" s="11"/>
      <c r="AC148" s="264"/>
      <c r="AD148" s="264"/>
      <c r="AE148" s="11"/>
      <c r="AF148" s="11"/>
      <c r="AG148" s="11"/>
      <c r="AH148" s="11"/>
      <c r="AI148" s="11"/>
      <c r="AJ148" s="11"/>
      <c r="AK148" s="11"/>
    </row>
    <row r="149" ht="13.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89"/>
      <c r="AB149" s="11"/>
      <c r="AC149" s="264"/>
      <c r="AD149" s="264"/>
      <c r="AE149" s="11"/>
      <c r="AF149" s="11"/>
      <c r="AG149" s="11"/>
      <c r="AH149" s="11"/>
      <c r="AI149" s="11"/>
      <c r="AJ149" s="11"/>
      <c r="AK149" s="11"/>
    </row>
    <row r="150" ht="13.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89"/>
      <c r="AB150" s="11"/>
      <c r="AC150" s="264"/>
      <c r="AD150" s="264"/>
      <c r="AE150" s="11"/>
      <c r="AF150" s="11"/>
      <c r="AG150" s="11"/>
      <c r="AH150" s="11"/>
      <c r="AI150" s="11"/>
      <c r="AJ150" s="11"/>
      <c r="AK150" s="11"/>
    </row>
    <row r="151" ht="13.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89"/>
      <c r="AB151" s="11"/>
      <c r="AC151" s="264"/>
      <c r="AD151" s="264"/>
      <c r="AE151" s="11"/>
      <c r="AF151" s="11"/>
      <c r="AG151" s="11"/>
      <c r="AH151" s="11"/>
      <c r="AI151" s="11"/>
      <c r="AJ151" s="11"/>
      <c r="AK151" s="11"/>
    </row>
    <row r="152" ht="13.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89"/>
      <c r="AB152" s="11"/>
      <c r="AC152" s="264"/>
      <c r="AD152" s="264"/>
      <c r="AE152" s="11"/>
      <c r="AF152" s="11"/>
      <c r="AG152" s="11"/>
      <c r="AH152" s="11"/>
      <c r="AI152" s="11"/>
      <c r="AJ152" s="11"/>
      <c r="AK152" s="11"/>
    </row>
    <row r="153" ht="13.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89"/>
      <c r="AB153" s="11"/>
      <c r="AC153" s="264"/>
      <c r="AD153" s="264"/>
      <c r="AE153" s="11"/>
      <c r="AF153" s="11"/>
      <c r="AG153" s="11"/>
      <c r="AH153" s="11"/>
      <c r="AI153" s="11"/>
      <c r="AJ153" s="11"/>
      <c r="AK153" s="11"/>
    </row>
    <row r="154" ht="13.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89"/>
      <c r="AB154" s="11"/>
      <c r="AC154" s="264"/>
      <c r="AD154" s="264"/>
      <c r="AE154" s="11"/>
      <c r="AF154" s="11"/>
      <c r="AG154" s="11"/>
      <c r="AH154" s="11"/>
      <c r="AI154" s="11"/>
      <c r="AJ154" s="11"/>
      <c r="AK154" s="11"/>
    </row>
    <row r="155" ht="13.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89"/>
      <c r="AB155" s="11"/>
      <c r="AC155" s="264"/>
      <c r="AD155" s="264"/>
      <c r="AE155" s="11"/>
      <c r="AF155" s="11"/>
      <c r="AG155" s="11"/>
      <c r="AH155" s="11"/>
      <c r="AI155" s="11"/>
      <c r="AJ155" s="11"/>
      <c r="AK155" s="11"/>
    </row>
    <row r="156" ht="13.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89"/>
      <c r="AB156" s="11"/>
      <c r="AC156" s="264"/>
      <c r="AD156" s="264"/>
      <c r="AE156" s="11"/>
      <c r="AF156" s="11"/>
      <c r="AG156" s="11"/>
      <c r="AH156" s="11"/>
      <c r="AI156" s="11"/>
      <c r="AJ156" s="11"/>
      <c r="AK156" s="11"/>
    </row>
    <row r="157" ht="13.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89"/>
      <c r="AB157" s="11"/>
      <c r="AC157" s="264"/>
      <c r="AD157" s="264"/>
      <c r="AE157" s="11"/>
      <c r="AF157" s="11"/>
      <c r="AG157" s="11"/>
      <c r="AH157" s="11"/>
      <c r="AI157" s="11"/>
      <c r="AJ157" s="11"/>
      <c r="AK157" s="11"/>
    </row>
    <row r="158" ht="13.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89"/>
      <c r="AB158" s="11"/>
      <c r="AC158" s="264"/>
      <c r="AD158" s="264"/>
      <c r="AE158" s="11"/>
      <c r="AF158" s="11"/>
      <c r="AG158" s="11"/>
      <c r="AH158" s="11"/>
      <c r="AI158" s="11"/>
      <c r="AJ158" s="11"/>
      <c r="AK158" s="11"/>
    </row>
    <row r="159" ht="13.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89"/>
      <c r="AB159" s="11"/>
      <c r="AC159" s="264"/>
      <c r="AD159" s="264"/>
      <c r="AE159" s="11"/>
      <c r="AF159" s="11"/>
      <c r="AG159" s="11"/>
      <c r="AH159" s="11"/>
      <c r="AI159" s="11"/>
      <c r="AJ159" s="11"/>
      <c r="AK159" s="11"/>
    </row>
    <row r="160" ht="13.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89"/>
      <c r="AB160" s="11"/>
      <c r="AC160" s="264"/>
      <c r="AD160" s="264"/>
      <c r="AE160" s="11"/>
      <c r="AF160" s="11"/>
      <c r="AG160" s="11"/>
      <c r="AH160" s="11"/>
      <c r="AI160" s="11"/>
      <c r="AJ160" s="11"/>
      <c r="AK160" s="11"/>
    </row>
    <row r="161" ht="13.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89"/>
      <c r="AB161" s="11"/>
      <c r="AC161" s="264"/>
      <c r="AD161" s="264"/>
      <c r="AE161" s="11"/>
      <c r="AF161" s="11"/>
      <c r="AG161" s="11"/>
      <c r="AH161" s="11"/>
      <c r="AI161" s="11"/>
      <c r="AJ161" s="11"/>
      <c r="AK161" s="11"/>
    </row>
    <row r="162" ht="13.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89"/>
      <c r="AB162" s="11"/>
      <c r="AC162" s="264"/>
      <c r="AD162" s="264"/>
      <c r="AE162" s="11"/>
      <c r="AF162" s="11"/>
      <c r="AG162" s="11"/>
      <c r="AH162" s="11"/>
      <c r="AI162" s="11"/>
      <c r="AJ162" s="11"/>
      <c r="AK162" s="11"/>
    </row>
    <row r="163" ht="13.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89"/>
      <c r="AB163" s="11"/>
      <c r="AC163" s="264"/>
      <c r="AD163" s="264"/>
      <c r="AE163" s="11"/>
      <c r="AF163" s="11"/>
      <c r="AG163" s="11"/>
      <c r="AH163" s="11"/>
      <c r="AI163" s="11"/>
      <c r="AJ163" s="11"/>
      <c r="AK163" s="11"/>
    </row>
    <row r="164" ht="13.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89"/>
      <c r="AB164" s="11"/>
      <c r="AC164" s="264"/>
      <c r="AD164" s="264"/>
      <c r="AE164" s="11"/>
      <c r="AF164" s="11"/>
      <c r="AG164" s="11"/>
      <c r="AH164" s="11"/>
      <c r="AI164" s="11"/>
      <c r="AJ164" s="11"/>
      <c r="AK164" s="11"/>
    </row>
    <row r="165" ht="13.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89"/>
      <c r="AB165" s="11"/>
      <c r="AC165" s="264"/>
      <c r="AD165" s="264"/>
      <c r="AE165" s="11"/>
      <c r="AF165" s="11"/>
      <c r="AG165" s="11"/>
      <c r="AH165" s="11"/>
      <c r="AI165" s="11"/>
      <c r="AJ165" s="11"/>
      <c r="AK165" s="11"/>
    </row>
    <row r="166" ht="13.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89"/>
      <c r="AB166" s="11"/>
      <c r="AC166" s="264"/>
      <c r="AD166" s="264"/>
      <c r="AE166" s="11"/>
      <c r="AF166" s="11"/>
      <c r="AG166" s="11"/>
      <c r="AH166" s="11"/>
      <c r="AI166" s="11"/>
      <c r="AJ166" s="11"/>
      <c r="AK166" s="11"/>
    </row>
    <row r="167" ht="13.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89"/>
      <c r="AB167" s="11"/>
      <c r="AC167" s="264"/>
      <c r="AD167" s="264"/>
      <c r="AE167" s="11"/>
      <c r="AF167" s="11"/>
      <c r="AG167" s="11"/>
      <c r="AH167" s="11"/>
      <c r="AI167" s="11"/>
      <c r="AJ167" s="11"/>
      <c r="AK167" s="11"/>
    </row>
    <row r="168" ht="13.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89"/>
      <c r="AB168" s="11"/>
      <c r="AC168" s="264"/>
      <c r="AD168" s="264"/>
      <c r="AE168" s="11"/>
      <c r="AF168" s="11"/>
      <c r="AG168" s="11"/>
      <c r="AH168" s="11"/>
      <c r="AI168" s="11"/>
      <c r="AJ168" s="11"/>
      <c r="AK168" s="11"/>
    </row>
    <row r="169" ht="13.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89"/>
      <c r="AB169" s="11"/>
      <c r="AC169" s="264"/>
      <c r="AD169" s="264"/>
      <c r="AE169" s="11"/>
      <c r="AF169" s="11"/>
      <c r="AG169" s="11"/>
      <c r="AH169" s="11"/>
      <c r="AI169" s="11"/>
      <c r="AJ169" s="11"/>
      <c r="AK169" s="11"/>
    </row>
    <row r="170" ht="13.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89"/>
      <c r="AB170" s="11"/>
      <c r="AC170" s="264"/>
      <c r="AD170" s="264"/>
      <c r="AE170" s="11"/>
      <c r="AF170" s="11"/>
      <c r="AG170" s="11"/>
      <c r="AH170" s="11"/>
      <c r="AI170" s="11"/>
      <c r="AJ170" s="11"/>
      <c r="AK170" s="11"/>
    </row>
    <row r="171" ht="13.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89"/>
      <c r="AB171" s="11"/>
      <c r="AC171" s="264"/>
      <c r="AD171" s="264"/>
      <c r="AE171" s="11"/>
      <c r="AF171" s="11"/>
      <c r="AG171" s="11"/>
      <c r="AH171" s="11"/>
      <c r="AI171" s="11"/>
      <c r="AJ171" s="11"/>
      <c r="AK171" s="11"/>
    </row>
    <row r="172" ht="13.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89"/>
      <c r="AB172" s="11"/>
      <c r="AC172" s="264"/>
      <c r="AD172" s="264"/>
      <c r="AE172" s="11"/>
      <c r="AF172" s="11"/>
      <c r="AG172" s="11"/>
      <c r="AH172" s="11"/>
      <c r="AI172" s="11"/>
      <c r="AJ172" s="11"/>
      <c r="AK172" s="11"/>
    </row>
    <row r="173" ht="13.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89"/>
      <c r="AB173" s="11"/>
      <c r="AC173" s="264"/>
      <c r="AD173" s="264"/>
      <c r="AE173" s="11"/>
      <c r="AF173" s="11"/>
      <c r="AG173" s="11"/>
      <c r="AH173" s="11"/>
      <c r="AI173" s="11"/>
      <c r="AJ173" s="11"/>
      <c r="AK173" s="11"/>
    </row>
    <row r="174" ht="13.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89"/>
      <c r="AB174" s="11"/>
      <c r="AC174" s="264"/>
      <c r="AD174" s="264"/>
      <c r="AE174" s="11"/>
      <c r="AF174" s="11"/>
      <c r="AG174" s="11"/>
      <c r="AH174" s="11"/>
      <c r="AI174" s="11"/>
      <c r="AJ174" s="11"/>
      <c r="AK174" s="11"/>
    </row>
    <row r="175" ht="13.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89"/>
      <c r="AB175" s="11"/>
      <c r="AC175" s="264"/>
      <c r="AD175" s="264"/>
      <c r="AE175" s="11"/>
      <c r="AF175" s="11"/>
      <c r="AG175" s="11"/>
      <c r="AH175" s="11"/>
      <c r="AI175" s="11"/>
      <c r="AJ175" s="11"/>
      <c r="AK175" s="11"/>
    </row>
    <row r="176" ht="13.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89"/>
      <c r="AB176" s="11"/>
      <c r="AC176" s="264"/>
      <c r="AD176" s="264"/>
      <c r="AE176" s="11"/>
      <c r="AF176" s="11"/>
      <c r="AG176" s="11"/>
      <c r="AH176" s="11"/>
      <c r="AI176" s="11"/>
      <c r="AJ176" s="11"/>
      <c r="AK176" s="11"/>
    </row>
    <row r="177" ht="13.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89"/>
      <c r="AB177" s="11"/>
      <c r="AC177" s="264"/>
      <c r="AD177" s="264"/>
      <c r="AE177" s="11"/>
      <c r="AF177" s="11"/>
      <c r="AG177" s="11"/>
      <c r="AH177" s="11"/>
      <c r="AI177" s="11"/>
      <c r="AJ177" s="11"/>
      <c r="AK177" s="11"/>
    </row>
    <row r="178" ht="13.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89"/>
      <c r="AB178" s="11"/>
      <c r="AC178" s="264"/>
      <c r="AD178" s="264"/>
      <c r="AE178" s="11"/>
      <c r="AF178" s="11"/>
      <c r="AG178" s="11"/>
      <c r="AH178" s="11"/>
      <c r="AI178" s="11"/>
      <c r="AJ178" s="11"/>
      <c r="AK178" s="11"/>
    </row>
    <row r="179" ht="13.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89"/>
      <c r="AB179" s="11"/>
      <c r="AC179" s="264"/>
      <c r="AD179" s="264"/>
      <c r="AE179" s="11"/>
      <c r="AF179" s="11"/>
      <c r="AG179" s="11"/>
      <c r="AH179" s="11"/>
      <c r="AI179" s="11"/>
      <c r="AJ179" s="11"/>
      <c r="AK179" s="11"/>
    </row>
    <row r="180" ht="13.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89"/>
      <c r="AB180" s="11"/>
      <c r="AC180" s="264"/>
      <c r="AD180" s="264"/>
      <c r="AE180" s="11"/>
      <c r="AF180" s="11"/>
      <c r="AG180" s="11"/>
      <c r="AH180" s="11"/>
      <c r="AI180" s="11"/>
      <c r="AJ180" s="11"/>
      <c r="AK180" s="11"/>
    </row>
    <row r="181" ht="13.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89"/>
      <c r="AB181" s="11"/>
      <c r="AC181" s="264"/>
      <c r="AD181" s="264"/>
      <c r="AE181" s="11"/>
      <c r="AF181" s="11"/>
      <c r="AG181" s="11"/>
      <c r="AH181" s="11"/>
      <c r="AI181" s="11"/>
      <c r="AJ181" s="11"/>
      <c r="AK181" s="11"/>
    </row>
    <row r="182" ht="13.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89"/>
      <c r="AB182" s="11"/>
      <c r="AC182" s="264"/>
      <c r="AD182" s="264"/>
      <c r="AE182" s="11"/>
      <c r="AF182" s="11"/>
      <c r="AG182" s="11"/>
      <c r="AH182" s="11"/>
      <c r="AI182" s="11"/>
      <c r="AJ182" s="11"/>
      <c r="AK182" s="11"/>
    </row>
    <row r="183" ht="13.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89"/>
      <c r="AB183" s="11"/>
      <c r="AC183" s="264"/>
      <c r="AD183" s="264"/>
      <c r="AE183" s="11"/>
      <c r="AF183" s="11"/>
      <c r="AG183" s="11"/>
      <c r="AH183" s="11"/>
      <c r="AI183" s="11"/>
      <c r="AJ183" s="11"/>
      <c r="AK183" s="11"/>
    </row>
    <row r="184" ht="13.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89"/>
      <c r="AB184" s="11"/>
      <c r="AC184" s="264"/>
      <c r="AD184" s="264"/>
      <c r="AE184" s="11"/>
      <c r="AF184" s="11"/>
      <c r="AG184" s="11"/>
      <c r="AH184" s="11"/>
      <c r="AI184" s="11"/>
      <c r="AJ184" s="11"/>
      <c r="AK184" s="11"/>
    </row>
    <row r="185" ht="13.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89"/>
      <c r="AB185" s="11"/>
      <c r="AC185" s="264"/>
      <c r="AD185" s="264"/>
      <c r="AE185" s="11"/>
      <c r="AF185" s="11"/>
      <c r="AG185" s="11"/>
      <c r="AH185" s="11"/>
      <c r="AI185" s="11"/>
      <c r="AJ185" s="11"/>
      <c r="AK185" s="11"/>
    </row>
    <row r="186" ht="13.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89"/>
      <c r="AB186" s="11"/>
      <c r="AC186" s="264"/>
      <c r="AD186" s="264"/>
      <c r="AE186" s="11"/>
      <c r="AF186" s="11"/>
      <c r="AG186" s="11"/>
      <c r="AH186" s="11"/>
      <c r="AI186" s="11"/>
      <c r="AJ186" s="11"/>
      <c r="AK186" s="11"/>
    </row>
    <row r="187" ht="13.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89"/>
      <c r="AB187" s="11"/>
      <c r="AC187" s="264"/>
      <c r="AD187" s="264"/>
      <c r="AE187" s="11"/>
      <c r="AF187" s="11"/>
      <c r="AG187" s="11"/>
      <c r="AH187" s="11"/>
      <c r="AI187" s="11"/>
      <c r="AJ187" s="11"/>
      <c r="AK187" s="11"/>
    </row>
    <row r="188" ht="13.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89"/>
      <c r="AB188" s="11"/>
      <c r="AC188" s="264"/>
      <c r="AD188" s="264"/>
      <c r="AE188" s="11"/>
      <c r="AF188" s="11"/>
      <c r="AG188" s="11"/>
      <c r="AH188" s="11"/>
      <c r="AI188" s="11"/>
      <c r="AJ188" s="11"/>
      <c r="AK188" s="11"/>
    </row>
    <row r="189" ht="13.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89"/>
      <c r="AB189" s="11"/>
      <c r="AC189" s="264"/>
      <c r="AD189" s="264"/>
      <c r="AE189" s="11"/>
      <c r="AF189" s="11"/>
      <c r="AG189" s="11"/>
      <c r="AH189" s="11"/>
      <c r="AI189" s="11"/>
      <c r="AJ189" s="11"/>
      <c r="AK189" s="11"/>
    </row>
    <row r="190" ht="13.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89"/>
      <c r="AB190" s="11"/>
      <c r="AC190" s="264"/>
      <c r="AD190" s="264"/>
      <c r="AE190" s="11"/>
      <c r="AF190" s="11"/>
      <c r="AG190" s="11"/>
      <c r="AH190" s="11"/>
      <c r="AI190" s="11"/>
      <c r="AJ190" s="11"/>
      <c r="AK190" s="11"/>
    </row>
    <row r="191" ht="13.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89"/>
      <c r="AB191" s="11"/>
      <c r="AC191" s="264"/>
      <c r="AD191" s="264"/>
      <c r="AE191" s="11"/>
      <c r="AF191" s="11"/>
      <c r="AG191" s="11"/>
      <c r="AH191" s="11"/>
      <c r="AI191" s="11"/>
      <c r="AJ191" s="11"/>
      <c r="AK191" s="11"/>
    </row>
    <row r="192" ht="13.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89"/>
      <c r="AB192" s="11"/>
      <c r="AC192" s="264"/>
      <c r="AD192" s="264"/>
      <c r="AE192" s="11"/>
      <c r="AF192" s="11"/>
      <c r="AG192" s="11"/>
      <c r="AH192" s="11"/>
      <c r="AI192" s="11"/>
      <c r="AJ192" s="11"/>
      <c r="AK192" s="11"/>
    </row>
    <row r="193" ht="13.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89"/>
      <c r="AB193" s="11"/>
      <c r="AC193" s="264"/>
      <c r="AD193" s="264"/>
      <c r="AE193" s="11"/>
      <c r="AF193" s="11"/>
      <c r="AG193" s="11"/>
      <c r="AH193" s="11"/>
      <c r="AI193" s="11"/>
      <c r="AJ193" s="11"/>
      <c r="AK193" s="11"/>
    </row>
    <row r="194" ht="13.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89"/>
      <c r="AB194" s="11"/>
      <c r="AC194" s="264"/>
      <c r="AD194" s="264"/>
      <c r="AE194" s="11"/>
      <c r="AF194" s="11"/>
      <c r="AG194" s="11"/>
      <c r="AH194" s="11"/>
      <c r="AI194" s="11"/>
      <c r="AJ194" s="11"/>
      <c r="AK194" s="11"/>
    </row>
    <row r="195" ht="13.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89"/>
      <c r="AB195" s="11"/>
      <c r="AC195" s="264"/>
      <c r="AD195" s="264"/>
      <c r="AE195" s="11"/>
      <c r="AF195" s="11"/>
      <c r="AG195" s="11"/>
      <c r="AH195" s="11"/>
      <c r="AI195" s="11"/>
      <c r="AJ195" s="11"/>
      <c r="AK195" s="11"/>
    </row>
    <row r="196" ht="13.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89"/>
      <c r="AB196" s="11"/>
      <c r="AC196" s="264"/>
      <c r="AD196" s="264"/>
      <c r="AE196" s="11"/>
      <c r="AF196" s="11"/>
      <c r="AG196" s="11"/>
      <c r="AH196" s="11"/>
      <c r="AI196" s="11"/>
      <c r="AJ196" s="11"/>
      <c r="AK196" s="11"/>
    </row>
    <row r="197" ht="13.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89"/>
      <c r="AB197" s="11"/>
      <c r="AC197" s="264"/>
      <c r="AD197" s="264"/>
      <c r="AE197" s="11"/>
      <c r="AF197" s="11"/>
      <c r="AG197" s="11"/>
      <c r="AH197" s="11"/>
      <c r="AI197" s="11"/>
      <c r="AJ197" s="11"/>
      <c r="AK197" s="11"/>
    </row>
    <row r="198" ht="13.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89"/>
      <c r="AB198" s="11"/>
      <c r="AC198" s="264"/>
      <c r="AD198" s="264"/>
      <c r="AE198" s="11"/>
      <c r="AF198" s="11"/>
      <c r="AG198" s="11"/>
      <c r="AH198" s="11"/>
      <c r="AI198" s="11"/>
      <c r="AJ198" s="11"/>
      <c r="AK198" s="11"/>
    </row>
    <row r="199" ht="13.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89"/>
      <c r="AB199" s="11"/>
      <c r="AC199" s="264"/>
      <c r="AD199" s="264"/>
      <c r="AE199" s="11"/>
      <c r="AF199" s="11"/>
      <c r="AG199" s="11"/>
      <c r="AH199" s="11"/>
      <c r="AI199" s="11"/>
      <c r="AJ199" s="11"/>
      <c r="AK199" s="11"/>
    </row>
    <row r="200" ht="13.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89"/>
      <c r="AB200" s="11"/>
      <c r="AC200" s="264"/>
      <c r="AD200" s="264"/>
      <c r="AE200" s="11"/>
      <c r="AF200" s="11"/>
      <c r="AG200" s="11"/>
      <c r="AH200" s="11"/>
      <c r="AI200" s="11"/>
      <c r="AJ200" s="11"/>
      <c r="AK200" s="11"/>
    </row>
    <row r="201" ht="13.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89"/>
      <c r="AB201" s="11"/>
      <c r="AC201" s="264"/>
      <c r="AD201" s="264"/>
      <c r="AE201" s="11"/>
      <c r="AF201" s="11"/>
      <c r="AG201" s="11"/>
      <c r="AH201" s="11"/>
      <c r="AI201" s="11"/>
      <c r="AJ201" s="11"/>
      <c r="AK201" s="11"/>
    </row>
    <row r="202" ht="13.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89"/>
      <c r="AB202" s="11"/>
      <c r="AC202" s="264"/>
      <c r="AD202" s="264"/>
      <c r="AE202" s="11"/>
      <c r="AF202" s="11"/>
      <c r="AG202" s="11"/>
      <c r="AH202" s="11"/>
      <c r="AI202" s="11"/>
      <c r="AJ202" s="11"/>
      <c r="AK202" s="11"/>
    </row>
    <row r="203" ht="13.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89"/>
      <c r="AB203" s="11"/>
      <c r="AC203" s="264"/>
      <c r="AD203" s="264"/>
      <c r="AE203" s="11"/>
      <c r="AF203" s="11"/>
      <c r="AG203" s="11"/>
      <c r="AH203" s="11"/>
      <c r="AI203" s="11"/>
      <c r="AJ203" s="11"/>
      <c r="AK203" s="11"/>
    </row>
    <row r="204" ht="13.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89"/>
      <c r="AB204" s="11"/>
      <c r="AC204" s="264"/>
      <c r="AD204" s="264"/>
      <c r="AE204" s="11"/>
      <c r="AF204" s="11"/>
      <c r="AG204" s="11"/>
      <c r="AH204" s="11"/>
      <c r="AI204" s="11"/>
      <c r="AJ204" s="11"/>
      <c r="AK204" s="11"/>
    </row>
    <row r="205" ht="13.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89"/>
      <c r="AB205" s="11"/>
      <c r="AC205" s="264"/>
      <c r="AD205" s="264"/>
      <c r="AE205" s="11"/>
      <c r="AF205" s="11"/>
      <c r="AG205" s="11"/>
      <c r="AH205" s="11"/>
      <c r="AI205" s="11"/>
      <c r="AJ205" s="11"/>
      <c r="AK205" s="11"/>
    </row>
    <row r="206" ht="13.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89"/>
      <c r="AB206" s="11"/>
      <c r="AC206" s="264"/>
      <c r="AD206" s="264"/>
      <c r="AE206" s="11"/>
      <c r="AF206" s="11"/>
      <c r="AG206" s="11"/>
      <c r="AH206" s="11"/>
      <c r="AI206" s="11"/>
      <c r="AJ206" s="11"/>
      <c r="AK206" s="11"/>
    </row>
    <row r="207" ht="13.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89"/>
      <c r="AB207" s="11"/>
      <c r="AC207" s="264"/>
      <c r="AD207" s="264"/>
      <c r="AE207" s="11"/>
      <c r="AF207" s="11"/>
      <c r="AG207" s="11"/>
      <c r="AH207" s="11"/>
      <c r="AI207" s="11"/>
      <c r="AJ207" s="11"/>
      <c r="AK207" s="11"/>
    </row>
    <row r="208" ht="13.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89"/>
      <c r="AB208" s="11"/>
      <c r="AC208" s="264"/>
      <c r="AD208" s="264"/>
      <c r="AE208" s="11"/>
      <c r="AF208" s="11"/>
      <c r="AG208" s="11"/>
      <c r="AH208" s="11"/>
      <c r="AI208" s="11"/>
      <c r="AJ208" s="11"/>
      <c r="AK208" s="11"/>
    </row>
    <row r="209" ht="13.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89"/>
      <c r="AB209" s="11"/>
      <c r="AC209" s="264"/>
      <c r="AD209" s="264"/>
      <c r="AE209" s="11"/>
      <c r="AF209" s="11"/>
      <c r="AG209" s="11"/>
      <c r="AH209" s="11"/>
      <c r="AI209" s="11"/>
      <c r="AJ209" s="11"/>
      <c r="AK209" s="11"/>
    </row>
    <row r="210" ht="13.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89"/>
      <c r="AB210" s="11"/>
      <c r="AC210" s="264"/>
      <c r="AD210" s="264"/>
      <c r="AE210" s="11"/>
      <c r="AF210" s="11"/>
      <c r="AG210" s="11"/>
      <c r="AH210" s="11"/>
      <c r="AI210" s="11"/>
      <c r="AJ210" s="11"/>
      <c r="AK210" s="11"/>
    </row>
    <row r="211" ht="13.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89"/>
      <c r="AB211" s="11"/>
      <c r="AC211" s="264"/>
      <c r="AD211" s="264"/>
      <c r="AE211" s="11"/>
      <c r="AF211" s="11"/>
      <c r="AG211" s="11"/>
      <c r="AH211" s="11"/>
      <c r="AI211" s="11"/>
      <c r="AJ211" s="11"/>
      <c r="AK211" s="11"/>
    </row>
    <row r="212" ht="13.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89"/>
      <c r="AB212" s="11"/>
      <c r="AC212" s="264"/>
      <c r="AD212" s="264"/>
      <c r="AE212" s="11"/>
      <c r="AF212" s="11"/>
      <c r="AG212" s="11"/>
      <c r="AH212" s="11"/>
      <c r="AI212" s="11"/>
      <c r="AJ212" s="11"/>
      <c r="AK212" s="11"/>
    </row>
    <row r="213" ht="13.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89"/>
      <c r="AB213" s="11"/>
      <c r="AC213" s="264"/>
      <c r="AD213" s="264"/>
      <c r="AE213" s="11"/>
      <c r="AF213" s="11"/>
      <c r="AG213" s="11"/>
      <c r="AH213" s="11"/>
      <c r="AI213" s="11"/>
      <c r="AJ213" s="11"/>
      <c r="AK213" s="11"/>
    </row>
    <row r="214" ht="13.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89"/>
      <c r="AB214" s="11"/>
      <c r="AC214" s="264"/>
      <c r="AD214" s="264"/>
      <c r="AE214" s="11"/>
      <c r="AF214" s="11"/>
      <c r="AG214" s="11"/>
      <c r="AH214" s="11"/>
      <c r="AI214" s="11"/>
      <c r="AJ214" s="11"/>
      <c r="AK214" s="11"/>
    </row>
    <row r="215" ht="13.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89"/>
      <c r="AB215" s="11"/>
      <c r="AC215" s="264"/>
      <c r="AD215" s="264"/>
      <c r="AE215" s="11"/>
      <c r="AF215" s="11"/>
      <c r="AG215" s="11"/>
      <c r="AH215" s="11"/>
      <c r="AI215" s="11"/>
      <c r="AJ215" s="11"/>
      <c r="AK215" s="11"/>
    </row>
    <row r="216" ht="13.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89"/>
      <c r="AB216" s="11"/>
      <c r="AC216" s="264"/>
      <c r="AD216" s="264"/>
      <c r="AE216" s="11"/>
      <c r="AF216" s="11"/>
      <c r="AG216" s="11"/>
      <c r="AH216" s="11"/>
      <c r="AI216" s="11"/>
      <c r="AJ216" s="11"/>
      <c r="AK216" s="11"/>
    </row>
    <row r="217" ht="13.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89"/>
      <c r="AB217" s="11"/>
      <c r="AC217" s="264"/>
      <c r="AD217" s="264"/>
      <c r="AE217" s="11"/>
      <c r="AF217" s="11"/>
      <c r="AG217" s="11"/>
      <c r="AH217" s="11"/>
      <c r="AI217" s="11"/>
      <c r="AJ217" s="11"/>
      <c r="AK217" s="11"/>
    </row>
    <row r="218" ht="13.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89"/>
      <c r="AB218" s="11"/>
      <c r="AC218" s="264"/>
      <c r="AD218" s="264"/>
      <c r="AE218" s="11"/>
      <c r="AF218" s="11"/>
      <c r="AG218" s="11"/>
      <c r="AH218" s="11"/>
      <c r="AI218" s="11"/>
      <c r="AJ218" s="11"/>
      <c r="AK218" s="11"/>
    </row>
    <row r="219" ht="13.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89"/>
      <c r="AB219" s="11"/>
      <c r="AC219" s="264"/>
      <c r="AD219" s="264"/>
      <c r="AE219" s="11"/>
      <c r="AF219" s="11"/>
      <c r="AG219" s="11"/>
      <c r="AH219" s="11"/>
      <c r="AI219" s="11"/>
      <c r="AJ219" s="11"/>
      <c r="AK219" s="11"/>
    </row>
    <row r="220" ht="13.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89"/>
      <c r="AB220" s="11"/>
      <c r="AC220" s="264"/>
      <c r="AD220" s="264"/>
      <c r="AE220" s="11"/>
      <c r="AF220" s="11"/>
      <c r="AG220" s="11"/>
      <c r="AH220" s="11"/>
      <c r="AI220" s="11"/>
      <c r="AJ220" s="11"/>
      <c r="AK220" s="11"/>
    </row>
    <row r="221" ht="13.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89"/>
      <c r="AB221" s="11"/>
      <c r="AC221" s="264"/>
      <c r="AD221" s="264"/>
      <c r="AE221" s="11"/>
      <c r="AF221" s="11"/>
      <c r="AG221" s="11"/>
      <c r="AH221" s="11"/>
      <c r="AI221" s="11"/>
      <c r="AJ221" s="11"/>
      <c r="AK221" s="11"/>
    </row>
    <row r="222" ht="13.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89"/>
      <c r="AB222" s="11"/>
      <c r="AC222" s="264"/>
      <c r="AD222" s="264"/>
      <c r="AE222" s="11"/>
      <c r="AF222" s="11"/>
      <c r="AG222" s="11"/>
      <c r="AH222" s="11"/>
      <c r="AI222" s="11"/>
      <c r="AJ222" s="11"/>
      <c r="AK222" s="11"/>
    </row>
    <row r="223" ht="13.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89"/>
      <c r="AB223" s="11"/>
      <c r="AC223" s="264"/>
      <c r="AD223" s="264"/>
      <c r="AE223" s="11"/>
      <c r="AF223" s="11"/>
      <c r="AG223" s="11"/>
      <c r="AH223" s="11"/>
      <c r="AI223" s="11"/>
      <c r="AJ223" s="11"/>
      <c r="AK223" s="11"/>
    </row>
    <row r="224" ht="13.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89"/>
      <c r="AB224" s="11"/>
      <c r="AC224" s="264"/>
      <c r="AD224" s="264"/>
      <c r="AE224" s="11"/>
      <c r="AF224" s="11"/>
      <c r="AG224" s="11"/>
      <c r="AH224" s="11"/>
      <c r="AI224" s="11"/>
      <c r="AJ224" s="11"/>
      <c r="AK224" s="11"/>
    </row>
    <row r="225" ht="13.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89"/>
      <c r="AB225" s="11"/>
      <c r="AC225" s="264"/>
      <c r="AD225" s="264"/>
      <c r="AE225" s="11"/>
      <c r="AF225" s="11"/>
      <c r="AG225" s="11"/>
      <c r="AH225" s="11"/>
      <c r="AI225" s="11"/>
      <c r="AJ225" s="11"/>
      <c r="AK225" s="11"/>
    </row>
    <row r="226" ht="13.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89"/>
      <c r="AB226" s="11"/>
      <c r="AC226" s="264"/>
      <c r="AD226" s="264"/>
      <c r="AE226" s="11"/>
      <c r="AF226" s="11"/>
      <c r="AG226" s="11"/>
      <c r="AH226" s="11"/>
      <c r="AI226" s="11"/>
      <c r="AJ226" s="11"/>
      <c r="AK226" s="11"/>
    </row>
    <row r="227" ht="13.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89"/>
      <c r="AB227" s="11"/>
      <c r="AC227" s="264"/>
      <c r="AD227" s="264"/>
      <c r="AE227" s="11"/>
      <c r="AF227" s="11"/>
      <c r="AG227" s="11"/>
      <c r="AH227" s="11"/>
      <c r="AI227" s="11"/>
      <c r="AJ227" s="11"/>
      <c r="AK227" s="11"/>
    </row>
    <row r="228" ht="13.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89"/>
      <c r="AB228" s="11"/>
      <c r="AC228" s="264"/>
      <c r="AD228" s="264"/>
      <c r="AE228" s="11"/>
      <c r="AF228" s="11"/>
      <c r="AG228" s="11"/>
      <c r="AH228" s="11"/>
      <c r="AI228" s="11"/>
      <c r="AJ228" s="11"/>
      <c r="AK228" s="11"/>
    </row>
    <row r="229" ht="13.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89"/>
      <c r="AB229" s="11"/>
      <c r="AC229" s="264"/>
      <c r="AD229" s="264"/>
      <c r="AE229" s="11"/>
      <c r="AF229" s="11"/>
      <c r="AG229" s="11"/>
      <c r="AH229" s="11"/>
      <c r="AI229" s="11"/>
      <c r="AJ229" s="11"/>
      <c r="AK229" s="11"/>
    </row>
    <row r="230" ht="13.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89"/>
      <c r="AB230" s="11"/>
      <c r="AC230" s="264"/>
      <c r="AD230" s="264"/>
      <c r="AE230" s="11"/>
      <c r="AF230" s="11"/>
      <c r="AG230" s="11"/>
      <c r="AH230" s="11"/>
      <c r="AI230" s="11"/>
      <c r="AJ230" s="11"/>
      <c r="AK230" s="11"/>
    </row>
    <row r="231" ht="13.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89"/>
      <c r="AB231" s="11"/>
      <c r="AC231" s="264"/>
      <c r="AD231" s="264"/>
      <c r="AE231" s="11"/>
      <c r="AF231" s="11"/>
      <c r="AG231" s="11"/>
      <c r="AH231" s="11"/>
      <c r="AI231" s="11"/>
      <c r="AJ231" s="11"/>
      <c r="AK231" s="11"/>
    </row>
    <row r="232" ht="13.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89"/>
      <c r="AB232" s="11"/>
      <c r="AC232" s="264"/>
      <c r="AD232" s="264"/>
      <c r="AE232" s="11"/>
      <c r="AF232" s="11"/>
      <c r="AG232" s="11"/>
      <c r="AH232" s="11"/>
      <c r="AI232" s="11"/>
      <c r="AJ232" s="11"/>
      <c r="AK232" s="11"/>
    </row>
    <row r="233" ht="13.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89"/>
      <c r="AB233" s="11"/>
      <c r="AC233" s="264"/>
      <c r="AD233" s="264"/>
      <c r="AE233" s="11"/>
      <c r="AF233" s="11"/>
      <c r="AG233" s="11"/>
      <c r="AH233" s="11"/>
      <c r="AI233" s="11"/>
      <c r="AJ233" s="11"/>
      <c r="AK233" s="11"/>
    </row>
    <row r="234" ht="13.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89"/>
      <c r="AB234" s="11"/>
      <c r="AC234" s="264"/>
      <c r="AD234" s="264"/>
      <c r="AE234" s="11"/>
      <c r="AF234" s="11"/>
      <c r="AG234" s="11"/>
      <c r="AH234" s="11"/>
      <c r="AI234" s="11"/>
      <c r="AJ234" s="11"/>
      <c r="AK234" s="11"/>
    </row>
    <row r="235" ht="13.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89"/>
      <c r="AB235" s="11"/>
      <c r="AC235" s="264"/>
      <c r="AD235" s="264"/>
      <c r="AE235" s="11"/>
      <c r="AF235" s="11"/>
      <c r="AG235" s="11"/>
      <c r="AH235" s="11"/>
      <c r="AI235" s="11"/>
      <c r="AJ235" s="11"/>
      <c r="AK235" s="11"/>
    </row>
    <row r="236" ht="13.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89"/>
      <c r="AB236" s="11"/>
      <c r="AC236" s="264"/>
      <c r="AD236" s="264"/>
      <c r="AE236" s="11"/>
      <c r="AF236" s="11"/>
      <c r="AG236" s="11"/>
      <c r="AH236" s="11"/>
      <c r="AI236" s="11"/>
      <c r="AJ236" s="11"/>
      <c r="AK236" s="11"/>
    </row>
    <row r="237" ht="13.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89"/>
      <c r="AB237" s="11"/>
      <c r="AC237" s="264"/>
      <c r="AD237" s="264"/>
      <c r="AE237" s="11"/>
      <c r="AF237" s="11"/>
      <c r="AG237" s="11"/>
      <c r="AH237" s="11"/>
      <c r="AI237" s="11"/>
      <c r="AJ237" s="11"/>
      <c r="AK237" s="11"/>
    </row>
    <row r="238" ht="13.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89"/>
      <c r="AB238" s="11"/>
      <c r="AC238" s="264"/>
      <c r="AD238" s="264"/>
      <c r="AE238" s="11"/>
      <c r="AF238" s="11"/>
      <c r="AG238" s="11"/>
      <c r="AH238" s="11"/>
      <c r="AI238" s="11"/>
      <c r="AJ238" s="11"/>
      <c r="AK238" s="11"/>
    </row>
    <row r="239" ht="13.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89"/>
      <c r="AB239" s="11"/>
      <c r="AC239" s="264"/>
      <c r="AD239" s="264"/>
      <c r="AE239" s="11"/>
      <c r="AF239" s="11"/>
      <c r="AG239" s="11"/>
      <c r="AH239" s="11"/>
      <c r="AI239" s="11"/>
      <c r="AJ239" s="11"/>
      <c r="AK239" s="11"/>
    </row>
    <row r="240" ht="13.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89"/>
      <c r="AB240" s="11"/>
      <c r="AC240" s="264"/>
      <c r="AD240" s="264"/>
      <c r="AE240" s="11"/>
      <c r="AF240" s="11"/>
      <c r="AG240" s="11"/>
      <c r="AH240" s="11"/>
      <c r="AI240" s="11"/>
      <c r="AJ240" s="11"/>
      <c r="AK240" s="11"/>
    </row>
    <row r="241" ht="13.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89"/>
      <c r="AB241" s="11"/>
      <c r="AC241" s="264"/>
      <c r="AD241" s="264"/>
      <c r="AE241" s="11"/>
      <c r="AF241" s="11"/>
      <c r="AG241" s="11"/>
      <c r="AH241" s="11"/>
      <c r="AI241" s="11"/>
      <c r="AJ241" s="11"/>
      <c r="AK241" s="11"/>
    </row>
    <row r="242" ht="13.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89"/>
      <c r="AB242" s="11"/>
      <c r="AC242" s="264"/>
      <c r="AD242" s="264"/>
      <c r="AE242" s="11"/>
      <c r="AF242" s="11"/>
      <c r="AG242" s="11"/>
      <c r="AH242" s="11"/>
      <c r="AI242" s="11"/>
      <c r="AJ242" s="11"/>
      <c r="AK242" s="11"/>
    </row>
    <row r="243" ht="13.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89"/>
      <c r="AB243" s="11"/>
      <c r="AC243" s="264"/>
      <c r="AD243" s="264"/>
      <c r="AE243" s="11"/>
      <c r="AF243" s="11"/>
      <c r="AG243" s="11"/>
      <c r="AH243" s="11"/>
      <c r="AI243" s="11"/>
      <c r="AJ243" s="11"/>
      <c r="AK243" s="11"/>
    </row>
    <row r="244" ht="13.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89"/>
      <c r="AB244" s="11"/>
      <c r="AC244" s="264"/>
      <c r="AD244" s="264"/>
      <c r="AE244" s="11"/>
      <c r="AF244" s="11"/>
      <c r="AG244" s="11"/>
      <c r="AH244" s="11"/>
      <c r="AI244" s="11"/>
      <c r="AJ244" s="11"/>
      <c r="AK244" s="11"/>
    </row>
    <row r="245" ht="13.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89"/>
      <c r="AB245" s="11"/>
      <c r="AC245" s="264"/>
      <c r="AD245" s="264"/>
      <c r="AE245" s="11"/>
      <c r="AF245" s="11"/>
      <c r="AG245" s="11"/>
      <c r="AH245" s="11"/>
      <c r="AI245" s="11"/>
      <c r="AJ245" s="11"/>
      <c r="AK245" s="11"/>
    </row>
    <row r="246" ht="13.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89"/>
      <c r="AB246" s="11"/>
      <c r="AC246" s="264"/>
      <c r="AD246" s="264"/>
      <c r="AE246" s="11"/>
      <c r="AF246" s="11"/>
      <c r="AG246" s="11"/>
      <c r="AH246" s="11"/>
      <c r="AI246" s="11"/>
      <c r="AJ246" s="11"/>
      <c r="AK246" s="11"/>
    </row>
    <row r="247" ht="13.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89"/>
      <c r="AB247" s="11"/>
      <c r="AC247" s="264"/>
      <c r="AD247" s="264"/>
      <c r="AE247" s="11"/>
      <c r="AF247" s="11"/>
      <c r="AG247" s="11"/>
      <c r="AH247" s="11"/>
      <c r="AI247" s="11"/>
      <c r="AJ247" s="11"/>
      <c r="AK247" s="11"/>
    </row>
    <row r="248" ht="13.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89"/>
      <c r="AB248" s="11"/>
      <c r="AC248" s="264"/>
      <c r="AD248" s="264"/>
      <c r="AE248" s="11"/>
      <c r="AF248" s="11"/>
      <c r="AG248" s="11"/>
      <c r="AH248" s="11"/>
      <c r="AI248" s="11"/>
      <c r="AJ248" s="11"/>
      <c r="AK248" s="11"/>
    </row>
    <row r="249" ht="13.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89"/>
      <c r="AB249" s="11"/>
      <c r="AC249" s="264"/>
      <c r="AD249" s="264"/>
      <c r="AE249" s="11"/>
      <c r="AF249" s="11"/>
      <c r="AG249" s="11"/>
      <c r="AH249" s="11"/>
      <c r="AI249" s="11"/>
      <c r="AJ249" s="11"/>
      <c r="AK249" s="11"/>
    </row>
    <row r="250" ht="13.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89"/>
      <c r="AB250" s="11"/>
      <c r="AC250" s="264"/>
      <c r="AD250" s="264"/>
      <c r="AE250" s="11"/>
      <c r="AF250" s="11"/>
      <c r="AG250" s="11"/>
      <c r="AH250" s="11"/>
      <c r="AI250" s="11"/>
      <c r="AJ250" s="11"/>
      <c r="AK250" s="11"/>
    </row>
    <row r="251" ht="13.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89"/>
      <c r="AB251" s="11"/>
      <c r="AC251" s="264"/>
      <c r="AD251" s="264"/>
      <c r="AE251" s="11"/>
      <c r="AF251" s="11"/>
      <c r="AG251" s="11"/>
      <c r="AH251" s="11"/>
      <c r="AI251" s="11"/>
      <c r="AJ251" s="11"/>
      <c r="AK251" s="11"/>
    </row>
    <row r="252" ht="13.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89"/>
      <c r="AB252" s="11"/>
      <c r="AC252" s="264"/>
      <c r="AD252" s="264"/>
      <c r="AE252" s="11"/>
      <c r="AF252" s="11"/>
      <c r="AG252" s="11"/>
      <c r="AH252" s="11"/>
      <c r="AI252" s="11"/>
      <c r="AJ252" s="11"/>
      <c r="AK252" s="11"/>
    </row>
    <row r="253" ht="13.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89"/>
      <c r="AB253" s="11"/>
      <c r="AC253" s="264"/>
      <c r="AD253" s="264"/>
      <c r="AE253" s="11"/>
      <c r="AF253" s="11"/>
      <c r="AG253" s="11"/>
      <c r="AH253" s="11"/>
      <c r="AI253" s="11"/>
      <c r="AJ253" s="11"/>
      <c r="AK253" s="11"/>
    </row>
    <row r="254" ht="13.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89"/>
      <c r="AB254" s="11"/>
      <c r="AC254" s="264"/>
      <c r="AD254" s="264"/>
      <c r="AE254" s="11"/>
      <c r="AF254" s="11"/>
      <c r="AG254" s="11"/>
      <c r="AH254" s="11"/>
      <c r="AI254" s="11"/>
      <c r="AJ254" s="11"/>
      <c r="AK254" s="11"/>
    </row>
    <row r="255" ht="13.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89"/>
      <c r="AB255" s="11"/>
      <c r="AC255" s="264"/>
      <c r="AD255" s="264"/>
      <c r="AE255" s="11"/>
      <c r="AF255" s="11"/>
      <c r="AG255" s="11"/>
      <c r="AH255" s="11"/>
      <c r="AI255" s="11"/>
      <c r="AJ255" s="11"/>
      <c r="AK255" s="11"/>
    </row>
    <row r="256" ht="13.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89"/>
      <c r="AB256" s="11"/>
      <c r="AC256" s="264"/>
      <c r="AD256" s="264"/>
      <c r="AE256" s="11"/>
      <c r="AF256" s="11"/>
      <c r="AG256" s="11"/>
      <c r="AH256" s="11"/>
      <c r="AI256" s="11"/>
      <c r="AJ256" s="11"/>
      <c r="AK256" s="11"/>
    </row>
    <row r="257" ht="13.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89"/>
      <c r="AB257" s="11"/>
      <c r="AC257" s="264"/>
      <c r="AD257" s="264"/>
      <c r="AE257" s="11"/>
      <c r="AF257" s="11"/>
      <c r="AG257" s="11"/>
      <c r="AH257" s="11"/>
      <c r="AI257" s="11"/>
      <c r="AJ257" s="11"/>
      <c r="AK257" s="11"/>
    </row>
    <row r="258" ht="13.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89"/>
      <c r="AB258" s="11"/>
      <c r="AC258" s="264"/>
      <c r="AD258" s="264"/>
      <c r="AE258" s="11"/>
      <c r="AF258" s="11"/>
      <c r="AG258" s="11"/>
      <c r="AH258" s="11"/>
      <c r="AI258" s="11"/>
      <c r="AJ258" s="11"/>
      <c r="AK258" s="11"/>
    </row>
    <row r="259" ht="13.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89"/>
      <c r="AB259" s="11"/>
      <c r="AC259" s="264"/>
      <c r="AD259" s="264"/>
      <c r="AE259" s="11"/>
      <c r="AF259" s="11"/>
      <c r="AG259" s="11"/>
      <c r="AH259" s="11"/>
      <c r="AI259" s="11"/>
      <c r="AJ259" s="11"/>
      <c r="AK259" s="11"/>
    </row>
    <row r="260" ht="13.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89"/>
      <c r="AB260" s="11"/>
      <c r="AC260" s="264"/>
      <c r="AD260" s="264"/>
      <c r="AE260" s="11"/>
      <c r="AF260" s="11"/>
      <c r="AG260" s="11"/>
      <c r="AH260" s="11"/>
      <c r="AI260" s="11"/>
      <c r="AJ260" s="11"/>
      <c r="AK260" s="11"/>
    </row>
    <row r="261" ht="13.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89"/>
      <c r="AB261" s="11"/>
      <c r="AC261" s="264"/>
      <c r="AD261" s="264"/>
      <c r="AE261" s="11"/>
      <c r="AF261" s="11"/>
      <c r="AG261" s="11"/>
      <c r="AH261" s="11"/>
      <c r="AI261" s="11"/>
      <c r="AJ261" s="11"/>
      <c r="AK261" s="11"/>
    </row>
    <row r="262" ht="13.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89"/>
      <c r="AB262" s="11"/>
      <c r="AC262" s="264"/>
      <c r="AD262" s="264"/>
      <c r="AE262" s="11"/>
      <c r="AF262" s="11"/>
      <c r="AG262" s="11"/>
      <c r="AH262" s="11"/>
      <c r="AI262" s="11"/>
      <c r="AJ262" s="11"/>
      <c r="AK262" s="11"/>
    </row>
    <row r="263" ht="13.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89"/>
      <c r="AB263" s="11"/>
      <c r="AC263" s="264"/>
      <c r="AD263" s="264"/>
      <c r="AE263" s="11"/>
      <c r="AF263" s="11"/>
      <c r="AG263" s="11"/>
      <c r="AH263" s="11"/>
      <c r="AI263" s="11"/>
      <c r="AJ263" s="11"/>
      <c r="AK263" s="11"/>
    </row>
    <row r="264" ht="13.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89"/>
      <c r="AB264" s="11"/>
      <c r="AC264" s="264"/>
      <c r="AD264" s="264"/>
      <c r="AE264" s="11"/>
      <c r="AF264" s="11"/>
      <c r="AG264" s="11"/>
      <c r="AH264" s="11"/>
      <c r="AI264" s="11"/>
      <c r="AJ264" s="11"/>
      <c r="AK264" s="11"/>
    </row>
    <row r="265" ht="13.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89"/>
      <c r="AB265" s="11"/>
      <c r="AC265" s="264"/>
      <c r="AD265" s="264"/>
      <c r="AE265" s="11"/>
      <c r="AF265" s="11"/>
      <c r="AG265" s="11"/>
      <c r="AH265" s="11"/>
      <c r="AI265" s="11"/>
      <c r="AJ265" s="11"/>
      <c r="AK265" s="11"/>
    </row>
    <row r="266" ht="13.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89"/>
      <c r="AB266" s="11"/>
      <c r="AC266" s="264"/>
      <c r="AD266" s="264"/>
      <c r="AE266" s="11"/>
      <c r="AF266" s="11"/>
      <c r="AG266" s="11"/>
      <c r="AH266" s="11"/>
      <c r="AI266" s="11"/>
      <c r="AJ266" s="11"/>
      <c r="AK266" s="11"/>
    </row>
    <row r="267" ht="13.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89"/>
      <c r="AB267" s="11"/>
      <c r="AC267" s="264"/>
      <c r="AD267" s="264"/>
      <c r="AE267" s="11"/>
      <c r="AF267" s="11"/>
      <c r="AG267" s="11"/>
      <c r="AH267" s="11"/>
      <c r="AI267" s="11"/>
      <c r="AJ267" s="11"/>
      <c r="AK267" s="11"/>
    </row>
    <row r="268" ht="13.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89"/>
      <c r="AB268" s="11"/>
      <c r="AC268" s="264"/>
      <c r="AD268" s="264"/>
      <c r="AE268" s="11"/>
      <c r="AF268" s="11"/>
      <c r="AG268" s="11"/>
      <c r="AH268" s="11"/>
      <c r="AI268" s="11"/>
      <c r="AJ268" s="11"/>
      <c r="AK268" s="11"/>
    </row>
    <row r="269" ht="13.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89"/>
      <c r="AB269" s="11"/>
      <c r="AC269" s="264"/>
      <c r="AD269" s="264"/>
      <c r="AE269" s="11"/>
      <c r="AF269" s="11"/>
      <c r="AG269" s="11"/>
      <c r="AH269" s="11"/>
      <c r="AI269" s="11"/>
      <c r="AJ269" s="11"/>
      <c r="AK269" s="11"/>
    </row>
    <row r="270" ht="13.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89"/>
      <c r="AB270" s="11"/>
      <c r="AC270" s="264"/>
      <c r="AD270" s="264"/>
      <c r="AE270" s="11"/>
      <c r="AF270" s="11"/>
      <c r="AG270" s="11"/>
      <c r="AH270" s="11"/>
      <c r="AI270" s="11"/>
      <c r="AJ270" s="11"/>
      <c r="AK270" s="11"/>
    </row>
    <row r="271" ht="13.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89"/>
      <c r="AB271" s="11"/>
      <c r="AC271" s="264"/>
      <c r="AD271" s="264"/>
      <c r="AE271" s="11"/>
      <c r="AF271" s="11"/>
      <c r="AG271" s="11"/>
      <c r="AH271" s="11"/>
      <c r="AI271" s="11"/>
      <c r="AJ271" s="11"/>
      <c r="AK271" s="11"/>
    </row>
    <row r="272" ht="13.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89"/>
      <c r="AB272" s="11"/>
      <c r="AC272" s="264"/>
      <c r="AD272" s="264"/>
      <c r="AE272" s="11"/>
      <c r="AF272" s="11"/>
      <c r="AG272" s="11"/>
      <c r="AH272" s="11"/>
      <c r="AI272" s="11"/>
      <c r="AJ272" s="11"/>
      <c r="AK272" s="11"/>
    </row>
    <row r="273" ht="13.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89"/>
      <c r="AB273" s="11"/>
      <c r="AC273" s="264"/>
      <c r="AD273" s="264"/>
      <c r="AE273" s="11"/>
      <c r="AF273" s="11"/>
      <c r="AG273" s="11"/>
      <c r="AH273" s="11"/>
      <c r="AI273" s="11"/>
      <c r="AJ273" s="11"/>
      <c r="AK273" s="11"/>
    </row>
    <row r="274" ht="13.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89"/>
      <c r="AB274" s="11"/>
      <c r="AC274" s="264"/>
      <c r="AD274" s="264"/>
      <c r="AE274" s="11"/>
      <c r="AF274" s="11"/>
      <c r="AG274" s="11"/>
      <c r="AH274" s="11"/>
      <c r="AI274" s="11"/>
      <c r="AJ274" s="11"/>
      <c r="AK274" s="11"/>
    </row>
    <row r="275" ht="13.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89"/>
      <c r="AB275" s="11"/>
      <c r="AC275" s="264"/>
      <c r="AD275" s="264"/>
      <c r="AE275" s="11"/>
      <c r="AF275" s="11"/>
      <c r="AG275" s="11"/>
      <c r="AH275" s="11"/>
      <c r="AI275" s="11"/>
      <c r="AJ275" s="11"/>
      <c r="AK275" s="11"/>
    </row>
    <row r="276" ht="13.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89"/>
      <c r="AB276" s="11"/>
      <c r="AC276" s="264"/>
      <c r="AD276" s="264"/>
      <c r="AE276" s="11"/>
      <c r="AF276" s="11"/>
      <c r="AG276" s="11"/>
      <c r="AH276" s="11"/>
      <c r="AI276" s="11"/>
      <c r="AJ276" s="11"/>
      <c r="AK276" s="11"/>
    </row>
    <row r="277" ht="13.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89"/>
      <c r="AB277" s="11"/>
      <c r="AC277" s="264"/>
      <c r="AD277" s="264"/>
      <c r="AE277" s="11"/>
      <c r="AF277" s="11"/>
      <c r="AG277" s="11"/>
      <c r="AH277" s="11"/>
      <c r="AI277" s="11"/>
      <c r="AJ277" s="11"/>
      <c r="AK277" s="11"/>
    </row>
    <row r="278" ht="13.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89"/>
      <c r="AB278" s="11"/>
      <c r="AC278" s="264"/>
      <c r="AD278" s="264"/>
      <c r="AE278" s="11"/>
      <c r="AF278" s="11"/>
      <c r="AG278" s="11"/>
      <c r="AH278" s="11"/>
      <c r="AI278" s="11"/>
      <c r="AJ278" s="11"/>
      <c r="AK278" s="11"/>
    </row>
    <row r="279" ht="13.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89"/>
      <c r="AB279" s="11"/>
      <c r="AC279" s="264"/>
      <c r="AD279" s="264"/>
      <c r="AE279" s="11"/>
      <c r="AF279" s="11"/>
      <c r="AG279" s="11"/>
      <c r="AH279" s="11"/>
      <c r="AI279" s="11"/>
      <c r="AJ279" s="11"/>
      <c r="AK279" s="11"/>
    </row>
    <row r="280" ht="13.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89"/>
      <c r="AB280" s="11"/>
      <c r="AC280" s="264"/>
      <c r="AD280" s="264"/>
      <c r="AE280" s="11"/>
      <c r="AF280" s="11"/>
      <c r="AG280" s="11"/>
      <c r="AH280" s="11"/>
      <c r="AI280" s="11"/>
      <c r="AJ280" s="11"/>
      <c r="AK280" s="11"/>
    </row>
    <row r="281" ht="13.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89"/>
      <c r="AB281" s="11"/>
      <c r="AC281" s="264"/>
      <c r="AD281" s="264"/>
      <c r="AE281" s="11"/>
      <c r="AF281" s="11"/>
      <c r="AG281" s="11"/>
      <c r="AH281" s="11"/>
      <c r="AI281" s="11"/>
      <c r="AJ281" s="11"/>
      <c r="AK281" s="11"/>
    </row>
    <row r="282" ht="13.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89"/>
      <c r="AB282" s="11"/>
      <c r="AC282" s="264"/>
      <c r="AD282" s="264"/>
      <c r="AE282" s="11"/>
      <c r="AF282" s="11"/>
      <c r="AG282" s="11"/>
      <c r="AH282" s="11"/>
      <c r="AI282" s="11"/>
      <c r="AJ282" s="11"/>
      <c r="AK282" s="11"/>
    </row>
    <row r="283" ht="13.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89"/>
      <c r="AB283" s="11"/>
      <c r="AC283" s="264"/>
      <c r="AD283" s="264"/>
      <c r="AE283" s="11"/>
      <c r="AF283" s="11"/>
      <c r="AG283" s="11"/>
      <c r="AH283" s="11"/>
      <c r="AI283" s="11"/>
      <c r="AJ283" s="11"/>
      <c r="AK283" s="11"/>
    </row>
    <row r="284" ht="13.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89"/>
      <c r="AB284" s="11"/>
      <c r="AC284" s="264"/>
      <c r="AD284" s="264"/>
      <c r="AE284" s="11"/>
      <c r="AF284" s="11"/>
      <c r="AG284" s="11"/>
      <c r="AH284" s="11"/>
      <c r="AI284" s="11"/>
      <c r="AJ284" s="11"/>
      <c r="AK284" s="11"/>
    </row>
    <row r="285" ht="13.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89"/>
      <c r="AB285" s="11"/>
      <c r="AC285" s="264"/>
      <c r="AD285" s="264"/>
      <c r="AE285" s="11"/>
      <c r="AF285" s="11"/>
      <c r="AG285" s="11"/>
      <c r="AH285" s="11"/>
      <c r="AI285" s="11"/>
      <c r="AJ285" s="11"/>
      <c r="AK285" s="11"/>
    </row>
    <row r="286" ht="13.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89"/>
      <c r="AB286" s="11"/>
      <c r="AC286" s="264"/>
      <c r="AD286" s="264"/>
      <c r="AE286" s="11"/>
      <c r="AF286" s="11"/>
      <c r="AG286" s="11"/>
      <c r="AH286" s="11"/>
      <c r="AI286" s="11"/>
      <c r="AJ286" s="11"/>
      <c r="AK286" s="11"/>
    </row>
    <row r="287" ht="13.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89"/>
      <c r="AB287" s="11"/>
      <c r="AC287" s="264"/>
      <c r="AD287" s="264"/>
      <c r="AE287" s="11"/>
      <c r="AF287" s="11"/>
      <c r="AG287" s="11"/>
      <c r="AH287" s="11"/>
      <c r="AI287" s="11"/>
      <c r="AJ287" s="11"/>
      <c r="AK287" s="11"/>
    </row>
    <row r="288" ht="13.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89"/>
      <c r="AB288" s="11"/>
      <c r="AC288" s="264"/>
      <c r="AD288" s="264"/>
      <c r="AE288" s="11"/>
      <c r="AF288" s="11"/>
      <c r="AG288" s="11"/>
      <c r="AH288" s="11"/>
      <c r="AI288" s="11"/>
      <c r="AJ288" s="11"/>
      <c r="AK288" s="11"/>
    </row>
    <row r="289" ht="13.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89"/>
      <c r="AB289" s="11"/>
      <c r="AC289" s="264"/>
      <c r="AD289" s="264"/>
      <c r="AE289" s="11"/>
      <c r="AF289" s="11"/>
      <c r="AG289" s="11"/>
      <c r="AH289" s="11"/>
      <c r="AI289" s="11"/>
      <c r="AJ289" s="11"/>
      <c r="AK289" s="11"/>
    </row>
    <row r="290" ht="13.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89"/>
      <c r="AB290" s="11"/>
      <c r="AC290" s="264"/>
      <c r="AD290" s="264"/>
      <c r="AE290" s="11"/>
      <c r="AF290" s="11"/>
      <c r="AG290" s="11"/>
      <c r="AH290" s="11"/>
      <c r="AI290" s="11"/>
      <c r="AJ290" s="11"/>
      <c r="AK290" s="11"/>
    </row>
    <row r="291" ht="13.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89"/>
      <c r="AB291" s="11"/>
      <c r="AC291" s="264"/>
      <c r="AD291" s="264"/>
      <c r="AE291" s="11"/>
      <c r="AF291" s="11"/>
      <c r="AG291" s="11"/>
      <c r="AH291" s="11"/>
      <c r="AI291" s="11"/>
      <c r="AJ291" s="11"/>
      <c r="AK291" s="11"/>
    </row>
    <row r="292" ht="13.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89"/>
      <c r="AB292" s="11"/>
      <c r="AC292" s="264"/>
      <c r="AD292" s="264"/>
      <c r="AE292" s="11"/>
      <c r="AF292" s="11"/>
      <c r="AG292" s="11"/>
      <c r="AH292" s="11"/>
      <c r="AI292" s="11"/>
      <c r="AJ292" s="11"/>
      <c r="AK292" s="11"/>
    </row>
    <row r="293" ht="13.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89"/>
      <c r="AB293" s="11"/>
      <c r="AC293" s="264"/>
      <c r="AD293" s="264"/>
      <c r="AE293" s="11"/>
      <c r="AF293" s="11"/>
      <c r="AG293" s="11"/>
      <c r="AH293" s="11"/>
      <c r="AI293" s="11"/>
      <c r="AJ293" s="11"/>
      <c r="AK293" s="11"/>
    </row>
    <row r="294" ht="13.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89"/>
      <c r="AB294" s="11"/>
      <c r="AC294" s="264"/>
      <c r="AD294" s="264"/>
      <c r="AE294" s="11"/>
      <c r="AF294" s="11"/>
      <c r="AG294" s="11"/>
      <c r="AH294" s="11"/>
      <c r="AI294" s="11"/>
      <c r="AJ294" s="11"/>
      <c r="AK294" s="11"/>
    </row>
    <row r="295" ht="13.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89"/>
      <c r="AB295" s="11"/>
      <c r="AC295" s="264"/>
      <c r="AD295" s="264"/>
      <c r="AE295" s="11"/>
      <c r="AF295" s="11"/>
      <c r="AG295" s="11"/>
      <c r="AH295" s="11"/>
      <c r="AI295" s="11"/>
      <c r="AJ295" s="11"/>
      <c r="AK295" s="11"/>
    </row>
    <row r="296" ht="13.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89"/>
      <c r="AB296" s="11"/>
      <c r="AC296" s="264"/>
      <c r="AD296" s="264"/>
      <c r="AE296" s="11"/>
      <c r="AF296" s="11"/>
      <c r="AG296" s="11"/>
      <c r="AH296" s="11"/>
      <c r="AI296" s="11"/>
      <c r="AJ296" s="11"/>
      <c r="AK296" s="11"/>
    </row>
    <row r="297" ht="13.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89"/>
      <c r="AB297" s="11"/>
      <c r="AC297" s="264"/>
      <c r="AD297" s="264"/>
      <c r="AE297" s="11"/>
      <c r="AF297" s="11"/>
      <c r="AG297" s="11"/>
      <c r="AH297" s="11"/>
      <c r="AI297" s="11"/>
      <c r="AJ297" s="11"/>
      <c r="AK297" s="11"/>
    </row>
    <row r="298" ht="13.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89"/>
      <c r="AB298" s="11"/>
      <c r="AC298" s="264"/>
      <c r="AD298" s="264"/>
      <c r="AE298" s="11"/>
      <c r="AF298" s="11"/>
      <c r="AG298" s="11"/>
      <c r="AH298" s="11"/>
      <c r="AI298" s="11"/>
      <c r="AJ298" s="11"/>
      <c r="AK298" s="11"/>
    </row>
    <row r="299" ht="13.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89"/>
      <c r="AB299" s="11"/>
      <c r="AC299" s="264"/>
      <c r="AD299" s="264"/>
      <c r="AE299" s="11"/>
      <c r="AF299" s="11"/>
      <c r="AG299" s="11"/>
      <c r="AH299" s="11"/>
      <c r="AI299" s="11"/>
      <c r="AJ299" s="11"/>
      <c r="AK299" s="11"/>
    </row>
    <row r="300" ht="13.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89"/>
      <c r="AB300" s="11"/>
      <c r="AC300" s="264"/>
      <c r="AD300" s="264"/>
      <c r="AE300" s="11"/>
      <c r="AF300" s="11"/>
      <c r="AG300" s="11"/>
      <c r="AH300" s="11"/>
      <c r="AI300" s="11"/>
      <c r="AJ300" s="11"/>
      <c r="AK300" s="11"/>
    </row>
    <row r="301" ht="13.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89"/>
      <c r="AB301" s="11"/>
      <c r="AC301" s="264"/>
      <c r="AD301" s="264"/>
      <c r="AE301" s="11"/>
      <c r="AF301" s="11"/>
      <c r="AG301" s="11"/>
      <c r="AH301" s="11"/>
      <c r="AI301" s="11"/>
      <c r="AJ301" s="11"/>
      <c r="AK301" s="11"/>
    </row>
    <row r="302" ht="13.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89"/>
      <c r="AB302" s="11"/>
      <c r="AC302" s="264"/>
      <c r="AD302" s="264"/>
      <c r="AE302" s="11"/>
      <c r="AF302" s="11"/>
      <c r="AG302" s="11"/>
      <c r="AH302" s="11"/>
      <c r="AI302" s="11"/>
      <c r="AJ302" s="11"/>
      <c r="AK302" s="11"/>
    </row>
    <row r="303" ht="13.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89"/>
      <c r="AB303" s="11"/>
      <c r="AC303" s="264"/>
      <c r="AD303" s="264"/>
      <c r="AE303" s="11"/>
      <c r="AF303" s="11"/>
      <c r="AG303" s="11"/>
      <c r="AH303" s="11"/>
      <c r="AI303" s="11"/>
      <c r="AJ303" s="11"/>
      <c r="AK303" s="11"/>
    </row>
    <row r="304" ht="13.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89"/>
      <c r="AB304" s="11"/>
      <c r="AC304" s="264"/>
      <c r="AD304" s="264"/>
      <c r="AE304" s="11"/>
      <c r="AF304" s="11"/>
      <c r="AG304" s="11"/>
      <c r="AH304" s="11"/>
      <c r="AI304" s="11"/>
      <c r="AJ304" s="11"/>
      <c r="AK304" s="11"/>
    </row>
    <row r="305" ht="13.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89"/>
      <c r="AB305" s="11"/>
      <c r="AC305" s="264"/>
      <c r="AD305" s="264"/>
      <c r="AE305" s="11"/>
      <c r="AF305" s="11"/>
      <c r="AG305" s="11"/>
      <c r="AH305" s="11"/>
      <c r="AI305" s="11"/>
      <c r="AJ305" s="11"/>
      <c r="AK305" s="11"/>
    </row>
    <row r="306" ht="13.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89"/>
      <c r="AB306" s="11"/>
      <c r="AC306" s="264"/>
      <c r="AD306" s="264"/>
      <c r="AE306" s="11"/>
      <c r="AF306" s="11"/>
      <c r="AG306" s="11"/>
      <c r="AH306" s="11"/>
      <c r="AI306" s="11"/>
      <c r="AJ306" s="11"/>
      <c r="AK306" s="11"/>
    </row>
    <row r="307" ht="13.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89"/>
      <c r="AB307" s="11"/>
      <c r="AC307" s="264"/>
      <c r="AD307" s="264"/>
      <c r="AE307" s="11"/>
      <c r="AF307" s="11"/>
      <c r="AG307" s="11"/>
      <c r="AH307" s="11"/>
      <c r="AI307" s="11"/>
      <c r="AJ307" s="11"/>
      <c r="AK307" s="11"/>
    </row>
    <row r="308" ht="13.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89"/>
      <c r="AB308" s="11"/>
      <c r="AC308" s="264"/>
      <c r="AD308" s="264"/>
      <c r="AE308" s="11"/>
      <c r="AF308" s="11"/>
      <c r="AG308" s="11"/>
      <c r="AH308" s="11"/>
      <c r="AI308" s="11"/>
      <c r="AJ308" s="11"/>
      <c r="AK308" s="11"/>
    </row>
    <row r="309" ht="13.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89"/>
      <c r="AB309" s="11"/>
      <c r="AC309" s="264"/>
      <c r="AD309" s="264"/>
      <c r="AE309" s="11"/>
      <c r="AF309" s="11"/>
      <c r="AG309" s="11"/>
      <c r="AH309" s="11"/>
      <c r="AI309" s="11"/>
      <c r="AJ309" s="11"/>
      <c r="AK309" s="11"/>
    </row>
    <row r="310" ht="13.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89"/>
      <c r="AB310" s="11"/>
      <c r="AC310" s="264"/>
      <c r="AD310" s="264"/>
      <c r="AE310" s="11"/>
      <c r="AF310" s="11"/>
      <c r="AG310" s="11"/>
      <c r="AH310" s="11"/>
      <c r="AI310" s="11"/>
      <c r="AJ310" s="11"/>
      <c r="AK310" s="11"/>
    </row>
    <row r="311" ht="13.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89"/>
      <c r="AB311" s="11"/>
      <c r="AC311" s="264"/>
      <c r="AD311" s="264"/>
      <c r="AE311" s="11"/>
      <c r="AF311" s="11"/>
      <c r="AG311" s="11"/>
      <c r="AH311" s="11"/>
      <c r="AI311" s="11"/>
      <c r="AJ311" s="11"/>
      <c r="AK311" s="11"/>
    </row>
    <row r="312" ht="13.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89"/>
      <c r="AB312" s="11"/>
      <c r="AC312" s="264"/>
      <c r="AD312" s="264"/>
      <c r="AE312" s="11"/>
      <c r="AF312" s="11"/>
      <c r="AG312" s="11"/>
      <c r="AH312" s="11"/>
      <c r="AI312" s="11"/>
      <c r="AJ312" s="11"/>
      <c r="AK312" s="11"/>
    </row>
    <row r="313" ht="13.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89"/>
      <c r="AB313" s="11"/>
      <c r="AC313" s="264"/>
      <c r="AD313" s="264"/>
      <c r="AE313" s="11"/>
      <c r="AF313" s="11"/>
      <c r="AG313" s="11"/>
      <c r="AH313" s="11"/>
      <c r="AI313" s="11"/>
      <c r="AJ313" s="11"/>
      <c r="AK313" s="11"/>
    </row>
    <row r="314" ht="13.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89"/>
      <c r="AB314" s="11"/>
      <c r="AC314" s="264"/>
      <c r="AD314" s="264"/>
      <c r="AE314" s="11"/>
      <c r="AF314" s="11"/>
      <c r="AG314" s="11"/>
      <c r="AH314" s="11"/>
      <c r="AI314" s="11"/>
      <c r="AJ314" s="11"/>
      <c r="AK314" s="11"/>
    </row>
    <row r="315" ht="13.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89"/>
      <c r="AB315" s="11"/>
      <c r="AC315" s="264"/>
      <c r="AD315" s="264"/>
      <c r="AE315" s="11"/>
      <c r="AF315" s="11"/>
      <c r="AG315" s="11"/>
      <c r="AH315" s="11"/>
      <c r="AI315" s="11"/>
      <c r="AJ315" s="11"/>
      <c r="AK315" s="11"/>
    </row>
    <row r="316" ht="13.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89"/>
      <c r="AB316" s="11"/>
      <c r="AC316" s="264"/>
      <c r="AD316" s="264"/>
      <c r="AE316" s="11"/>
      <c r="AF316" s="11"/>
      <c r="AG316" s="11"/>
      <c r="AH316" s="11"/>
      <c r="AI316" s="11"/>
      <c r="AJ316" s="11"/>
      <c r="AK316" s="11"/>
    </row>
    <row r="317" ht="13.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89"/>
      <c r="AB317" s="11"/>
      <c r="AC317" s="264"/>
      <c r="AD317" s="264"/>
      <c r="AE317" s="11"/>
      <c r="AF317" s="11"/>
      <c r="AG317" s="11"/>
      <c r="AH317" s="11"/>
      <c r="AI317" s="11"/>
      <c r="AJ317" s="11"/>
      <c r="AK317" s="11"/>
    </row>
    <row r="318" ht="13.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89"/>
      <c r="AB318" s="11"/>
      <c r="AC318" s="264"/>
      <c r="AD318" s="264"/>
      <c r="AE318" s="11"/>
      <c r="AF318" s="11"/>
      <c r="AG318" s="11"/>
      <c r="AH318" s="11"/>
      <c r="AI318" s="11"/>
      <c r="AJ318" s="11"/>
      <c r="AK318" s="11"/>
    </row>
    <row r="319" ht="13.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89"/>
      <c r="AB319" s="11"/>
      <c r="AC319" s="264"/>
      <c r="AD319" s="264"/>
      <c r="AE319" s="11"/>
      <c r="AF319" s="11"/>
      <c r="AG319" s="11"/>
      <c r="AH319" s="11"/>
      <c r="AI319" s="11"/>
      <c r="AJ319" s="11"/>
      <c r="AK319" s="11"/>
    </row>
    <row r="320" ht="13.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89"/>
      <c r="AB320" s="11"/>
      <c r="AC320" s="264"/>
      <c r="AD320" s="264"/>
      <c r="AE320" s="11"/>
      <c r="AF320" s="11"/>
      <c r="AG320" s="11"/>
      <c r="AH320" s="11"/>
      <c r="AI320" s="11"/>
      <c r="AJ320" s="11"/>
      <c r="AK320" s="11"/>
    </row>
    <row r="321" ht="13.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89"/>
      <c r="AB321" s="11"/>
      <c r="AC321" s="264"/>
      <c r="AD321" s="264"/>
      <c r="AE321" s="11"/>
      <c r="AF321" s="11"/>
      <c r="AG321" s="11"/>
      <c r="AH321" s="11"/>
      <c r="AI321" s="11"/>
      <c r="AJ321" s="11"/>
      <c r="AK321" s="11"/>
    </row>
    <row r="322" ht="13.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89"/>
      <c r="AB322" s="11"/>
      <c r="AC322" s="264"/>
      <c r="AD322" s="264"/>
      <c r="AE322" s="11"/>
      <c r="AF322" s="11"/>
      <c r="AG322" s="11"/>
      <c r="AH322" s="11"/>
      <c r="AI322" s="11"/>
      <c r="AJ322" s="11"/>
      <c r="AK322" s="11"/>
    </row>
    <row r="323" ht="13.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89"/>
      <c r="AB323" s="11"/>
      <c r="AC323" s="264"/>
      <c r="AD323" s="264"/>
      <c r="AE323" s="11"/>
      <c r="AF323" s="11"/>
      <c r="AG323" s="11"/>
      <c r="AH323" s="11"/>
      <c r="AI323" s="11"/>
      <c r="AJ323" s="11"/>
      <c r="AK323" s="11"/>
    </row>
    <row r="324" ht="13.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89"/>
      <c r="AB324" s="11"/>
      <c r="AC324" s="264"/>
      <c r="AD324" s="264"/>
      <c r="AE324" s="11"/>
      <c r="AF324" s="11"/>
      <c r="AG324" s="11"/>
      <c r="AH324" s="11"/>
      <c r="AI324" s="11"/>
      <c r="AJ324" s="11"/>
      <c r="AK324" s="11"/>
    </row>
    <row r="325" ht="13.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89"/>
      <c r="AB325" s="11"/>
      <c r="AC325" s="264"/>
      <c r="AD325" s="264"/>
      <c r="AE325" s="11"/>
      <c r="AF325" s="11"/>
      <c r="AG325" s="11"/>
      <c r="AH325" s="11"/>
      <c r="AI325" s="11"/>
      <c r="AJ325" s="11"/>
      <c r="AK325" s="11"/>
    </row>
    <row r="326" ht="13.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89"/>
      <c r="AB326" s="11"/>
      <c r="AC326" s="264"/>
      <c r="AD326" s="264"/>
      <c r="AE326" s="11"/>
      <c r="AF326" s="11"/>
      <c r="AG326" s="11"/>
      <c r="AH326" s="11"/>
      <c r="AI326" s="11"/>
      <c r="AJ326" s="11"/>
      <c r="AK326" s="11"/>
    </row>
    <row r="327" ht="13.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89"/>
      <c r="AB327" s="11"/>
      <c r="AC327" s="264"/>
      <c r="AD327" s="264"/>
      <c r="AE327" s="11"/>
      <c r="AF327" s="11"/>
      <c r="AG327" s="11"/>
      <c r="AH327" s="11"/>
      <c r="AI327" s="11"/>
      <c r="AJ327" s="11"/>
      <c r="AK327" s="11"/>
    </row>
    <row r="328" ht="13.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89"/>
      <c r="AB328" s="11"/>
      <c r="AC328" s="264"/>
      <c r="AD328" s="264"/>
      <c r="AE328" s="11"/>
      <c r="AF328" s="11"/>
      <c r="AG328" s="11"/>
      <c r="AH328" s="11"/>
      <c r="AI328" s="11"/>
      <c r="AJ328" s="11"/>
      <c r="AK328" s="11"/>
    </row>
    <row r="329" ht="13.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89"/>
      <c r="AB329" s="11"/>
      <c r="AC329" s="264"/>
      <c r="AD329" s="264"/>
      <c r="AE329" s="11"/>
      <c r="AF329" s="11"/>
      <c r="AG329" s="11"/>
      <c r="AH329" s="11"/>
      <c r="AI329" s="11"/>
      <c r="AJ329" s="11"/>
      <c r="AK329" s="11"/>
    </row>
    <row r="330" ht="13.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89"/>
      <c r="AB330" s="11"/>
      <c r="AC330" s="264"/>
      <c r="AD330" s="264"/>
      <c r="AE330" s="11"/>
      <c r="AF330" s="11"/>
      <c r="AG330" s="11"/>
      <c r="AH330" s="11"/>
      <c r="AI330" s="11"/>
      <c r="AJ330" s="11"/>
      <c r="AK330" s="11"/>
    </row>
    <row r="331" ht="13.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89"/>
      <c r="AB331" s="11"/>
      <c r="AC331" s="264"/>
      <c r="AD331" s="264"/>
      <c r="AE331" s="11"/>
      <c r="AF331" s="11"/>
      <c r="AG331" s="11"/>
      <c r="AH331" s="11"/>
      <c r="AI331" s="11"/>
      <c r="AJ331" s="11"/>
      <c r="AK331" s="11"/>
    </row>
    <row r="332" ht="13.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89"/>
      <c r="AB332" s="11"/>
      <c r="AC332" s="264"/>
      <c r="AD332" s="264"/>
      <c r="AE332" s="11"/>
      <c r="AF332" s="11"/>
      <c r="AG332" s="11"/>
      <c r="AH332" s="11"/>
      <c r="AI332" s="11"/>
      <c r="AJ332" s="11"/>
      <c r="AK332" s="11"/>
    </row>
    <row r="333" ht="13.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89"/>
      <c r="AB333" s="11"/>
      <c r="AC333" s="264"/>
      <c r="AD333" s="264"/>
      <c r="AE333" s="11"/>
      <c r="AF333" s="11"/>
      <c r="AG333" s="11"/>
      <c r="AH333" s="11"/>
      <c r="AI333" s="11"/>
      <c r="AJ333" s="11"/>
      <c r="AK333" s="11"/>
    </row>
    <row r="334" ht="13.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89"/>
      <c r="AB334" s="11"/>
      <c r="AC334" s="264"/>
      <c r="AD334" s="264"/>
      <c r="AE334" s="11"/>
      <c r="AF334" s="11"/>
      <c r="AG334" s="11"/>
      <c r="AH334" s="11"/>
      <c r="AI334" s="11"/>
      <c r="AJ334" s="11"/>
      <c r="AK334" s="11"/>
    </row>
    <row r="335" ht="13.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89"/>
      <c r="AB335" s="11"/>
      <c r="AC335" s="264"/>
      <c r="AD335" s="264"/>
      <c r="AE335" s="11"/>
      <c r="AF335" s="11"/>
      <c r="AG335" s="11"/>
      <c r="AH335" s="11"/>
      <c r="AI335" s="11"/>
      <c r="AJ335" s="11"/>
      <c r="AK335" s="11"/>
    </row>
    <row r="336" ht="13.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89"/>
      <c r="AB336" s="11"/>
      <c r="AC336" s="264"/>
      <c r="AD336" s="264"/>
      <c r="AE336" s="11"/>
      <c r="AF336" s="11"/>
      <c r="AG336" s="11"/>
      <c r="AH336" s="11"/>
      <c r="AI336" s="11"/>
      <c r="AJ336" s="11"/>
      <c r="AK336" s="11"/>
    </row>
    <row r="337" ht="13.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89"/>
      <c r="AB337" s="11"/>
      <c r="AC337" s="264"/>
      <c r="AD337" s="264"/>
      <c r="AE337" s="11"/>
      <c r="AF337" s="11"/>
      <c r="AG337" s="11"/>
      <c r="AH337" s="11"/>
      <c r="AI337" s="11"/>
      <c r="AJ337" s="11"/>
      <c r="AK337" s="11"/>
    </row>
    <row r="338" ht="13.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89"/>
      <c r="AB338" s="11"/>
      <c r="AC338" s="264"/>
      <c r="AD338" s="264"/>
      <c r="AE338" s="11"/>
      <c r="AF338" s="11"/>
      <c r="AG338" s="11"/>
      <c r="AH338" s="11"/>
      <c r="AI338" s="11"/>
      <c r="AJ338" s="11"/>
      <c r="AK338" s="11"/>
    </row>
    <row r="339" ht="13.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89"/>
      <c r="AB339" s="11"/>
      <c r="AC339" s="264"/>
      <c r="AD339" s="264"/>
      <c r="AE339" s="11"/>
      <c r="AF339" s="11"/>
      <c r="AG339" s="11"/>
      <c r="AH339" s="11"/>
      <c r="AI339" s="11"/>
      <c r="AJ339" s="11"/>
      <c r="AK339" s="11"/>
    </row>
    <row r="340" ht="13.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89"/>
      <c r="AB340" s="11"/>
      <c r="AC340" s="264"/>
      <c r="AD340" s="264"/>
      <c r="AE340" s="11"/>
      <c r="AF340" s="11"/>
      <c r="AG340" s="11"/>
      <c r="AH340" s="11"/>
      <c r="AI340" s="11"/>
      <c r="AJ340" s="11"/>
      <c r="AK340" s="11"/>
    </row>
    <row r="341" ht="13.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89"/>
      <c r="AB341" s="11"/>
      <c r="AC341" s="264"/>
      <c r="AD341" s="264"/>
      <c r="AE341" s="11"/>
      <c r="AF341" s="11"/>
      <c r="AG341" s="11"/>
      <c r="AH341" s="11"/>
      <c r="AI341" s="11"/>
      <c r="AJ341" s="11"/>
      <c r="AK341" s="11"/>
    </row>
    <row r="342" ht="13.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89"/>
      <c r="AB342" s="11"/>
      <c r="AC342" s="264"/>
      <c r="AD342" s="264"/>
      <c r="AE342" s="11"/>
      <c r="AF342" s="11"/>
      <c r="AG342" s="11"/>
      <c r="AH342" s="11"/>
      <c r="AI342" s="11"/>
      <c r="AJ342" s="11"/>
      <c r="AK342" s="11"/>
    </row>
    <row r="343" ht="13.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89"/>
      <c r="AB343" s="11"/>
      <c r="AC343" s="264"/>
      <c r="AD343" s="264"/>
      <c r="AE343" s="11"/>
      <c r="AF343" s="11"/>
      <c r="AG343" s="11"/>
      <c r="AH343" s="11"/>
      <c r="AI343" s="11"/>
      <c r="AJ343" s="11"/>
      <c r="AK343" s="11"/>
    </row>
    <row r="344" ht="13.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89"/>
      <c r="AB344" s="11"/>
      <c r="AC344" s="264"/>
      <c r="AD344" s="264"/>
      <c r="AE344" s="11"/>
      <c r="AF344" s="11"/>
      <c r="AG344" s="11"/>
      <c r="AH344" s="11"/>
      <c r="AI344" s="11"/>
      <c r="AJ344" s="11"/>
      <c r="AK344" s="11"/>
    </row>
    <row r="345" ht="13.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89"/>
      <c r="AB345" s="11"/>
      <c r="AC345" s="264"/>
      <c r="AD345" s="264"/>
      <c r="AE345" s="11"/>
      <c r="AF345" s="11"/>
      <c r="AG345" s="11"/>
      <c r="AH345" s="11"/>
      <c r="AI345" s="11"/>
      <c r="AJ345" s="11"/>
      <c r="AK345" s="11"/>
    </row>
    <row r="346" ht="13.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89"/>
      <c r="AB346" s="11"/>
      <c r="AC346" s="264"/>
      <c r="AD346" s="264"/>
      <c r="AE346" s="11"/>
      <c r="AF346" s="11"/>
      <c r="AG346" s="11"/>
      <c r="AH346" s="11"/>
      <c r="AI346" s="11"/>
      <c r="AJ346" s="11"/>
      <c r="AK346" s="11"/>
    </row>
    <row r="347" ht="13.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89"/>
      <c r="AB347" s="11"/>
      <c r="AC347" s="264"/>
      <c r="AD347" s="264"/>
      <c r="AE347" s="11"/>
      <c r="AF347" s="11"/>
      <c r="AG347" s="11"/>
      <c r="AH347" s="11"/>
      <c r="AI347" s="11"/>
      <c r="AJ347" s="11"/>
      <c r="AK347" s="11"/>
    </row>
    <row r="348" ht="13.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89"/>
      <c r="AB348" s="11"/>
      <c r="AC348" s="264"/>
      <c r="AD348" s="264"/>
      <c r="AE348" s="11"/>
      <c r="AF348" s="11"/>
      <c r="AG348" s="11"/>
      <c r="AH348" s="11"/>
      <c r="AI348" s="11"/>
      <c r="AJ348" s="11"/>
      <c r="AK348" s="11"/>
    </row>
    <row r="349" ht="13.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89"/>
      <c r="AB349" s="11"/>
      <c r="AC349" s="264"/>
      <c r="AD349" s="264"/>
      <c r="AE349" s="11"/>
      <c r="AF349" s="11"/>
      <c r="AG349" s="11"/>
      <c r="AH349" s="11"/>
      <c r="AI349" s="11"/>
      <c r="AJ349" s="11"/>
      <c r="AK349" s="11"/>
    </row>
    <row r="350" ht="13.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89"/>
      <c r="AB350" s="11"/>
      <c r="AC350" s="264"/>
      <c r="AD350" s="264"/>
      <c r="AE350" s="11"/>
      <c r="AF350" s="11"/>
      <c r="AG350" s="11"/>
      <c r="AH350" s="11"/>
      <c r="AI350" s="11"/>
      <c r="AJ350" s="11"/>
      <c r="AK350" s="11"/>
    </row>
    <row r="351" ht="13.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89"/>
      <c r="AB351" s="11"/>
      <c r="AC351" s="264"/>
      <c r="AD351" s="264"/>
      <c r="AE351" s="11"/>
      <c r="AF351" s="11"/>
      <c r="AG351" s="11"/>
      <c r="AH351" s="11"/>
      <c r="AI351" s="11"/>
      <c r="AJ351" s="11"/>
      <c r="AK351" s="11"/>
    </row>
    <row r="352" ht="13.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89"/>
      <c r="AB352" s="11"/>
      <c r="AC352" s="264"/>
      <c r="AD352" s="264"/>
      <c r="AE352" s="11"/>
      <c r="AF352" s="11"/>
      <c r="AG352" s="11"/>
      <c r="AH352" s="11"/>
      <c r="AI352" s="11"/>
      <c r="AJ352" s="11"/>
      <c r="AK352" s="11"/>
    </row>
    <row r="353" ht="13.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89"/>
      <c r="AB353" s="11"/>
      <c r="AC353" s="264"/>
      <c r="AD353" s="264"/>
      <c r="AE353" s="11"/>
      <c r="AF353" s="11"/>
      <c r="AG353" s="11"/>
      <c r="AH353" s="11"/>
      <c r="AI353" s="11"/>
      <c r="AJ353" s="11"/>
      <c r="AK353" s="11"/>
    </row>
    <row r="354" ht="13.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89"/>
      <c r="AB354" s="11"/>
      <c r="AC354" s="264"/>
      <c r="AD354" s="264"/>
      <c r="AE354" s="11"/>
      <c r="AF354" s="11"/>
      <c r="AG354" s="11"/>
      <c r="AH354" s="11"/>
      <c r="AI354" s="11"/>
      <c r="AJ354" s="11"/>
      <c r="AK354" s="11"/>
    </row>
    <row r="355" ht="13.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89"/>
      <c r="AB355" s="11"/>
      <c r="AC355" s="264"/>
      <c r="AD355" s="264"/>
      <c r="AE355" s="11"/>
      <c r="AF355" s="11"/>
      <c r="AG355" s="11"/>
      <c r="AH355" s="11"/>
      <c r="AI355" s="11"/>
      <c r="AJ355" s="11"/>
      <c r="AK355" s="11"/>
    </row>
    <row r="356" ht="13.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89"/>
      <c r="AB356" s="11"/>
      <c r="AC356" s="264"/>
      <c r="AD356" s="264"/>
      <c r="AE356" s="11"/>
      <c r="AF356" s="11"/>
      <c r="AG356" s="11"/>
      <c r="AH356" s="11"/>
      <c r="AI356" s="11"/>
      <c r="AJ356" s="11"/>
      <c r="AK356" s="11"/>
    </row>
    <row r="357" ht="13.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89"/>
      <c r="AB357" s="11"/>
      <c r="AC357" s="264"/>
      <c r="AD357" s="264"/>
      <c r="AE357" s="11"/>
      <c r="AF357" s="11"/>
      <c r="AG357" s="11"/>
      <c r="AH357" s="11"/>
      <c r="AI357" s="11"/>
      <c r="AJ357" s="11"/>
      <c r="AK357" s="11"/>
    </row>
    <row r="358" ht="13.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89"/>
      <c r="AB358" s="11"/>
      <c r="AC358" s="264"/>
      <c r="AD358" s="264"/>
      <c r="AE358" s="11"/>
      <c r="AF358" s="11"/>
      <c r="AG358" s="11"/>
      <c r="AH358" s="11"/>
      <c r="AI358" s="11"/>
      <c r="AJ358" s="11"/>
      <c r="AK358" s="11"/>
    </row>
    <row r="359" ht="13.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89"/>
      <c r="AB359" s="11"/>
      <c r="AC359" s="264"/>
      <c r="AD359" s="264"/>
      <c r="AE359" s="11"/>
      <c r="AF359" s="11"/>
      <c r="AG359" s="11"/>
      <c r="AH359" s="11"/>
      <c r="AI359" s="11"/>
      <c r="AJ359" s="11"/>
      <c r="AK359" s="11"/>
    </row>
    <row r="360" ht="13.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89"/>
      <c r="AB360" s="11"/>
      <c r="AC360" s="264"/>
      <c r="AD360" s="264"/>
      <c r="AE360" s="11"/>
      <c r="AF360" s="11"/>
      <c r="AG360" s="11"/>
      <c r="AH360" s="11"/>
      <c r="AI360" s="11"/>
      <c r="AJ360" s="11"/>
      <c r="AK360" s="11"/>
    </row>
    <row r="361" ht="13.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89"/>
      <c r="AB361" s="11"/>
      <c r="AC361" s="264"/>
      <c r="AD361" s="264"/>
      <c r="AE361" s="11"/>
      <c r="AF361" s="11"/>
      <c r="AG361" s="11"/>
      <c r="AH361" s="11"/>
      <c r="AI361" s="11"/>
      <c r="AJ361" s="11"/>
      <c r="AK361" s="11"/>
    </row>
    <row r="362" ht="13.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89"/>
      <c r="AB362" s="11"/>
      <c r="AC362" s="264"/>
      <c r="AD362" s="264"/>
      <c r="AE362" s="11"/>
      <c r="AF362" s="11"/>
      <c r="AG362" s="11"/>
      <c r="AH362" s="11"/>
      <c r="AI362" s="11"/>
      <c r="AJ362" s="11"/>
      <c r="AK362" s="11"/>
    </row>
    <row r="363" ht="13.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89"/>
      <c r="AB363" s="11"/>
      <c r="AC363" s="264"/>
      <c r="AD363" s="264"/>
      <c r="AE363" s="11"/>
      <c r="AF363" s="11"/>
      <c r="AG363" s="11"/>
      <c r="AH363" s="11"/>
      <c r="AI363" s="11"/>
      <c r="AJ363" s="11"/>
      <c r="AK363" s="11"/>
    </row>
    <row r="364" ht="13.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89"/>
      <c r="AB364" s="11"/>
      <c r="AC364" s="264"/>
      <c r="AD364" s="264"/>
      <c r="AE364" s="11"/>
      <c r="AF364" s="11"/>
      <c r="AG364" s="11"/>
      <c r="AH364" s="11"/>
      <c r="AI364" s="11"/>
      <c r="AJ364" s="11"/>
      <c r="AK364" s="11"/>
    </row>
    <row r="365" ht="13.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89"/>
      <c r="AB365" s="11"/>
      <c r="AC365" s="264"/>
      <c r="AD365" s="264"/>
      <c r="AE365" s="11"/>
      <c r="AF365" s="11"/>
      <c r="AG365" s="11"/>
      <c r="AH365" s="11"/>
      <c r="AI365" s="11"/>
      <c r="AJ365" s="11"/>
      <c r="AK365" s="11"/>
    </row>
    <row r="366" ht="13.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89"/>
      <c r="AB366" s="11"/>
      <c r="AC366" s="264"/>
      <c r="AD366" s="264"/>
      <c r="AE366" s="11"/>
      <c r="AF366" s="11"/>
      <c r="AG366" s="11"/>
      <c r="AH366" s="11"/>
      <c r="AI366" s="11"/>
      <c r="AJ366" s="11"/>
      <c r="AK366" s="11"/>
    </row>
    <row r="367" ht="13.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89"/>
      <c r="AB367" s="11"/>
      <c r="AC367" s="264"/>
      <c r="AD367" s="264"/>
      <c r="AE367" s="11"/>
      <c r="AF367" s="11"/>
      <c r="AG367" s="11"/>
      <c r="AH367" s="11"/>
      <c r="AI367" s="11"/>
      <c r="AJ367" s="11"/>
      <c r="AK367" s="11"/>
    </row>
    <row r="368" ht="13.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89"/>
      <c r="AB368" s="11"/>
      <c r="AC368" s="264"/>
      <c r="AD368" s="264"/>
      <c r="AE368" s="11"/>
      <c r="AF368" s="11"/>
      <c r="AG368" s="11"/>
      <c r="AH368" s="11"/>
      <c r="AI368" s="11"/>
      <c r="AJ368" s="11"/>
      <c r="AK368" s="11"/>
    </row>
    <row r="369" ht="13.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89"/>
      <c r="AB369" s="11"/>
      <c r="AC369" s="264"/>
      <c r="AD369" s="264"/>
      <c r="AE369" s="11"/>
      <c r="AF369" s="11"/>
      <c r="AG369" s="11"/>
      <c r="AH369" s="11"/>
      <c r="AI369" s="11"/>
      <c r="AJ369" s="11"/>
      <c r="AK369" s="11"/>
    </row>
    <row r="370" ht="13.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89"/>
      <c r="AB370" s="11"/>
      <c r="AC370" s="264"/>
      <c r="AD370" s="264"/>
      <c r="AE370" s="11"/>
      <c r="AF370" s="11"/>
      <c r="AG370" s="11"/>
      <c r="AH370" s="11"/>
      <c r="AI370" s="11"/>
      <c r="AJ370" s="11"/>
      <c r="AK370" s="11"/>
    </row>
    <row r="371" ht="13.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89"/>
      <c r="AB371" s="11"/>
      <c r="AC371" s="264"/>
      <c r="AD371" s="264"/>
      <c r="AE371" s="11"/>
      <c r="AF371" s="11"/>
      <c r="AG371" s="11"/>
      <c r="AH371" s="11"/>
      <c r="AI371" s="11"/>
      <c r="AJ371" s="11"/>
      <c r="AK371" s="11"/>
    </row>
    <row r="372" ht="13.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89"/>
      <c r="AB372" s="11"/>
      <c r="AC372" s="264"/>
      <c r="AD372" s="264"/>
      <c r="AE372" s="11"/>
      <c r="AF372" s="11"/>
      <c r="AG372" s="11"/>
      <c r="AH372" s="11"/>
      <c r="AI372" s="11"/>
      <c r="AJ372" s="11"/>
      <c r="AK372" s="11"/>
    </row>
    <row r="373" ht="13.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89"/>
      <c r="AB373" s="11"/>
      <c r="AC373" s="264"/>
      <c r="AD373" s="264"/>
      <c r="AE373" s="11"/>
      <c r="AF373" s="11"/>
      <c r="AG373" s="11"/>
      <c r="AH373" s="11"/>
      <c r="AI373" s="11"/>
      <c r="AJ373" s="11"/>
      <c r="AK373" s="11"/>
    </row>
    <row r="374" ht="13.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89"/>
      <c r="AB374" s="11"/>
      <c r="AC374" s="264"/>
      <c r="AD374" s="264"/>
      <c r="AE374" s="11"/>
      <c r="AF374" s="11"/>
      <c r="AG374" s="11"/>
      <c r="AH374" s="11"/>
      <c r="AI374" s="11"/>
      <c r="AJ374" s="11"/>
      <c r="AK374" s="11"/>
    </row>
    <row r="375" ht="13.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89"/>
      <c r="AB375" s="11"/>
      <c r="AC375" s="264"/>
      <c r="AD375" s="264"/>
      <c r="AE375" s="11"/>
      <c r="AF375" s="11"/>
      <c r="AG375" s="11"/>
      <c r="AH375" s="11"/>
      <c r="AI375" s="11"/>
      <c r="AJ375" s="11"/>
      <c r="AK375" s="11"/>
    </row>
    <row r="376" ht="13.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89"/>
      <c r="AB376" s="11"/>
      <c r="AC376" s="264"/>
      <c r="AD376" s="264"/>
      <c r="AE376" s="11"/>
      <c r="AF376" s="11"/>
      <c r="AG376" s="11"/>
      <c r="AH376" s="11"/>
      <c r="AI376" s="11"/>
      <c r="AJ376" s="11"/>
      <c r="AK376" s="11"/>
    </row>
    <row r="377" ht="13.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89"/>
      <c r="AB377" s="11"/>
      <c r="AC377" s="264"/>
      <c r="AD377" s="264"/>
      <c r="AE377" s="11"/>
      <c r="AF377" s="11"/>
      <c r="AG377" s="11"/>
      <c r="AH377" s="11"/>
      <c r="AI377" s="11"/>
      <c r="AJ377" s="11"/>
      <c r="AK377" s="11"/>
    </row>
    <row r="378" ht="13.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89"/>
      <c r="AB378" s="11"/>
      <c r="AC378" s="264"/>
      <c r="AD378" s="264"/>
      <c r="AE378" s="11"/>
      <c r="AF378" s="11"/>
      <c r="AG378" s="11"/>
      <c r="AH378" s="11"/>
      <c r="AI378" s="11"/>
      <c r="AJ378" s="11"/>
      <c r="AK378" s="11"/>
    </row>
    <row r="379" ht="13.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89"/>
      <c r="AB379" s="11"/>
      <c r="AC379" s="264"/>
      <c r="AD379" s="264"/>
      <c r="AE379" s="11"/>
      <c r="AF379" s="11"/>
      <c r="AG379" s="11"/>
      <c r="AH379" s="11"/>
      <c r="AI379" s="11"/>
      <c r="AJ379" s="11"/>
      <c r="AK379" s="11"/>
    </row>
    <row r="380" ht="13.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89"/>
      <c r="AB380" s="11"/>
      <c r="AC380" s="264"/>
      <c r="AD380" s="264"/>
      <c r="AE380" s="11"/>
      <c r="AF380" s="11"/>
      <c r="AG380" s="11"/>
      <c r="AH380" s="11"/>
      <c r="AI380" s="11"/>
      <c r="AJ380" s="11"/>
      <c r="AK380" s="11"/>
    </row>
    <row r="381" ht="13.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89"/>
      <c r="AB381" s="11"/>
      <c r="AC381" s="264"/>
      <c r="AD381" s="264"/>
      <c r="AE381" s="11"/>
      <c r="AF381" s="11"/>
      <c r="AG381" s="11"/>
      <c r="AH381" s="11"/>
      <c r="AI381" s="11"/>
      <c r="AJ381" s="11"/>
      <c r="AK381" s="11"/>
    </row>
    <row r="382" ht="13.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89"/>
      <c r="AB382" s="11"/>
      <c r="AC382" s="264"/>
      <c r="AD382" s="264"/>
      <c r="AE382" s="11"/>
      <c r="AF382" s="11"/>
      <c r="AG382" s="11"/>
      <c r="AH382" s="11"/>
      <c r="AI382" s="11"/>
      <c r="AJ382" s="11"/>
      <c r="AK382" s="11"/>
    </row>
    <row r="383" ht="13.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89"/>
      <c r="AB383" s="11"/>
      <c r="AC383" s="264"/>
      <c r="AD383" s="264"/>
      <c r="AE383" s="11"/>
      <c r="AF383" s="11"/>
      <c r="AG383" s="11"/>
      <c r="AH383" s="11"/>
      <c r="AI383" s="11"/>
      <c r="AJ383" s="11"/>
      <c r="AK383" s="11"/>
    </row>
    <row r="384" ht="13.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89"/>
      <c r="AB384" s="11"/>
      <c r="AC384" s="264"/>
      <c r="AD384" s="264"/>
      <c r="AE384" s="11"/>
      <c r="AF384" s="11"/>
      <c r="AG384" s="11"/>
      <c r="AH384" s="11"/>
      <c r="AI384" s="11"/>
      <c r="AJ384" s="11"/>
      <c r="AK384" s="11"/>
    </row>
    <row r="385" ht="13.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89"/>
      <c r="AB385" s="11"/>
      <c r="AC385" s="264"/>
      <c r="AD385" s="264"/>
      <c r="AE385" s="11"/>
      <c r="AF385" s="11"/>
      <c r="AG385" s="11"/>
      <c r="AH385" s="11"/>
      <c r="AI385" s="11"/>
      <c r="AJ385" s="11"/>
      <c r="AK385" s="11"/>
    </row>
    <row r="386" ht="13.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89"/>
      <c r="AB386" s="11"/>
      <c r="AC386" s="264"/>
      <c r="AD386" s="264"/>
      <c r="AE386" s="11"/>
      <c r="AF386" s="11"/>
      <c r="AG386" s="11"/>
      <c r="AH386" s="11"/>
      <c r="AI386" s="11"/>
      <c r="AJ386" s="11"/>
      <c r="AK386" s="11"/>
    </row>
    <row r="387" ht="13.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89"/>
      <c r="AB387" s="11"/>
      <c r="AC387" s="264"/>
      <c r="AD387" s="264"/>
      <c r="AE387" s="11"/>
      <c r="AF387" s="11"/>
      <c r="AG387" s="11"/>
      <c r="AH387" s="11"/>
      <c r="AI387" s="11"/>
      <c r="AJ387" s="11"/>
      <c r="AK387" s="11"/>
    </row>
    <row r="388" ht="13.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89"/>
      <c r="AB388" s="11"/>
      <c r="AC388" s="264"/>
      <c r="AD388" s="264"/>
      <c r="AE388" s="11"/>
      <c r="AF388" s="11"/>
      <c r="AG388" s="11"/>
      <c r="AH388" s="11"/>
      <c r="AI388" s="11"/>
      <c r="AJ388" s="11"/>
      <c r="AK388" s="11"/>
    </row>
    <row r="389" ht="13.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89"/>
      <c r="AB389" s="11"/>
      <c r="AC389" s="264"/>
      <c r="AD389" s="264"/>
      <c r="AE389" s="11"/>
      <c r="AF389" s="11"/>
      <c r="AG389" s="11"/>
      <c r="AH389" s="11"/>
      <c r="AI389" s="11"/>
      <c r="AJ389" s="11"/>
      <c r="AK389" s="11"/>
    </row>
    <row r="390" ht="13.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89"/>
      <c r="AB390" s="11"/>
      <c r="AC390" s="264"/>
      <c r="AD390" s="264"/>
      <c r="AE390" s="11"/>
      <c r="AF390" s="11"/>
      <c r="AG390" s="11"/>
      <c r="AH390" s="11"/>
      <c r="AI390" s="11"/>
      <c r="AJ390" s="11"/>
      <c r="AK390" s="11"/>
    </row>
    <row r="391" ht="13.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89"/>
      <c r="AB391" s="11"/>
      <c r="AC391" s="264"/>
      <c r="AD391" s="264"/>
      <c r="AE391" s="11"/>
      <c r="AF391" s="11"/>
      <c r="AG391" s="11"/>
      <c r="AH391" s="11"/>
      <c r="AI391" s="11"/>
      <c r="AJ391" s="11"/>
      <c r="AK391" s="11"/>
    </row>
    <row r="392" ht="13.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89"/>
      <c r="AB392" s="11"/>
      <c r="AC392" s="264"/>
      <c r="AD392" s="264"/>
      <c r="AE392" s="11"/>
      <c r="AF392" s="11"/>
      <c r="AG392" s="11"/>
      <c r="AH392" s="11"/>
      <c r="AI392" s="11"/>
      <c r="AJ392" s="11"/>
      <c r="AK392" s="11"/>
    </row>
    <row r="393" ht="13.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89"/>
      <c r="AB393" s="11"/>
      <c r="AC393" s="264"/>
      <c r="AD393" s="264"/>
      <c r="AE393" s="11"/>
      <c r="AF393" s="11"/>
      <c r="AG393" s="11"/>
      <c r="AH393" s="11"/>
      <c r="AI393" s="11"/>
      <c r="AJ393" s="11"/>
      <c r="AK393" s="11"/>
    </row>
    <row r="394" ht="13.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89"/>
      <c r="AB394" s="11"/>
      <c r="AC394" s="264"/>
      <c r="AD394" s="264"/>
      <c r="AE394" s="11"/>
      <c r="AF394" s="11"/>
      <c r="AG394" s="11"/>
      <c r="AH394" s="11"/>
      <c r="AI394" s="11"/>
      <c r="AJ394" s="11"/>
      <c r="AK394" s="11"/>
    </row>
    <row r="395" ht="13.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89"/>
      <c r="AB395" s="11"/>
      <c r="AC395" s="264"/>
      <c r="AD395" s="264"/>
      <c r="AE395" s="11"/>
      <c r="AF395" s="11"/>
      <c r="AG395" s="11"/>
      <c r="AH395" s="11"/>
      <c r="AI395" s="11"/>
      <c r="AJ395" s="11"/>
      <c r="AK395" s="11"/>
    </row>
    <row r="396" ht="13.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89"/>
      <c r="AB396" s="11"/>
      <c r="AC396" s="264"/>
      <c r="AD396" s="264"/>
      <c r="AE396" s="11"/>
      <c r="AF396" s="11"/>
      <c r="AG396" s="11"/>
      <c r="AH396" s="11"/>
      <c r="AI396" s="11"/>
      <c r="AJ396" s="11"/>
      <c r="AK396" s="11"/>
    </row>
    <row r="397" ht="13.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89"/>
      <c r="AB397" s="11"/>
      <c r="AC397" s="264"/>
      <c r="AD397" s="264"/>
      <c r="AE397" s="11"/>
      <c r="AF397" s="11"/>
      <c r="AG397" s="11"/>
      <c r="AH397" s="11"/>
      <c r="AI397" s="11"/>
      <c r="AJ397" s="11"/>
      <c r="AK397" s="11"/>
    </row>
    <row r="398" ht="13.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89"/>
      <c r="AB398" s="11"/>
      <c r="AC398" s="264"/>
      <c r="AD398" s="264"/>
      <c r="AE398" s="11"/>
      <c r="AF398" s="11"/>
      <c r="AG398" s="11"/>
      <c r="AH398" s="11"/>
      <c r="AI398" s="11"/>
      <c r="AJ398" s="11"/>
      <c r="AK398" s="11"/>
    </row>
    <row r="399" ht="13.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89"/>
      <c r="AB399" s="11"/>
      <c r="AC399" s="264"/>
      <c r="AD399" s="264"/>
      <c r="AE399" s="11"/>
      <c r="AF399" s="11"/>
      <c r="AG399" s="11"/>
      <c r="AH399" s="11"/>
      <c r="AI399" s="11"/>
      <c r="AJ399" s="11"/>
      <c r="AK399" s="11"/>
    </row>
    <row r="400" ht="13.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89"/>
      <c r="AB400" s="11"/>
      <c r="AC400" s="264"/>
      <c r="AD400" s="264"/>
      <c r="AE400" s="11"/>
      <c r="AF400" s="11"/>
      <c r="AG400" s="11"/>
      <c r="AH400" s="11"/>
      <c r="AI400" s="11"/>
      <c r="AJ400" s="11"/>
      <c r="AK400" s="11"/>
    </row>
    <row r="401" ht="13.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89"/>
      <c r="AB401" s="11"/>
      <c r="AC401" s="264"/>
      <c r="AD401" s="264"/>
      <c r="AE401" s="11"/>
      <c r="AF401" s="11"/>
      <c r="AG401" s="11"/>
      <c r="AH401" s="11"/>
      <c r="AI401" s="11"/>
      <c r="AJ401" s="11"/>
      <c r="AK401" s="11"/>
    </row>
    <row r="402" ht="13.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89"/>
      <c r="AB402" s="11"/>
      <c r="AC402" s="264"/>
      <c r="AD402" s="264"/>
      <c r="AE402" s="11"/>
      <c r="AF402" s="11"/>
      <c r="AG402" s="11"/>
      <c r="AH402" s="11"/>
      <c r="AI402" s="11"/>
      <c r="AJ402" s="11"/>
      <c r="AK402" s="11"/>
    </row>
    <row r="403" ht="13.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89"/>
      <c r="AB403" s="11"/>
      <c r="AC403" s="264"/>
      <c r="AD403" s="264"/>
      <c r="AE403" s="11"/>
      <c r="AF403" s="11"/>
      <c r="AG403" s="11"/>
      <c r="AH403" s="11"/>
      <c r="AI403" s="11"/>
      <c r="AJ403" s="11"/>
      <c r="AK403" s="11"/>
    </row>
    <row r="404" ht="13.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89"/>
      <c r="AB404" s="11"/>
      <c r="AC404" s="264"/>
      <c r="AD404" s="264"/>
      <c r="AE404" s="11"/>
      <c r="AF404" s="11"/>
      <c r="AG404" s="11"/>
      <c r="AH404" s="11"/>
      <c r="AI404" s="11"/>
      <c r="AJ404" s="11"/>
      <c r="AK404" s="11"/>
    </row>
    <row r="405" ht="13.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89"/>
      <c r="AB405" s="11"/>
      <c r="AC405" s="264"/>
      <c r="AD405" s="264"/>
      <c r="AE405" s="11"/>
      <c r="AF405" s="11"/>
      <c r="AG405" s="11"/>
      <c r="AH405" s="11"/>
      <c r="AI405" s="11"/>
      <c r="AJ405" s="11"/>
      <c r="AK405" s="11"/>
    </row>
    <row r="406" ht="13.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89"/>
      <c r="AB406" s="11"/>
      <c r="AC406" s="264"/>
      <c r="AD406" s="264"/>
      <c r="AE406" s="11"/>
      <c r="AF406" s="11"/>
      <c r="AG406" s="11"/>
      <c r="AH406" s="11"/>
      <c r="AI406" s="11"/>
      <c r="AJ406" s="11"/>
      <c r="AK406" s="11"/>
    </row>
    <row r="407" ht="13.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89"/>
      <c r="AB407" s="11"/>
      <c r="AC407" s="264"/>
      <c r="AD407" s="264"/>
      <c r="AE407" s="11"/>
      <c r="AF407" s="11"/>
      <c r="AG407" s="11"/>
      <c r="AH407" s="11"/>
      <c r="AI407" s="11"/>
      <c r="AJ407" s="11"/>
      <c r="AK407" s="11"/>
    </row>
    <row r="408" ht="13.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89"/>
      <c r="AB408" s="11"/>
      <c r="AC408" s="264"/>
      <c r="AD408" s="264"/>
      <c r="AE408" s="11"/>
      <c r="AF408" s="11"/>
      <c r="AG408" s="11"/>
      <c r="AH408" s="11"/>
      <c r="AI408" s="11"/>
      <c r="AJ408" s="11"/>
      <c r="AK408" s="11"/>
    </row>
    <row r="409" ht="13.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89"/>
      <c r="AB409" s="11"/>
      <c r="AC409" s="264"/>
      <c r="AD409" s="264"/>
      <c r="AE409" s="11"/>
      <c r="AF409" s="11"/>
      <c r="AG409" s="11"/>
      <c r="AH409" s="11"/>
      <c r="AI409" s="11"/>
      <c r="AJ409" s="11"/>
      <c r="AK409" s="11"/>
    </row>
    <row r="410" ht="13.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89"/>
      <c r="AB410" s="11"/>
      <c r="AC410" s="264"/>
      <c r="AD410" s="264"/>
      <c r="AE410" s="11"/>
      <c r="AF410" s="11"/>
      <c r="AG410" s="11"/>
      <c r="AH410" s="11"/>
      <c r="AI410" s="11"/>
      <c r="AJ410" s="11"/>
      <c r="AK410" s="11"/>
    </row>
    <row r="411" ht="13.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89"/>
      <c r="AB411" s="11"/>
      <c r="AC411" s="264"/>
      <c r="AD411" s="264"/>
      <c r="AE411" s="11"/>
      <c r="AF411" s="11"/>
      <c r="AG411" s="11"/>
      <c r="AH411" s="11"/>
      <c r="AI411" s="11"/>
      <c r="AJ411" s="11"/>
      <c r="AK411" s="11"/>
    </row>
    <row r="412" ht="13.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89"/>
      <c r="AB412" s="11"/>
      <c r="AC412" s="264"/>
      <c r="AD412" s="264"/>
      <c r="AE412" s="11"/>
      <c r="AF412" s="11"/>
      <c r="AG412" s="11"/>
      <c r="AH412" s="11"/>
      <c r="AI412" s="11"/>
      <c r="AJ412" s="11"/>
      <c r="AK412" s="11"/>
    </row>
    <row r="413" ht="13.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89"/>
      <c r="AB413" s="11"/>
      <c r="AC413" s="264"/>
      <c r="AD413" s="264"/>
      <c r="AE413" s="11"/>
      <c r="AF413" s="11"/>
      <c r="AG413" s="11"/>
      <c r="AH413" s="11"/>
      <c r="AI413" s="11"/>
      <c r="AJ413" s="11"/>
      <c r="AK413" s="11"/>
    </row>
    <row r="414" ht="13.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89"/>
      <c r="AB414" s="11"/>
      <c r="AC414" s="264"/>
      <c r="AD414" s="264"/>
      <c r="AE414" s="11"/>
      <c r="AF414" s="11"/>
      <c r="AG414" s="11"/>
      <c r="AH414" s="11"/>
      <c r="AI414" s="11"/>
      <c r="AJ414" s="11"/>
      <c r="AK414" s="11"/>
    </row>
    <row r="415" ht="13.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89"/>
      <c r="AB415" s="11"/>
      <c r="AC415" s="264"/>
      <c r="AD415" s="264"/>
      <c r="AE415" s="11"/>
      <c r="AF415" s="11"/>
      <c r="AG415" s="11"/>
      <c r="AH415" s="11"/>
      <c r="AI415" s="11"/>
      <c r="AJ415" s="11"/>
      <c r="AK415" s="11"/>
    </row>
    <row r="416" ht="13.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89"/>
      <c r="AB416" s="11"/>
      <c r="AC416" s="264"/>
      <c r="AD416" s="264"/>
      <c r="AE416" s="11"/>
      <c r="AF416" s="11"/>
      <c r="AG416" s="11"/>
      <c r="AH416" s="11"/>
      <c r="AI416" s="11"/>
      <c r="AJ416" s="11"/>
      <c r="AK416" s="11"/>
    </row>
    <row r="417" ht="13.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89"/>
      <c r="AB417" s="11"/>
      <c r="AC417" s="264"/>
      <c r="AD417" s="264"/>
      <c r="AE417" s="11"/>
      <c r="AF417" s="11"/>
      <c r="AG417" s="11"/>
      <c r="AH417" s="11"/>
      <c r="AI417" s="11"/>
      <c r="AJ417" s="11"/>
      <c r="AK417" s="11"/>
    </row>
    <row r="418" ht="13.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89"/>
      <c r="AB418" s="11"/>
      <c r="AC418" s="264"/>
      <c r="AD418" s="264"/>
      <c r="AE418" s="11"/>
      <c r="AF418" s="11"/>
      <c r="AG418" s="11"/>
      <c r="AH418" s="11"/>
      <c r="AI418" s="11"/>
      <c r="AJ418" s="11"/>
      <c r="AK418" s="11"/>
    </row>
    <row r="419" ht="13.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89"/>
      <c r="AB419" s="11"/>
      <c r="AC419" s="264"/>
      <c r="AD419" s="264"/>
      <c r="AE419" s="11"/>
      <c r="AF419" s="11"/>
      <c r="AG419" s="11"/>
      <c r="AH419" s="11"/>
      <c r="AI419" s="11"/>
      <c r="AJ419" s="11"/>
      <c r="AK419" s="11"/>
    </row>
    <row r="420" ht="13.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89"/>
      <c r="AB420" s="11"/>
      <c r="AC420" s="264"/>
      <c r="AD420" s="264"/>
      <c r="AE420" s="11"/>
      <c r="AF420" s="11"/>
      <c r="AG420" s="11"/>
      <c r="AH420" s="11"/>
      <c r="AI420" s="11"/>
      <c r="AJ420" s="11"/>
      <c r="AK420" s="11"/>
    </row>
    <row r="421" ht="13.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89"/>
      <c r="AB421" s="11"/>
      <c r="AC421" s="264"/>
      <c r="AD421" s="264"/>
      <c r="AE421" s="11"/>
      <c r="AF421" s="11"/>
      <c r="AG421" s="11"/>
      <c r="AH421" s="11"/>
      <c r="AI421" s="11"/>
      <c r="AJ421" s="11"/>
      <c r="AK421" s="11"/>
    </row>
    <row r="422" ht="13.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89"/>
      <c r="AB422" s="11"/>
      <c r="AC422" s="264"/>
      <c r="AD422" s="264"/>
      <c r="AE422" s="11"/>
      <c r="AF422" s="11"/>
      <c r="AG422" s="11"/>
      <c r="AH422" s="11"/>
      <c r="AI422" s="11"/>
      <c r="AJ422" s="11"/>
      <c r="AK422" s="11"/>
    </row>
    <row r="423" ht="13.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89"/>
      <c r="AB423" s="11"/>
      <c r="AC423" s="264"/>
      <c r="AD423" s="264"/>
      <c r="AE423" s="11"/>
      <c r="AF423" s="11"/>
      <c r="AG423" s="11"/>
      <c r="AH423" s="11"/>
      <c r="AI423" s="11"/>
      <c r="AJ423" s="11"/>
      <c r="AK423" s="11"/>
    </row>
    <row r="424" ht="13.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89"/>
      <c r="AB424" s="11"/>
      <c r="AC424" s="264"/>
      <c r="AD424" s="264"/>
      <c r="AE424" s="11"/>
      <c r="AF424" s="11"/>
      <c r="AG424" s="11"/>
      <c r="AH424" s="11"/>
      <c r="AI424" s="11"/>
      <c r="AJ424" s="11"/>
      <c r="AK424" s="11"/>
    </row>
    <row r="425" ht="13.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89"/>
      <c r="AB425" s="11"/>
      <c r="AC425" s="264"/>
      <c r="AD425" s="264"/>
      <c r="AE425" s="11"/>
      <c r="AF425" s="11"/>
      <c r="AG425" s="11"/>
      <c r="AH425" s="11"/>
      <c r="AI425" s="11"/>
      <c r="AJ425" s="11"/>
      <c r="AK425" s="11"/>
    </row>
    <row r="426" ht="13.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89"/>
      <c r="AB426" s="11"/>
      <c r="AC426" s="264"/>
      <c r="AD426" s="264"/>
      <c r="AE426" s="11"/>
      <c r="AF426" s="11"/>
      <c r="AG426" s="11"/>
      <c r="AH426" s="11"/>
      <c r="AI426" s="11"/>
      <c r="AJ426" s="11"/>
      <c r="AK426" s="11"/>
    </row>
    <row r="427" ht="13.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89"/>
      <c r="AB427" s="11"/>
      <c r="AC427" s="264"/>
      <c r="AD427" s="264"/>
      <c r="AE427" s="11"/>
      <c r="AF427" s="11"/>
      <c r="AG427" s="11"/>
      <c r="AH427" s="11"/>
      <c r="AI427" s="11"/>
      <c r="AJ427" s="11"/>
      <c r="AK427" s="11"/>
    </row>
    <row r="428" ht="13.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89"/>
      <c r="AB428" s="11"/>
      <c r="AC428" s="264"/>
      <c r="AD428" s="264"/>
      <c r="AE428" s="11"/>
      <c r="AF428" s="11"/>
      <c r="AG428" s="11"/>
      <c r="AH428" s="11"/>
      <c r="AI428" s="11"/>
      <c r="AJ428" s="11"/>
      <c r="AK428" s="11"/>
    </row>
    <row r="429" ht="13.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89"/>
      <c r="AB429" s="11"/>
      <c r="AC429" s="264"/>
      <c r="AD429" s="264"/>
      <c r="AE429" s="11"/>
      <c r="AF429" s="11"/>
      <c r="AG429" s="11"/>
      <c r="AH429" s="11"/>
      <c r="AI429" s="11"/>
      <c r="AJ429" s="11"/>
      <c r="AK429" s="11"/>
    </row>
    <row r="430" ht="13.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89"/>
      <c r="AB430" s="11"/>
      <c r="AC430" s="264"/>
      <c r="AD430" s="264"/>
      <c r="AE430" s="11"/>
      <c r="AF430" s="11"/>
      <c r="AG430" s="11"/>
      <c r="AH430" s="11"/>
      <c r="AI430" s="11"/>
      <c r="AJ430" s="11"/>
      <c r="AK430" s="11"/>
    </row>
    <row r="431" ht="13.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89"/>
      <c r="AB431" s="11"/>
      <c r="AC431" s="264"/>
      <c r="AD431" s="264"/>
      <c r="AE431" s="11"/>
      <c r="AF431" s="11"/>
      <c r="AG431" s="11"/>
      <c r="AH431" s="11"/>
      <c r="AI431" s="11"/>
      <c r="AJ431" s="11"/>
      <c r="AK431" s="11"/>
    </row>
    <row r="432" ht="13.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89"/>
      <c r="AB432" s="11"/>
      <c r="AC432" s="264"/>
      <c r="AD432" s="264"/>
      <c r="AE432" s="11"/>
      <c r="AF432" s="11"/>
      <c r="AG432" s="11"/>
      <c r="AH432" s="11"/>
      <c r="AI432" s="11"/>
      <c r="AJ432" s="11"/>
      <c r="AK432" s="11"/>
    </row>
    <row r="433" ht="13.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89"/>
      <c r="AB433" s="11"/>
      <c r="AC433" s="264"/>
      <c r="AD433" s="264"/>
      <c r="AE433" s="11"/>
      <c r="AF433" s="11"/>
      <c r="AG433" s="11"/>
      <c r="AH433" s="11"/>
      <c r="AI433" s="11"/>
      <c r="AJ433" s="11"/>
      <c r="AK433" s="11"/>
    </row>
    <row r="434" ht="13.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89"/>
      <c r="AB434" s="11"/>
      <c r="AC434" s="264"/>
      <c r="AD434" s="264"/>
      <c r="AE434" s="11"/>
      <c r="AF434" s="11"/>
      <c r="AG434" s="11"/>
      <c r="AH434" s="11"/>
      <c r="AI434" s="11"/>
      <c r="AJ434" s="11"/>
      <c r="AK434" s="11"/>
    </row>
    <row r="435" ht="13.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89"/>
      <c r="AB435" s="11"/>
      <c r="AC435" s="264"/>
      <c r="AD435" s="264"/>
      <c r="AE435" s="11"/>
      <c r="AF435" s="11"/>
      <c r="AG435" s="11"/>
      <c r="AH435" s="11"/>
      <c r="AI435" s="11"/>
      <c r="AJ435" s="11"/>
      <c r="AK435" s="11"/>
    </row>
    <row r="436" ht="13.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89"/>
      <c r="AB436" s="11"/>
      <c r="AC436" s="264"/>
      <c r="AD436" s="264"/>
      <c r="AE436" s="11"/>
      <c r="AF436" s="11"/>
      <c r="AG436" s="11"/>
      <c r="AH436" s="11"/>
      <c r="AI436" s="11"/>
      <c r="AJ436" s="11"/>
      <c r="AK436" s="11"/>
    </row>
    <row r="437" ht="13.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89"/>
      <c r="AB437" s="11"/>
      <c r="AC437" s="264"/>
      <c r="AD437" s="264"/>
      <c r="AE437" s="11"/>
      <c r="AF437" s="11"/>
      <c r="AG437" s="11"/>
      <c r="AH437" s="11"/>
      <c r="AI437" s="11"/>
      <c r="AJ437" s="11"/>
      <c r="AK437" s="11"/>
    </row>
    <row r="438" ht="13.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89"/>
      <c r="AB438" s="11"/>
      <c r="AC438" s="264"/>
      <c r="AD438" s="264"/>
      <c r="AE438" s="11"/>
      <c r="AF438" s="11"/>
      <c r="AG438" s="11"/>
      <c r="AH438" s="11"/>
      <c r="AI438" s="11"/>
      <c r="AJ438" s="11"/>
      <c r="AK438" s="11"/>
    </row>
    <row r="439" ht="13.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89"/>
      <c r="AB439" s="11"/>
      <c r="AC439" s="264"/>
      <c r="AD439" s="264"/>
      <c r="AE439" s="11"/>
      <c r="AF439" s="11"/>
      <c r="AG439" s="11"/>
      <c r="AH439" s="11"/>
      <c r="AI439" s="11"/>
      <c r="AJ439" s="11"/>
      <c r="AK439" s="11"/>
    </row>
    <row r="440" ht="13.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89"/>
      <c r="AB440" s="11"/>
      <c r="AC440" s="264"/>
      <c r="AD440" s="264"/>
      <c r="AE440" s="11"/>
      <c r="AF440" s="11"/>
      <c r="AG440" s="11"/>
      <c r="AH440" s="11"/>
      <c r="AI440" s="11"/>
      <c r="AJ440" s="11"/>
      <c r="AK440" s="11"/>
    </row>
    <row r="441" ht="13.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89"/>
      <c r="AB441" s="11"/>
      <c r="AC441" s="264"/>
      <c r="AD441" s="264"/>
      <c r="AE441" s="11"/>
      <c r="AF441" s="11"/>
      <c r="AG441" s="11"/>
      <c r="AH441" s="11"/>
      <c r="AI441" s="11"/>
      <c r="AJ441" s="11"/>
      <c r="AK441" s="11"/>
    </row>
    <row r="442" ht="13.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89"/>
      <c r="AB442" s="11"/>
      <c r="AC442" s="264"/>
      <c r="AD442" s="264"/>
      <c r="AE442" s="11"/>
      <c r="AF442" s="11"/>
      <c r="AG442" s="11"/>
      <c r="AH442" s="11"/>
      <c r="AI442" s="11"/>
      <c r="AJ442" s="11"/>
      <c r="AK442" s="11"/>
    </row>
    <row r="443" ht="13.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89"/>
      <c r="AB443" s="11"/>
      <c r="AC443" s="264"/>
      <c r="AD443" s="264"/>
      <c r="AE443" s="11"/>
      <c r="AF443" s="11"/>
      <c r="AG443" s="11"/>
      <c r="AH443" s="11"/>
      <c r="AI443" s="11"/>
      <c r="AJ443" s="11"/>
      <c r="AK443" s="11"/>
    </row>
    <row r="444" ht="13.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89"/>
      <c r="AB444" s="11"/>
      <c r="AC444" s="264"/>
      <c r="AD444" s="264"/>
      <c r="AE444" s="11"/>
      <c r="AF444" s="11"/>
      <c r="AG444" s="11"/>
      <c r="AH444" s="11"/>
      <c r="AI444" s="11"/>
      <c r="AJ444" s="11"/>
      <c r="AK444" s="11"/>
    </row>
    <row r="445" ht="13.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89"/>
      <c r="AB445" s="11"/>
      <c r="AC445" s="264"/>
      <c r="AD445" s="264"/>
      <c r="AE445" s="11"/>
      <c r="AF445" s="11"/>
      <c r="AG445" s="11"/>
      <c r="AH445" s="11"/>
      <c r="AI445" s="11"/>
      <c r="AJ445" s="11"/>
      <c r="AK445" s="11"/>
    </row>
    <row r="446" ht="13.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89"/>
      <c r="AB446" s="11"/>
      <c r="AC446" s="264"/>
      <c r="AD446" s="264"/>
      <c r="AE446" s="11"/>
      <c r="AF446" s="11"/>
      <c r="AG446" s="11"/>
      <c r="AH446" s="11"/>
      <c r="AI446" s="11"/>
      <c r="AJ446" s="11"/>
      <c r="AK446" s="11"/>
    </row>
    <row r="447" ht="13.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89"/>
      <c r="AB447" s="11"/>
      <c r="AC447" s="264"/>
      <c r="AD447" s="264"/>
      <c r="AE447" s="11"/>
      <c r="AF447" s="11"/>
      <c r="AG447" s="11"/>
      <c r="AH447" s="11"/>
      <c r="AI447" s="11"/>
      <c r="AJ447" s="11"/>
      <c r="AK447" s="11"/>
    </row>
    <row r="448" ht="13.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89"/>
      <c r="AB448" s="11"/>
      <c r="AC448" s="264"/>
      <c r="AD448" s="264"/>
      <c r="AE448" s="11"/>
      <c r="AF448" s="11"/>
      <c r="AG448" s="11"/>
      <c r="AH448" s="11"/>
      <c r="AI448" s="11"/>
      <c r="AJ448" s="11"/>
      <c r="AK448" s="11"/>
    </row>
    <row r="449" ht="13.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89"/>
      <c r="AB449" s="11"/>
      <c r="AC449" s="264"/>
      <c r="AD449" s="264"/>
      <c r="AE449" s="11"/>
      <c r="AF449" s="11"/>
      <c r="AG449" s="11"/>
      <c r="AH449" s="11"/>
      <c r="AI449" s="11"/>
      <c r="AJ449" s="11"/>
      <c r="AK449" s="11"/>
    </row>
    <row r="450" ht="13.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89"/>
      <c r="AB450" s="11"/>
      <c r="AC450" s="264"/>
      <c r="AD450" s="264"/>
      <c r="AE450" s="11"/>
      <c r="AF450" s="11"/>
      <c r="AG450" s="11"/>
      <c r="AH450" s="11"/>
      <c r="AI450" s="11"/>
      <c r="AJ450" s="11"/>
      <c r="AK450" s="11"/>
    </row>
    <row r="451" ht="13.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89"/>
      <c r="AB451" s="11"/>
      <c r="AC451" s="264"/>
      <c r="AD451" s="264"/>
      <c r="AE451" s="11"/>
      <c r="AF451" s="11"/>
      <c r="AG451" s="11"/>
      <c r="AH451" s="11"/>
      <c r="AI451" s="11"/>
      <c r="AJ451" s="11"/>
      <c r="AK451" s="11"/>
    </row>
    <row r="452" ht="13.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89"/>
      <c r="AB452" s="11"/>
      <c r="AC452" s="264"/>
      <c r="AD452" s="264"/>
      <c r="AE452" s="11"/>
      <c r="AF452" s="11"/>
      <c r="AG452" s="11"/>
      <c r="AH452" s="11"/>
      <c r="AI452" s="11"/>
      <c r="AJ452" s="11"/>
      <c r="AK452" s="11"/>
    </row>
    <row r="453" ht="13.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89"/>
      <c r="AB453" s="11"/>
      <c r="AC453" s="264"/>
      <c r="AD453" s="264"/>
      <c r="AE453" s="11"/>
      <c r="AF453" s="11"/>
      <c r="AG453" s="11"/>
      <c r="AH453" s="11"/>
      <c r="AI453" s="11"/>
      <c r="AJ453" s="11"/>
      <c r="AK453" s="11"/>
    </row>
    <row r="454" ht="13.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89"/>
      <c r="AB454" s="11"/>
      <c r="AC454" s="264"/>
      <c r="AD454" s="264"/>
      <c r="AE454" s="11"/>
      <c r="AF454" s="11"/>
      <c r="AG454" s="11"/>
      <c r="AH454" s="11"/>
      <c r="AI454" s="11"/>
      <c r="AJ454" s="11"/>
      <c r="AK454" s="11"/>
    </row>
    <row r="455" ht="13.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89"/>
      <c r="AB455" s="11"/>
      <c r="AC455" s="264"/>
      <c r="AD455" s="264"/>
      <c r="AE455" s="11"/>
      <c r="AF455" s="11"/>
      <c r="AG455" s="11"/>
      <c r="AH455" s="11"/>
      <c r="AI455" s="11"/>
      <c r="AJ455" s="11"/>
      <c r="AK455" s="11"/>
    </row>
    <row r="456" ht="13.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89"/>
      <c r="AB456" s="11"/>
      <c r="AC456" s="264"/>
      <c r="AD456" s="264"/>
      <c r="AE456" s="11"/>
      <c r="AF456" s="11"/>
      <c r="AG456" s="11"/>
      <c r="AH456" s="11"/>
      <c r="AI456" s="11"/>
      <c r="AJ456" s="11"/>
      <c r="AK456" s="11"/>
    </row>
    <row r="457" ht="13.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89"/>
      <c r="AB457" s="11"/>
      <c r="AC457" s="264"/>
      <c r="AD457" s="264"/>
      <c r="AE457" s="11"/>
      <c r="AF457" s="11"/>
      <c r="AG457" s="11"/>
      <c r="AH457" s="11"/>
      <c r="AI457" s="11"/>
      <c r="AJ457" s="11"/>
      <c r="AK457" s="11"/>
    </row>
    <row r="458" ht="13.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89"/>
      <c r="AB458" s="11"/>
      <c r="AC458" s="264"/>
      <c r="AD458" s="264"/>
      <c r="AE458" s="11"/>
      <c r="AF458" s="11"/>
      <c r="AG458" s="11"/>
      <c r="AH458" s="11"/>
      <c r="AI458" s="11"/>
      <c r="AJ458" s="11"/>
      <c r="AK458" s="11"/>
    </row>
    <row r="459" ht="13.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89"/>
      <c r="AB459" s="11"/>
      <c r="AC459" s="264"/>
      <c r="AD459" s="264"/>
      <c r="AE459" s="11"/>
      <c r="AF459" s="11"/>
      <c r="AG459" s="11"/>
      <c r="AH459" s="11"/>
      <c r="AI459" s="11"/>
      <c r="AJ459" s="11"/>
      <c r="AK459" s="11"/>
    </row>
    <row r="460" ht="13.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89"/>
      <c r="AB460" s="11"/>
      <c r="AC460" s="264"/>
      <c r="AD460" s="264"/>
      <c r="AE460" s="11"/>
      <c r="AF460" s="11"/>
      <c r="AG460" s="11"/>
      <c r="AH460" s="11"/>
      <c r="AI460" s="11"/>
      <c r="AJ460" s="11"/>
      <c r="AK460" s="11"/>
    </row>
    <row r="461" ht="13.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89"/>
      <c r="AB461" s="11"/>
      <c r="AC461" s="264"/>
      <c r="AD461" s="264"/>
      <c r="AE461" s="11"/>
      <c r="AF461" s="11"/>
      <c r="AG461" s="11"/>
      <c r="AH461" s="11"/>
      <c r="AI461" s="11"/>
      <c r="AJ461" s="11"/>
      <c r="AK461" s="11"/>
    </row>
    <row r="462" ht="13.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89"/>
      <c r="AB462" s="11"/>
      <c r="AC462" s="264"/>
      <c r="AD462" s="264"/>
      <c r="AE462" s="11"/>
      <c r="AF462" s="11"/>
      <c r="AG462" s="11"/>
      <c r="AH462" s="11"/>
      <c r="AI462" s="11"/>
      <c r="AJ462" s="11"/>
      <c r="AK462" s="11"/>
    </row>
    <row r="463" ht="13.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89"/>
      <c r="AB463" s="11"/>
      <c r="AC463" s="264"/>
      <c r="AD463" s="264"/>
      <c r="AE463" s="11"/>
      <c r="AF463" s="11"/>
      <c r="AG463" s="11"/>
      <c r="AH463" s="11"/>
      <c r="AI463" s="11"/>
      <c r="AJ463" s="11"/>
      <c r="AK463" s="11"/>
    </row>
    <row r="464" ht="13.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89"/>
      <c r="AB464" s="11"/>
      <c r="AC464" s="264"/>
      <c r="AD464" s="264"/>
      <c r="AE464" s="11"/>
      <c r="AF464" s="11"/>
      <c r="AG464" s="11"/>
      <c r="AH464" s="11"/>
      <c r="AI464" s="11"/>
      <c r="AJ464" s="11"/>
      <c r="AK464" s="11"/>
    </row>
    <row r="465" ht="13.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89"/>
      <c r="AB465" s="11"/>
      <c r="AC465" s="264"/>
      <c r="AD465" s="264"/>
      <c r="AE465" s="11"/>
      <c r="AF465" s="11"/>
      <c r="AG465" s="11"/>
      <c r="AH465" s="11"/>
      <c r="AI465" s="11"/>
      <c r="AJ465" s="11"/>
      <c r="AK465" s="11"/>
    </row>
    <row r="466" ht="13.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89"/>
      <c r="AB466" s="11"/>
      <c r="AC466" s="264"/>
      <c r="AD466" s="264"/>
      <c r="AE466" s="11"/>
      <c r="AF466" s="11"/>
      <c r="AG466" s="11"/>
      <c r="AH466" s="11"/>
      <c r="AI466" s="11"/>
      <c r="AJ466" s="11"/>
      <c r="AK466" s="11"/>
    </row>
    <row r="467" ht="13.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89"/>
      <c r="AB467" s="11"/>
      <c r="AC467" s="264"/>
      <c r="AD467" s="264"/>
      <c r="AE467" s="11"/>
      <c r="AF467" s="11"/>
      <c r="AG467" s="11"/>
      <c r="AH467" s="11"/>
      <c r="AI467" s="11"/>
      <c r="AJ467" s="11"/>
      <c r="AK467" s="11"/>
    </row>
    <row r="468" ht="13.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89"/>
      <c r="AB468" s="11"/>
      <c r="AC468" s="264"/>
      <c r="AD468" s="264"/>
      <c r="AE468" s="11"/>
      <c r="AF468" s="11"/>
      <c r="AG468" s="11"/>
      <c r="AH468" s="11"/>
      <c r="AI468" s="11"/>
      <c r="AJ468" s="11"/>
      <c r="AK468" s="11"/>
    </row>
    <row r="469" ht="13.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89"/>
      <c r="AB469" s="11"/>
      <c r="AC469" s="264"/>
      <c r="AD469" s="264"/>
      <c r="AE469" s="11"/>
      <c r="AF469" s="11"/>
      <c r="AG469" s="11"/>
      <c r="AH469" s="11"/>
      <c r="AI469" s="11"/>
      <c r="AJ469" s="11"/>
      <c r="AK469" s="11"/>
    </row>
    <row r="470" ht="13.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89"/>
      <c r="AB470" s="11"/>
      <c r="AC470" s="264"/>
      <c r="AD470" s="264"/>
      <c r="AE470" s="11"/>
      <c r="AF470" s="11"/>
      <c r="AG470" s="11"/>
      <c r="AH470" s="11"/>
      <c r="AI470" s="11"/>
      <c r="AJ470" s="11"/>
      <c r="AK470" s="11"/>
    </row>
    <row r="471" ht="13.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89"/>
      <c r="AB471" s="11"/>
      <c r="AC471" s="264"/>
      <c r="AD471" s="264"/>
      <c r="AE471" s="11"/>
      <c r="AF471" s="11"/>
      <c r="AG471" s="11"/>
      <c r="AH471" s="11"/>
      <c r="AI471" s="11"/>
      <c r="AJ471" s="11"/>
      <c r="AK471" s="11"/>
    </row>
    <row r="472" ht="13.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89"/>
      <c r="AB472" s="11"/>
      <c r="AC472" s="264"/>
      <c r="AD472" s="264"/>
      <c r="AE472" s="11"/>
      <c r="AF472" s="11"/>
      <c r="AG472" s="11"/>
      <c r="AH472" s="11"/>
      <c r="AI472" s="11"/>
      <c r="AJ472" s="11"/>
      <c r="AK472" s="11"/>
    </row>
    <row r="473" ht="13.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89"/>
      <c r="AB473" s="11"/>
      <c r="AC473" s="264"/>
      <c r="AD473" s="264"/>
      <c r="AE473" s="11"/>
      <c r="AF473" s="11"/>
      <c r="AG473" s="11"/>
      <c r="AH473" s="11"/>
      <c r="AI473" s="11"/>
      <c r="AJ473" s="11"/>
      <c r="AK473" s="11"/>
    </row>
    <row r="474" ht="13.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89"/>
      <c r="AB474" s="11"/>
      <c r="AC474" s="264"/>
      <c r="AD474" s="264"/>
      <c r="AE474" s="11"/>
      <c r="AF474" s="11"/>
      <c r="AG474" s="11"/>
      <c r="AH474" s="11"/>
      <c r="AI474" s="11"/>
      <c r="AJ474" s="11"/>
      <c r="AK474" s="11"/>
    </row>
    <row r="475" ht="13.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89"/>
      <c r="AB475" s="11"/>
      <c r="AC475" s="264"/>
      <c r="AD475" s="264"/>
      <c r="AE475" s="11"/>
      <c r="AF475" s="11"/>
      <c r="AG475" s="11"/>
      <c r="AH475" s="11"/>
      <c r="AI475" s="11"/>
      <c r="AJ475" s="11"/>
      <c r="AK475" s="11"/>
    </row>
    <row r="476" ht="13.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89"/>
      <c r="AB476" s="11"/>
      <c r="AC476" s="264"/>
      <c r="AD476" s="264"/>
      <c r="AE476" s="11"/>
      <c r="AF476" s="11"/>
      <c r="AG476" s="11"/>
      <c r="AH476" s="11"/>
      <c r="AI476" s="11"/>
      <c r="AJ476" s="11"/>
      <c r="AK476" s="11"/>
    </row>
    <row r="477" ht="13.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89"/>
      <c r="AB477" s="11"/>
      <c r="AC477" s="264"/>
      <c r="AD477" s="264"/>
      <c r="AE477" s="11"/>
      <c r="AF477" s="11"/>
      <c r="AG477" s="11"/>
      <c r="AH477" s="11"/>
      <c r="AI477" s="11"/>
      <c r="AJ477" s="11"/>
      <c r="AK477" s="11"/>
    </row>
    <row r="478" ht="13.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89"/>
      <c r="AB478" s="11"/>
      <c r="AC478" s="264"/>
      <c r="AD478" s="264"/>
      <c r="AE478" s="11"/>
      <c r="AF478" s="11"/>
      <c r="AG478" s="11"/>
      <c r="AH478" s="11"/>
      <c r="AI478" s="11"/>
      <c r="AJ478" s="11"/>
      <c r="AK478" s="11"/>
    </row>
    <row r="479" ht="13.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89"/>
      <c r="AB479" s="11"/>
      <c r="AC479" s="264"/>
      <c r="AD479" s="264"/>
      <c r="AE479" s="11"/>
      <c r="AF479" s="11"/>
      <c r="AG479" s="11"/>
      <c r="AH479" s="11"/>
      <c r="AI479" s="11"/>
      <c r="AJ479" s="11"/>
      <c r="AK479" s="11"/>
    </row>
    <row r="480" ht="13.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89"/>
      <c r="AB480" s="11"/>
      <c r="AC480" s="264"/>
      <c r="AD480" s="264"/>
      <c r="AE480" s="11"/>
      <c r="AF480" s="11"/>
      <c r="AG480" s="11"/>
      <c r="AH480" s="11"/>
      <c r="AI480" s="11"/>
      <c r="AJ480" s="11"/>
      <c r="AK480" s="11"/>
    </row>
    <row r="481" ht="13.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89"/>
      <c r="AB481" s="11"/>
      <c r="AC481" s="264"/>
      <c r="AD481" s="264"/>
      <c r="AE481" s="11"/>
      <c r="AF481" s="11"/>
      <c r="AG481" s="11"/>
      <c r="AH481" s="11"/>
      <c r="AI481" s="11"/>
      <c r="AJ481" s="11"/>
      <c r="AK481" s="11"/>
    </row>
    <row r="482" ht="13.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89"/>
      <c r="AB482" s="11"/>
      <c r="AC482" s="264"/>
      <c r="AD482" s="264"/>
      <c r="AE482" s="11"/>
      <c r="AF482" s="11"/>
      <c r="AG482" s="11"/>
      <c r="AH482" s="11"/>
      <c r="AI482" s="11"/>
      <c r="AJ482" s="11"/>
      <c r="AK482" s="11"/>
    </row>
    <row r="483" ht="13.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89"/>
      <c r="AB483" s="11"/>
      <c r="AC483" s="264"/>
      <c r="AD483" s="264"/>
      <c r="AE483" s="11"/>
      <c r="AF483" s="11"/>
      <c r="AG483" s="11"/>
      <c r="AH483" s="11"/>
      <c r="AI483" s="11"/>
      <c r="AJ483" s="11"/>
      <c r="AK483" s="11"/>
    </row>
    <row r="484" ht="13.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89"/>
      <c r="AB484" s="11"/>
      <c r="AC484" s="264"/>
      <c r="AD484" s="264"/>
      <c r="AE484" s="11"/>
      <c r="AF484" s="11"/>
      <c r="AG484" s="11"/>
      <c r="AH484" s="11"/>
      <c r="AI484" s="11"/>
      <c r="AJ484" s="11"/>
      <c r="AK484" s="11"/>
    </row>
    <row r="485" ht="13.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89"/>
      <c r="AB485" s="11"/>
      <c r="AC485" s="264"/>
      <c r="AD485" s="264"/>
      <c r="AE485" s="11"/>
      <c r="AF485" s="11"/>
      <c r="AG485" s="11"/>
      <c r="AH485" s="11"/>
      <c r="AI485" s="11"/>
      <c r="AJ485" s="11"/>
      <c r="AK485" s="11"/>
    </row>
    <row r="486" ht="13.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89"/>
      <c r="AB486" s="11"/>
      <c r="AC486" s="264"/>
      <c r="AD486" s="264"/>
      <c r="AE486" s="11"/>
      <c r="AF486" s="11"/>
      <c r="AG486" s="11"/>
      <c r="AH486" s="11"/>
      <c r="AI486" s="11"/>
      <c r="AJ486" s="11"/>
      <c r="AK486" s="11"/>
    </row>
    <row r="487" ht="13.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89"/>
      <c r="AB487" s="11"/>
      <c r="AC487" s="264"/>
      <c r="AD487" s="264"/>
      <c r="AE487" s="11"/>
      <c r="AF487" s="11"/>
      <c r="AG487" s="11"/>
      <c r="AH487" s="11"/>
      <c r="AI487" s="11"/>
      <c r="AJ487" s="11"/>
      <c r="AK487" s="11"/>
    </row>
    <row r="488" ht="13.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89"/>
      <c r="AB488" s="11"/>
      <c r="AC488" s="264"/>
      <c r="AD488" s="264"/>
      <c r="AE488" s="11"/>
      <c r="AF488" s="11"/>
      <c r="AG488" s="11"/>
      <c r="AH488" s="11"/>
      <c r="AI488" s="11"/>
      <c r="AJ488" s="11"/>
      <c r="AK488" s="11"/>
    </row>
    <row r="489" ht="13.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89"/>
      <c r="AB489" s="11"/>
      <c r="AC489" s="264"/>
      <c r="AD489" s="264"/>
      <c r="AE489" s="11"/>
      <c r="AF489" s="11"/>
      <c r="AG489" s="11"/>
      <c r="AH489" s="11"/>
      <c r="AI489" s="11"/>
      <c r="AJ489" s="11"/>
      <c r="AK489" s="11"/>
    </row>
    <row r="490" ht="13.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89"/>
      <c r="AB490" s="11"/>
      <c r="AC490" s="264"/>
      <c r="AD490" s="264"/>
      <c r="AE490" s="11"/>
      <c r="AF490" s="11"/>
      <c r="AG490" s="11"/>
      <c r="AH490" s="11"/>
      <c r="AI490" s="11"/>
      <c r="AJ490" s="11"/>
      <c r="AK490" s="11"/>
    </row>
    <row r="491" ht="13.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89"/>
      <c r="AB491" s="11"/>
      <c r="AC491" s="264"/>
      <c r="AD491" s="264"/>
      <c r="AE491" s="11"/>
      <c r="AF491" s="11"/>
      <c r="AG491" s="11"/>
      <c r="AH491" s="11"/>
      <c r="AI491" s="11"/>
      <c r="AJ491" s="11"/>
      <c r="AK491" s="11"/>
    </row>
    <row r="492" ht="13.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89"/>
      <c r="AB492" s="11"/>
      <c r="AC492" s="264"/>
      <c r="AD492" s="264"/>
      <c r="AE492" s="11"/>
      <c r="AF492" s="11"/>
      <c r="AG492" s="11"/>
      <c r="AH492" s="11"/>
      <c r="AI492" s="11"/>
      <c r="AJ492" s="11"/>
      <c r="AK492" s="11"/>
    </row>
    <row r="493" ht="13.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89"/>
      <c r="AB493" s="11"/>
      <c r="AC493" s="264"/>
      <c r="AD493" s="264"/>
      <c r="AE493" s="11"/>
      <c r="AF493" s="11"/>
      <c r="AG493" s="11"/>
      <c r="AH493" s="11"/>
      <c r="AI493" s="11"/>
      <c r="AJ493" s="11"/>
      <c r="AK493" s="11"/>
    </row>
    <row r="494" ht="13.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89"/>
      <c r="AB494" s="11"/>
      <c r="AC494" s="264"/>
      <c r="AD494" s="264"/>
      <c r="AE494" s="11"/>
      <c r="AF494" s="11"/>
      <c r="AG494" s="11"/>
      <c r="AH494" s="11"/>
      <c r="AI494" s="11"/>
      <c r="AJ494" s="11"/>
      <c r="AK494" s="11"/>
    </row>
    <row r="495" ht="13.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89"/>
      <c r="AB495" s="11"/>
      <c r="AC495" s="264"/>
      <c r="AD495" s="264"/>
      <c r="AE495" s="11"/>
      <c r="AF495" s="11"/>
      <c r="AG495" s="11"/>
      <c r="AH495" s="11"/>
      <c r="AI495" s="11"/>
      <c r="AJ495" s="11"/>
      <c r="AK495" s="11"/>
    </row>
    <row r="496" ht="13.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89"/>
      <c r="AB496" s="11"/>
      <c r="AC496" s="264"/>
      <c r="AD496" s="264"/>
      <c r="AE496" s="11"/>
      <c r="AF496" s="11"/>
      <c r="AG496" s="11"/>
      <c r="AH496" s="11"/>
      <c r="AI496" s="11"/>
      <c r="AJ496" s="11"/>
      <c r="AK496" s="11"/>
    </row>
    <row r="497" ht="13.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89"/>
      <c r="AB497" s="11"/>
      <c r="AC497" s="264"/>
      <c r="AD497" s="264"/>
      <c r="AE497" s="11"/>
      <c r="AF497" s="11"/>
      <c r="AG497" s="11"/>
      <c r="AH497" s="11"/>
      <c r="AI497" s="11"/>
      <c r="AJ497" s="11"/>
      <c r="AK497" s="11"/>
    </row>
    <row r="498" ht="13.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89"/>
      <c r="AB498" s="11"/>
      <c r="AC498" s="264"/>
      <c r="AD498" s="264"/>
      <c r="AE498" s="11"/>
      <c r="AF498" s="11"/>
      <c r="AG498" s="11"/>
      <c r="AH498" s="11"/>
      <c r="AI498" s="11"/>
      <c r="AJ498" s="11"/>
      <c r="AK498" s="11"/>
    </row>
    <row r="499" ht="13.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89"/>
      <c r="AB499" s="11"/>
      <c r="AC499" s="264"/>
      <c r="AD499" s="264"/>
      <c r="AE499" s="11"/>
      <c r="AF499" s="11"/>
      <c r="AG499" s="11"/>
      <c r="AH499" s="11"/>
      <c r="AI499" s="11"/>
      <c r="AJ499" s="11"/>
      <c r="AK499" s="11"/>
    </row>
    <row r="500" ht="13.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89"/>
      <c r="AB500" s="11"/>
      <c r="AC500" s="264"/>
      <c r="AD500" s="264"/>
      <c r="AE500" s="11"/>
      <c r="AF500" s="11"/>
      <c r="AG500" s="11"/>
      <c r="AH500" s="11"/>
      <c r="AI500" s="11"/>
      <c r="AJ500" s="11"/>
      <c r="AK500" s="11"/>
    </row>
    <row r="501" ht="13.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89"/>
      <c r="AB501" s="11"/>
      <c r="AC501" s="264"/>
      <c r="AD501" s="264"/>
      <c r="AE501" s="11"/>
      <c r="AF501" s="11"/>
      <c r="AG501" s="11"/>
      <c r="AH501" s="11"/>
      <c r="AI501" s="11"/>
      <c r="AJ501" s="11"/>
      <c r="AK501" s="11"/>
    </row>
    <row r="502" ht="13.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89"/>
      <c r="AB502" s="11"/>
      <c r="AC502" s="264"/>
      <c r="AD502" s="264"/>
      <c r="AE502" s="11"/>
      <c r="AF502" s="11"/>
      <c r="AG502" s="11"/>
      <c r="AH502" s="11"/>
      <c r="AI502" s="11"/>
      <c r="AJ502" s="11"/>
      <c r="AK502" s="11"/>
    </row>
    <row r="503" ht="13.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89"/>
      <c r="AB503" s="11"/>
      <c r="AC503" s="264"/>
      <c r="AD503" s="264"/>
      <c r="AE503" s="11"/>
      <c r="AF503" s="11"/>
      <c r="AG503" s="11"/>
      <c r="AH503" s="11"/>
      <c r="AI503" s="11"/>
      <c r="AJ503" s="11"/>
      <c r="AK503" s="11"/>
    </row>
    <row r="504" ht="13.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89"/>
      <c r="AB504" s="11"/>
      <c r="AC504" s="264"/>
      <c r="AD504" s="264"/>
      <c r="AE504" s="11"/>
      <c r="AF504" s="11"/>
      <c r="AG504" s="11"/>
      <c r="AH504" s="11"/>
      <c r="AI504" s="11"/>
      <c r="AJ504" s="11"/>
      <c r="AK504" s="11"/>
    </row>
    <row r="505" ht="13.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89"/>
      <c r="AB505" s="11"/>
      <c r="AC505" s="264"/>
      <c r="AD505" s="264"/>
      <c r="AE505" s="11"/>
      <c r="AF505" s="11"/>
      <c r="AG505" s="11"/>
      <c r="AH505" s="11"/>
      <c r="AI505" s="11"/>
      <c r="AJ505" s="11"/>
      <c r="AK505" s="11"/>
    </row>
    <row r="506" ht="13.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89"/>
      <c r="AB506" s="11"/>
      <c r="AC506" s="264"/>
      <c r="AD506" s="264"/>
      <c r="AE506" s="11"/>
      <c r="AF506" s="11"/>
      <c r="AG506" s="11"/>
      <c r="AH506" s="11"/>
      <c r="AI506" s="11"/>
      <c r="AJ506" s="11"/>
      <c r="AK506" s="11"/>
    </row>
    <row r="507" ht="13.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89"/>
      <c r="AB507" s="11"/>
      <c r="AC507" s="264"/>
      <c r="AD507" s="264"/>
      <c r="AE507" s="11"/>
      <c r="AF507" s="11"/>
      <c r="AG507" s="11"/>
      <c r="AH507" s="11"/>
      <c r="AI507" s="11"/>
      <c r="AJ507" s="11"/>
      <c r="AK507" s="11"/>
    </row>
    <row r="508" ht="13.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89"/>
      <c r="AB508" s="11"/>
      <c r="AC508" s="264"/>
      <c r="AD508" s="264"/>
      <c r="AE508" s="11"/>
      <c r="AF508" s="11"/>
      <c r="AG508" s="11"/>
      <c r="AH508" s="11"/>
      <c r="AI508" s="11"/>
      <c r="AJ508" s="11"/>
      <c r="AK508" s="11"/>
    </row>
    <row r="509" ht="13.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89"/>
      <c r="AB509" s="11"/>
      <c r="AC509" s="264"/>
      <c r="AD509" s="264"/>
      <c r="AE509" s="11"/>
      <c r="AF509" s="11"/>
      <c r="AG509" s="11"/>
      <c r="AH509" s="11"/>
      <c r="AI509" s="11"/>
      <c r="AJ509" s="11"/>
      <c r="AK509" s="11"/>
    </row>
    <row r="510" ht="13.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89"/>
      <c r="AB510" s="11"/>
      <c r="AC510" s="264"/>
      <c r="AD510" s="264"/>
      <c r="AE510" s="11"/>
      <c r="AF510" s="11"/>
      <c r="AG510" s="11"/>
      <c r="AH510" s="11"/>
      <c r="AI510" s="11"/>
      <c r="AJ510" s="11"/>
      <c r="AK510" s="11"/>
    </row>
    <row r="511" ht="13.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89"/>
      <c r="AB511" s="11"/>
      <c r="AC511" s="264"/>
      <c r="AD511" s="264"/>
      <c r="AE511" s="11"/>
      <c r="AF511" s="11"/>
      <c r="AG511" s="11"/>
      <c r="AH511" s="11"/>
      <c r="AI511" s="11"/>
      <c r="AJ511" s="11"/>
      <c r="AK511" s="11"/>
    </row>
    <row r="512" ht="13.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89"/>
      <c r="AB512" s="11"/>
      <c r="AC512" s="264"/>
      <c r="AD512" s="264"/>
      <c r="AE512" s="11"/>
      <c r="AF512" s="11"/>
      <c r="AG512" s="11"/>
      <c r="AH512" s="11"/>
      <c r="AI512" s="11"/>
      <c r="AJ512" s="11"/>
      <c r="AK512" s="11"/>
    </row>
    <row r="513" ht="13.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89"/>
      <c r="AB513" s="11"/>
      <c r="AC513" s="264"/>
      <c r="AD513" s="264"/>
      <c r="AE513" s="11"/>
      <c r="AF513" s="11"/>
      <c r="AG513" s="11"/>
      <c r="AH513" s="11"/>
      <c r="AI513" s="11"/>
      <c r="AJ513" s="11"/>
      <c r="AK513" s="11"/>
    </row>
    <row r="514" ht="13.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89"/>
      <c r="AB514" s="11"/>
      <c r="AC514" s="264"/>
      <c r="AD514" s="264"/>
      <c r="AE514" s="11"/>
      <c r="AF514" s="11"/>
      <c r="AG514" s="11"/>
      <c r="AH514" s="11"/>
      <c r="AI514" s="11"/>
      <c r="AJ514" s="11"/>
      <c r="AK514" s="11"/>
    </row>
    <row r="515" ht="13.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89"/>
      <c r="AB515" s="11"/>
      <c r="AC515" s="264"/>
      <c r="AD515" s="264"/>
      <c r="AE515" s="11"/>
      <c r="AF515" s="11"/>
      <c r="AG515" s="11"/>
      <c r="AH515" s="11"/>
      <c r="AI515" s="11"/>
      <c r="AJ515" s="11"/>
      <c r="AK515" s="11"/>
    </row>
    <row r="516" ht="13.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89"/>
      <c r="AB516" s="11"/>
      <c r="AC516" s="264"/>
      <c r="AD516" s="264"/>
      <c r="AE516" s="11"/>
      <c r="AF516" s="11"/>
      <c r="AG516" s="11"/>
      <c r="AH516" s="11"/>
      <c r="AI516" s="11"/>
      <c r="AJ516" s="11"/>
      <c r="AK516" s="11"/>
    </row>
    <row r="517" ht="13.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89"/>
      <c r="AB517" s="11"/>
      <c r="AC517" s="264"/>
      <c r="AD517" s="264"/>
      <c r="AE517" s="11"/>
      <c r="AF517" s="11"/>
      <c r="AG517" s="11"/>
      <c r="AH517" s="11"/>
      <c r="AI517" s="11"/>
      <c r="AJ517" s="11"/>
      <c r="AK517" s="11"/>
    </row>
    <row r="518" ht="13.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89"/>
      <c r="AB518" s="11"/>
      <c r="AC518" s="264"/>
      <c r="AD518" s="264"/>
      <c r="AE518" s="11"/>
      <c r="AF518" s="11"/>
      <c r="AG518" s="11"/>
      <c r="AH518" s="11"/>
      <c r="AI518" s="11"/>
      <c r="AJ518" s="11"/>
      <c r="AK518" s="11"/>
    </row>
    <row r="519" ht="13.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89"/>
      <c r="AB519" s="11"/>
      <c r="AC519" s="264"/>
      <c r="AD519" s="264"/>
      <c r="AE519" s="11"/>
      <c r="AF519" s="11"/>
      <c r="AG519" s="11"/>
      <c r="AH519" s="11"/>
      <c r="AI519" s="11"/>
      <c r="AJ519" s="11"/>
      <c r="AK519" s="11"/>
    </row>
    <row r="520" ht="13.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89"/>
      <c r="AB520" s="11"/>
      <c r="AC520" s="264"/>
      <c r="AD520" s="264"/>
      <c r="AE520" s="11"/>
      <c r="AF520" s="11"/>
      <c r="AG520" s="11"/>
      <c r="AH520" s="11"/>
      <c r="AI520" s="11"/>
      <c r="AJ520" s="11"/>
      <c r="AK520" s="11"/>
    </row>
    <row r="521" ht="13.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89"/>
      <c r="AB521" s="11"/>
      <c r="AC521" s="264"/>
      <c r="AD521" s="264"/>
      <c r="AE521" s="11"/>
      <c r="AF521" s="11"/>
      <c r="AG521" s="11"/>
      <c r="AH521" s="11"/>
      <c r="AI521" s="11"/>
      <c r="AJ521" s="11"/>
      <c r="AK521" s="11"/>
    </row>
    <row r="522" ht="13.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89"/>
      <c r="AB522" s="11"/>
      <c r="AC522" s="264"/>
      <c r="AD522" s="264"/>
      <c r="AE522" s="11"/>
      <c r="AF522" s="11"/>
      <c r="AG522" s="11"/>
      <c r="AH522" s="11"/>
      <c r="AI522" s="11"/>
      <c r="AJ522" s="11"/>
      <c r="AK522" s="11"/>
    </row>
    <row r="523" ht="13.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89"/>
      <c r="AB523" s="11"/>
      <c r="AC523" s="264"/>
      <c r="AD523" s="264"/>
      <c r="AE523" s="11"/>
      <c r="AF523" s="11"/>
      <c r="AG523" s="11"/>
      <c r="AH523" s="11"/>
      <c r="AI523" s="11"/>
      <c r="AJ523" s="11"/>
      <c r="AK523" s="11"/>
    </row>
    <row r="524" ht="13.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89"/>
      <c r="AB524" s="11"/>
      <c r="AC524" s="264"/>
      <c r="AD524" s="264"/>
      <c r="AE524" s="11"/>
      <c r="AF524" s="11"/>
      <c r="AG524" s="11"/>
      <c r="AH524" s="11"/>
      <c r="AI524" s="11"/>
      <c r="AJ524" s="11"/>
      <c r="AK524" s="11"/>
    </row>
    <row r="525" ht="13.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89"/>
      <c r="AB525" s="11"/>
      <c r="AC525" s="264"/>
      <c r="AD525" s="264"/>
      <c r="AE525" s="11"/>
      <c r="AF525" s="11"/>
      <c r="AG525" s="11"/>
      <c r="AH525" s="11"/>
      <c r="AI525" s="11"/>
      <c r="AJ525" s="11"/>
      <c r="AK525" s="11"/>
    </row>
    <row r="526" ht="13.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89"/>
      <c r="AB526" s="11"/>
      <c r="AC526" s="264"/>
      <c r="AD526" s="264"/>
      <c r="AE526" s="11"/>
      <c r="AF526" s="11"/>
      <c r="AG526" s="11"/>
      <c r="AH526" s="11"/>
      <c r="AI526" s="11"/>
      <c r="AJ526" s="11"/>
      <c r="AK526" s="11"/>
    </row>
    <row r="527" ht="13.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89"/>
      <c r="AB527" s="11"/>
      <c r="AC527" s="264"/>
      <c r="AD527" s="264"/>
      <c r="AE527" s="11"/>
      <c r="AF527" s="11"/>
      <c r="AG527" s="11"/>
      <c r="AH527" s="11"/>
      <c r="AI527" s="11"/>
      <c r="AJ527" s="11"/>
      <c r="AK527" s="11"/>
    </row>
    <row r="528" ht="13.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89"/>
      <c r="AB528" s="11"/>
      <c r="AC528" s="264"/>
      <c r="AD528" s="264"/>
      <c r="AE528" s="11"/>
      <c r="AF528" s="11"/>
      <c r="AG528" s="11"/>
      <c r="AH528" s="11"/>
      <c r="AI528" s="11"/>
      <c r="AJ528" s="11"/>
      <c r="AK528" s="11"/>
    </row>
    <row r="529" ht="13.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89"/>
      <c r="AB529" s="11"/>
      <c r="AC529" s="264"/>
      <c r="AD529" s="264"/>
      <c r="AE529" s="11"/>
      <c r="AF529" s="11"/>
      <c r="AG529" s="11"/>
      <c r="AH529" s="11"/>
      <c r="AI529" s="11"/>
      <c r="AJ529" s="11"/>
      <c r="AK529" s="11"/>
    </row>
    <row r="530" ht="13.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89"/>
      <c r="AB530" s="11"/>
      <c r="AC530" s="264"/>
      <c r="AD530" s="264"/>
      <c r="AE530" s="11"/>
      <c r="AF530" s="11"/>
      <c r="AG530" s="11"/>
      <c r="AH530" s="11"/>
      <c r="AI530" s="11"/>
      <c r="AJ530" s="11"/>
      <c r="AK530" s="11"/>
    </row>
    <row r="531" ht="13.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89"/>
      <c r="AB531" s="11"/>
      <c r="AC531" s="264"/>
      <c r="AD531" s="264"/>
      <c r="AE531" s="11"/>
      <c r="AF531" s="11"/>
      <c r="AG531" s="11"/>
      <c r="AH531" s="11"/>
      <c r="AI531" s="11"/>
      <c r="AJ531" s="11"/>
      <c r="AK531" s="11"/>
    </row>
    <row r="532" ht="13.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89"/>
      <c r="AB532" s="11"/>
      <c r="AC532" s="264"/>
      <c r="AD532" s="264"/>
      <c r="AE532" s="11"/>
      <c r="AF532" s="11"/>
      <c r="AG532" s="11"/>
      <c r="AH532" s="11"/>
      <c r="AI532" s="11"/>
      <c r="AJ532" s="11"/>
      <c r="AK532" s="11"/>
    </row>
    <row r="533" ht="13.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89"/>
      <c r="AB533" s="11"/>
      <c r="AC533" s="264"/>
      <c r="AD533" s="264"/>
      <c r="AE533" s="11"/>
      <c r="AF533" s="11"/>
      <c r="AG533" s="11"/>
      <c r="AH533" s="11"/>
      <c r="AI533" s="11"/>
      <c r="AJ533" s="11"/>
      <c r="AK533" s="11"/>
    </row>
    <row r="534" ht="13.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89"/>
      <c r="AB534" s="11"/>
      <c r="AC534" s="264"/>
      <c r="AD534" s="264"/>
      <c r="AE534" s="11"/>
      <c r="AF534" s="11"/>
      <c r="AG534" s="11"/>
      <c r="AH534" s="11"/>
      <c r="AI534" s="11"/>
      <c r="AJ534" s="11"/>
      <c r="AK534" s="11"/>
    </row>
    <row r="535" ht="13.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89"/>
      <c r="AB535" s="11"/>
      <c r="AC535" s="264"/>
      <c r="AD535" s="264"/>
      <c r="AE535" s="11"/>
      <c r="AF535" s="11"/>
      <c r="AG535" s="11"/>
      <c r="AH535" s="11"/>
      <c r="AI535" s="11"/>
      <c r="AJ535" s="11"/>
      <c r="AK535" s="11"/>
    </row>
    <row r="536" ht="13.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89"/>
      <c r="AB536" s="11"/>
      <c r="AC536" s="264"/>
      <c r="AD536" s="264"/>
      <c r="AE536" s="11"/>
      <c r="AF536" s="11"/>
      <c r="AG536" s="11"/>
      <c r="AH536" s="11"/>
      <c r="AI536" s="11"/>
      <c r="AJ536" s="11"/>
      <c r="AK536" s="11"/>
    </row>
    <row r="537" ht="13.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89"/>
      <c r="AB537" s="11"/>
      <c r="AC537" s="264"/>
      <c r="AD537" s="264"/>
      <c r="AE537" s="11"/>
      <c r="AF537" s="11"/>
      <c r="AG537" s="11"/>
      <c r="AH537" s="11"/>
      <c r="AI537" s="11"/>
      <c r="AJ537" s="11"/>
      <c r="AK537" s="11"/>
    </row>
    <row r="538" ht="13.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89"/>
      <c r="AB538" s="11"/>
      <c r="AC538" s="264"/>
      <c r="AD538" s="264"/>
      <c r="AE538" s="11"/>
      <c r="AF538" s="11"/>
      <c r="AG538" s="11"/>
      <c r="AH538" s="11"/>
      <c r="AI538" s="11"/>
      <c r="AJ538" s="11"/>
      <c r="AK538" s="11"/>
    </row>
    <row r="539" ht="13.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89"/>
      <c r="AB539" s="11"/>
      <c r="AC539" s="264"/>
      <c r="AD539" s="264"/>
      <c r="AE539" s="11"/>
      <c r="AF539" s="11"/>
      <c r="AG539" s="11"/>
      <c r="AH539" s="11"/>
      <c r="AI539" s="11"/>
      <c r="AJ539" s="11"/>
      <c r="AK539" s="11"/>
    </row>
    <row r="540" ht="13.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89"/>
      <c r="AB540" s="11"/>
      <c r="AC540" s="264"/>
      <c r="AD540" s="264"/>
      <c r="AE540" s="11"/>
      <c r="AF540" s="11"/>
      <c r="AG540" s="11"/>
      <c r="AH540" s="11"/>
      <c r="AI540" s="11"/>
      <c r="AJ540" s="11"/>
      <c r="AK540" s="11"/>
    </row>
    <row r="541" ht="13.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89"/>
      <c r="AB541" s="11"/>
      <c r="AC541" s="264"/>
      <c r="AD541" s="264"/>
      <c r="AE541" s="11"/>
      <c r="AF541" s="11"/>
      <c r="AG541" s="11"/>
      <c r="AH541" s="11"/>
      <c r="AI541" s="11"/>
      <c r="AJ541" s="11"/>
      <c r="AK541" s="11"/>
    </row>
    <row r="542" ht="13.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89"/>
      <c r="AB542" s="11"/>
      <c r="AC542" s="264"/>
      <c r="AD542" s="264"/>
      <c r="AE542" s="11"/>
      <c r="AF542" s="11"/>
      <c r="AG542" s="11"/>
      <c r="AH542" s="11"/>
      <c r="AI542" s="11"/>
      <c r="AJ542" s="11"/>
      <c r="AK542" s="11"/>
    </row>
    <row r="543" ht="13.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89"/>
      <c r="AB543" s="11"/>
      <c r="AC543" s="264"/>
      <c r="AD543" s="264"/>
      <c r="AE543" s="11"/>
      <c r="AF543" s="11"/>
      <c r="AG543" s="11"/>
      <c r="AH543" s="11"/>
      <c r="AI543" s="11"/>
      <c r="AJ543" s="11"/>
      <c r="AK543" s="11"/>
    </row>
    <row r="544" ht="13.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89"/>
      <c r="AB544" s="11"/>
      <c r="AC544" s="264"/>
      <c r="AD544" s="264"/>
      <c r="AE544" s="11"/>
      <c r="AF544" s="11"/>
      <c r="AG544" s="11"/>
      <c r="AH544" s="11"/>
      <c r="AI544" s="11"/>
      <c r="AJ544" s="11"/>
      <c r="AK544" s="11"/>
    </row>
    <row r="545" ht="13.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89"/>
      <c r="AB545" s="11"/>
      <c r="AC545" s="264"/>
      <c r="AD545" s="264"/>
      <c r="AE545" s="11"/>
      <c r="AF545" s="11"/>
      <c r="AG545" s="11"/>
      <c r="AH545" s="11"/>
      <c r="AI545" s="11"/>
      <c r="AJ545" s="11"/>
      <c r="AK545" s="11"/>
    </row>
    <row r="546" ht="13.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89"/>
      <c r="AB546" s="11"/>
      <c r="AC546" s="264"/>
      <c r="AD546" s="264"/>
      <c r="AE546" s="11"/>
      <c r="AF546" s="11"/>
      <c r="AG546" s="11"/>
      <c r="AH546" s="11"/>
      <c r="AI546" s="11"/>
      <c r="AJ546" s="11"/>
      <c r="AK546" s="11"/>
    </row>
    <row r="547" ht="13.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89"/>
      <c r="AB547" s="11"/>
      <c r="AC547" s="264"/>
      <c r="AD547" s="264"/>
      <c r="AE547" s="11"/>
      <c r="AF547" s="11"/>
      <c r="AG547" s="11"/>
      <c r="AH547" s="11"/>
      <c r="AI547" s="11"/>
      <c r="AJ547" s="11"/>
      <c r="AK547" s="11"/>
    </row>
    <row r="548" ht="13.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89"/>
      <c r="AB548" s="11"/>
      <c r="AC548" s="264"/>
      <c r="AD548" s="264"/>
      <c r="AE548" s="11"/>
      <c r="AF548" s="11"/>
      <c r="AG548" s="11"/>
      <c r="AH548" s="11"/>
      <c r="AI548" s="11"/>
      <c r="AJ548" s="11"/>
      <c r="AK548" s="11"/>
    </row>
    <row r="549" ht="13.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89"/>
      <c r="AB549" s="11"/>
      <c r="AC549" s="264"/>
      <c r="AD549" s="264"/>
      <c r="AE549" s="11"/>
      <c r="AF549" s="11"/>
      <c r="AG549" s="11"/>
      <c r="AH549" s="11"/>
      <c r="AI549" s="11"/>
      <c r="AJ549" s="11"/>
      <c r="AK549" s="11"/>
    </row>
    <row r="550" ht="13.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89"/>
      <c r="AB550" s="11"/>
      <c r="AC550" s="264"/>
      <c r="AD550" s="264"/>
      <c r="AE550" s="11"/>
      <c r="AF550" s="11"/>
      <c r="AG550" s="11"/>
      <c r="AH550" s="11"/>
      <c r="AI550" s="11"/>
      <c r="AJ550" s="11"/>
      <c r="AK550" s="11"/>
    </row>
    <row r="551" ht="13.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89"/>
      <c r="AB551" s="11"/>
      <c r="AC551" s="264"/>
      <c r="AD551" s="264"/>
      <c r="AE551" s="11"/>
      <c r="AF551" s="11"/>
      <c r="AG551" s="11"/>
      <c r="AH551" s="11"/>
      <c r="AI551" s="11"/>
      <c r="AJ551" s="11"/>
      <c r="AK551" s="11"/>
    </row>
    <row r="552" ht="13.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89"/>
      <c r="AB552" s="11"/>
      <c r="AC552" s="264"/>
      <c r="AD552" s="264"/>
      <c r="AE552" s="11"/>
      <c r="AF552" s="11"/>
      <c r="AG552" s="11"/>
      <c r="AH552" s="11"/>
      <c r="AI552" s="11"/>
      <c r="AJ552" s="11"/>
      <c r="AK552" s="11"/>
    </row>
    <row r="553" ht="13.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89"/>
      <c r="AB553" s="11"/>
      <c r="AC553" s="264"/>
      <c r="AD553" s="264"/>
      <c r="AE553" s="11"/>
      <c r="AF553" s="11"/>
      <c r="AG553" s="11"/>
      <c r="AH553" s="11"/>
      <c r="AI553" s="11"/>
      <c r="AJ553" s="11"/>
      <c r="AK553" s="11"/>
    </row>
    <row r="554" ht="13.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89"/>
      <c r="AB554" s="11"/>
      <c r="AC554" s="264"/>
      <c r="AD554" s="264"/>
      <c r="AE554" s="11"/>
      <c r="AF554" s="11"/>
      <c r="AG554" s="11"/>
      <c r="AH554" s="11"/>
      <c r="AI554" s="11"/>
      <c r="AJ554" s="11"/>
      <c r="AK554" s="11"/>
    </row>
    <row r="555" ht="13.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89"/>
      <c r="AB555" s="11"/>
      <c r="AC555" s="264"/>
      <c r="AD555" s="264"/>
      <c r="AE555" s="11"/>
      <c r="AF555" s="11"/>
      <c r="AG555" s="11"/>
      <c r="AH555" s="11"/>
      <c r="AI555" s="11"/>
      <c r="AJ555" s="11"/>
      <c r="AK555" s="11"/>
    </row>
    <row r="556" ht="13.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89"/>
      <c r="AB556" s="11"/>
      <c r="AC556" s="264"/>
      <c r="AD556" s="264"/>
      <c r="AE556" s="11"/>
      <c r="AF556" s="11"/>
      <c r="AG556" s="11"/>
      <c r="AH556" s="11"/>
      <c r="AI556" s="11"/>
      <c r="AJ556" s="11"/>
      <c r="AK556" s="11"/>
    </row>
    <row r="557" ht="13.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89"/>
      <c r="AB557" s="11"/>
      <c r="AC557" s="264"/>
      <c r="AD557" s="264"/>
      <c r="AE557" s="11"/>
      <c r="AF557" s="11"/>
      <c r="AG557" s="11"/>
      <c r="AH557" s="11"/>
      <c r="AI557" s="11"/>
      <c r="AJ557" s="11"/>
      <c r="AK557" s="11"/>
    </row>
    <row r="558" ht="13.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89"/>
      <c r="AB558" s="11"/>
      <c r="AC558" s="264"/>
      <c r="AD558" s="264"/>
      <c r="AE558" s="11"/>
      <c r="AF558" s="11"/>
      <c r="AG558" s="11"/>
      <c r="AH558" s="11"/>
      <c r="AI558" s="11"/>
      <c r="AJ558" s="11"/>
      <c r="AK558" s="11"/>
    </row>
    <row r="559" ht="13.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89"/>
      <c r="AB559" s="11"/>
      <c r="AC559" s="264"/>
      <c r="AD559" s="264"/>
      <c r="AE559" s="11"/>
      <c r="AF559" s="11"/>
      <c r="AG559" s="11"/>
      <c r="AH559" s="11"/>
      <c r="AI559" s="11"/>
      <c r="AJ559" s="11"/>
      <c r="AK559" s="11"/>
    </row>
    <row r="560" ht="13.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89"/>
      <c r="AB560" s="11"/>
      <c r="AC560" s="264"/>
      <c r="AD560" s="264"/>
      <c r="AE560" s="11"/>
      <c r="AF560" s="11"/>
      <c r="AG560" s="11"/>
      <c r="AH560" s="11"/>
      <c r="AI560" s="11"/>
      <c r="AJ560" s="11"/>
      <c r="AK560" s="11"/>
    </row>
    <row r="561" ht="13.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89"/>
      <c r="AB561" s="11"/>
      <c r="AC561" s="264"/>
      <c r="AD561" s="264"/>
      <c r="AE561" s="11"/>
      <c r="AF561" s="11"/>
      <c r="AG561" s="11"/>
      <c r="AH561" s="11"/>
      <c r="AI561" s="11"/>
      <c r="AJ561" s="11"/>
      <c r="AK561" s="11"/>
    </row>
    <row r="562" ht="13.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89"/>
      <c r="AB562" s="11"/>
      <c r="AC562" s="264"/>
      <c r="AD562" s="264"/>
      <c r="AE562" s="11"/>
      <c r="AF562" s="11"/>
      <c r="AG562" s="11"/>
      <c r="AH562" s="11"/>
      <c r="AI562" s="11"/>
      <c r="AJ562" s="11"/>
      <c r="AK562" s="11"/>
    </row>
    <row r="563" ht="13.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89"/>
      <c r="AB563" s="11"/>
      <c r="AC563" s="264"/>
      <c r="AD563" s="264"/>
      <c r="AE563" s="11"/>
      <c r="AF563" s="11"/>
      <c r="AG563" s="11"/>
      <c r="AH563" s="11"/>
      <c r="AI563" s="11"/>
      <c r="AJ563" s="11"/>
      <c r="AK563" s="11"/>
    </row>
    <row r="564" ht="13.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89"/>
      <c r="AB564" s="11"/>
      <c r="AC564" s="264"/>
      <c r="AD564" s="264"/>
      <c r="AE564" s="11"/>
      <c r="AF564" s="11"/>
      <c r="AG564" s="11"/>
      <c r="AH564" s="11"/>
      <c r="AI564" s="11"/>
      <c r="AJ564" s="11"/>
      <c r="AK564" s="11"/>
    </row>
    <row r="565" ht="13.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89"/>
      <c r="AB565" s="11"/>
      <c r="AC565" s="264"/>
      <c r="AD565" s="264"/>
      <c r="AE565" s="11"/>
      <c r="AF565" s="11"/>
      <c r="AG565" s="11"/>
      <c r="AH565" s="11"/>
      <c r="AI565" s="11"/>
      <c r="AJ565" s="11"/>
      <c r="AK565" s="11"/>
    </row>
    <row r="566" ht="13.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89"/>
      <c r="AB566" s="11"/>
      <c r="AC566" s="264"/>
      <c r="AD566" s="264"/>
      <c r="AE566" s="11"/>
      <c r="AF566" s="11"/>
      <c r="AG566" s="11"/>
      <c r="AH566" s="11"/>
      <c r="AI566" s="11"/>
      <c r="AJ566" s="11"/>
      <c r="AK566" s="11"/>
    </row>
    <row r="567" ht="13.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89"/>
      <c r="AB567" s="11"/>
      <c r="AC567" s="264"/>
      <c r="AD567" s="264"/>
      <c r="AE567" s="11"/>
      <c r="AF567" s="11"/>
      <c r="AG567" s="11"/>
      <c r="AH567" s="11"/>
      <c r="AI567" s="11"/>
      <c r="AJ567" s="11"/>
      <c r="AK567" s="11"/>
    </row>
    <row r="568" ht="13.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89"/>
      <c r="AB568" s="11"/>
      <c r="AC568" s="264"/>
      <c r="AD568" s="264"/>
      <c r="AE568" s="11"/>
      <c r="AF568" s="11"/>
      <c r="AG568" s="11"/>
      <c r="AH568" s="11"/>
      <c r="AI568" s="11"/>
      <c r="AJ568" s="11"/>
      <c r="AK568" s="11"/>
    </row>
    <row r="569" ht="13.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89"/>
      <c r="AB569" s="11"/>
      <c r="AC569" s="264"/>
      <c r="AD569" s="264"/>
      <c r="AE569" s="11"/>
      <c r="AF569" s="11"/>
      <c r="AG569" s="11"/>
      <c r="AH569" s="11"/>
      <c r="AI569" s="11"/>
      <c r="AJ569" s="11"/>
      <c r="AK569" s="11"/>
    </row>
    <row r="570" ht="13.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89"/>
      <c r="AB570" s="11"/>
      <c r="AC570" s="264"/>
      <c r="AD570" s="264"/>
      <c r="AE570" s="11"/>
      <c r="AF570" s="11"/>
      <c r="AG570" s="11"/>
      <c r="AH570" s="11"/>
      <c r="AI570" s="11"/>
      <c r="AJ570" s="11"/>
      <c r="AK570" s="11"/>
    </row>
    <row r="571" ht="13.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89"/>
      <c r="AB571" s="11"/>
      <c r="AC571" s="264"/>
      <c r="AD571" s="264"/>
      <c r="AE571" s="11"/>
      <c r="AF571" s="11"/>
      <c r="AG571" s="11"/>
      <c r="AH571" s="11"/>
      <c r="AI571" s="11"/>
      <c r="AJ571" s="11"/>
      <c r="AK571" s="11"/>
    </row>
    <row r="572" ht="13.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89"/>
      <c r="AB572" s="11"/>
      <c r="AC572" s="264"/>
      <c r="AD572" s="264"/>
      <c r="AE572" s="11"/>
      <c r="AF572" s="11"/>
      <c r="AG572" s="11"/>
      <c r="AH572" s="11"/>
      <c r="AI572" s="11"/>
      <c r="AJ572" s="11"/>
      <c r="AK572" s="11"/>
    </row>
    <row r="573" ht="13.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89"/>
      <c r="AB573" s="11"/>
      <c r="AC573" s="264"/>
      <c r="AD573" s="264"/>
      <c r="AE573" s="11"/>
      <c r="AF573" s="11"/>
      <c r="AG573" s="11"/>
      <c r="AH573" s="11"/>
      <c r="AI573" s="11"/>
      <c r="AJ573" s="11"/>
      <c r="AK573" s="11"/>
    </row>
    <row r="574" ht="13.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89"/>
      <c r="AB574" s="11"/>
      <c r="AC574" s="264"/>
      <c r="AD574" s="264"/>
      <c r="AE574" s="11"/>
      <c r="AF574" s="11"/>
      <c r="AG574" s="11"/>
      <c r="AH574" s="11"/>
      <c r="AI574" s="11"/>
      <c r="AJ574" s="11"/>
      <c r="AK574" s="11"/>
    </row>
    <row r="575" ht="13.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89"/>
      <c r="AB575" s="11"/>
      <c r="AC575" s="264"/>
      <c r="AD575" s="264"/>
      <c r="AE575" s="11"/>
      <c r="AF575" s="11"/>
      <c r="AG575" s="11"/>
      <c r="AH575" s="11"/>
      <c r="AI575" s="11"/>
      <c r="AJ575" s="11"/>
      <c r="AK575" s="11"/>
    </row>
    <row r="576" ht="13.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89"/>
      <c r="AB576" s="11"/>
      <c r="AC576" s="264"/>
      <c r="AD576" s="264"/>
      <c r="AE576" s="11"/>
      <c r="AF576" s="11"/>
      <c r="AG576" s="11"/>
      <c r="AH576" s="11"/>
      <c r="AI576" s="11"/>
      <c r="AJ576" s="11"/>
      <c r="AK576" s="11"/>
    </row>
    <row r="577" ht="13.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89"/>
      <c r="AB577" s="11"/>
      <c r="AC577" s="264"/>
      <c r="AD577" s="264"/>
      <c r="AE577" s="11"/>
      <c r="AF577" s="11"/>
      <c r="AG577" s="11"/>
      <c r="AH577" s="11"/>
      <c r="AI577" s="11"/>
      <c r="AJ577" s="11"/>
      <c r="AK577" s="11"/>
    </row>
    <row r="578" ht="13.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89"/>
      <c r="AB578" s="11"/>
      <c r="AC578" s="264"/>
      <c r="AD578" s="264"/>
      <c r="AE578" s="11"/>
      <c r="AF578" s="11"/>
      <c r="AG578" s="11"/>
      <c r="AH578" s="11"/>
      <c r="AI578" s="11"/>
      <c r="AJ578" s="11"/>
      <c r="AK578" s="11"/>
    </row>
    <row r="579" ht="13.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89"/>
      <c r="AB579" s="11"/>
      <c r="AC579" s="264"/>
      <c r="AD579" s="264"/>
      <c r="AE579" s="11"/>
      <c r="AF579" s="11"/>
      <c r="AG579" s="11"/>
      <c r="AH579" s="11"/>
      <c r="AI579" s="11"/>
      <c r="AJ579" s="11"/>
      <c r="AK579" s="11"/>
    </row>
    <row r="580" ht="13.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89"/>
      <c r="AB580" s="11"/>
      <c r="AC580" s="264"/>
      <c r="AD580" s="264"/>
      <c r="AE580" s="11"/>
      <c r="AF580" s="11"/>
      <c r="AG580" s="11"/>
      <c r="AH580" s="11"/>
      <c r="AI580" s="11"/>
      <c r="AJ580" s="11"/>
      <c r="AK580" s="11"/>
    </row>
    <row r="581" ht="13.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89"/>
      <c r="AB581" s="11"/>
      <c r="AC581" s="264"/>
      <c r="AD581" s="264"/>
      <c r="AE581" s="11"/>
      <c r="AF581" s="11"/>
      <c r="AG581" s="11"/>
      <c r="AH581" s="11"/>
      <c r="AI581" s="11"/>
      <c r="AJ581" s="11"/>
      <c r="AK581" s="11"/>
    </row>
    <row r="582" ht="13.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89"/>
      <c r="AB582" s="11"/>
      <c r="AC582" s="264"/>
      <c r="AD582" s="264"/>
      <c r="AE582" s="11"/>
      <c r="AF582" s="11"/>
      <c r="AG582" s="11"/>
      <c r="AH582" s="11"/>
      <c r="AI582" s="11"/>
      <c r="AJ582" s="11"/>
      <c r="AK582" s="11"/>
    </row>
    <row r="583" ht="13.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89"/>
      <c r="AB583" s="11"/>
      <c r="AC583" s="264"/>
      <c r="AD583" s="264"/>
      <c r="AE583" s="11"/>
      <c r="AF583" s="11"/>
      <c r="AG583" s="11"/>
      <c r="AH583" s="11"/>
      <c r="AI583" s="11"/>
      <c r="AJ583" s="11"/>
      <c r="AK583" s="11"/>
    </row>
    <row r="584" ht="13.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89"/>
      <c r="AB584" s="11"/>
      <c r="AC584" s="264"/>
      <c r="AD584" s="264"/>
      <c r="AE584" s="11"/>
      <c r="AF584" s="11"/>
      <c r="AG584" s="11"/>
      <c r="AH584" s="11"/>
      <c r="AI584" s="11"/>
      <c r="AJ584" s="11"/>
      <c r="AK584" s="11"/>
    </row>
    <row r="585" ht="13.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89"/>
      <c r="AB585" s="11"/>
      <c r="AC585" s="264"/>
      <c r="AD585" s="264"/>
      <c r="AE585" s="11"/>
      <c r="AF585" s="11"/>
      <c r="AG585" s="11"/>
      <c r="AH585" s="11"/>
      <c r="AI585" s="11"/>
      <c r="AJ585" s="11"/>
      <c r="AK585" s="11"/>
    </row>
    <row r="586" ht="13.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89"/>
      <c r="AB586" s="11"/>
      <c r="AC586" s="264"/>
      <c r="AD586" s="264"/>
      <c r="AE586" s="11"/>
      <c r="AF586" s="11"/>
      <c r="AG586" s="11"/>
      <c r="AH586" s="11"/>
      <c r="AI586" s="11"/>
      <c r="AJ586" s="11"/>
      <c r="AK586" s="11"/>
    </row>
    <row r="587" ht="13.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89"/>
      <c r="AB587" s="11"/>
      <c r="AC587" s="264"/>
      <c r="AD587" s="264"/>
      <c r="AE587" s="11"/>
      <c r="AF587" s="11"/>
      <c r="AG587" s="11"/>
      <c r="AH587" s="11"/>
      <c r="AI587" s="11"/>
      <c r="AJ587" s="11"/>
      <c r="AK587" s="11"/>
    </row>
    <row r="588" ht="13.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89"/>
      <c r="AB588" s="11"/>
      <c r="AC588" s="264"/>
      <c r="AD588" s="264"/>
      <c r="AE588" s="11"/>
      <c r="AF588" s="11"/>
      <c r="AG588" s="11"/>
      <c r="AH588" s="11"/>
      <c r="AI588" s="11"/>
      <c r="AJ588" s="11"/>
      <c r="AK588" s="11"/>
    </row>
    <row r="589" ht="13.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89"/>
      <c r="AB589" s="11"/>
      <c r="AC589" s="264"/>
      <c r="AD589" s="264"/>
      <c r="AE589" s="11"/>
      <c r="AF589" s="11"/>
      <c r="AG589" s="11"/>
      <c r="AH589" s="11"/>
      <c r="AI589" s="11"/>
      <c r="AJ589" s="11"/>
      <c r="AK589" s="11"/>
    </row>
    <row r="590" ht="13.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89"/>
      <c r="AB590" s="11"/>
      <c r="AC590" s="264"/>
      <c r="AD590" s="264"/>
      <c r="AE590" s="11"/>
      <c r="AF590" s="11"/>
      <c r="AG590" s="11"/>
      <c r="AH590" s="11"/>
      <c r="AI590" s="11"/>
      <c r="AJ590" s="11"/>
      <c r="AK590" s="11"/>
    </row>
    <row r="591" ht="13.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89"/>
      <c r="AB591" s="11"/>
      <c r="AC591" s="264"/>
      <c r="AD591" s="264"/>
      <c r="AE591" s="11"/>
      <c r="AF591" s="11"/>
      <c r="AG591" s="11"/>
      <c r="AH591" s="11"/>
      <c r="AI591" s="11"/>
      <c r="AJ591" s="11"/>
      <c r="AK591" s="11"/>
    </row>
    <row r="592" ht="13.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89"/>
      <c r="AB592" s="11"/>
      <c r="AC592" s="264"/>
      <c r="AD592" s="264"/>
      <c r="AE592" s="11"/>
      <c r="AF592" s="11"/>
      <c r="AG592" s="11"/>
      <c r="AH592" s="11"/>
      <c r="AI592" s="11"/>
      <c r="AJ592" s="11"/>
      <c r="AK592" s="11"/>
    </row>
    <row r="593" ht="13.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89"/>
      <c r="AB593" s="11"/>
      <c r="AC593" s="264"/>
      <c r="AD593" s="264"/>
      <c r="AE593" s="11"/>
      <c r="AF593" s="11"/>
      <c r="AG593" s="11"/>
      <c r="AH593" s="11"/>
      <c r="AI593" s="11"/>
      <c r="AJ593" s="11"/>
      <c r="AK593" s="11"/>
    </row>
    <row r="594" ht="13.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89"/>
      <c r="AB594" s="11"/>
      <c r="AC594" s="264"/>
      <c r="AD594" s="264"/>
      <c r="AE594" s="11"/>
      <c r="AF594" s="11"/>
      <c r="AG594" s="11"/>
      <c r="AH594" s="11"/>
      <c r="AI594" s="11"/>
      <c r="AJ594" s="11"/>
      <c r="AK594" s="11"/>
    </row>
    <row r="595" ht="13.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89"/>
      <c r="AB595" s="11"/>
      <c r="AC595" s="264"/>
      <c r="AD595" s="264"/>
      <c r="AE595" s="11"/>
      <c r="AF595" s="11"/>
      <c r="AG595" s="11"/>
      <c r="AH595" s="11"/>
      <c r="AI595" s="11"/>
      <c r="AJ595" s="11"/>
      <c r="AK595" s="11"/>
    </row>
    <row r="596" ht="13.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89"/>
      <c r="AB596" s="11"/>
      <c r="AC596" s="264"/>
      <c r="AD596" s="264"/>
      <c r="AE596" s="11"/>
      <c r="AF596" s="11"/>
      <c r="AG596" s="11"/>
      <c r="AH596" s="11"/>
      <c r="AI596" s="11"/>
      <c r="AJ596" s="11"/>
      <c r="AK596" s="11"/>
    </row>
    <row r="597" ht="13.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89"/>
      <c r="AB597" s="11"/>
      <c r="AC597" s="264"/>
      <c r="AD597" s="264"/>
      <c r="AE597" s="11"/>
      <c r="AF597" s="11"/>
      <c r="AG597" s="11"/>
      <c r="AH597" s="11"/>
      <c r="AI597" s="11"/>
      <c r="AJ597" s="11"/>
      <c r="AK597" s="11"/>
    </row>
    <row r="598" ht="13.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89"/>
      <c r="AB598" s="11"/>
      <c r="AC598" s="264"/>
      <c r="AD598" s="264"/>
      <c r="AE598" s="11"/>
      <c r="AF598" s="11"/>
      <c r="AG598" s="11"/>
      <c r="AH598" s="11"/>
      <c r="AI598" s="11"/>
      <c r="AJ598" s="11"/>
      <c r="AK598" s="11"/>
    </row>
    <row r="599" ht="13.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89"/>
      <c r="AB599" s="11"/>
      <c r="AC599" s="264"/>
      <c r="AD599" s="264"/>
      <c r="AE599" s="11"/>
      <c r="AF599" s="11"/>
      <c r="AG599" s="11"/>
      <c r="AH599" s="11"/>
      <c r="AI599" s="11"/>
      <c r="AJ599" s="11"/>
      <c r="AK599" s="11"/>
    </row>
    <row r="600" ht="13.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89"/>
      <c r="AB600" s="11"/>
      <c r="AC600" s="264"/>
      <c r="AD600" s="264"/>
      <c r="AE600" s="11"/>
      <c r="AF600" s="11"/>
      <c r="AG600" s="11"/>
      <c r="AH600" s="11"/>
      <c r="AI600" s="11"/>
      <c r="AJ600" s="11"/>
      <c r="AK600" s="11"/>
    </row>
    <row r="601" ht="13.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89"/>
      <c r="AB601" s="11"/>
      <c r="AC601" s="264"/>
      <c r="AD601" s="264"/>
      <c r="AE601" s="11"/>
      <c r="AF601" s="11"/>
      <c r="AG601" s="11"/>
      <c r="AH601" s="11"/>
      <c r="AI601" s="11"/>
      <c r="AJ601" s="11"/>
      <c r="AK601" s="11"/>
    </row>
    <row r="602" ht="13.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89"/>
      <c r="AB602" s="11"/>
      <c r="AC602" s="264"/>
      <c r="AD602" s="264"/>
      <c r="AE602" s="11"/>
      <c r="AF602" s="11"/>
      <c r="AG602" s="11"/>
      <c r="AH602" s="11"/>
      <c r="AI602" s="11"/>
      <c r="AJ602" s="11"/>
      <c r="AK602" s="11"/>
    </row>
    <row r="603" ht="13.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89"/>
      <c r="AB603" s="11"/>
      <c r="AC603" s="264"/>
      <c r="AD603" s="264"/>
      <c r="AE603" s="11"/>
      <c r="AF603" s="11"/>
      <c r="AG603" s="11"/>
      <c r="AH603" s="11"/>
      <c r="AI603" s="11"/>
      <c r="AJ603" s="11"/>
      <c r="AK603" s="11"/>
    </row>
    <row r="604" ht="13.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89"/>
      <c r="AB604" s="11"/>
      <c r="AC604" s="264"/>
      <c r="AD604" s="264"/>
      <c r="AE604" s="11"/>
      <c r="AF604" s="11"/>
      <c r="AG604" s="11"/>
      <c r="AH604" s="11"/>
      <c r="AI604" s="11"/>
      <c r="AJ604" s="11"/>
      <c r="AK604" s="11"/>
    </row>
    <row r="605" ht="13.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89"/>
      <c r="AB605" s="11"/>
      <c r="AC605" s="264"/>
      <c r="AD605" s="264"/>
      <c r="AE605" s="11"/>
      <c r="AF605" s="11"/>
      <c r="AG605" s="11"/>
      <c r="AH605" s="11"/>
      <c r="AI605" s="11"/>
      <c r="AJ605" s="11"/>
      <c r="AK605" s="11"/>
    </row>
    <row r="606" ht="13.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89"/>
      <c r="AB606" s="11"/>
      <c r="AC606" s="264"/>
      <c r="AD606" s="264"/>
      <c r="AE606" s="11"/>
      <c r="AF606" s="11"/>
      <c r="AG606" s="11"/>
      <c r="AH606" s="11"/>
      <c r="AI606" s="11"/>
      <c r="AJ606" s="11"/>
      <c r="AK606" s="11"/>
    </row>
    <row r="607" ht="13.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89"/>
      <c r="AB607" s="11"/>
      <c r="AC607" s="264"/>
      <c r="AD607" s="264"/>
      <c r="AE607" s="11"/>
      <c r="AF607" s="11"/>
      <c r="AG607" s="11"/>
      <c r="AH607" s="11"/>
      <c r="AI607" s="11"/>
      <c r="AJ607" s="11"/>
      <c r="AK607" s="11"/>
    </row>
    <row r="608" ht="13.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89"/>
      <c r="AB608" s="11"/>
      <c r="AC608" s="264"/>
      <c r="AD608" s="264"/>
      <c r="AE608" s="11"/>
      <c r="AF608" s="11"/>
      <c r="AG608" s="11"/>
      <c r="AH608" s="11"/>
      <c r="AI608" s="11"/>
      <c r="AJ608" s="11"/>
      <c r="AK608" s="11"/>
    </row>
    <row r="609" ht="13.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89"/>
      <c r="AB609" s="11"/>
      <c r="AC609" s="264"/>
      <c r="AD609" s="264"/>
      <c r="AE609" s="11"/>
      <c r="AF609" s="11"/>
      <c r="AG609" s="11"/>
      <c r="AH609" s="11"/>
      <c r="AI609" s="11"/>
      <c r="AJ609" s="11"/>
      <c r="AK609" s="11"/>
    </row>
    <row r="610" ht="13.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89"/>
      <c r="AB610" s="11"/>
      <c r="AC610" s="264"/>
      <c r="AD610" s="264"/>
      <c r="AE610" s="11"/>
      <c r="AF610" s="11"/>
      <c r="AG610" s="11"/>
      <c r="AH610" s="11"/>
      <c r="AI610" s="11"/>
      <c r="AJ610" s="11"/>
      <c r="AK610" s="11"/>
    </row>
    <row r="611" ht="13.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89"/>
      <c r="AB611" s="11"/>
      <c r="AC611" s="264"/>
      <c r="AD611" s="264"/>
      <c r="AE611" s="11"/>
      <c r="AF611" s="11"/>
      <c r="AG611" s="11"/>
      <c r="AH611" s="11"/>
      <c r="AI611" s="11"/>
      <c r="AJ611" s="11"/>
      <c r="AK611" s="11"/>
    </row>
    <row r="612" ht="13.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89"/>
      <c r="AB612" s="11"/>
      <c r="AC612" s="264"/>
      <c r="AD612" s="264"/>
      <c r="AE612" s="11"/>
      <c r="AF612" s="11"/>
      <c r="AG612" s="11"/>
      <c r="AH612" s="11"/>
      <c r="AI612" s="11"/>
      <c r="AJ612" s="11"/>
      <c r="AK612" s="11"/>
    </row>
    <row r="613" ht="13.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89"/>
      <c r="AB613" s="11"/>
      <c r="AC613" s="264"/>
      <c r="AD613" s="264"/>
      <c r="AE613" s="11"/>
      <c r="AF613" s="11"/>
      <c r="AG613" s="11"/>
      <c r="AH613" s="11"/>
      <c r="AI613" s="11"/>
      <c r="AJ613" s="11"/>
      <c r="AK613" s="11"/>
    </row>
    <row r="614" ht="13.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89"/>
      <c r="AB614" s="11"/>
      <c r="AC614" s="264"/>
      <c r="AD614" s="264"/>
      <c r="AE614" s="11"/>
      <c r="AF614" s="11"/>
      <c r="AG614" s="11"/>
      <c r="AH614" s="11"/>
      <c r="AI614" s="11"/>
      <c r="AJ614" s="11"/>
      <c r="AK614" s="11"/>
    </row>
    <row r="615" ht="13.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89"/>
      <c r="AB615" s="11"/>
      <c r="AC615" s="264"/>
      <c r="AD615" s="264"/>
      <c r="AE615" s="11"/>
      <c r="AF615" s="11"/>
      <c r="AG615" s="11"/>
      <c r="AH615" s="11"/>
      <c r="AI615" s="11"/>
      <c r="AJ615" s="11"/>
      <c r="AK615" s="11"/>
    </row>
    <row r="616" ht="13.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89"/>
      <c r="AB616" s="11"/>
      <c r="AC616" s="264"/>
      <c r="AD616" s="264"/>
      <c r="AE616" s="11"/>
      <c r="AF616" s="11"/>
      <c r="AG616" s="11"/>
      <c r="AH616" s="11"/>
      <c r="AI616" s="11"/>
      <c r="AJ616" s="11"/>
      <c r="AK616" s="11"/>
    </row>
    <row r="617" ht="13.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89"/>
      <c r="AB617" s="11"/>
      <c r="AC617" s="264"/>
      <c r="AD617" s="264"/>
      <c r="AE617" s="11"/>
      <c r="AF617" s="11"/>
      <c r="AG617" s="11"/>
      <c r="AH617" s="11"/>
      <c r="AI617" s="11"/>
      <c r="AJ617" s="11"/>
      <c r="AK617" s="11"/>
    </row>
    <row r="618" ht="13.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89"/>
      <c r="AB618" s="11"/>
      <c r="AC618" s="264"/>
      <c r="AD618" s="264"/>
      <c r="AE618" s="11"/>
      <c r="AF618" s="11"/>
      <c r="AG618" s="11"/>
      <c r="AH618" s="11"/>
      <c r="AI618" s="11"/>
      <c r="AJ618" s="11"/>
      <c r="AK618" s="11"/>
    </row>
    <row r="619" ht="13.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89"/>
      <c r="AB619" s="11"/>
      <c r="AC619" s="264"/>
      <c r="AD619" s="264"/>
      <c r="AE619" s="11"/>
      <c r="AF619" s="11"/>
      <c r="AG619" s="11"/>
      <c r="AH619" s="11"/>
      <c r="AI619" s="11"/>
      <c r="AJ619" s="11"/>
      <c r="AK619" s="11"/>
    </row>
    <row r="620" ht="13.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89"/>
      <c r="AB620" s="11"/>
      <c r="AC620" s="264"/>
      <c r="AD620" s="264"/>
      <c r="AE620" s="11"/>
      <c r="AF620" s="11"/>
      <c r="AG620" s="11"/>
      <c r="AH620" s="11"/>
      <c r="AI620" s="11"/>
      <c r="AJ620" s="11"/>
      <c r="AK620" s="11"/>
    </row>
    <row r="621" ht="13.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89"/>
      <c r="AB621" s="11"/>
      <c r="AC621" s="264"/>
      <c r="AD621" s="264"/>
      <c r="AE621" s="11"/>
      <c r="AF621" s="11"/>
      <c r="AG621" s="11"/>
      <c r="AH621" s="11"/>
      <c r="AI621" s="11"/>
      <c r="AJ621" s="11"/>
      <c r="AK621" s="11"/>
    </row>
    <row r="622" ht="13.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89"/>
      <c r="AB622" s="11"/>
      <c r="AC622" s="264"/>
      <c r="AD622" s="264"/>
      <c r="AE622" s="11"/>
      <c r="AF622" s="11"/>
      <c r="AG622" s="11"/>
      <c r="AH622" s="11"/>
      <c r="AI622" s="11"/>
      <c r="AJ622" s="11"/>
      <c r="AK622" s="11"/>
    </row>
    <row r="623" ht="13.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89"/>
      <c r="AB623" s="11"/>
      <c r="AC623" s="264"/>
      <c r="AD623" s="264"/>
      <c r="AE623" s="11"/>
      <c r="AF623" s="11"/>
      <c r="AG623" s="11"/>
      <c r="AH623" s="11"/>
      <c r="AI623" s="11"/>
      <c r="AJ623" s="11"/>
      <c r="AK623" s="11"/>
    </row>
    <row r="624" ht="13.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89"/>
      <c r="AB624" s="11"/>
      <c r="AC624" s="264"/>
      <c r="AD624" s="264"/>
      <c r="AE624" s="11"/>
      <c r="AF624" s="11"/>
      <c r="AG624" s="11"/>
      <c r="AH624" s="11"/>
      <c r="AI624" s="11"/>
      <c r="AJ624" s="11"/>
      <c r="AK624" s="11"/>
    </row>
    <row r="625" ht="13.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89"/>
      <c r="AB625" s="11"/>
      <c r="AC625" s="264"/>
      <c r="AD625" s="264"/>
      <c r="AE625" s="11"/>
      <c r="AF625" s="11"/>
      <c r="AG625" s="11"/>
      <c r="AH625" s="11"/>
      <c r="AI625" s="11"/>
      <c r="AJ625" s="11"/>
      <c r="AK625" s="11"/>
    </row>
    <row r="626" ht="13.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89"/>
      <c r="AB626" s="11"/>
      <c r="AC626" s="264"/>
      <c r="AD626" s="264"/>
      <c r="AE626" s="11"/>
      <c r="AF626" s="11"/>
      <c r="AG626" s="11"/>
      <c r="AH626" s="11"/>
      <c r="AI626" s="11"/>
      <c r="AJ626" s="11"/>
      <c r="AK626" s="11"/>
    </row>
    <row r="627" ht="13.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89"/>
      <c r="AB627" s="11"/>
      <c r="AC627" s="264"/>
      <c r="AD627" s="264"/>
      <c r="AE627" s="11"/>
      <c r="AF627" s="11"/>
      <c r="AG627" s="11"/>
      <c r="AH627" s="11"/>
      <c r="AI627" s="11"/>
      <c r="AJ627" s="11"/>
      <c r="AK627" s="11"/>
    </row>
    <row r="628" ht="13.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89"/>
      <c r="AB628" s="11"/>
      <c r="AC628" s="264"/>
      <c r="AD628" s="264"/>
      <c r="AE628" s="11"/>
      <c r="AF628" s="11"/>
      <c r="AG628" s="11"/>
      <c r="AH628" s="11"/>
      <c r="AI628" s="11"/>
      <c r="AJ628" s="11"/>
      <c r="AK628" s="11"/>
    </row>
    <row r="629" ht="13.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89"/>
      <c r="AB629" s="11"/>
      <c r="AC629" s="264"/>
      <c r="AD629" s="264"/>
      <c r="AE629" s="11"/>
      <c r="AF629" s="11"/>
      <c r="AG629" s="11"/>
      <c r="AH629" s="11"/>
      <c r="AI629" s="11"/>
      <c r="AJ629" s="11"/>
      <c r="AK629" s="11"/>
    </row>
    <row r="630" ht="13.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89"/>
      <c r="AB630" s="11"/>
      <c r="AC630" s="264"/>
      <c r="AD630" s="264"/>
      <c r="AE630" s="11"/>
      <c r="AF630" s="11"/>
      <c r="AG630" s="11"/>
      <c r="AH630" s="11"/>
      <c r="AI630" s="11"/>
      <c r="AJ630" s="11"/>
      <c r="AK630" s="11"/>
    </row>
    <row r="631" ht="13.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89"/>
      <c r="AB631" s="11"/>
      <c r="AC631" s="264"/>
      <c r="AD631" s="264"/>
      <c r="AE631" s="11"/>
      <c r="AF631" s="11"/>
      <c r="AG631" s="11"/>
      <c r="AH631" s="11"/>
      <c r="AI631" s="11"/>
      <c r="AJ631" s="11"/>
      <c r="AK631" s="11"/>
    </row>
    <row r="632" ht="13.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89"/>
      <c r="AB632" s="11"/>
      <c r="AC632" s="264"/>
      <c r="AD632" s="264"/>
      <c r="AE632" s="11"/>
      <c r="AF632" s="11"/>
      <c r="AG632" s="11"/>
      <c r="AH632" s="11"/>
      <c r="AI632" s="11"/>
      <c r="AJ632" s="11"/>
      <c r="AK632" s="11"/>
    </row>
    <row r="633" ht="13.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89"/>
      <c r="AB633" s="11"/>
      <c r="AC633" s="264"/>
      <c r="AD633" s="264"/>
      <c r="AE633" s="11"/>
      <c r="AF633" s="11"/>
      <c r="AG633" s="11"/>
      <c r="AH633" s="11"/>
      <c r="AI633" s="11"/>
      <c r="AJ633" s="11"/>
      <c r="AK633" s="11"/>
    </row>
    <row r="634" ht="13.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89"/>
      <c r="AB634" s="11"/>
      <c r="AC634" s="264"/>
      <c r="AD634" s="264"/>
      <c r="AE634" s="11"/>
      <c r="AF634" s="11"/>
      <c r="AG634" s="11"/>
      <c r="AH634" s="11"/>
      <c r="AI634" s="11"/>
      <c r="AJ634" s="11"/>
      <c r="AK634" s="11"/>
    </row>
    <row r="635" ht="13.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89"/>
      <c r="AB635" s="11"/>
      <c r="AC635" s="264"/>
      <c r="AD635" s="264"/>
      <c r="AE635" s="11"/>
      <c r="AF635" s="11"/>
      <c r="AG635" s="11"/>
      <c r="AH635" s="11"/>
      <c r="AI635" s="11"/>
      <c r="AJ635" s="11"/>
      <c r="AK635" s="11"/>
    </row>
    <row r="636" ht="13.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89"/>
      <c r="AB636" s="11"/>
      <c r="AC636" s="264"/>
      <c r="AD636" s="264"/>
      <c r="AE636" s="11"/>
      <c r="AF636" s="11"/>
      <c r="AG636" s="11"/>
      <c r="AH636" s="11"/>
      <c r="AI636" s="11"/>
      <c r="AJ636" s="11"/>
      <c r="AK636" s="11"/>
    </row>
    <row r="637" ht="13.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89"/>
      <c r="AB637" s="11"/>
      <c r="AC637" s="264"/>
      <c r="AD637" s="264"/>
      <c r="AE637" s="11"/>
      <c r="AF637" s="11"/>
      <c r="AG637" s="11"/>
      <c r="AH637" s="11"/>
      <c r="AI637" s="11"/>
      <c r="AJ637" s="11"/>
      <c r="AK637" s="11"/>
    </row>
    <row r="638" ht="13.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89"/>
      <c r="AB638" s="11"/>
      <c r="AC638" s="264"/>
      <c r="AD638" s="264"/>
      <c r="AE638" s="11"/>
      <c r="AF638" s="11"/>
      <c r="AG638" s="11"/>
      <c r="AH638" s="11"/>
      <c r="AI638" s="11"/>
      <c r="AJ638" s="11"/>
      <c r="AK638" s="11"/>
    </row>
    <row r="639" ht="13.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89"/>
      <c r="AB639" s="11"/>
      <c r="AC639" s="264"/>
      <c r="AD639" s="264"/>
      <c r="AE639" s="11"/>
      <c r="AF639" s="11"/>
      <c r="AG639" s="11"/>
      <c r="AH639" s="11"/>
      <c r="AI639" s="11"/>
      <c r="AJ639" s="11"/>
      <c r="AK639" s="11"/>
    </row>
    <row r="640" ht="13.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89"/>
      <c r="AB640" s="11"/>
      <c r="AC640" s="264"/>
      <c r="AD640" s="264"/>
      <c r="AE640" s="11"/>
      <c r="AF640" s="11"/>
      <c r="AG640" s="11"/>
      <c r="AH640" s="11"/>
      <c r="AI640" s="11"/>
      <c r="AJ640" s="11"/>
      <c r="AK640" s="11"/>
    </row>
    <row r="641" ht="13.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89"/>
      <c r="AB641" s="11"/>
      <c r="AC641" s="264"/>
      <c r="AD641" s="264"/>
      <c r="AE641" s="11"/>
      <c r="AF641" s="11"/>
      <c r="AG641" s="11"/>
      <c r="AH641" s="11"/>
      <c r="AI641" s="11"/>
      <c r="AJ641" s="11"/>
      <c r="AK641" s="11"/>
    </row>
    <row r="642" ht="13.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89"/>
      <c r="AB642" s="11"/>
      <c r="AC642" s="264"/>
      <c r="AD642" s="264"/>
      <c r="AE642" s="11"/>
      <c r="AF642" s="11"/>
      <c r="AG642" s="11"/>
      <c r="AH642" s="11"/>
      <c r="AI642" s="11"/>
      <c r="AJ642" s="11"/>
      <c r="AK642" s="11"/>
    </row>
    <row r="643" ht="13.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89"/>
      <c r="AB643" s="11"/>
      <c r="AC643" s="264"/>
      <c r="AD643" s="264"/>
      <c r="AE643" s="11"/>
      <c r="AF643" s="11"/>
      <c r="AG643" s="11"/>
      <c r="AH643" s="11"/>
      <c r="AI643" s="11"/>
      <c r="AJ643" s="11"/>
      <c r="AK643" s="11"/>
    </row>
    <row r="644" ht="13.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89"/>
      <c r="AB644" s="11"/>
      <c r="AC644" s="264"/>
      <c r="AD644" s="264"/>
      <c r="AE644" s="11"/>
      <c r="AF644" s="11"/>
      <c r="AG644" s="11"/>
      <c r="AH644" s="11"/>
      <c r="AI644" s="11"/>
      <c r="AJ644" s="11"/>
      <c r="AK644" s="11"/>
    </row>
    <row r="645" ht="13.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89"/>
      <c r="AB645" s="11"/>
      <c r="AC645" s="264"/>
      <c r="AD645" s="264"/>
      <c r="AE645" s="11"/>
      <c r="AF645" s="11"/>
      <c r="AG645" s="11"/>
      <c r="AH645" s="11"/>
      <c r="AI645" s="11"/>
      <c r="AJ645" s="11"/>
      <c r="AK645" s="11"/>
    </row>
    <row r="646" ht="13.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89"/>
      <c r="AB646" s="11"/>
      <c r="AC646" s="264"/>
      <c r="AD646" s="264"/>
      <c r="AE646" s="11"/>
      <c r="AF646" s="11"/>
      <c r="AG646" s="11"/>
      <c r="AH646" s="11"/>
      <c r="AI646" s="11"/>
      <c r="AJ646" s="11"/>
      <c r="AK646" s="11"/>
    </row>
    <row r="647" ht="13.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89"/>
      <c r="AB647" s="11"/>
      <c r="AC647" s="264"/>
      <c r="AD647" s="264"/>
      <c r="AE647" s="11"/>
      <c r="AF647" s="11"/>
      <c r="AG647" s="11"/>
      <c r="AH647" s="11"/>
      <c r="AI647" s="11"/>
      <c r="AJ647" s="11"/>
      <c r="AK647" s="11"/>
    </row>
    <row r="648" ht="13.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89"/>
      <c r="AB648" s="11"/>
      <c r="AC648" s="264"/>
      <c r="AD648" s="264"/>
      <c r="AE648" s="11"/>
      <c r="AF648" s="11"/>
      <c r="AG648" s="11"/>
      <c r="AH648" s="11"/>
      <c r="AI648" s="11"/>
      <c r="AJ648" s="11"/>
      <c r="AK648" s="11"/>
    </row>
    <row r="649" ht="13.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89"/>
      <c r="AB649" s="11"/>
      <c r="AC649" s="264"/>
      <c r="AD649" s="264"/>
      <c r="AE649" s="11"/>
      <c r="AF649" s="11"/>
      <c r="AG649" s="11"/>
      <c r="AH649" s="11"/>
      <c r="AI649" s="11"/>
      <c r="AJ649" s="11"/>
      <c r="AK649" s="11"/>
    </row>
    <row r="650" ht="13.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89"/>
      <c r="AB650" s="11"/>
      <c r="AC650" s="264"/>
      <c r="AD650" s="264"/>
      <c r="AE650" s="11"/>
      <c r="AF650" s="11"/>
      <c r="AG650" s="11"/>
      <c r="AH650" s="11"/>
      <c r="AI650" s="11"/>
      <c r="AJ650" s="11"/>
      <c r="AK650" s="11"/>
    </row>
    <row r="651" ht="13.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89"/>
      <c r="AB651" s="11"/>
      <c r="AC651" s="264"/>
      <c r="AD651" s="264"/>
      <c r="AE651" s="11"/>
      <c r="AF651" s="11"/>
      <c r="AG651" s="11"/>
      <c r="AH651" s="11"/>
      <c r="AI651" s="11"/>
      <c r="AJ651" s="11"/>
      <c r="AK651" s="11"/>
    </row>
    <row r="652" ht="13.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89"/>
      <c r="AB652" s="11"/>
      <c r="AC652" s="264"/>
      <c r="AD652" s="264"/>
      <c r="AE652" s="11"/>
      <c r="AF652" s="11"/>
      <c r="AG652" s="11"/>
      <c r="AH652" s="11"/>
      <c r="AI652" s="11"/>
      <c r="AJ652" s="11"/>
      <c r="AK652" s="11"/>
    </row>
    <row r="653" ht="13.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89"/>
      <c r="AB653" s="11"/>
      <c r="AC653" s="264"/>
      <c r="AD653" s="264"/>
      <c r="AE653" s="11"/>
      <c r="AF653" s="11"/>
      <c r="AG653" s="11"/>
      <c r="AH653" s="11"/>
      <c r="AI653" s="11"/>
      <c r="AJ653" s="11"/>
      <c r="AK653" s="11"/>
    </row>
    <row r="654" ht="13.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89"/>
      <c r="AB654" s="11"/>
      <c r="AC654" s="264"/>
      <c r="AD654" s="264"/>
      <c r="AE654" s="11"/>
      <c r="AF654" s="11"/>
      <c r="AG654" s="11"/>
      <c r="AH654" s="11"/>
      <c r="AI654" s="11"/>
      <c r="AJ654" s="11"/>
      <c r="AK654" s="11"/>
    </row>
    <row r="655" ht="13.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89"/>
      <c r="AB655" s="11"/>
      <c r="AC655" s="264"/>
      <c r="AD655" s="264"/>
      <c r="AE655" s="11"/>
      <c r="AF655" s="11"/>
      <c r="AG655" s="11"/>
      <c r="AH655" s="11"/>
      <c r="AI655" s="11"/>
      <c r="AJ655" s="11"/>
      <c r="AK655" s="11"/>
    </row>
    <row r="656" ht="13.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89"/>
      <c r="AB656" s="11"/>
      <c r="AC656" s="264"/>
      <c r="AD656" s="264"/>
      <c r="AE656" s="11"/>
      <c r="AF656" s="11"/>
      <c r="AG656" s="11"/>
      <c r="AH656" s="11"/>
      <c r="AI656" s="11"/>
      <c r="AJ656" s="11"/>
      <c r="AK656" s="11"/>
    </row>
    <row r="657" ht="13.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89"/>
      <c r="AB657" s="11"/>
      <c r="AC657" s="264"/>
      <c r="AD657" s="264"/>
      <c r="AE657" s="11"/>
      <c r="AF657" s="11"/>
      <c r="AG657" s="11"/>
      <c r="AH657" s="11"/>
      <c r="AI657" s="11"/>
      <c r="AJ657" s="11"/>
      <c r="AK657" s="11"/>
    </row>
    <row r="658" ht="13.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89"/>
      <c r="AB658" s="11"/>
      <c r="AC658" s="264"/>
      <c r="AD658" s="264"/>
      <c r="AE658" s="11"/>
      <c r="AF658" s="11"/>
      <c r="AG658" s="11"/>
      <c r="AH658" s="11"/>
      <c r="AI658" s="11"/>
      <c r="AJ658" s="11"/>
      <c r="AK658" s="11"/>
    </row>
    <row r="659" ht="13.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89"/>
      <c r="AB659" s="11"/>
      <c r="AC659" s="264"/>
      <c r="AD659" s="264"/>
      <c r="AE659" s="11"/>
      <c r="AF659" s="11"/>
      <c r="AG659" s="11"/>
      <c r="AH659" s="11"/>
      <c r="AI659" s="11"/>
      <c r="AJ659" s="11"/>
      <c r="AK659" s="11"/>
    </row>
    <row r="660" ht="13.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89"/>
      <c r="AB660" s="11"/>
      <c r="AC660" s="264"/>
      <c r="AD660" s="264"/>
      <c r="AE660" s="11"/>
      <c r="AF660" s="11"/>
      <c r="AG660" s="11"/>
      <c r="AH660" s="11"/>
      <c r="AI660" s="11"/>
      <c r="AJ660" s="11"/>
      <c r="AK660" s="11"/>
    </row>
    <row r="661" ht="13.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89"/>
      <c r="AB661" s="11"/>
      <c r="AC661" s="264"/>
      <c r="AD661" s="264"/>
      <c r="AE661" s="11"/>
      <c r="AF661" s="11"/>
      <c r="AG661" s="11"/>
      <c r="AH661" s="11"/>
      <c r="AI661" s="11"/>
      <c r="AJ661" s="11"/>
      <c r="AK661" s="11"/>
    </row>
    <row r="662" ht="13.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89"/>
      <c r="AB662" s="11"/>
      <c r="AC662" s="264"/>
      <c r="AD662" s="264"/>
      <c r="AE662" s="11"/>
      <c r="AF662" s="11"/>
      <c r="AG662" s="11"/>
      <c r="AH662" s="11"/>
      <c r="AI662" s="11"/>
      <c r="AJ662" s="11"/>
      <c r="AK662" s="11"/>
    </row>
    <row r="663" ht="13.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89"/>
      <c r="AB663" s="11"/>
      <c r="AC663" s="264"/>
      <c r="AD663" s="264"/>
      <c r="AE663" s="11"/>
      <c r="AF663" s="11"/>
      <c r="AG663" s="11"/>
      <c r="AH663" s="11"/>
      <c r="AI663" s="11"/>
      <c r="AJ663" s="11"/>
      <c r="AK663" s="11"/>
    </row>
    <row r="664" ht="13.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89"/>
      <c r="AB664" s="11"/>
      <c r="AC664" s="264"/>
      <c r="AD664" s="264"/>
      <c r="AE664" s="11"/>
      <c r="AF664" s="11"/>
      <c r="AG664" s="11"/>
      <c r="AH664" s="11"/>
      <c r="AI664" s="11"/>
      <c r="AJ664" s="11"/>
      <c r="AK664" s="11"/>
    </row>
    <row r="665" ht="13.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89"/>
      <c r="AB665" s="11"/>
      <c r="AC665" s="264"/>
      <c r="AD665" s="264"/>
      <c r="AE665" s="11"/>
      <c r="AF665" s="11"/>
      <c r="AG665" s="11"/>
      <c r="AH665" s="11"/>
      <c r="AI665" s="11"/>
      <c r="AJ665" s="11"/>
      <c r="AK665" s="11"/>
    </row>
    <row r="666" ht="13.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89"/>
      <c r="AB666" s="11"/>
      <c r="AC666" s="264"/>
      <c r="AD666" s="264"/>
      <c r="AE666" s="11"/>
      <c r="AF666" s="11"/>
      <c r="AG666" s="11"/>
      <c r="AH666" s="11"/>
      <c r="AI666" s="11"/>
      <c r="AJ666" s="11"/>
      <c r="AK666" s="11"/>
    </row>
    <row r="667" ht="13.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89"/>
      <c r="AB667" s="11"/>
      <c r="AC667" s="264"/>
      <c r="AD667" s="264"/>
      <c r="AE667" s="11"/>
      <c r="AF667" s="11"/>
      <c r="AG667" s="11"/>
      <c r="AH667" s="11"/>
      <c r="AI667" s="11"/>
      <c r="AJ667" s="11"/>
      <c r="AK667" s="11"/>
    </row>
    <row r="668" ht="13.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89"/>
      <c r="AB668" s="11"/>
      <c r="AC668" s="264"/>
      <c r="AD668" s="264"/>
      <c r="AE668" s="11"/>
      <c r="AF668" s="11"/>
      <c r="AG668" s="11"/>
      <c r="AH668" s="11"/>
      <c r="AI668" s="11"/>
      <c r="AJ668" s="11"/>
      <c r="AK668" s="11"/>
    </row>
    <row r="669" ht="13.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89"/>
      <c r="AB669" s="11"/>
      <c r="AC669" s="264"/>
      <c r="AD669" s="264"/>
      <c r="AE669" s="11"/>
      <c r="AF669" s="11"/>
      <c r="AG669" s="11"/>
      <c r="AH669" s="11"/>
      <c r="AI669" s="11"/>
      <c r="AJ669" s="11"/>
      <c r="AK669" s="11"/>
    </row>
    <row r="670" ht="13.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89"/>
      <c r="AB670" s="11"/>
      <c r="AC670" s="264"/>
      <c r="AD670" s="264"/>
      <c r="AE670" s="11"/>
      <c r="AF670" s="11"/>
      <c r="AG670" s="11"/>
      <c r="AH670" s="11"/>
      <c r="AI670" s="11"/>
      <c r="AJ670" s="11"/>
      <c r="AK670" s="11"/>
    </row>
    <row r="671" ht="13.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89"/>
      <c r="AB671" s="11"/>
      <c r="AC671" s="264"/>
      <c r="AD671" s="264"/>
      <c r="AE671" s="11"/>
      <c r="AF671" s="11"/>
      <c r="AG671" s="11"/>
      <c r="AH671" s="11"/>
      <c r="AI671" s="11"/>
      <c r="AJ671" s="11"/>
      <c r="AK671" s="11"/>
    </row>
    <row r="672" ht="13.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89"/>
      <c r="AB672" s="11"/>
      <c r="AC672" s="264"/>
      <c r="AD672" s="264"/>
      <c r="AE672" s="11"/>
      <c r="AF672" s="11"/>
      <c r="AG672" s="11"/>
      <c r="AH672" s="11"/>
      <c r="AI672" s="11"/>
      <c r="AJ672" s="11"/>
      <c r="AK672" s="11"/>
    </row>
    <row r="673" ht="13.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89"/>
      <c r="AB673" s="11"/>
      <c r="AC673" s="264"/>
      <c r="AD673" s="264"/>
      <c r="AE673" s="11"/>
      <c r="AF673" s="11"/>
      <c r="AG673" s="11"/>
      <c r="AH673" s="11"/>
      <c r="AI673" s="11"/>
      <c r="AJ673" s="11"/>
      <c r="AK673" s="11"/>
    </row>
    <row r="674" ht="13.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89"/>
      <c r="AB674" s="11"/>
      <c r="AC674" s="264"/>
      <c r="AD674" s="264"/>
      <c r="AE674" s="11"/>
      <c r="AF674" s="11"/>
      <c r="AG674" s="11"/>
      <c r="AH674" s="11"/>
      <c r="AI674" s="11"/>
      <c r="AJ674" s="11"/>
      <c r="AK674" s="11"/>
    </row>
    <row r="675" ht="13.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89"/>
      <c r="AB675" s="11"/>
      <c r="AC675" s="264"/>
      <c r="AD675" s="264"/>
      <c r="AE675" s="11"/>
      <c r="AF675" s="11"/>
      <c r="AG675" s="11"/>
      <c r="AH675" s="11"/>
      <c r="AI675" s="11"/>
      <c r="AJ675" s="11"/>
      <c r="AK675" s="11"/>
    </row>
    <row r="676" ht="13.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89"/>
      <c r="AB676" s="11"/>
      <c r="AC676" s="264"/>
      <c r="AD676" s="264"/>
      <c r="AE676" s="11"/>
      <c r="AF676" s="11"/>
      <c r="AG676" s="11"/>
      <c r="AH676" s="11"/>
      <c r="AI676" s="11"/>
      <c r="AJ676" s="11"/>
      <c r="AK676" s="11"/>
    </row>
    <row r="677" ht="13.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89"/>
      <c r="AB677" s="11"/>
      <c r="AC677" s="264"/>
      <c r="AD677" s="264"/>
      <c r="AE677" s="11"/>
      <c r="AF677" s="11"/>
      <c r="AG677" s="11"/>
      <c r="AH677" s="11"/>
      <c r="AI677" s="11"/>
      <c r="AJ677" s="11"/>
      <c r="AK677" s="11"/>
    </row>
    <row r="678" ht="13.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89"/>
      <c r="AB678" s="11"/>
      <c r="AC678" s="264"/>
      <c r="AD678" s="264"/>
      <c r="AE678" s="11"/>
      <c r="AF678" s="11"/>
      <c r="AG678" s="11"/>
      <c r="AH678" s="11"/>
      <c r="AI678" s="11"/>
      <c r="AJ678" s="11"/>
      <c r="AK678" s="11"/>
    </row>
    <row r="679" ht="13.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89"/>
      <c r="AB679" s="11"/>
      <c r="AC679" s="264"/>
      <c r="AD679" s="264"/>
      <c r="AE679" s="11"/>
      <c r="AF679" s="11"/>
      <c r="AG679" s="11"/>
      <c r="AH679" s="11"/>
      <c r="AI679" s="11"/>
      <c r="AJ679" s="11"/>
      <c r="AK679" s="11"/>
    </row>
    <row r="680" ht="13.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89"/>
      <c r="AB680" s="11"/>
      <c r="AC680" s="264"/>
      <c r="AD680" s="264"/>
      <c r="AE680" s="11"/>
      <c r="AF680" s="11"/>
      <c r="AG680" s="11"/>
      <c r="AH680" s="11"/>
      <c r="AI680" s="11"/>
      <c r="AJ680" s="11"/>
      <c r="AK680" s="11"/>
    </row>
    <row r="681" ht="13.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89"/>
      <c r="AB681" s="11"/>
      <c r="AC681" s="264"/>
      <c r="AD681" s="264"/>
      <c r="AE681" s="11"/>
      <c r="AF681" s="11"/>
      <c r="AG681" s="11"/>
      <c r="AH681" s="11"/>
      <c r="AI681" s="11"/>
      <c r="AJ681" s="11"/>
      <c r="AK681" s="11"/>
    </row>
    <row r="682" ht="13.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89"/>
      <c r="AB682" s="11"/>
      <c r="AC682" s="264"/>
      <c r="AD682" s="264"/>
      <c r="AE682" s="11"/>
      <c r="AF682" s="11"/>
      <c r="AG682" s="11"/>
      <c r="AH682" s="11"/>
      <c r="AI682" s="11"/>
      <c r="AJ682" s="11"/>
      <c r="AK682" s="11"/>
    </row>
    <row r="683" ht="13.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89"/>
      <c r="AB683" s="11"/>
      <c r="AC683" s="264"/>
      <c r="AD683" s="264"/>
      <c r="AE683" s="11"/>
      <c r="AF683" s="11"/>
      <c r="AG683" s="11"/>
      <c r="AH683" s="11"/>
      <c r="AI683" s="11"/>
      <c r="AJ683" s="11"/>
      <c r="AK683" s="11"/>
    </row>
    <row r="684" ht="13.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89"/>
      <c r="AB684" s="11"/>
      <c r="AC684" s="264"/>
      <c r="AD684" s="264"/>
      <c r="AE684" s="11"/>
      <c r="AF684" s="11"/>
      <c r="AG684" s="11"/>
      <c r="AH684" s="11"/>
      <c r="AI684" s="11"/>
      <c r="AJ684" s="11"/>
      <c r="AK684" s="11"/>
    </row>
    <row r="685" ht="13.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89"/>
      <c r="AB685" s="11"/>
      <c r="AC685" s="264"/>
      <c r="AD685" s="264"/>
      <c r="AE685" s="11"/>
      <c r="AF685" s="11"/>
      <c r="AG685" s="11"/>
      <c r="AH685" s="11"/>
      <c r="AI685" s="11"/>
      <c r="AJ685" s="11"/>
      <c r="AK685" s="11"/>
    </row>
    <row r="686" ht="13.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89"/>
      <c r="AB686" s="11"/>
      <c r="AC686" s="264"/>
      <c r="AD686" s="264"/>
      <c r="AE686" s="11"/>
      <c r="AF686" s="11"/>
      <c r="AG686" s="11"/>
      <c r="AH686" s="11"/>
      <c r="AI686" s="11"/>
      <c r="AJ686" s="11"/>
      <c r="AK686" s="11"/>
    </row>
    <row r="687" ht="13.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89"/>
      <c r="AB687" s="11"/>
      <c r="AC687" s="264"/>
      <c r="AD687" s="264"/>
      <c r="AE687" s="11"/>
      <c r="AF687" s="11"/>
      <c r="AG687" s="11"/>
      <c r="AH687" s="11"/>
      <c r="AI687" s="11"/>
      <c r="AJ687" s="11"/>
      <c r="AK687" s="11"/>
    </row>
    <row r="688" ht="13.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89"/>
      <c r="AB688" s="11"/>
      <c r="AC688" s="264"/>
      <c r="AD688" s="264"/>
      <c r="AE688" s="11"/>
      <c r="AF688" s="11"/>
      <c r="AG688" s="11"/>
      <c r="AH688" s="11"/>
      <c r="AI688" s="11"/>
      <c r="AJ688" s="11"/>
      <c r="AK688" s="11"/>
    </row>
    <row r="689" ht="13.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89"/>
      <c r="AB689" s="11"/>
      <c r="AC689" s="264"/>
      <c r="AD689" s="264"/>
      <c r="AE689" s="11"/>
      <c r="AF689" s="11"/>
      <c r="AG689" s="11"/>
      <c r="AH689" s="11"/>
      <c r="AI689" s="11"/>
      <c r="AJ689" s="11"/>
      <c r="AK689" s="11"/>
    </row>
    <row r="690" ht="13.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89"/>
      <c r="AB690" s="11"/>
      <c r="AC690" s="264"/>
      <c r="AD690" s="264"/>
      <c r="AE690" s="11"/>
      <c r="AF690" s="11"/>
      <c r="AG690" s="11"/>
      <c r="AH690" s="11"/>
      <c r="AI690" s="11"/>
      <c r="AJ690" s="11"/>
      <c r="AK690" s="11"/>
    </row>
    <row r="691" ht="13.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89"/>
      <c r="AB691" s="11"/>
      <c r="AC691" s="264"/>
      <c r="AD691" s="264"/>
      <c r="AE691" s="11"/>
      <c r="AF691" s="11"/>
      <c r="AG691" s="11"/>
      <c r="AH691" s="11"/>
      <c r="AI691" s="11"/>
      <c r="AJ691" s="11"/>
      <c r="AK691" s="11"/>
    </row>
    <row r="692" ht="13.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89"/>
      <c r="AB692" s="11"/>
      <c r="AC692" s="264"/>
      <c r="AD692" s="264"/>
      <c r="AE692" s="11"/>
      <c r="AF692" s="11"/>
      <c r="AG692" s="11"/>
      <c r="AH692" s="11"/>
      <c r="AI692" s="11"/>
      <c r="AJ692" s="11"/>
      <c r="AK692" s="11"/>
    </row>
    <row r="693" ht="13.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89"/>
      <c r="AB693" s="11"/>
      <c r="AC693" s="264"/>
      <c r="AD693" s="264"/>
      <c r="AE693" s="11"/>
      <c r="AF693" s="11"/>
      <c r="AG693" s="11"/>
      <c r="AH693" s="11"/>
      <c r="AI693" s="11"/>
      <c r="AJ693" s="11"/>
      <c r="AK693" s="11"/>
    </row>
    <row r="694" ht="13.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89"/>
      <c r="AB694" s="11"/>
      <c r="AC694" s="264"/>
      <c r="AD694" s="264"/>
      <c r="AE694" s="11"/>
      <c r="AF694" s="11"/>
      <c r="AG694" s="11"/>
      <c r="AH694" s="11"/>
      <c r="AI694" s="11"/>
      <c r="AJ694" s="11"/>
      <c r="AK694" s="11"/>
    </row>
    <row r="695" ht="13.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89"/>
      <c r="AB695" s="11"/>
      <c r="AC695" s="264"/>
      <c r="AD695" s="264"/>
      <c r="AE695" s="11"/>
      <c r="AF695" s="11"/>
      <c r="AG695" s="11"/>
      <c r="AH695" s="11"/>
      <c r="AI695" s="11"/>
      <c r="AJ695" s="11"/>
      <c r="AK695" s="11"/>
    </row>
    <row r="696" ht="13.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89"/>
      <c r="AB696" s="11"/>
      <c r="AC696" s="264"/>
      <c r="AD696" s="264"/>
      <c r="AE696" s="11"/>
      <c r="AF696" s="11"/>
      <c r="AG696" s="11"/>
      <c r="AH696" s="11"/>
      <c r="AI696" s="11"/>
      <c r="AJ696" s="11"/>
      <c r="AK696" s="11"/>
    </row>
    <row r="697" ht="13.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89"/>
      <c r="AB697" s="11"/>
      <c r="AC697" s="264"/>
      <c r="AD697" s="264"/>
      <c r="AE697" s="11"/>
      <c r="AF697" s="11"/>
      <c r="AG697" s="11"/>
      <c r="AH697" s="11"/>
      <c r="AI697" s="11"/>
      <c r="AJ697" s="11"/>
      <c r="AK697" s="11"/>
    </row>
    <row r="698" ht="13.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89"/>
      <c r="AB698" s="11"/>
      <c r="AC698" s="264"/>
      <c r="AD698" s="264"/>
      <c r="AE698" s="11"/>
      <c r="AF698" s="11"/>
      <c r="AG698" s="11"/>
      <c r="AH698" s="11"/>
      <c r="AI698" s="11"/>
      <c r="AJ698" s="11"/>
      <c r="AK698" s="11"/>
    </row>
    <row r="699" ht="13.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89"/>
      <c r="AB699" s="11"/>
      <c r="AC699" s="264"/>
      <c r="AD699" s="264"/>
      <c r="AE699" s="11"/>
      <c r="AF699" s="11"/>
      <c r="AG699" s="11"/>
      <c r="AH699" s="11"/>
      <c r="AI699" s="11"/>
      <c r="AJ699" s="11"/>
      <c r="AK699" s="11"/>
    </row>
    <row r="700" ht="13.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89"/>
      <c r="AB700" s="11"/>
      <c r="AC700" s="264"/>
      <c r="AD700" s="264"/>
      <c r="AE700" s="11"/>
      <c r="AF700" s="11"/>
      <c r="AG700" s="11"/>
      <c r="AH700" s="11"/>
      <c r="AI700" s="11"/>
      <c r="AJ700" s="11"/>
      <c r="AK700" s="11"/>
    </row>
    <row r="701" ht="13.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89"/>
      <c r="AB701" s="11"/>
      <c r="AC701" s="264"/>
      <c r="AD701" s="264"/>
      <c r="AE701" s="11"/>
      <c r="AF701" s="11"/>
      <c r="AG701" s="11"/>
      <c r="AH701" s="11"/>
      <c r="AI701" s="11"/>
      <c r="AJ701" s="11"/>
      <c r="AK701" s="11"/>
    </row>
    <row r="702" ht="13.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89"/>
      <c r="AB702" s="11"/>
      <c r="AC702" s="264"/>
      <c r="AD702" s="264"/>
      <c r="AE702" s="11"/>
      <c r="AF702" s="11"/>
      <c r="AG702" s="11"/>
      <c r="AH702" s="11"/>
      <c r="AI702" s="11"/>
      <c r="AJ702" s="11"/>
      <c r="AK702" s="11"/>
    </row>
    <row r="703" ht="13.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89"/>
      <c r="AB703" s="11"/>
      <c r="AC703" s="264"/>
      <c r="AD703" s="264"/>
      <c r="AE703" s="11"/>
      <c r="AF703" s="11"/>
      <c r="AG703" s="11"/>
      <c r="AH703" s="11"/>
      <c r="AI703" s="11"/>
      <c r="AJ703" s="11"/>
      <c r="AK703" s="11"/>
    </row>
    <row r="704" ht="13.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89"/>
      <c r="AB704" s="11"/>
      <c r="AC704" s="264"/>
      <c r="AD704" s="264"/>
      <c r="AE704" s="11"/>
      <c r="AF704" s="11"/>
      <c r="AG704" s="11"/>
      <c r="AH704" s="11"/>
      <c r="AI704" s="11"/>
      <c r="AJ704" s="11"/>
      <c r="AK704" s="11"/>
    </row>
    <row r="705" ht="13.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89"/>
      <c r="AB705" s="11"/>
      <c r="AC705" s="264"/>
      <c r="AD705" s="264"/>
      <c r="AE705" s="11"/>
      <c r="AF705" s="11"/>
      <c r="AG705" s="11"/>
      <c r="AH705" s="11"/>
      <c r="AI705" s="11"/>
      <c r="AJ705" s="11"/>
      <c r="AK705" s="11"/>
    </row>
    <row r="706" ht="13.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89"/>
      <c r="AB706" s="11"/>
      <c r="AC706" s="264"/>
      <c r="AD706" s="264"/>
      <c r="AE706" s="11"/>
      <c r="AF706" s="11"/>
      <c r="AG706" s="11"/>
      <c r="AH706" s="11"/>
      <c r="AI706" s="11"/>
      <c r="AJ706" s="11"/>
      <c r="AK706" s="11"/>
    </row>
    <row r="707" ht="13.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89"/>
      <c r="AB707" s="11"/>
      <c r="AC707" s="264"/>
      <c r="AD707" s="264"/>
      <c r="AE707" s="11"/>
      <c r="AF707" s="11"/>
      <c r="AG707" s="11"/>
      <c r="AH707" s="11"/>
      <c r="AI707" s="11"/>
      <c r="AJ707" s="11"/>
      <c r="AK707" s="11"/>
    </row>
    <row r="708" ht="13.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89"/>
      <c r="AB708" s="11"/>
      <c r="AC708" s="264"/>
      <c r="AD708" s="264"/>
      <c r="AE708" s="11"/>
      <c r="AF708" s="11"/>
      <c r="AG708" s="11"/>
      <c r="AH708" s="11"/>
      <c r="AI708" s="11"/>
      <c r="AJ708" s="11"/>
      <c r="AK708" s="11"/>
    </row>
    <row r="709" ht="13.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89"/>
      <c r="AB709" s="11"/>
      <c r="AC709" s="264"/>
      <c r="AD709" s="264"/>
      <c r="AE709" s="11"/>
      <c r="AF709" s="11"/>
      <c r="AG709" s="11"/>
      <c r="AH709" s="11"/>
      <c r="AI709" s="11"/>
      <c r="AJ709" s="11"/>
      <c r="AK709" s="11"/>
    </row>
    <row r="710" ht="13.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89"/>
      <c r="AB710" s="11"/>
      <c r="AC710" s="264"/>
      <c r="AD710" s="264"/>
      <c r="AE710" s="11"/>
      <c r="AF710" s="11"/>
      <c r="AG710" s="11"/>
      <c r="AH710" s="11"/>
      <c r="AI710" s="11"/>
      <c r="AJ710" s="11"/>
      <c r="AK710" s="11"/>
    </row>
    <row r="711" ht="13.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89"/>
      <c r="AB711" s="11"/>
      <c r="AC711" s="264"/>
      <c r="AD711" s="264"/>
      <c r="AE711" s="11"/>
      <c r="AF711" s="11"/>
      <c r="AG711" s="11"/>
      <c r="AH711" s="11"/>
      <c r="AI711" s="11"/>
      <c r="AJ711" s="11"/>
      <c r="AK711" s="11"/>
    </row>
    <row r="712" ht="13.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89"/>
      <c r="AB712" s="11"/>
      <c r="AC712" s="264"/>
      <c r="AD712" s="264"/>
      <c r="AE712" s="11"/>
      <c r="AF712" s="11"/>
      <c r="AG712" s="11"/>
      <c r="AH712" s="11"/>
      <c r="AI712" s="11"/>
      <c r="AJ712" s="11"/>
      <c r="AK712" s="11"/>
    </row>
    <row r="713" ht="13.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89"/>
      <c r="AB713" s="11"/>
      <c r="AC713" s="264"/>
      <c r="AD713" s="264"/>
      <c r="AE713" s="11"/>
      <c r="AF713" s="11"/>
      <c r="AG713" s="11"/>
      <c r="AH713" s="11"/>
      <c r="AI713" s="11"/>
      <c r="AJ713" s="11"/>
      <c r="AK713" s="11"/>
    </row>
    <row r="714" ht="13.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89"/>
      <c r="AB714" s="11"/>
      <c r="AC714" s="264"/>
      <c r="AD714" s="264"/>
      <c r="AE714" s="11"/>
      <c r="AF714" s="11"/>
      <c r="AG714" s="11"/>
      <c r="AH714" s="11"/>
      <c r="AI714" s="11"/>
      <c r="AJ714" s="11"/>
      <c r="AK714" s="11"/>
    </row>
    <row r="715" ht="13.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89"/>
      <c r="AB715" s="11"/>
      <c r="AC715" s="264"/>
      <c r="AD715" s="264"/>
      <c r="AE715" s="11"/>
      <c r="AF715" s="11"/>
      <c r="AG715" s="11"/>
      <c r="AH715" s="11"/>
      <c r="AI715" s="11"/>
      <c r="AJ715" s="11"/>
      <c r="AK715" s="11"/>
    </row>
    <row r="716" ht="13.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89"/>
      <c r="AB716" s="11"/>
      <c r="AC716" s="264"/>
      <c r="AD716" s="264"/>
      <c r="AE716" s="11"/>
      <c r="AF716" s="11"/>
      <c r="AG716" s="11"/>
      <c r="AH716" s="11"/>
      <c r="AI716" s="11"/>
      <c r="AJ716" s="11"/>
      <c r="AK716" s="11"/>
    </row>
    <row r="717" ht="13.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89"/>
      <c r="AB717" s="11"/>
      <c r="AC717" s="264"/>
      <c r="AD717" s="264"/>
      <c r="AE717" s="11"/>
      <c r="AF717" s="11"/>
      <c r="AG717" s="11"/>
      <c r="AH717" s="11"/>
      <c r="AI717" s="11"/>
      <c r="AJ717" s="11"/>
      <c r="AK717" s="11"/>
    </row>
    <row r="718" ht="13.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89"/>
      <c r="AB718" s="11"/>
      <c r="AC718" s="264"/>
      <c r="AD718" s="264"/>
      <c r="AE718" s="11"/>
      <c r="AF718" s="11"/>
      <c r="AG718" s="11"/>
      <c r="AH718" s="11"/>
      <c r="AI718" s="11"/>
      <c r="AJ718" s="11"/>
      <c r="AK718" s="11"/>
    </row>
    <row r="719" ht="13.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89"/>
      <c r="AB719" s="11"/>
      <c r="AC719" s="264"/>
      <c r="AD719" s="264"/>
      <c r="AE719" s="11"/>
      <c r="AF719" s="11"/>
      <c r="AG719" s="11"/>
      <c r="AH719" s="11"/>
      <c r="AI719" s="11"/>
      <c r="AJ719" s="11"/>
      <c r="AK719" s="11"/>
    </row>
    <row r="720" ht="13.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89"/>
      <c r="AB720" s="11"/>
      <c r="AC720" s="264"/>
      <c r="AD720" s="264"/>
      <c r="AE720" s="11"/>
      <c r="AF720" s="11"/>
      <c r="AG720" s="11"/>
      <c r="AH720" s="11"/>
      <c r="AI720" s="11"/>
      <c r="AJ720" s="11"/>
      <c r="AK720" s="11"/>
    </row>
    <row r="721" ht="13.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89"/>
      <c r="AB721" s="11"/>
      <c r="AC721" s="264"/>
      <c r="AD721" s="264"/>
      <c r="AE721" s="11"/>
      <c r="AF721" s="11"/>
      <c r="AG721" s="11"/>
      <c r="AH721" s="11"/>
      <c r="AI721" s="11"/>
      <c r="AJ721" s="11"/>
      <c r="AK721" s="11"/>
    </row>
    <row r="722" ht="13.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89"/>
      <c r="AB722" s="11"/>
      <c r="AC722" s="264"/>
      <c r="AD722" s="264"/>
      <c r="AE722" s="11"/>
      <c r="AF722" s="11"/>
      <c r="AG722" s="11"/>
      <c r="AH722" s="11"/>
      <c r="AI722" s="11"/>
      <c r="AJ722" s="11"/>
      <c r="AK722" s="11"/>
    </row>
    <row r="723" ht="13.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89"/>
      <c r="AB723" s="11"/>
      <c r="AC723" s="264"/>
      <c r="AD723" s="264"/>
      <c r="AE723" s="11"/>
      <c r="AF723" s="11"/>
      <c r="AG723" s="11"/>
      <c r="AH723" s="11"/>
      <c r="AI723" s="11"/>
      <c r="AJ723" s="11"/>
      <c r="AK723" s="11"/>
    </row>
    <row r="724" ht="13.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89"/>
      <c r="AB724" s="11"/>
      <c r="AC724" s="264"/>
      <c r="AD724" s="264"/>
      <c r="AE724" s="11"/>
      <c r="AF724" s="11"/>
      <c r="AG724" s="11"/>
      <c r="AH724" s="11"/>
      <c r="AI724" s="11"/>
      <c r="AJ724" s="11"/>
      <c r="AK724" s="11"/>
    </row>
    <row r="725" ht="13.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89"/>
      <c r="AB725" s="11"/>
      <c r="AC725" s="264"/>
      <c r="AD725" s="264"/>
      <c r="AE725" s="11"/>
      <c r="AF725" s="11"/>
      <c r="AG725" s="11"/>
      <c r="AH725" s="11"/>
      <c r="AI725" s="11"/>
      <c r="AJ725" s="11"/>
      <c r="AK725" s="11"/>
    </row>
    <row r="726" ht="13.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89"/>
      <c r="AB726" s="11"/>
      <c r="AC726" s="264"/>
      <c r="AD726" s="264"/>
      <c r="AE726" s="11"/>
      <c r="AF726" s="11"/>
      <c r="AG726" s="11"/>
      <c r="AH726" s="11"/>
      <c r="AI726" s="11"/>
      <c r="AJ726" s="11"/>
      <c r="AK726" s="11"/>
    </row>
    <row r="727" ht="13.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89"/>
      <c r="AB727" s="11"/>
      <c r="AC727" s="264"/>
      <c r="AD727" s="264"/>
      <c r="AE727" s="11"/>
      <c r="AF727" s="11"/>
      <c r="AG727" s="11"/>
      <c r="AH727" s="11"/>
      <c r="AI727" s="11"/>
      <c r="AJ727" s="11"/>
      <c r="AK727" s="11"/>
    </row>
    <row r="728" ht="13.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89"/>
      <c r="AB728" s="11"/>
      <c r="AC728" s="264"/>
      <c r="AD728" s="264"/>
      <c r="AE728" s="11"/>
      <c r="AF728" s="11"/>
      <c r="AG728" s="11"/>
      <c r="AH728" s="11"/>
      <c r="AI728" s="11"/>
      <c r="AJ728" s="11"/>
      <c r="AK728" s="11"/>
    </row>
    <row r="729" ht="13.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89"/>
      <c r="AB729" s="11"/>
      <c r="AC729" s="264"/>
      <c r="AD729" s="264"/>
      <c r="AE729" s="11"/>
      <c r="AF729" s="11"/>
      <c r="AG729" s="11"/>
      <c r="AH729" s="11"/>
      <c r="AI729" s="11"/>
      <c r="AJ729" s="11"/>
      <c r="AK729" s="11"/>
    </row>
    <row r="730" ht="13.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89"/>
      <c r="AB730" s="11"/>
      <c r="AC730" s="264"/>
      <c r="AD730" s="264"/>
      <c r="AE730" s="11"/>
      <c r="AF730" s="11"/>
      <c r="AG730" s="11"/>
      <c r="AH730" s="11"/>
      <c r="AI730" s="11"/>
      <c r="AJ730" s="11"/>
      <c r="AK730" s="11"/>
    </row>
    <row r="731" ht="13.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89"/>
      <c r="AB731" s="11"/>
      <c r="AC731" s="264"/>
      <c r="AD731" s="264"/>
      <c r="AE731" s="11"/>
      <c r="AF731" s="11"/>
      <c r="AG731" s="11"/>
      <c r="AH731" s="11"/>
      <c r="AI731" s="11"/>
      <c r="AJ731" s="11"/>
      <c r="AK731" s="11"/>
    </row>
    <row r="732" ht="13.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89"/>
      <c r="AB732" s="11"/>
      <c r="AC732" s="264"/>
      <c r="AD732" s="264"/>
      <c r="AE732" s="11"/>
      <c r="AF732" s="11"/>
      <c r="AG732" s="11"/>
      <c r="AH732" s="11"/>
      <c r="AI732" s="11"/>
      <c r="AJ732" s="11"/>
      <c r="AK732" s="11"/>
    </row>
    <row r="733" ht="13.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89"/>
      <c r="AB733" s="11"/>
      <c r="AC733" s="264"/>
      <c r="AD733" s="264"/>
      <c r="AE733" s="11"/>
      <c r="AF733" s="11"/>
      <c r="AG733" s="11"/>
      <c r="AH733" s="11"/>
      <c r="AI733" s="11"/>
      <c r="AJ733" s="11"/>
      <c r="AK733" s="11"/>
    </row>
    <row r="734" ht="13.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89"/>
      <c r="AB734" s="11"/>
      <c r="AC734" s="264"/>
      <c r="AD734" s="264"/>
      <c r="AE734" s="11"/>
      <c r="AF734" s="11"/>
      <c r="AG734" s="11"/>
      <c r="AH734" s="11"/>
      <c r="AI734" s="11"/>
      <c r="AJ734" s="11"/>
      <c r="AK734" s="11"/>
    </row>
    <row r="735" ht="13.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89"/>
      <c r="AB735" s="11"/>
      <c r="AC735" s="264"/>
      <c r="AD735" s="264"/>
      <c r="AE735" s="11"/>
      <c r="AF735" s="11"/>
      <c r="AG735" s="11"/>
      <c r="AH735" s="11"/>
      <c r="AI735" s="11"/>
      <c r="AJ735" s="11"/>
      <c r="AK735" s="11"/>
    </row>
    <row r="736" ht="13.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89"/>
      <c r="AB736" s="11"/>
      <c r="AC736" s="264"/>
      <c r="AD736" s="264"/>
      <c r="AE736" s="11"/>
      <c r="AF736" s="11"/>
      <c r="AG736" s="11"/>
      <c r="AH736" s="11"/>
      <c r="AI736" s="11"/>
      <c r="AJ736" s="11"/>
      <c r="AK736" s="11"/>
    </row>
    <row r="737" ht="13.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89"/>
      <c r="AB737" s="11"/>
      <c r="AC737" s="264"/>
      <c r="AD737" s="264"/>
      <c r="AE737" s="11"/>
      <c r="AF737" s="11"/>
      <c r="AG737" s="11"/>
      <c r="AH737" s="11"/>
      <c r="AI737" s="11"/>
      <c r="AJ737" s="11"/>
      <c r="AK737" s="11"/>
    </row>
    <row r="738" ht="13.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89"/>
      <c r="AB738" s="11"/>
      <c r="AC738" s="264"/>
      <c r="AD738" s="264"/>
      <c r="AE738" s="11"/>
      <c r="AF738" s="11"/>
      <c r="AG738" s="11"/>
      <c r="AH738" s="11"/>
      <c r="AI738" s="11"/>
      <c r="AJ738" s="11"/>
      <c r="AK738" s="11"/>
    </row>
    <row r="739" ht="13.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89"/>
      <c r="AB739" s="11"/>
      <c r="AC739" s="264"/>
      <c r="AD739" s="264"/>
      <c r="AE739" s="11"/>
      <c r="AF739" s="11"/>
      <c r="AG739" s="11"/>
      <c r="AH739" s="11"/>
      <c r="AI739" s="11"/>
      <c r="AJ739" s="11"/>
      <c r="AK739" s="11"/>
    </row>
    <row r="740" ht="13.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89"/>
      <c r="AB740" s="11"/>
      <c r="AC740" s="264"/>
      <c r="AD740" s="264"/>
      <c r="AE740" s="11"/>
      <c r="AF740" s="11"/>
      <c r="AG740" s="11"/>
      <c r="AH740" s="11"/>
      <c r="AI740" s="11"/>
      <c r="AJ740" s="11"/>
      <c r="AK740" s="11"/>
    </row>
    <row r="741" ht="13.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89"/>
      <c r="AB741" s="11"/>
      <c r="AC741" s="264"/>
      <c r="AD741" s="264"/>
      <c r="AE741" s="11"/>
      <c r="AF741" s="11"/>
      <c r="AG741" s="11"/>
      <c r="AH741" s="11"/>
      <c r="AI741" s="11"/>
      <c r="AJ741" s="11"/>
      <c r="AK741" s="11"/>
    </row>
    <row r="742" ht="13.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89"/>
      <c r="AB742" s="11"/>
      <c r="AC742" s="264"/>
      <c r="AD742" s="264"/>
      <c r="AE742" s="11"/>
      <c r="AF742" s="11"/>
      <c r="AG742" s="11"/>
      <c r="AH742" s="11"/>
      <c r="AI742" s="11"/>
      <c r="AJ742" s="11"/>
      <c r="AK742" s="11"/>
    </row>
    <row r="743" ht="13.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89"/>
      <c r="AB743" s="11"/>
      <c r="AC743" s="264"/>
      <c r="AD743" s="264"/>
      <c r="AE743" s="11"/>
      <c r="AF743" s="11"/>
      <c r="AG743" s="11"/>
      <c r="AH743" s="11"/>
      <c r="AI743" s="11"/>
      <c r="AJ743" s="11"/>
      <c r="AK743" s="11"/>
    </row>
    <row r="744" ht="13.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89"/>
      <c r="AB744" s="11"/>
      <c r="AC744" s="264"/>
      <c r="AD744" s="264"/>
      <c r="AE744" s="11"/>
      <c r="AF744" s="11"/>
      <c r="AG744" s="11"/>
      <c r="AH744" s="11"/>
      <c r="AI744" s="11"/>
      <c r="AJ744" s="11"/>
      <c r="AK744" s="11"/>
    </row>
    <row r="745" ht="13.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89"/>
      <c r="AB745" s="11"/>
      <c r="AC745" s="264"/>
      <c r="AD745" s="264"/>
      <c r="AE745" s="11"/>
      <c r="AF745" s="11"/>
      <c r="AG745" s="11"/>
      <c r="AH745" s="11"/>
      <c r="AI745" s="11"/>
      <c r="AJ745" s="11"/>
      <c r="AK745" s="11"/>
    </row>
    <row r="746" ht="13.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89"/>
      <c r="AB746" s="11"/>
      <c r="AC746" s="264"/>
      <c r="AD746" s="264"/>
      <c r="AE746" s="11"/>
      <c r="AF746" s="11"/>
      <c r="AG746" s="11"/>
      <c r="AH746" s="11"/>
      <c r="AI746" s="11"/>
      <c r="AJ746" s="11"/>
      <c r="AK746" s="11"/>
    </row>
    <row r="747" ht="13.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89"/>
      <c r="AB747" s="11"/>
      <c r="AC747" s="264"/>
      <c r="AD747" s="264"/>
      <c r="AE747" s="11"/>
      <c r="AF747" s="11"/>
      <c r="AG747" s="11"/>
      <c r="AH747" s="11"/>
      <c r="AI747" s="11"/>
      <c r="AJ747" s="11"/>
      <c r="AK747" s="11"/>
    </row>
    <row r="748" ht="13.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89"/>
      <c r="AB748" s="11"/>
      <c r="AC748" s="264"/>
      <c r="AD748" s="264"/>
      <c r="AE748" s="11"/>
      <c r="AF748" s="11"/>
      <c r="AG748" s="11"/>
      <c r="AH748" s="11"/>
      <c r="AI748" s="11"/>
      <c r="AJ748" s="11"/>
      <c r="AK748" s="11"/>
    </row>
    <row r="749" ht="13.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89"/>
      <c r="AB749" s="11"/>
      <c r="AC749" s="264"/>
      <c r="AD749" s="264"/>
      <c r="AE749" s="11"/>
      <c r="AF749" s="11"/>
      <c r="AG749" s="11"/>
      <c r="AH749" s="11"/>
      <c r="AI749" s="11"/>
      <c r="AJ749" s="11"/>
      <c r="AK749" s="11"/>
    </row>
    <row r="750" ht="13.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89"/>
      <c r="AB750" s="11"/>
      <c r="AC750" s="264"/>
      <c r="AD750" s="264"/>
      <c r="AE750" s="11"/>
      <c r="AF750" s="11"/>
      <c r="AG750" s="11"/>
      <c r="AH750" s="11"/>
      <c r="AI750" s="11"/>
      <c r="AJ750" s="11"/>
      <c r="AK750" s="11"/>
    </row>
    <row r="751" ht="13.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89"/>
      <c r="AB751" s="11"/>
      <c r="AC751" s="264"/>
      <c r="AD751" s="264"/>
      <c r="AE751" s="11"/>
      <c r="AF751" s="11"/>
      <c r="AG751" s="11"/>
      <c r="AH751" s="11"/>
      <c r="AI751" s="11"/>
      <c r="AJ751" s="11"/>
      <c r="AK751" s="11"/>
    </row>
    <row r="752" ht="13.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89"/>
      <c r="AB752" s="11"/>
      <c r="AC752" s="264"/>
      <c r="AD752" s="264"/>
      <c r="AE752" s="11"/>
      <c r="AF752" s="11"/>
      <c r="AG752" s="11"/>
      <c r="AH752" s="11"/>
      <c r="AI752" s="11"/>
      <c r="AJ752" s="11"/>
      <c r="AK752" s="11"/>
    </row>
    <row r="753" ht="13.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89"/>
      <c r="AB753" s="11"/>
      <c r="AC753" s="264"/>
      <c r="AD753" s="264"/>
      <c r="AE753" s="11"/>
      <c r="AF753" s="11"/>
      <c r="AG753" s="11"/>
      <c r="AH753" s="11"/>
      <c r="AI753" s="11"/>
      <c r="AJ753" s="11"/>
      <c r="AK753" s="11"/>
    </row>
    <row r="754" ht="13.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89"/>
      <c r="AB754" s="11"/>
      <c r="AC754" s="264"/>
      <c r="AD754" s="264"/>
      <c r="AE754" s="11"/>
      <c r="AF754" s="11"/>
      <c r="AG754" s="11"/>
      <c r="AH754" s="11"/>
      <c r="AI754" s="11"/>
      <c r="AJ754" s="11"/>
      <c r="AK754" s="11"/>
    </row>
    <row r="755" ht="13.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89"/>
      <c r="AB755" s="11"/>
      <c r="AC755" s="264"/>
      <c r="AD755" s="264"/>
      <c r="AE755" s="11"/>
      <c r="AF755" s="11"/>
      <c r="AG755" s="11"/>
      <c r="AH755" s="11"/>
      <c r="AI755" s="11"/>
      <c r="AJ755" s="11"/>
      <c r="AK755" s="11"/>
    </row>
    <row r="756" ht="13.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89"/>
      <c r="AB756" s="11"/>
      <c r="AC756" s="264"/>
      <c r="AD756" s="264"/>
      <c r="AE756" s="11"/>
      <c r="AF756" s="11"/>
      <c r="AG756" s="11"/>
      <c r="AH756" s="11"/>
      <c r="AI756" s="11"/>
      <c r="AJ756" s="11"/>
      <c r="AK756" s="11"/>
    </row>
    <row r="757" ht="13.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89"/>
      <c r="AB757" s="11"/>
      <c r="AC757" s="264"/>
      <c r="AD757" s="264"/>
      <c r="AE757" s="11"/>
      <c r="AF757" s="11"/>
      <c r="AG757" s="11"/>
      <c r="AH757" s="11"/>
      <c r="AI757" s="11"/>
      <c r="AJ757" s="11"/>
      <c r="AK757" s="11"/>
    </row>
    <row r="758" ht="13.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89"/>
      <c r="AB758" s="11"/>
      <c r="AC758" s="264"/>
      <c r="AD758" s="264"/>
      <c r="AE758" s="11"/>
      <c r="AF758" s="11"/>
      <c r="AG758" s="11"/>
      <c r="AH758" s="11"/>
      <c r="AI758" s="11"/>
      <c r="AJ758" s="11"/>
      <c r="AK758" s="11"/>
    </row>
    <row r="759" ht="13.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89"/>
      <c r="AB759" s="11"/>
      <c r="AC759" s="264"/>
      <c r="AD759" s="264"/>
      <c r="AE759" s="11"/>
      <c r="AF759" s="11"/>
      <c r="AG759" s="11"/>
      <c r="AH759" s="11"/>
      <c r="AI759" s="11"/>
      <c r="AJ759" s="11"/>
      <c r="AK759" s="11"/>
    </row>
    <row r="760" ht="13.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89"/>
      <c r="AB760" s="11"/>
      <c r="AC760" s="264"/>
      <c r="AD760" s="264"/>
      <c r="AE760" s="11"/>
      <c r="AF760" s="11"/>
      <c r="AG760" s="11"/>
      <c r="AH760" s="11"/>
      <c r="AI760" s="11"/>
      <c r="AJ760" s="11"/>
      <c r="AK760" s="11"/>
    </row>
    <row r="761" ht="13.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89"/>
      <c r="AB761" s="11"/>
      <c r="AC761" s="264"/>
      <c r="AD761" s="264"/>
      <c r="AE761" s="11"/>
      <c r="AF761" s="11"/>
      <c r="AG761" s="11"/>
      <c r="AH761" s="11"/>
      <c r="AI761" s="11"/>
      <c r="AJ761" s="11"/>
      <c r="AK761" s="11"/>
    </row>
    <row r="762" ht="13.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89"/>
      <c r="AB762" s="11"/>
      <c r="AC762" s="264"/>
      <c r="AD762" s="264"/>
      <c r="AE762" s="11"/>
      <c r="AF762" s="11"/>
      <c r="AG762" s="11"/>
      <c r="AH762" s="11"/>
      <c r="AI762" s="11"/>
      <c r="AJ762" s="11"/>
      <c r="AK762" s="11"/>
    </row>
    <row r="763" ht="13.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89"/>
      <c r="AB763" s="11"/>
      <c r="AC763" s="264"/>
      <c r="AD763" s="264"/>
      <c r="AE763" s="11"/>
      <c r="AF763" s="11"/>
      <c r="AG763" s="11"/>
      <c r="AH763" s="11"/>
      <c r="AI763" s="11"/>
      <c r="AJ763" s="11"/>
      <c r="AK763" s="11"/>
    </row>
    <row r="764" ht="13.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89"/>
      <c r="AB764" s="11"/>
      <c r="AC764" s="264"/>
      <c r="AD764" s="264"/>
      <c r="AE764" s="11"/>
      <c r="AF764" s="11"/>
      <c r="AG764" s="11"/>
      <c r="AH764" s="11"/>
      <c r="AI764" s="11"/>
      <c r="AJ764" s="11"/>
      <c r="AK764" s="11"/>
    </row>
    <row r="765" ht="13.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89"/>
      <c r="AB765" s="11"/>
      <c r="AC765" s="264"/>
      <c r="AD765" s="264"/>
      <c r="AE765" s="11"/>
      <c r="AF765" s="11"/>
      <c r="AG765" s="11"/>
      <c r="AH765" s="11"/>
      <c r="AI765" s="11"/>
      <c r="AJ765" s="11"/>
      <c r="AK765" s="11"/>
    </row>
    <row r="766" ht="13.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89"/>
      <c r="AB766" s="11"/>
      <c r="AC766" s="264"/>
      <c r="AD766" s="264"/>
      <c r="AE766" s="11"/>
      <c r="AF766" s="11"/>
      <c r="AG766" s="11"/>
      <c r="AH766" s="11"/>
      <c r="AI766" s="11"/>
      <c r="AJ766" s="11"/>
      <c r="AK766" s="11"/>
    </row>
    <row r="767" ht="13.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89"/>
      <c r="AB767" s="11"/>
      <c r="AC767" s="264"/>
      <c r="AD767" s="264"/>
      <c r="AE767" s="11"/>
      <c r="AF767" s="11"/>
      <c r="AG767" s="11"/>
      <c r="AH767" s="11"/>
      <c r="AI767" s="11"/>
      <c r="AJ767" s="11"/>
      <c r="AK767" s="11"/>
    </row>
    <row r="768" ht="13.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89"/>
      <c r="AB768" s="11"/>
      <c r="AC768" s="264"/>
      <c r="AD768" s="264"/>
      <c r="AE768" s="11"/>
      <c r="AF768" s="11"/>
      <c r="AG768" s="11"/>
      <c r="AH768" s="11"/>
      <c r="AI768" s="11"/>
      <c r="AJ768" s="11"/>
      <c r="AK768" s="11"/>
    </row>
    <row r="769" ht="13.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89"/>
      <c r="AB769" s="11"/>
      <c r="AC769" s="264"/>
      <c r="AD769" s="264"/>
      <c r="AE769" s="11"/>
      <c r="AF769" s="11"/>
      <c r="AG769" s="11"/>
      <c r="AH769" s="11"/>
      <c r="AI769" s="11"/>
      <c r="AJ769" s="11"/>
      <c r="AK769" s="11"/>
    </row>
    <row r="770" ht="13.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89"/>
      <c r="AB770" s="11"/>
      <c r="AC770" s="264"/>
      <c r="AD770" s="264"/>
      <c r="AE770" s="11"/>
      <c r="AF770" s="11"/>
      <c r="AG770" s="11"/>
      <c r="AH770" s="11"/>
      <c r="AI770" s="11"/>
      <c r="AJ770" s="11"/>
      <c r="AK770" s="11"/>
    </row>
    <row r="771" ht="13.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89"/>
      <c r="AB771" s="11"/>
      <c r="AC771" s="264"/>
      <c r="AD771" s="264"/>
      <c r="AE771" s="11"/>
      <c r="AF771" s="11"/>
      <c r="AG771" s="11"/>
      <c r="AH771" s="11"/>
      <c r="AI771" s="11"/>
      <c r="AJ771" s="11"/>
      <c r="AK771" s="11"/>
    </row>
    <row r="772" ht="13.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89"/>
      <c r="AB772" s="11"/>
      <c r="AC772" s="264"/>
      <c r="AD772" s="264"/>
      <c r="AE772" s="11"/>
      <c r="AF772" s="11"/>
      <c r="AG772" s="11"/>
      <c r="AH772" s="11"/>
      <c r="AI772" s="11"/>
      <c r="AJ772" s="11"/>
      <c r="AK772" s="11"/>
    </row>
    <row r="773" ht="13.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89"/>
      <c r="AB773" s="11"/>
      <c r="AC773" s="264"/>
      <c r="AD773" s="264"/>
      <c r="AE773" s="11"/>
      <c r="AF773" s="11"/>
      <c r="AG773" s="11"/>
      <c r="AH773" s="11"/>
      <c r="AI773" s="11"/>
      <c r="AJ773" s="11"/>
      <c r="AK773" s="11"/>
    </row>
    <row r="774" ht="13.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89"/>
      <c r="AB774" s="11"/>
      <c r="AC774" s="264"/>
      <c r="AD774" s="264"/>
      <c r="AE774" s="11"/>
      <c r="AF774" s="11"/>
      <c r="AG774" s="11"/>
      <c r="AH774" s="11"/>
      <c r="AI774" s="11"/>
      <c r="AJ774" s="11"/>
      <c r="AK774" s="11"/>
    </row>
    <row r="775" ht="13.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89"/>
      <c r="AB775" s="11"/>
      <c r="AC775" s="264"/>
      <c r="AD775" s="264"/>
      <c r="AE775" s="11"/>
      <c r="AF775" s="11"/>
      <c r="AG775" s="11"/>
      <c r="AH775" s="11"/>
      <c r="AI775" s="11"/>
      <c r="AJ775" s="11"/>
      <c r="AK775" s="11"/>
    </row>
    <row r="776" ht="13.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89"/>
      <c r="AB776" s="11"/>
      <c r="AC776" s="264"/>
      <c r="AD776" s="264"/>
      <c r="AE776" s="11"/>
      <c r="AF776" s="11"/>
      <c r="AG776" s="11"/>
      <c r="AH776" s="11"/>
      <c r="AI776" s="11"/>
      <c r="AJ776" s="11"/>
      <c r="AK776" s="11"/>
    </row>
    <row r="777" ht="13.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89"/>
      <c r="AB777" s="11"/>
      <c r="AC777" s="264"/>
      <c r="AD777" s="264"/>
      <c r="AE777" s="11"/>
      <c r="AF777" s="11"/>
      <c r="AG777" s="11"/>
      <c r="AH777" s="11"/>
      <c r="AI777" s="11"/>
      <c r="AJ777" s="11"/>
      <c r="AK777" s="11"/>
    </row>
    <row r="778" ht="13.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89"/>
      <c r="AB778" s="11"/>
      <c r="AC778" s="264"/>
      <c r="AD778" s="264"/>
      <c r="AE778" s="11"/>
      <c r="AF778" s="11"/>
      <c r="AG778" s="11"/>
      <c r="AH778" s="11"/>
      <c r="AI778" s="11"/>
      <c r="AJ778" s="11"/>
      <c r="AK778" s="11"/>
    </row>
    <row r="779" ht="13.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89"/>
      <c r="AB779" s="11"/>
      <c r="AC779" s="264"/>
      <c r="AD779" s="264"/>
      <c r="AE779" s="11"/>
      <c r="AF779" s="11"/>
      <c r="AG779" s="11"/>
      <c r="AH779" s="11"/>
      <c r="AI779" s="11"/>
      <c r="AJ779" s="11"/>
      <c r="AK779" s="11"/>
    </row>
    <row r="780" ht="13.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89"/>
      <c r="AB780" s="11"/>
      <c r="AC780" s="264"/>
      <c r="AD780" s="264"/>
      <c r="AE780" s="11"/>
      <c r="AF780" s="11"/>
      <c r="AG780" s="11"/>
      <c r="AH780" s="11"/>
      <c r="AI780" s="11"/>
      <c r="AJ780" s="11"/>
      <c r="AK780" s="11"/>
    </row>
    <row r="781" ht="13.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89"/>
      <c r="AB781" s="11"/>
      <c r="AC781" s="264"/>
      <c r="AD781" s="264"/>
      <c r="AE781" s="11"/>
      <c r="AF781" s="11"/>
      <c r="AG781" s="11"/>
      <c r="AH781" s="11"/>
      <c r="AI781" s="11"/>
      <c r="AJ781" s="11"/>
      <c r="AK781" s="11"/>
    </row>
    <row r="782" ht="13.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89"/>
      <c r="AB782" s="11"/>
      <c r="AC782" s="264"/>
      <c r="AD782" s="264"/>
      <c r="AE782" s="11"/>
      <c r="AF782" s="11"/>
      <c r="AG782" s="11"/>
      <c r="AH782" s="11"/>
      <c r="AI782" s="11"/>
      <c r="AJ782" s="11"/>
      <c r="AK782" s="11"/>
    </row>
    <row r="783" ht="13.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89"/>
      <c r="AB783" s="11"/>
      <c r="AC783" s="264"/>
      <c r="AD783" s="264"/>
      <c r="AE783" s="11"/>
      <c r="AF783" s="11"/>
      <c r="AG783" s="11"/>
      <c r="AH783" s="11"/>
      <c r="AI783" s="11"/>
      <c r="AJ783" s="11"/>
      <c r="AK783" s="11"/>
    </row>
    <row r="784" ht="13.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89"/>
      <c r="AB784" s="11"/>
      <c r="AC784" s="264"/>
      <c r="AD784" s="264"/>
      <c r="AE784" s="11"/>
      <c r="AF784" s="11"/>
      <c r="AG784" s="11"/>
      <c r="AH784" s="11"/>
      <c r="AI784" s="11"/>
      <c r="AJ784" s="11"/>
      <c r="AK784" s="11"/>
    </row>
    <row r="785" ht="13.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89"/>
      <c r="AB785" s="11"/>
      <c r="AC785" s="264"/>
      <c r="AD785" s="264"/>
      <c r="AE785" s="11"/>
      <c r="AF785" s="11"/>
      <c r="AG785" s="11"/>
      <c r="AH785" s="11"/>
      <c r="AI785" s="11"/>
      <c r="AJ785" s="11"/>
      <c r="AK785" s="11"/>
    </row>
    <row r="786" ht="13.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89"/>
      <c r="AB786" s="11"/>
      <c r="AC786" s="264"/>
      <c r="AD786" s="264"/>
      <c r="AE786" s="11"/>
      <c r="AF786" s="11"/>
      <c r="AG786" s="11"/>
      <c r="AH786" s="11"/>
      <c r="AI786" s="11"/>
      <c r="AJ786" s="11"/>
      <c r="AK786" s="11"/>
    </row>
    <row r="787" ht="13.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89"/>
      <c r="AB787" s="11"/>
      <c r="AC787" s="264"/>
      <c r="AD787" s="264"/>
      <c r="AE787" s="11"/>
      <c r="AF787" s="11"/>
      <c r="AG787" s="11"/>
      <c r="AH787" s="11"/>
      <c r="AI787" s="11"/>
      <c r="AJ787" s="11"/>
      <c r="AK787" s="11"/>
    </row>
    <row r="788" ht="13.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89"/>
      <c r="AB788" s="11"/>
      <c r="AC788" s="264"/>
      <c r="AD788" s="264"/>
      <c r="AE788" s="11"/>
      <c r="AF788" s="11"/>
      <c r="AG788" s="11"/>
      <c r="AH788" s="11"/>
      <c r="AI788" s="11"/>
      <c r="AJ788" s="11"/>
      <c r="AK788" s="11"/>
    </row>
    <row r="789" ht="13.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89"/>
      <c r="AB789" s="11"/>
      <c r="AC789" s="264"/>
      <c r="AD789" s="264"/>
      <c r="AE789" s="11"/>
      <c r="AF789" s="11"/>
      <c r="AG789" s="11"/>
      <c r="AH789" s="11"/>
      <c r="AI789" s="11"/>
      <c r="AJ789" s="11"/>
      <c r="AK789" s="11"/>
    </row>
    <row r="790" ht="13.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89"/>
      <c r="AB790" s="11"/>
      <c r="AC790" s="264"/>
      <c r="AD790" s="264"/>
      <c r="AE790" s="11"/>
      <c r="AF790" s="11"/>
      <c r="AG790" s="11"/>
      <c r="AH790" s="11"/>
      <c r="AI790" s="11"/>
      <c r="AJ790" s="11"/>
      <c r="AK790" s="11"/>
    </row>
    <row r="791" ht="13.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89"/>
      <c r="AB791" s="11"/>
      <c r="AC791" s="264"/>
      <c r="AD791" s="264"/>
      <c r="AE791" s="11"/>
      <c r="AF791" s="11"/>
      <c r="AG791" s="11"/>
      <c r="AH791" s="11"/>
      <c r="AI791" s="11"/>
      <c r="AJ791" s="11"/>
      <c r="AK791" s="11"/>
    </row>
    <row r="792" ht="13.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89"/>
      <c r="AB792" s="11"/>
      <c r="AC792" s="264"/>
      <c r="AD792" s="264"/>
      <c r="AE792" s="11"/>
      <c r="AF792" s="11"/>
      <c r="AG792" s="11"/>
      <c r="AH792" s="11"/>
      <c r="AI792" s="11"/>
      <c r="AJ792" s="11"/>
      <c r="AK792" s="11"/>
    </row>
    <row r="793" ht="13.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89"/>
      <c r="AB793" s="11"/>
      <c r="AC793" s="264"/>
      <c r="AD793" s="264"/>
      <c r="AE793" s="11"/>
      <c r="AF793" s="11"/>
      <c r="AG793" s="11"/>
      <c r="AH793" s="11"/>
      <c r="AI793" s="11"/>
      <c r="AJ793" s="11"/>
      <c r="AK793" s="11"/>
    </row>
    <row r="794" ht="13.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89"/>
      <c r="AB794" s="11"/>
      <c r="AC794" s="264"/>
      <c r="AD794" s="264"/>
      <c r="AE794" s="11"/>
      <c r="AF794" s="11"/>
      <c r="AG794" s="11"/>
      <c r="AH794" s="11"/>
      <c r="AI794" s="11"/>
      <c r="AJ794" s="11"/>
      <c r="AK794" s="11"/>
    </row>
    <row r="795" ht="13.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89"/>
      <c r="AB795" s="11"/>
      <c r="AC795" s="264"/>
      <c r="AD795" s="264"/>
      <c r="AE795" s="11"/>
      <c r="AF795" s="11"/>
      <c r="AG795" s="11"/>
      <c r="AH795" s="11"/>
      <c r="AI795" s="11"/>
      <c r="AJ795" s="11"/>
      <c r="AK795" s="11"/>
    </row>
    <row r="796" ht="13.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89"/>
      <c r="AB796" s="11"/>
      <c r="AC796" s="264"/>
      <c r="AD796" s="264"/>
      <c r="AE796" s="11"/>
      <c r="AF796" s="11"/>
      <c r="AG796" s="11"/>
      <c r="AH796" s="11"/>
      <c r="AI796" s="11"/>
      <c r="AJ796" s="11"/>
      <c r="AK796" s="11"/>
    </row>
    <row r="797" ht="13.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89"/>
      <c r="AB797" s="11"/>
      <c r="AC797" s="264"/>
      <c r="AD797" s="264"/>
      <c r="AE797" s="11"/>
      <c r="AF797" s="11"/>
      <c r="AG797" s="11"/>
      <c r="AH797" s="11"/>
      <c r="AI797" s="11"/>
      <c r="AJ797" s="11"/>
      <c r="AK797" s="11"/>
    </row>
    <row r="798" ht="13.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89"/>
      <c r="AB798" s="11"/>
      <c r="AC798" s="264"/>
      <c r="AD798" s="264"/>
      <c r="AE798" s="11"/>
      <c r="AF798" s="11"/>
      <c r="AG798" s="11"/>
      <c r="AH798" s="11"/>
      <c r="AI798" s="11"/>
      <c r="AJ798" s="11"/>
      <c r="AK798" s="11"/>
    </row>
    <row r="799" ht="13.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89"/>
      <c r="AB799" s="11"/>
      <c r="AC799" s="264"/>
      <c r="AD799" s="264"/>
      <c r="AE799" s="11"/>
      <c r="AF799" s="11"/>
      <c r="AG799" s="11"/>
      <c r="AH799" s="11"/>
      <c r="AI799" s="11"/>
      <c r="AJ799" s="11"/>
      <c r="AK799" s="11"/>
    </row>
    <row r="800" ht="13.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89"/>
      <c r="AB800" s="11"/>
      <c r="AC800" s="264"/>
      <c r="AD800" s="264"/>
      <c r="AE800" s="11"/>
      <c r="AF800" s="11"/>
      <c r="AG800" s="11"/>
      <c r="AH800" s="11"/>
      <c r="AI800" s="11"/>
      <c r="AJ800" s="11"/>
      <c r="AK800" s="11"/>
    </row>
    <row r="801" ht="13.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89"/>
      <c r="AB801" s="11"/>
      <c r="AC801" s="264"/>
      <c r="AD801" s="264"/>
      <c r="AE801" s="11"/>
      <c r="AF801" s="11"/>
      <c r="AG801" s="11"/>
      <c r="AH801" s="11"/>
      <c r="AI801" s="11"/>
      <c r="AJ801" s="11"/>
      <c r="AK801" s="11"/>
    </row>
    <row r="802" ht="13.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89"/>
      <c r="AB802" s="11"/>
      <c r="AC802" s="264"/>
      <c r="AD802" s="264"/>
      <c r="AE802" s="11"/>
      <c r="AF802" s="11"/>
      <c r="AG802" s="11"/>
      <c r="AH802" s="11"/>
      <c r="AI802" s="11"/>
      <c r="AJ802" s="11"/>
      <c r="AK802" s="11"/>
    </row>
    <row r="803" ht="13.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89"/>
      <c r="AB803" s="11"/>
      <c r="AC803" s="264"/>
      <c r="AD803" s="264"/>
      <c r="AE803" s="11"/>
      <c r="AF803" s="11"/>
      <c r="AG803" s="11"/>
      <c r="AH803" s="11"/>
      <c r="AI803" s="11"/>
      <c r="AJ803" s="11"/>
      <c r="AK803" s="11"/>
    </row>
    <row r="804" ht="13.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89"/>
      <c r="AB804" s="11"/>
      <c r="AC804" s="264"/>
      <c r="AD804" s="264"/>
      <c r="AE804" s="11"/>
      <c r="AF804" s="11"/>
      <c r="AG804" s="11"/>
      <c r="AH804" s="11"/>
      <c r="AI804" s="11"/>
      <c r="AJ804" s="11"/>
      <c r="AK804" s="11"/>
    </row>
    <row r="805" ht="13.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89"/>
      <c r="AB805" s="11"/>
      <c r="AC805" s="264"/>
      <c r="AD805" s="264"/>
      <c r="AE805" s="11"/>
      <c r="AF805" s="11"/>
      <c r="AG805" s="11"/>
      <c r="AH805" s="11"/>
      <c r="AI805" s="11"/>
      <c r="AJ805" s="11"/>
      <c r="AK805" s="11"/>
    </row>
    <row r="806" ht="13.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89"/>
      <c r="AB806" s="11"/>
      <c r="AC806" s="264"/>
      <c r="AD806" s="264"/>
      <c r="AE806" s="11"/>
      <c r="AF806" s="11"/>
      <c r="AG806" s="11"/>
      <c r="AH806" s="11"/>
      <c r="AI806" s="11"/>
      <c r="AJ806" s="11"/>
      <c r="AK806" s="11"/>
    </row>
    <row r="807" ht="13.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89"/>
      <c r="AB807" s="11"/>
      <c r="AC807" s="264"/>
      <c r="AD807" s="264"/>
      <c r="AE807" s="11"/>
      <c r="AF807" s="11"/>
      <c r="AG807" s="11"/>
      <c r="AH807" s="11"/>
      <c r="AI807" s="11"/>
      <c r="AJ807" s="11"/>
      <c r="AK807" s="11"/>
    </row>
    <row r="808" ht="13.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89"/>
      <c r="AB808" s="11"/>
      <c r="AC808" s="264"/>
      <c r="AD808" s="264"/>
      <c r="AE808" s="11"/>
      <c r="AF808" s="11"/>
      <c r="AG808" s="11"/>
      <c r="AH808" s="11"/>
      <c r="AI808" s="11"/>
      <c r="AJ808" s="11"/>
      <c r="AK808" s="11"/>
    </row>
    <row r="809" ht="13.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89"/>
      <c r="AB809" s="11"/>
      <c r="AC809" s="264"/>
      <c r="AD809" s="264"/>
      <c r="AE809" s="11"/>
      <c r="AF809" s="11"/>
      <c r="AG809" s="11"/>
      <c r="AH809" s="11"/>
      <c r="AI809" s="11"/>
      <c r="AJ809" s="11"/>
      <c r="AK809" s="11"/>
    </row>
    <row r="810" ht="13.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89"/>
      <c r="AB810" s="11"/>
      <c r="AC810" s="264"/>
      <c r="AD810" s="264"/>
      <c r="AE810" s="11"/>
      <c r="AF810" s="11"/>
      <c r="AG810" s="11"/>
      <c r="AH810" s="11"/>
      <c r="AI810" s="11"/>
      <c r="AJ810" s="11"/>
      <c r="AK810" s="11"/>
    </row>
    <row r="811" ht="13.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89"/>
      <c r="AB811" s="11"/>
      <c r="AC811" s="264"/>
      <c r="AD811" s="264"/>
      <c r="AE811" s="11"/>
      <c r="AF811" s="11"/>
      <c r="AG811" s="11"/>
      <c r="AH811" s="11"/>
      <c r="AI811" s="11"/>
      <c r="AJ811" s="11"/>
      <c r="AK811" s="11"/>
    </row>
    <row r="812" ht="13.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89"/>
      <c r="AB812" s="11"/>
      <c r="AC812" s="264"/>
      <c r="AD812" s="264"/>
      <c r="AE812" s="11"/>
      <c r="AF812" s="11"/>
      <c r="AG812" s="11"/>
      <c r="AH812" s="11"/>
      <c r="AI812" s="11"/>
      <c r="AJ812" s="11"/>
      <c r="AK812" s="11"/>
    </row>
    <row r="813" ht="13.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89"/>
      <c r="AB813" s="11"/>
      <c r="AC813" s="264"/>
      <c r="AD813" s="264"/>
      <c r="AE813" s="11"/>
      <c r="AF813" s="11"/>
      <c r="AG813" s="11"/>
      <c r="AH813" s="11"/>
      <c r="AI813" s="11"/>
      <c r="AJ813" s="11"/>
      <c r="AK813" s="11"/>
    </row>
    <row r="814" ht="13.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89"/>
      <c r="AB814" s="11"/>
      <c r="AC814" s="264"/>
      <c r="AD814" s="264"/>
      <c r="AE814" s="11"/>
      <c r="AF814" s="11"/>
      <c r="AG814" s="11"/>
      <c r="AH814" s="11"/>
      <c r="AI814" s="11"/>
      <c r="AJ814" s="11"/>
      <c r="AK814" s="11"/>
    </row>
    <row r="815" ht="13.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89"/>
      <c r="AB815" s="11"/>
      <c r="AC815" s="264"/>
      <c r="AD815" s="264"/>
      <c r="AE815" s="11"/>
      <c r="AF815" s="11"/>
      <c r="AG815" s="11"/>
      <c r="AH815" s="11"/>
      <c r="AI815" s="11"/>
      <c r="AJ815" s="11"/>
      <c r="AK815" s="11"/>
    </row>
    <row r="816" ht="13.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89"/>
      <c r="AB816" s="11"/>
      <c r="AC816" s="264"/>
      <c r="AD816" s="264"/>
      <c r="AE816" s="11"/>
      <c r="AF816" s="11"/>
      <c r="AG816" s="11"/>
      <c r="AH816" s="11"/>
      <c r="AI816" s="11"/>
      <c r="AJ816" s="11"/>
      <c r="AK816" s="11"/>
    </row>
    <row r="817" ht="13.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89"/>
      <c r="AB817" s="11"/>
      <c r="AC817" s="264"/>
      <c r="AD817" s="264"/>
      <c r="AE817" s="11"/>
      <c r="AF817" s="11"/>
      <c r="AG817" s="11"/>
      <c r="AH817" s="11"/>
      <c r="AI817" s="11"/>
      <c r="AJ817" s="11"/>
      <c r="AK817" s="11"/>
    </row>
    <row r="818" ht="13.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89"/>
      <c r="AB818" s="11"/>
      <c r="AC818" s="264"/>
      <c r="AD818" s="264"/>
      <c r="AE818" s="11"/>
      <c r="AF818" s="11"/>
      <c r="AG818" s="11"/>
      <c r="AH818" s="11"/>
      <c r="AI818" s="11"/>
      <c r="AJ818" s="11"/>
      <c r="AK818" s="11"/>
    </row>
    <row r="819" ht="13.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89"/>
      <c r="AB819" s="11"/>
      <c r="AC819" s="264"/>
      <c r="AD819" s="264"/>
      <c r="AE819" s="11"/>
      <c r="AF819" s="11"/>
      <c r="AG819" s="11"/>
      <c r="AH819" s="11"/>
      <c r="AI819" s="11"/>
      <c r="AJ819" s="11"/>
      <c r="AK819" s="11"/>
    </row>
    <row r="820" ht="13.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89"/>
      <c r="AB820" s="11"/>
      <c r="AC820" s="264"/>
      <c r="AD820" s="264"/>
      <c r="AE820" s="11"/>
      <c r="AF820" s="11"/>
      <c r="AG820" s="11"/>
      <c r="AH820" s="11"/>
      <c r="AI820" s="11"/>
      <c r="AJ820" s="11"/>
      <c r="AK820" s="11"/>
    </row>
    <row r="821" ht="13.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89"/>
      <c r="AB821" s="11"/>
      <c r="AC821" s="264"/>
      <c r="AD821" s="264"/>
      <c r="AE821" s="11"/>
      <c r="AF821" s="11"/>
      <c r="AG821" s="11"/>
      <c r="AH821" s="11"/>
      <c r="AI821" s="11"/>
      <c r="AJ821" s="11"/>
      <c r="AK821" s="11"/>
    </row>
    <row r="822" ht="13.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89"/>
      <c r="AB822" s="11"/>
      <c r="AC822" s="264"/>
      <c r="AD822" s="264"/>
      <c r="AE822" s="11"/>
      <c r="AF822" s="11"/>
      <c r="AG822" s="11"/>
      <c r="AH822" s="11"/>
      <c r="AI822" s="11"/>
      <c r="AJ822" s="11"/>
      <c r="AK822" s="11"/>
    </row>
    <row r="823" ht="13.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89"/>
      <c r="AB823" s="11"/>
      <c r="AC823" s="264"/>
      <c r="AD823" s="264"/>
      <c r="AE823" s="11"/>
      <c r="AF823" s="11"/>
      <c r="AG823" s="11"/>
      <c r="AH823" s="11"/>
      <c r="AI823" s="11"/>
      <c r="AJ823" s="11"/>
      <c r="AK823" s="11"/>
    </row>
    <row r="824" ht="13.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89"/>
      <c r="AB824" s="11"/>
      <c r="AC824" s="264"/>
      <c r="AD824" s="264"/>
      <c r="AE824" s="11"/>
      <c r="AF824" s="11"/>
      <c r="AG824" s="11"/>
      <c r="AH824" s="11"/>
      <c r="AI824" s="11"/>
      <c r="AJ824" s="11"/>
      <c r="AK824" s="11"/>
    </row>
    <row r="825" ht="13.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89"/>
      <c r="AB825" s="11"/>
      <c r="AC825" s="264"/>
      <c r="AD825" s="264"/>
      <c r="AE825" s="11"/>
      <c r="AF825" s="11"/>
      <c r="AG825" s="11"/>
      <c r="AH825" s="11"/>
      <c r="AI825" s="11"/>
      <c r="AJ825" s="11"/>
      <c r="AK825" s="11"/>
    </row>
    <row r="826" ht="13.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89"/>
      <c r="AB826" s="11"/>
      <c r="AC826" s="264"/>
      <c r="AD826" s="264"/>
      <c r="AE826" s="11"/>
      <c r="AF826" s="11"/>
      <c r="AG826" s="11"/>
      <c r="AH826" s="11"/>
      <c r="AI826" s="11"/>
      <c r="AJ826" s="11"/>
      <c r="AK826" s="11"/>
    </row>
    <row r="827" ht="13.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89"/>
      <c r="AB827" s="11"/>
      <c r="AC827" s="264"/>
      <c r="AD827" s="264"/>
      <c r="AE827" s="11"/>
      <c r="AF827" s="11"/>
      <c r="AG827" s="11"/>
      <c r="AH827" s="11"/>
      <c r="AI827" s="11"/>
      <c r="AJ827" s="11"/>
      <c r="AK827" s="11"/>
    </row>
    <row r="828" ht="13.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89"/>
      <c r="AB828" s="11"/>
      <c r="AC828" s="264"/>
      <c r="AD828" s="264"/>
      <c r="AE828" s="11"/>
      <c r="AF828" s="11"/>
      <c r="AG828" s="11"/>
      <c r="AH828" s="11"/>
      <c r="AI828" s="11"/>
      <c r="AJ828" s="11"/>
      <c r="AK828" s="11"/>
    </row>
    <row r="829" ht="13.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89"/>
      <c r="AB829" s="11"/>
      <c r="AC829" s="264"/>
      <c r="AD829" s="264"/>
      <c r="AE829" s="11"/>
      <c r="AF829" s="11"/>
      <c r="AG829" s="11"/>
      <c r="AH829" s="11"/>
      <c r="AI829" s="11"/>
      <c r="AJ829" s="11"/>
      <c r="AK829" s="11"/>
    </row>
    <row r="830" ht="13.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89"/>
      <c r="AB830" s="11"/>
      <c r="AC830" s="264"/>
      <c r="AD830" s="264"/>
      <c r="AE830" s="11"/>
      <c r="AF830" s="11"/>
      <c r="AG830" s="11"/>
      <c r="AH830" s="11"/>
      <c r="AI830" s="11"/>
      <c r="AJ830" s="11"/>
      <c r="AK830" s="11"/>
    </row>
    <row r="831" ht="13.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89"/>
      <c r="AB831" s="11"/>
      <c r="AC831" s="264"/>
      <c r="AD831" s="264"/>
      <c r="AE831" s="11"/>
      <c r="AF831" s="11"/>
      <c r="AG831" s="11"/>
      <c r="AH831" s="11"/>
      <c r="AI831" s="11"/>
      <c r="AJ831" s="11"/>
      <c r="AK831" s="11"/>
    </row>
    <row r="832" ht="13.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89"/>
      <c r="AB832" s="11"/>
      <c r="AC832" s="264"/>
      <c r="AD832" s="264"/>
      <c r="AE832" s="11"/>
      <c r="AF832" s="11"/>
      <c r="AG832" s="11"/>
      <c r="AH832" s="11"/>
      <c r="AI832" s="11"/>
      <c r="AJ832" s="11"/>
      <c r="AK832" s="11"/>
    </row>
    <row r="833" ht="13.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89"/>
      <c r="AB833" s="11"/>
      <c r="AC833" s="264"/>
      <c r="AD833" s="264"/>
      <c r="AE833" s="11"/>
      <c r="AF833" s="11"/>
      <c r="AG833" s="11"/>
      <c r="AH833" s="11"/>
      <c r="AI833" s="11"/>
      <c r="AJ833" s="11"/>
      <c r="AK833" s="11"/>
    </row>
    <row r="834" ht="13.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89"/>
      <c r="AB834" s="11"/>
      <c r="AC834" s="264"/>
      <c r="AD834" s="264"/>
      <c r="AE834" s="11"/>
      <c r="AF834" s="11"/>
      <c r="AG834" s="11"/>
      <c r="AH834" s="11"/>
      <c r="AI834" s="11"/>
      <c r="AJ834" s="11"/>
      <c r="AK834" s="11"/>
    </row>
    <row r="835" ht="13.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89"/>
      <c r="AB835" s="11"/>
      <c r="AC835" s="264"/>
      <c r="AD835" s="264"/>
      <c r="AE835" s="11"/>
      <c r="AF835" s="11"/>
      <c r="AG835" s="11"/>
      <c r="AH835" s="11"/>
      <c r="AI835" s="11"/>
      <c r="AJ835" s="11"/>
      <c r="AK835" s="11"/>
    </row>
    <row r="836" ht="13.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89"/>
      <c r="AB836" s="11"/>
      <c r="AC836" s="264"/>
      <c r="AD836" s="264"/>
      <c r="AE836" s="11"/>
      <c r="AF836" s="11"/>
      <c r="AG836" s="11"/>
      <c r="AH836" s="11"/>
      <c r="AI836" s="11"/>
      <c r="AJ836" s="11"/>
      <c r="AK836" s="11"/>
    </row>
    <row r="837" ht="13.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89"/>
      <c r="AB837" s="11"/>
      <c r="AC837" s="264"/>
      <c r="AD837" s="264"/>
      <c r="AE837" s="11"/>
      <c r="AF837" s="11"/>
      <c r="AG837" s="11"/>
      <c r="AH837" s="11"/>
      <c r="AI837" s="11"/>
      <c r="AJ837" s="11"/>
      <c r="AK837" s="11"/>
    </row>
    <row r="838" ht="13.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89"/>
      <c r="AB838" s="11"/>
      <c r="AC838" s="264"/>
      <c r="AD838" s="264"/>
      <c r="AE838" s="11"/>
      <c r="AF838" s="11"/>
      <c r="AG838" s="11"/>
      <c r="AH838" s="11"/>
      <c r="AI838" s="11"/>
      <c r="AJ838" s="11"/>
      <c r="AK838" s="11"/>
    </row>
    <row r="839" ht="13.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89"/>
      <c r="AB839" s="11"/>
      <c r="AC839" s="264"/>
      <c r="AD839" s="264"/>
      <c r="AE839" s="11"/>
      <c r="AF839" s="11"/>
      <c r="AG839" s="11"/>
      <c r="AH839" s="11"/>
      <c r="AI839" s="11"/>
      <c r="AJ839" s="11"/>
      <c r="AK839" s="11"/>
    </row>
    <row r="840" ht="13.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89"/>
      <c r="AB840" s="11"/>
      <c r="AC840" s="264"/>
      <c r="AD840" s="264"/>
      <c r="AE840" s="11"/>
      <c r="AF840" s="11"/>
      <c r="AG840" s="11"/>
      <c r="AH840" s="11"/>
      <c r="AI840" s="11"/>
      <c r="AJ840" s="11"/>
      <c r="AK840" s="11"/>
    </row>
    <row r="841" ht="13.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89"/>
      <c r="AB841" s="11"/>
      <c r="AC841" s="264"/>
      <c r="AD841" s="264"/>
      <c r="AE841" s="11"/>
      <c r="AF841" s="11"/>
      <c r="AG841" s="11"/>
      <c r="AH841" s="11"/>
      <c r="AI841" s="11"/>
      <c r="AJ841" s="11"/>
      <c r="AK841" s="11"/>
    </row>
    <row r="842" ht="13.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89"/>
      <c r="AB842" s="11"/>
      <c r="AC842" s="264"/>
      <c r="AD842" s="264"/>
      <c r="AE842" s="11"/>
      <c r="AF842" s="11"/>
      <c r="AG842" s="11"/>
      <c r="AH842" s="11"/>
      <c r="AI842" s="11"/>
      <c r="AJ842" s="11"/>
      <c r="AK842" s="11"/>
    </row>
    <row r="843" ht="13.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89"/>
      <c r="AB843" s="11"/>
      <c r="AC843" s="264"/>
      <c r="AD843" s="264"/>
      <c r="AE843" s="11"/>
      <c r="AF843" s="11"/>
      <c r="AG843" s="11"/>
      <c r="AH843" s="11"/>
      <c r="AI843" s="11"/>
      <c r="AJ843" s="11"/>
      <c r="AK843" s="11"/>
    </row>
    <row r="844" ht="13.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89"/>
      <c r="AB844" s="11"/>
      <c r="AC844" s="264"/>
      <c r="AD844" s="264"/>
      <c r="AE844" s="11"/>
      <c r="AF844" s="11"/>
      <c r="AG844" s="11"/>
      <c r="AH844" s="11"/>
      <c r="AI844" s="11"/>
      <c r="AJ844" s="11"/>
      <c r="AK844" s="11"/>
    </row>
    <row r="845" ht="13.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89"/>
      <c r="AB845" s="11"/>
      <c r="AC845" s="264"/>
      <c r="AD845" s="264"/>
      <c r="AE845" s="11"/>
      <c r="AF845" s="11"/>
      <c r="AG845" s="11"/>
      <c r="AH845" s="11"/>
      <c r="AI845" s="11"/>
      <c r="AJ845" s="11"/>
      <c r="AK845" s="11"/>
    </row>
    <row r="846" ht="13.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89"/>
      <c r="AB846" s="11"/>
      <c r="AC846" s="264"/>
      <c r="AD846" s="264"/>
      <c r="AE846" s="11"/>
      <c r="AF846" s="11"/>
      <c r="AG846" s="11"/>
      <c r="AH846" s="11"/>
      <c r="AI846" s="11"/>
      <c r="AJ846" s="11"/>
      <c r="AK846" s="11"/>
    </row>
    <row r="847" ht="13.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89"/>
      <c r="AB847" s="11"/>
      <c r="AC847" s="264"/>
      <c r="AD847" s="264"/>
      <c r="AE847" s="11"/>
      <c r="AF847" s="11"/>
      <c r="AG847" s="11"/>
      <c r="AH847" s="11"/>
      <c r="AI847" s="11"/>
      <c r="AJ847" s="11"/>
      <c r="AK847" s="11"/>
    </row>
    <row r="848" ht="13.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89"/>
      <c r="AB848" s="11"/>
      <c r="AC848" s="264"/>
      <c r="AD848" s="264"/>
      <c r="AE848" s="11"/>
      <c r="AF848" s="11"/>
      <c r="AG848" s="11"/>
      <c r="AH848" s="11"/>
      <c r="AI848" s="11"/>
      <c r="AJ848" s="11"/>
      <c r="AK848" s="11"/>
    </row>
    <row r="849" ht="13.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89"/>
      <c r="AB849" s="11"/>
      <c r="AC849" s="264"/>
      <c r="AD849" s="264"/>
      <c r="AE849" s="11"/>
      <c r="AF849" s="11"/>
      <c r="AG849" s="11"/>
      <c r="AH849" s="11"/>
      <c r="AI849" s="11"/>
      <c r="AJ849" s="11"/>
      <c r="AK849" s="11"/>
    </row>
    <row r="850" ht="13.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89"/>
      <c r="AB850" s="11"/>
      <c r="AC850" s="264"/>
      <c r="AD850" s="264"/>
      <c r="AE850" s="11"/>
      <c r="AF850" s="11"/>
      <c r="AG850" s="11"/>
      <c r="AH850" s="11"/>
      <c r="AI850" s="11"/>
      <c r="AJ850" s="11"/>
      <c r="AK850" s="11"/>
    </row>
    <row r="851" ht="13.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89"/>
      <c r="AB851" s="11"/>
      <c r="AC851" s="264"/>
      <c r="AD851" s="264"/>
      <c r="AE851" s="11"/>
      <c r="AF851" s="11"/>
      <c r="AG851" s="11"/>
      <c r="AH851" s="11"/>
      <c r="AI851" s="11"/>
      <c r="AJ851" s="11"/>
      <c r="AK851" s="11"/>
    </row>
    <row r="852" ht="13.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89"/>
      <c r="AB852" s="11"/>
      <c r="AC852" s="264"/>
      <c r="AD852" s="264"/>
      <c r="AE852" s="11"/>
      <c r="AF852" s="11"/>
      <c r="AG852" s="11"/>
      <c r="AH852" s="11"/>
      <c r="AI852" s="11"/>
      <c r="AJ852" s="11"/>
      <c r="AK852" s="11"/>
    </row>
    <row r="853" ht="13.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89"/>
      <c r="AB853" s="11"/>
      <c r="AC853" s="264"/>
      <c r="AD853" s="264"/>
      <c r="AE853" s="11"/>
      <c r="AF853" s="11"/>
      <c r="AG853" s="11"/>
      <c r="AH853" s="11"/>
      <c r="AI853" s="11"/>
      <c r="AJ853" s="11"/>
      <c r="AK853" s="11"/>
    </row>
    <row r="854" ht="13.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89"/>
      <c r="AB854" s="11"/>
      <c r="AC854" s="264"/>
      <c r="AD854" s="264"/>
      <c r="AE854" s="11"/>
      <c r="AF854" s="11"/>
      <c r="AG854" s="11"/>
      <c r="AH854" s="11"/>
      <c r="AI854" s="11"/>
      <c r="AJ854" s="11"/>
      <c r="AK854" s="11"/>
    </row>
    <row r="855" ht="13.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89"/>
      <c r="AB855" s="11"/>
      <c r="AC855" s="264"/>
      <c r="AD855" s="264"/>
      <c r="AE855" s="11"/>
      <c r="AF855" s="11"/>
      <c r="AG855" s="11"/>
      <c r="AH855" s="11"/>
      <c r="AI855" s="11"/>
      <c r="AJ855" s="11"/>
      <c r="AK855" s="11"/>
    </row>
    <row r="856" ht="13.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89"/>
      <c r="AB856" s="11"/>
      <c r="AC856" s="264"/>
      <c r="AD856" s="264"/>
      <c r="AE856" s="11"/>
      <c r="AF856" s="11"/>
      <c r="AG856" s="11"/>
      <c r="AH856" s="11"/>
      <c r="AI856" s="11"/>
      <c r="AJ856" s="11"/>
      <c r="AK856" s="11"/>
    </row>
    <row r="857" ht="13.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89"/>
      <c r="AB857" s="11"/>
      <c r="AC857" s="264"/>
      <c r="AD857" s="264"/>
      <c r="AE857" s="11"/>
      <c r="AF857" s="11"/>
      <c r="AG857" s="11"/>
      <c r="AH857" s="11"/>
      <c r="AI857" s="11"/>
      <c r="AJ857" s="11"/>
      <c r="AK857" s="11"/>
    </row>
    <row r="858" ht="13.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89"/>
      <c r="AB858" s="11"/>
      <c r="AC858" s="264"/>
      <c r="AD858" s="264"/>
      <c r="AE858" s="11"/>
      <c r="AF858" s="11"/>
      <c r="AG858" s="11"/>
      <c r="AH858" s="11"/>
      <c r="AI858" s="11"/>
      <c r="AJ858" s="11"/>
      <c r="AK858" s="11"/>
    </row>
    <row r="859" ht="13.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89"/>
      <c r="AB859" s="11"/>
      <c r="AC859" s="264"/>
      <c r="AD859" s="264"/>
      <c r="AE859" s="11"/>
      <c r="AF859" s="11"/>
      <c r="AG859" s="11"/>
      <c r="AH859" s="11"/>
      <c r="AI859" s="11"/>
      <c r="AJ859" s="11"/>
      <c r="AK859" s="11"/>
    </row>
    <row r="860" ht="13.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89"/>
      <c r="AB860" s="11"/>
      <c r="AC860" s="264"/>
      <c r="AD860" s="264"/>
      <c r="AE860" s="11"/>
      <c r="AF860" s="11"/>
      <c r="AG860" s="11"/>
      <c r="AH860" s="11"/>
      <c r="AI860" s="11"/>
      <c r="AJ860" s="11"/>
      <c r="AK860" s="11"/>
    </row>
    <row r="861" ht="13.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89"/>
      <c r="AB861" s="11"/>
      <c r="AC861" s="264"/>
      <c r="AD861" s="264"/>
      <c r="AE861" s="11"/>
      <c r="AF861" s="11"/>
      <c r="AG861" s="11"/>
      <c r="AH861" s="11"/>
      <c r="AI861" s="11"/>
      <c r="AJ861" s="11"/>
      <c r="AK861" s="11"/>
    </row>
    <row r="862" ht="13.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89"/>
      <c r="AB862" s="11"/>
      <c r="AC862" s="264"/>
      <c r="AD862" s="264"/>
      <c r="AE862" s="11"/>
      <c r="AF862" s="11"/>
      <c r="AG862" s="11"/>
      <c r="AH862" s="11"/>
      <c r="AI862" s="11"/>
      <c r="AJ862" s="11"/>
      <c r="AK862" s="11"/>
    </row>
    <row r="863" ht="13.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89"/>
      <c r="AB863" s="11"/>
      <c r="AC863" s="264"/>
      <c r="AD863" s="264"/>
      <c r="AE863" s="11"/>
      <c r="AF863" s="11"/>
      <c r="AG863" s="11"/>
      <c r="AH863" s="11"/>
      <c r="AI863" s="11"/>
      <c r="AJ863" s="11"/>
      <c r="AK863" s="11"/>
    </row>
    <row r="864" ht="13.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89"/>
      <c r="AB864" s="11"/>
      <c r="AC864" s="264"/>
      <c r="AD864" s="264"/>
      <c r="AE864" s="11"/>
      <c r="AF864" s="11"/>
      <c r="AG864" s="11"/>
      <c r="AH864" s="11"/>
      <c r="AI864" s="11"/>
      <c r="AJ864" s="11"/>
      <c r="AK864" s="11"/>
    </row>
    <row r="865" ht="13.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89"/>
      <c r="AB865" s="11"/>
      <c r="AC865" s="264"/>
      <c r="AD865" s="264"/>
      <c r="AE865" s="11"/>
      <c r="AF865" s="11"/>
      <c r="AG865" s="11"/>
      <c r="AH865" s="11"/>
      <c r="AI865" s="11"/>
      <c r="AJ865" s="11"/>
      <c r="AK865" s="11"/>
    </row>
    <row r="866" ht="13.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89"/>
      <c r="AB866" s="11"/>
      <c r="AC866" s="264"/>
      <c r="AD866" s="264"/>
      <c r="AE866" s="11"/>
      <c r="AF866" s="11"/>
      <c r="AG866" s="11"/>
      <c r="AH866" s="11"/>
      <c r="AI866" s="11"/>
      <c r="AJ866" s="11"/>
      <c r="AK866" s="11"/>
    </row>
    <row r="867" ht="13.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89"/>
      <c r="AB867" s="11"/>
      <c r="AC867" s="264"/>
      <c r="AD867" s="264"/>
      <c r="AE867" s="11"/>
      <c r="AF867" s="11"/>
      <c r="AG867" s="11"/>
      <c r="AH867" s="11"/>
      <c r="AI867" s="11"/>
      <c r="AJ867" s="11"/>
      <c r="AK867" s="11"/>
    </row>
    <row r="868" ht="13.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89"/>
      <c r="AB868" s="11"/>
      <c r="AC868" s="264"/>
      <c r="AD868" s="264"/>
      <c r="AE868" s="11"/>
      <c r="AF868" s="11"/>
      <c r="AG868" s="11"/>
      <c r="AH868" s="11"/>
      <c r="AI868" s="11"/>
      <c r="AJ868" s="11"/>
      <c r="AK868" s="11"/>
    </row>
    <row r="869" ht="13.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89"/>
      <c r="AB869" s="11"/>
      <c r="AC869" s="264"/>
      <c r="AD869" s="264"/>
      <c r="AE869" s="11"/>
      <c r="AF869" s="11"/>
      <c r="AG869" s="11"/>
      <c r="AH869" s="11"/>
      <c r="AI869" s="11"/>
      <c r="AJ869" s="11"/>
      <c r="AK869" s="11"/>
    </row>
    <row r="870" ht="13.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89"/>
      <c r="AB870" s="11"/>
      <c r="AC870" s="264"/>
      <c r="AD870" s="264"/>
      <c r="AE870" s="11"/>
      <c r="AF870" s="11"/>
      <c r="AG870" s="11"/>
      <c r="AH870" s="11"/>
      <c r="AI870" s="11"/>
      <c r="AJ870" s="11"/>
      <c r="AK870" s="11"/>
    </row>
    <row r="871" ht="13.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89"/>
      <c r="AB871" s="11"/>
      <c r="AC871" s="264"/>
      <c r="AD871" s="264"/>
      <c r="AE871" s="11"/>
      <c r="AF871" s="11"/>
      <c r="AG871" s="11"/>
      <c r="AH871" s="11"/>
      <c r="AI871" s="11"/>
      <c r="AJ871" s="11"/>
      <c r="AK871" s="11"/>
    </row>
    <row r="872" ht="13.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89"/>
      <c r="AB872" s="11"/>
      <c r="AC872" s="264"/>
      <c r="AD872" s="264"/>
      <c r="AE872" s="11"/>
      <c r="AF872" s="11"/>
      <c r="AG872" s="11"/>
      <c r="AH872" s="11"/>
      <c r="AI872" s="11"/>
      <c r="AJ872" s="11"/>
      <c r="AK872" s="11"/>
    </row>
    <row r="873" ht="13.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89"/>
      <c r="AB873" s="11"/>
      <c r="AC873" s="264"/>
      <c r="AD873" s="264"/>
      <c r="AE873" s="11"/>
      <c r="AF873" s="11"/>
      <c r="AG873" s="11"/>
      <c r="AH873" s="11"/>
      <c r="AI873" s="11"/>
      <c r="AJ873" s="11"/>
      <c r="AK873" s="11"/>
    </row>
    <row r="874" ht="13.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89"/>
      <c r="AB874" s="11"/>
      <c r="AC874" s="264"/>
      <c r="AD874" s="264"/>
      <c r="AE874" s="11"/>
      <c r="AF874" s="11"/>
      <c r="AG874" s="11"/>
      <c r="AH874" s="11"/>
      <c r="AI874" s="11"/>
      <c r="AJ874" s="11"/>
      <c r="AK874" s="11"/>
    </row>
    <row r="875" ht="13.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89"/>
      <c r="AB875" s="11"/>
      <c r="AC875" s="264"/>
      <c r="AD875" s="264"/>
      <c r="AE875" s="11"/>
      <c r="AF875" s="11"/>
      <c r="AG875" s="11"/>
      <c r="AH875" s="11"/>
      <c r="AI875" s="11"/>
      <c r="AJ875" s="11"/>
      <c r="AK875" s="11"/>
    </row>
    <row r="876" ht="13.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89"/>
      <c r="AB876" s="11"/>
      <c r="AC876" s="264"/>
      <c r="AD876" s="264"/>
      <c r="AE876" s="11"/>
      <c r="AF876" s="11"/>
      <c r="AG876" s="11"/>
      <c r="AH876" s="11"/>
      <c r="AI876" s="11"/>
      <c r="AJ876" s="11"/>
      <c r="AK876" s="11"/>
    </row>
    <row r="877" ht="13.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89"/>
      <c r="AB877" s="11"/>
      <c r="AC877" s="264"/>
      <c r="AD877" s="264"/>
      <c r="AE877" s="11"/>
      <c r="AF877" s="11"/>
      <c r="AG877" s="11"/>
      <c r="AH877" s="11"/>
      <c r="AI877" s="11"/>
      <c r="AJ877" s="11"/>
      <c r="AK877" s="11"/>
    </row>
    <row r="878" ht="13.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89"/>
      <c r="AB878" s="11"/>
      <c r="AC878" s="264"/>
      <c r="AD878" s="264"/>
      <c r="AE878" s="11"/>
      <c r="AF878" s="11"/>
      <c r="AG878" s="11"/>
      <c r="AH878" s="11"/>
      <c r="AI878" s="11"/>
      <c r="AJ878" s="11"/>
      <c r="AK878" s="11"/>
    </row>
    <row r="879" ht="13.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89"/>
      <c r="AB879" s="11"/>
      <c r="AC879" s="264"/>
      <c r="AD879" s="264"/>
      <c r="AE879" s="11"/>
      <c r="AF879" s="11"/>
      <c r="AG879" s="11"/>
      <c r="AH879" s="11"/>
      <c r="AI879" s="11"/>
      <c r="AJ879" s="11"/>
      <c r="AK879" s="11"/>
    </row>
    <row r="880" ht="13.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89"/>
      <c r="AB880" s="11"/>
      <c r="AC880" s="264"/>
      <c r="AD880" s="264"/>
      <c r="AE880" s="11"/>
      <c r="AF880" s="11"/>
      <c r="AG880" s="11"/>
      <c r="AH880" s="11"/>
      <c r="AI880" s="11"/>
      <c r="AJ880" s="11"/>
      <c r="AK880" s="11"/>
    </row>
    <row r="881" ht="13.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89"/>
      <c r="AB881" s="11"/>
      <c r="AC881" s="264"/>
      <c r="AD881" s="264"/>
      <c r="AE881" s="11"/>
      <c r="AF881" s="11"/>
      <c r="AG881" s="11"/>
      <c r="AH881" s="11"/>
      <c r="AI881" s="11"/>
      <c r="AJ881" s="11"/>
      <c r="AK881" s="11"/>
    </row>
    <row r="882" ht="13.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89"/>
      <c r="AB882" s="11"/>
      <c r="AC882" s="264"/>
      <c r="AD882" s="264"/>
      <c r="AE882" s="11"/>
      <c r="AF882" s="11"/>
      <c r="AG882" s="11"/>
      <c r="AH882" s="11"/>
      <c r="AI882" s="11"/>
      <c r="AJ882" s="11"/>
      <c r="AK882" s="11"/>
    </row>
    <row r="883" ht="13.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89"/>
      <c r="AB883" s="11"/>
      <c r="AC883" s="264"/>
      <c r="AD883" s="264"/>
      <c r="AE883" s="11"/>
      <c r="AF883" s="11"/>
      <c r="AG883" s="11"/>
      <c r="AH883" s="11"/>
      <c r="AI883" s="11"/>
      <c r="AJ883" s="11"/>
      <c r="AK883" s="11"/>
    </row>
    <row r="884" ht="13.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89"/>
      <c r="AB884" s="11"/>
      <c r="AC884" s="264"/>
      <c r="AD884" s="264"/>
      <c r="AE884" s="11"/>
      <c r="AF884" s="11"/>
      <c r="AG884" s="11"/>
      <c r="AH884" s="11"/>
      <c r="AI884" s="11"/>
      <c r="AJ884" s="11"/>
      <c r="AK884" s="11"/>
    </row>
    <row r="885" ht="13.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89"/>
      <c r="AB885" s="11"/>
      <c r="AC885" s="264"/>
      <c r="AD885" s="264"/>
      <c r="AE885" s="11"/>
      <c r="AF885" s="11"/>
      <c r="AG885" s="11"/>
      <c r="AH885" s="11"/>
      <c r="AI885" s="11"/>
      <c r="AJ885" s="11"/>
      <c r="AK885" s="11"/>
    </row>
    <row r="886" ht="13.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89"/>
      <c r="AB886" s="11"/>
      <c r="AC886" s="264"/>
      <c r="AD886" s="264"/>
      <c r="AE886" s="11"/>
      <c r="AF886" s="11"/>
      <c r="AG886" s="11"/>
      <c r="AH886" s="11"/>
      <c r="AI886" s="11"/>
      <c r="AJ886" s="11"/>
      <c r="AK886" s="11"/>
    </row>
    <row r="887" ht="13.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89"/>
      <c r="AB887" s="11"/>
      <c r="AC887" s="264"/>
      <c r="AD887" s="264"/>
      <c r="AE887" s="11"/>
      <c r="AF887" s="11"/>
      <c r="AG887" s="11"/>
      <c r="AH887" s="11"/>
      <c r="AI887" s="11"/>
      <c r="AJ887" s="11"/>
      <c r="AK887" s="11"/>
    </row>
    <row r="888" ht="13.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89"/>
      <c r="AB888" s="11"/>
      <c r="AC888" s="264"/>
      <c r="AD888" s="264"/>
      <c r="AE888" s="11"/>
      <c r="AF888" s="11"/>
      <c r="AG888" s="11"/>
      <c r="AH888" s="11"/>
      <c r="AI888" s="11"/>
      <c r="AJ888" s="11"/>
      <c r="AK888" s="11"/>
    </row>
    <row r="889" ht="13.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89"/>
      <c r="AB889" s="11"/>
      <c r="AC889" s="264"/>
      <c r="AD889" s="264"/>
      <c r="AE889" s="11"/>
      <c r="AF889" s="11"/>
      <c r="AG889" s="11"/>
      <c r="AH889" s="11"/>
      <c r="AI889" s="11"/>
      <c r="AJ889" s="11"/>
      <c r="AK889" s="11"/>
    </row>
    <row r="890" ht="13.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89"/>
      <c r="AB890" s="11"/>
      <c r="AC890" s="264"/>
      <c r="AD890" s="264"/>
      <c r="AE890" s="11"/>
      <c r="AF890" s="11"/>
      <c r="AG890" s="11"/>
      <c r="AH890" s="11"/>
      <c r="AI890" s="11"/>
      <c r="AJ890" s="11"/>
      <c r="AK890" s="11"/>
    </row>
    <row r="891" ht="13.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89"/>
      <c r="AB891" s="11"/>
      <c r="AC891" s="264"/>
      <c r="AD891" s="264"/>
      <c r="AE891" s="11"/>
      <c r="AF891" s="11"/>
      <c r="AG891" s="11"/>
      <c r="AH891" s="11"/>
      <c r="AI891" s="11"/>
      <c r="AJ891" s="11"/>
      <c r="AK891" s="11"/>
    </row>
    <row r="892" ht="13.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89"/>
      <c r="AB892" s="11"/>
      <c r="AC892" s="264"/>
      <c r="AD892" s="264"/>
      <c r="AE892" s="11"/>
      <c r="AF892" s="11"/>
      <c r="AG892" s="11"/>
      <c r="AH892" s="11"/>
      <c r="AI892" s="11"/>
      <c r="AJ892" s="11"/>
      <c r="AK892" s="11"/>
    </row>
    <row r="893" ht="13.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89"/>
      <c r="AB893" s="11"/>
      <c r="AC893" s="264"/>
      <c r="AD893" s="264"/>
      <c r="AE893" s="11"/>
      <c r="AF893" s="11"/>
      <c r="AG893" s="11"/>
      <c r="AH893" s="11"/>
      <c r="AI893" s="11"/>
      <c r="AJ893" s="11"/>
      <c r="AK893" s="11"/>
    </row>
    <row r="894" ht="13.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89"/>
      <c r="AB894" s="11"/>
      <c r="AC894" s="264"/>
      <c r="AD894" s="264"/>
      <c r="AE894" s="11"/>
      <c r="AF894" s="11"/>
      <c r="AG894" s="11"/>
      <c r="AH894" s="11"/>
      <c r="AI894" s="11"/>
      <c r="AJ894" s="11"/>
      <c r="AK894" s="11"/>
    </row>
    <row r="895" ht="13.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89"/>
      <c r="AB895" s="11"/>
      <c r="AC895" s="264"/>
      <c r="AD895" s="264"/>
      <c r="AE895" s="11"/>
      <c r="AF895" s="11"/>
      <c r="AG895" s="11"/>
      <c r="AH895" s="11"/>
      <c r="AI895" s="11"/>
      <c r="AJ895" s="11"/>
      <c r="AK895" s="11"/>
    </row>
    <row r="896" ht="13.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89"/>
      <c r="AB896" s="11"/>
      <c r="AC896" s="264"/>
      <c r="AD896" s="264"/>
      <c r="AE896" s="11"/>
      <c r="AF896" s="11"/>
      <c r="AG896" s="11"/>
      <c r="AH896" s="11"/>
      <c r="AI896" s="11"/>
      <c r="AJ896" s="11"/>
      <c r="AK896" s="11"/>
    </row>
    <row r="897" ht="13.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89"/>
      <c r="AB897" s="11"/>
      <c r="AC897" s="264"/>
      <c r="AD897" s="264"/>
      <c r="AE897" s="11"/>
      <c r="AF897" s="11"/>
      <c r="AG897" s="11"/>
      <c r="AH897" s="11"/>
      <c r="AI897" s="11"/>
      <c r="AJ897" s="11"/>
      <c r="AK897" s="11"/>
    </row>
    <row r="898" ht="13.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89"/>
      <c r="AB898" s="11"/>
      <c r="AC898" s="264"/>
      <c r="AD898" s="264"/>
      <c r="AE898" s="11"/>
      <c r="AF898" s="11"/>
      <c r="AG898" s="11"/>
      <c r="AH898" s="11"/>
      <c r="AI898" s="11"/>
      <c r="AJ898" s="11"/>
      <c r="AK898" s="11"/>
    </row>
    <row r="899" ht="13.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89"/>
      <c r="AB899" s="11"/>
      <c r="AC899" s="264"/>
      <c r="AD899" s="264"/>
      <c r="AE899" s="11"/>
      <c r="AF899" s="11"/>
      <c r="AG899" s="11"/>
      <c r="AH899" s="11"/>
      <c r="AI899" s="11"/>
      <c r="AJ899" s="11"/>
      <c r="AK899" s="11"/>
    </row>
    <row r="900" ht="13.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89"/>
      <c r="AB900" s="11"/>
      <c r="AC900" s="264"/>
      <c r="AD900" s="264"/>
      <c r="AE900" s="11"/>
      <c r="AF900" s="11"/>
      <c r="AG900" s="11"/>
      <c r="AH900" s="11"/>
      <c r="AI900" s="11"/>
      <c r="AJ900" s="11"/>
      <c r="AK900" s="11"/>
    </row>
    <row r="901" ht="13.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89"/>
      <c r="AB901" s="11"/>
      <c r="AC901" s="264"/>
      <c r="AD901" s="264"/>
      <c r="AE901" s="11"/>
      <c r="AF901" s="11"/>
      <c r="AG901" s="11"/>
      <c r="AH901" s="11"/>
      <c r="AI901" s="11"/>
      <c r="AJ901" s="11"/>
      <c r="AK901" s="11"/>
    </row>
    <row r="902" ht="13.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89"/>
      <c r="AB902" s="11"/>
      <c r="AC902" s="264"/>
      <c r="AD902" s="264"/>
      <c r="AE902" s="11"/>
      <c r="AF902" s="11"/>
      <c r="AG902" s="11"/>
      <c r="AH902" s="11"/>
      <c r="AI902" s="11"/>
      <c r="AJ902" s="11"/>
      <c r="AK902" s="11"/>
    </row>
    <row r="903" ht="13.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89"/>
      <c r="AB903" s="11"/>
      <c r="AC903" s="264"/>
      <c r="AD903" s="264"/>
      <c r="AE903" s="11"/>
      <c r="AF903" s="11"/>
      <c r="AG903" s="11"/>
      <c r="AH903" s="11"/>
      <c r="AI903" s="11"/>
      <c r="AJ903" s="11"/>
      <c r="AK903" s="11"/>
    </row>
    <row r="904" ht="13.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89"/>
      <c r="AB904" s="11"/>
      <c r="AC904" s="264"/>
      <c r="AD904" s="264"/>
      <c r="AE904" s="11"/>
      <c r="AF904" s="11"/>
      <c r="AG904" s="11"/>
      <c r="AH904" s="11"/>
      <c r="AI904" s="11"/>
      <c r="AJ904" s="11"/>
      <c r="AK904" s="11"/>
    </row>
    <row r="905" ht="13.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89"/>
      <c r="AB905" s="11"/>
      <c r="AC905" s="264"/>
      <c r="AD905" s="264"/>
      <c r="AE905" s="11"/>
      <c r="AF905" s="11"/>
      <c r="AG905" s="11"/>
      <c r="AH905" s="11"/>
      <c r="AI905" s="11"/>
      <c r="AJ905" s="11"/>
      <c r="AK905" s="11"/>
    </row>
    <row r="906" ht="13.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89"/>
      <c r="AB906" s="11"/>
      <c r="AC906" s="264"/>
      <c r="AD906" s="264"/>
      <c r="AE906" s="11"/>
      <c r="AF906" s="11"/>
      <c r="AG906" s="11"/>
      <c r="AH906" s="11"/>
      <c r="AI906" s="11"/>
      <c r="AJ906" s="11"/>
      <c r="AK906" s="11"/>
    </row>
    <row r="907" ht="13.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89"/>
      <c r="AB907" s="11"/>
      <c r="AC907" s="264"/>
      <c r="AD907" s="264"/>
      <c r="AE907" s="11"/>
      <c r="AF907" s="11"/>
      <c r="AG907" s="11"/>
      <c r="AH907" s="11"/>
      <c r="AI907" s="11"/>
      <c r="AJ907" s="11"/>
      <c r="AK907" s="11"/>
    </row>
    <row r="908" ht="13.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89"/>
      <c r="AB908" s="11"/>
      <c r="AC908" s="264"/>
      <c r="AD908" s="264"/>
      <c r="AE908" s="11"/>
      <c r="AF908" s="11"/>
      <c r="AG908" s="11"/>
      <c r="AH908" s="11"/>
      <c r="AI908" s="11"/>
      <c r="AJ908" s="11"/>
      <c r="AK908" s="11"/>
    </row>
    <row r="909" ht="13.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89"/>
      <c r="AB909" s="11"/>
      <c r="AC909" s="264"/>
      <c r="AD909" s="264"/>
      <c r="AE909" s="11"/>
      <c r="AF909" s="11"/>
      <c r="AG909" s="11"/>
      <c r="AH909" s="11"/>
      <c r="AI909" s="11"/>
      <c r="AJ909" s="11"/>
      <c r="AK909" s="11"/>
    </row>
    <row r="910" ht="13.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89"/>
      <c r="AB910" s="11"/>
      <c r="AC910" s="264"/>
      <c r="AD910" s="264"/>
      <c r="AE910" s="11"/>
      <c r="AF910" s="11"/>
      <c r="AG910" s="11"/>
      <c r="AH910" s="11"/>
      <c r="AI910" s="11"/>
      <c r="AJ910" s="11"/>
      <c r="AK910" s="11"/>
    </row>
    <row r="911" ht="13.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89"/>
      <c r="AB911" s="11"/>
      <c r="AC911" s="264"/>
      <c r="AD911" s="264"/>
      <c r="AE911" s="11"/>
      <c r="AF911" s="11"/>
      <c r="AG911" s="11"/>
      <c r="AH911" s="11"/>
      <c r="AI911" s="11"/>
      <c r="AJ911" s="11"/>
      <c r="AK911" s="11"/>
    </row>
    <row r="912" ht="13.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89"/>
      <c r="AB912" s="11"/>
      <c r="AC912" s="264"/>
      <c r="AD912" s="264"/>
      <c r="AE912" s="11"/>
      <c r="AF912" s="11"/>
      <c r="AG912" s="11"/>
      <c r="AH912" s="11"/>
      <c r="AI912" s="11"/>
      <c r="AJ912" s="11"/>
      <c r="AK912" s="11"/>
    </row>
    <row r="913" ht="13.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89"/>
      <c r="AB913" s="11"/>
      <c r="AC913" s="264"/>
      <c r="AD913" s="264"/>
      <c r="AE913" s="11"/>
      <c r="AF913" s="11"/>
      <c r="AG913" s="11"/>
      <c r="AH913" s="11"/>
      <c r="AI913" s="11"/>
      <c r="AJ913" s="11"/>
      <c r="AK913" s="11"/>
    </row>
    <row r="914" ht="13.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89"/>
      <c r="AB914" s="11"/>
      <c r="AC914" s="264"/>
      <c r="AD914" s="264"/>
      <c r="AE914" s="11"/>
      <c r="AF914" s="11"/>
      <c r="AG914" s="11"/>
      <c r="AH914" s="11"/>
      <c r="AI914" s="11"/>
      <c r="AJ914" s="11"/>
      <c r="AK914" s="11"/>
    </row>
    <row r="915" ht="13.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89"/>
      <c r="AB915" s="11"/>
      <c r="AC915" s="264"/>
      <c r="AD915" s="264"/>
      <c r="AE915" s="11"/>
      <c r="AF915" s="11"/>
      <c r="AG915" s="11"/>
      <c r="AH915" s="11"/>
      <c r="AI915" s="11"/>
      <c r="AJ915" s="11"/>
      <c r="AK915" s="11"/>
    </row>
    <row r="916" ht="13.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89"/>
      <c r="AB916" s="11"/>
      <c r="AC916" s="264"/>
      <c r="AD916" s="264"/>
      <c r="AE916" s="11"/>
      <c r="AF916" s="11"/>
      <c r="AG916" s="11"/>
      <c r="AH916" s="11"/>
      <c r="AI916" s="11"/>
      <c r="AJ916" s="11"/>
      <c r="AK916" s="11"/>
    </row>
    <row r="917" ht="13.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89"/>
      <c r="AB917" s="11"/>
      <c r="AC917" s="264"/>
      <c r="AD917" s="264"/>
      <c r="AE917" s="11"/>
      <c r="AF917" s="11"/>
      <c r="AG917" s="11"/>
      <c r="AH917" s="11"/>
      <c r="AI917" s="11"/>
      <c r="AJ917" s="11"/>
      <c r="AK917" s="11"/>
    </row>
    <row r="918" ht="13.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89"/>
      <c r="AB918" s="11"/>
      <c r="AC918" s="264"/>
      <c r="AD918" s="264"/>
      <c r="AE918" s="11"/>
      <c r="AF918" s="11"/>
      <c r="AG918" s="11"/>
      <c r="AH918" s="11"/>
      <c r="AI918" s="11"/>
      <c r="AJ918" s="11"/>
      <c r="AK918" s="11"/>
    </row>
    <row r="919" ht="13.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89"/>
      <c r="AB919" s="11"/>
      <c r="AC919" s="264"/>
      <c r="AD919" s="264"/>
      <c r="AE919" s="11"/>
      <c r="AF919" s="11"/>
      <c r="AG919" s="11"/>
      <c r="AH919" s="11"/>
      <c r="AI919" s="11"/>
      <c r="AJ919" s="11"/>
      <c r="AK919" s="11"/>
    </row>
    <row r="920" ht="13.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89"/>
      <c r="AB920" s="11"/>
      <c r="AC920" s="264"/>
      <c r="AD920" s="264"/>
      <c r="AE920" s="11"/>
      <c r="AF920" s="11"/>
      <c r="AG920" s="11"/>
      <c r="AH920" s="11"/>
      <c r="AI920" s="11"/>
      <c r="AJ920" s="11"/>
      <c r="AK920" s="11"/>
    </row>
    <row r="921" ht="13.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89"/>
      <c r="AB921" s="11"/>
      <c r="AC921" s="264"/>
      <c r="AD921" s="264"/>
      <c r="AE921" s="11"/>
      <c r="AF921" s="11"/>
      <c r="AG921" s="11"/>
      <c r="AH921" s="11"/>
      <c r="AI921" s="11"/>
      <c r="AJ921" s="11"/>
      <c r="AK921" s="11"/>
    </row>
    <row r="922" ht="13.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89"/>
      <c r="AB922" s="11"/>
      <c r="AC922" s="264"/>
      <c r="AD922" s="264"/>
      <c r="AE922" s="11"/>
      <c r="AF922" s="11"/>
      <c r="AG922" s="11"/>
      <c r="AH922" s="11"/>
      <c r="AI922" s="11"/>
      <c r="AJ922" s="11"/>
      <c r="AK922" s="11"/>
    </row>
    <row r="923" ht="13.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89"/>
      <c r="AB923" s="11"/>
      <c r="AC923" s="264"/>
      <c r="AD923" s="264"/>
      <c r="AE923" s="11"/>
      <c r="AF923" s="11"/>
      <c r="AG923" s="11"/>
      <c r="AH923" s="11"/>
      <c r="AI923" s="11"/>
      <c r="AJ923" s="11"/>
      <c r="AK923" s="11"/>
    </row>
    <row r="924" ht="13.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89"/>
      <c r="AB924" s="11"/>
      <c r="AC924" s="264"/>
      <c r="AD924" s="264"/>
      <c r="AE924" s="11"/>
      <c r="AF924" s="11"/>
      <c r="AG924" s="11"/>
      <c r="AH924" s="11"/>
      <c r="AI924" s="11"/>
      <c r="AJ924" s="11"/>
      <c r="AK924" s="11"/>
    </row>
    <row r="925" ht="13.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89"/>
      <c r="AB925" s="11"/>
      <c r="AC925" s="264"/>
      <c r="AD925" s="264"/>
      <c r="AE925" s="11"/>
      <c r="AF925" s="11"/>
      <c r="AG925" s="11"/>
      <c r="AH925" s="11"/>
      <c r="AI925" s="11"/>
      <c r="AJ925" s="11"/>
      <c r="AK925" s="11"/>
    </row>
    <row r="926" ht="13.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89"/>
      <c r="AB926" s="11"/>
      <c r="AC926" s="264"/>
      <c r="AD926" s="264"/>
      <c r="AE926" s="11"/>
      <c r="AF926" s="11"/>
      <c r="AG926" s="11"/>
      <c r="AH926" s="11"/>
      <c r="AI926" s="11"/>
      <c r="AJ926" s="11"/>
      <c r="AK926" s="11"/>
    </row>
    <row r="927" ht="13.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89"/>
      <c r="AB927" s="11"/>
      <c r="AC927" s="264"/>
      <c r="AD927" s="264"/>
      <c r="AE927" s="11"/>
      <c r="AF927" s="11"/>
      <c r="AG927" s="11"/>
      <c r="AH927" s="11"/>
      <c r="AI927" s="11"/>
      <c r="AJ927" s="11"/>
      <c r="AK927" s="11"/>
    </row>
    <row r="928" ht="13.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89"/>
      <c r="AB928" s="11"/>
      <c r="AC928" s="264"/>
      <c r="AD928" s="264"/>
      <c r="AE928" s="11"/>
      <c r="AF928" s="11"/>
      <c r="AG928" s="11"/>
      <c r="AH928" s="11"/>
      <c r="AI928" s="11"/>
      <c r="AJ928" s="11"/>
      <c r="AK928" s="11"/>
    </row>
    <row r="929" ht="13.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89"/>
      <c r="AB929" s="11"/>
      <c r="AC929" s="264"/>
      <c r="AD929" s="264"/>
      <c r="AE929" s="11"/>
      <c r="AF929" s="11"/>
      <c r="AG929" s="11"/>
      <c r="AH929" s="11"/>
      <c r="AI929" s="11"/>
      <c r="AJ929" s="11"/>
      <c r="AK929" s="11"/>
    </row>
    <row r="930" ht="13.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89"/>
      <c r="AB930" s="11"/>
      <c r="AC930" s="264"/>
      <c r="AD930" s="264"/>
      <c r="AE930" s="11"/>
      <c r="AF930" s="11"/>
      <c r="AG930" s="11"/>
      <c r="AH930" s="11"/>
      <c r="AI930" s="11"/>
      <c r="AJ930" s="11"/>
      <c r="AK930" s="11"/>
    </row>
    <row r="931" ht="13.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89"/>
      <c r="AB931" s="11"/>
      <c r="AC931" s="264"/>
      <c r="AD931" s="264"/>
      <c r="AE931" s="11"/>
      <c r="AF931" s="11"/>
      <c r="AG931" s="11"/>
      <c r="AH931" s="11"/>
      <c r="AI931" s="11"/>
      <c r="AJ931" s="11"/>
      <c r="AK931" s="11"/>
    </row>
    <row r="932" ht="13.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89"/>
      <c r="AB932" s="11"/>
      <c r="AC932" s="264"/>
      <c r="AD932" s="264"/>
      <c r="AE932" s="11"/>
      <c r="AF932" s="11"/>
      <c r="AG932" s="11"/>
      <c r="AH932" s="11"/>
      <c r="AI932" s="11"/>
      <c r="AJ932" s="11"/>
      <c r="AK932" s="11"/>
    </row>
    <row r="933" ht="13.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89"/>
      <c r="AB933" s="11"/>
      <c r="AC933" s="264"/>
      <c r="AD933" s="264"/>
      <c r="AE933" s="11"/>
      <c r="AF933" s="11"/>
      <c r="AG933" s="11"/>
      <c r="AH933" s="11"/>
      <c r="AI933" s="11"/>
      <c r="AJ933" s="11"/>
      <c r="AK933" s="11"/>
    </row>
    <row r="934" ht="13.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89"/>
      <c r="AB934" s="11"/>
      <c r="AC934" s="264"/>
      <c r="AD934" s="264"/>
      <c r="AE934" s="11"/>
      <c r="AF934" s="11"/>
      <c r="AG934" s="11"/>
      <c r="AH934" s="11"/>
      <c r="AI934" s="11"/>
      <c r="AJ934" s="11"/>
      <c r="AK934" s="11"/>
    </row>
    <row r="935" ht="13.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89"/>
      <c r="AB935" s="11"/>
      <c r="AC935" s="264"/>
      <c r="AD935" s="264"/>
      <c r="AE935" s="11"/>
      <c r="AF935" s="11"/>
      <c r="AG935" s="11"/>
      <c r="AH935" s="11"/>
      <c r="AI935" s="11"/>
      <c r="AJ935" s="11"/>
      <c r="AK935" s="11"/>
    </row>
    <row r="936" ht="13.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89"/>
      <c r="AB936" s="11"/>
      <c r="AC936" s="264"/>
      <c r="AD936" s="264"/>
      <c r="AE936" s="11"/>
      <c r="AF936" s="11"/>
      <c r="AG936" s="11"/>
      <c r="AH936" s="11"/>
      <c r="AI936" s="11"/>
      <c r="AJ936" s="11"/>
      <c r="AK936" s="11"/>
    </row>
    <row r="937" ht="13.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89"/>
      <c r="AB937" s="11"/>
      <c r="AC937" s="264"/>
      <c r="AD937" s="264"/>
      <c r="AE937" s="11"/>
      <c r="AF937" s="11"/>
      <c r="AG937" s="11"/>
      <c r="AH937" s="11"/>
      <c r="AI937" s="11"/>
      <c r="AJ937" s="11"/>
      <c r="AK937" s="11"/>
    </row>
    <row r="938" ht="13.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89"/>
      <c r="AB938" s="11"/>
      <c r="AC938" s="264"/>
      <c r="AD938" s="264"/>
      <c r="AE938" s="11"/>
      <c r="AF938" s="11"/>
      <c r="AG938" s="11"/>
      <c r="AH938" s="11"/>
      <c r="AI938" s="11"/>
      <c r="AJ938" s="11"/>
      <c r="AK938" s="11"/>
    </row>
    <row r="939" ht="13.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89"/>
      <c r="AB939" s="11"/>
      <c r="AC939" s="264"/>
      <c r="AD939" s="264"/>
      <c r="AE939" s="11"/>
      <c r="AF939" s="11"/>
      <c r="AG939" s="11"/>
      <c r="AH939" s="11"/>
      <c r="AI939" s="11"/>
      <c r="AJ939" s="11"/>
      <c r="AK939" s="11"/>
    </row>
    <row r="940" ht="13.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89"/>
      <c r="AB940" s="11"/>
      <c r="AC940" s="264"/>
      <c r="AD940" s="264"/>
      <c r="AE940" s="11"/>
      <c r="AF940" s="11"/>
      <c r="AG940" s="11"/>
      <c r="AH940" s="11"/>
      <c r="AI940" s="11"/>
      <c r="AJ940" s="11"/>
      <c r="AK940" s="11"/>
    </row>
    <row r="941" ht="13.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89"/>
      <c r="AB941" s="11"/>
      <c r="AC941" s="264"/>
      <c r="AD941" s="264"/>
      <c r="AE941" s="11"/>
      <c r="AF941" s="11"/>
      <c r="AG941" s="11"/>
      <c r="AH941" s="11"/>
      <c r="AI941" s="11"/>
      <c r="AJ941" s="11"/>
      <c r="AK941" s="11"/>
    </row>
    <row r="942" ht="13.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89"/>
      <c r="AB942" s="11"/>
      <c r="AC942" s="264"/>
      <c r="AD942" s="264"/>
      <c r="AE942" s="11"/>
      <c r="AF942" s="11"/>
      <c r="AG942" s="11"/>
      <c r="AH942" s="11"/>
      <c r="AI942" s="11"/>
      <c r="AJ942" s="11"/>
      <c r="AK942" s="11"/>
    </row>
    <row r="943" ht="13.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89"/>
      <c r="AB943" s="11"/>
      <c r="AC943" s="264"/>
      <c r="AD943" s="264"/>
      <c r="AE943" s="11"/>
      <c r="AF943" s="11"/>
      <c r="AG943" s="11"/>
      <c r="AH943" s="11"/>
      <c r="AI943" s="11"/>
      <c r="AJ943" s="11"/>
      <c r="AK943" s="11"/>
    </row>
    <row r="944" ht="13.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89"/>
      <c r="AB944" s="11"/>
      <c r="AC944" s="264"/>
      <c r="AD944" s="264"/>
      <c r="AE944" s="11"/>
      <c r="AF944" s="11"/>
      <c r="AG944" s="11"/>
      <c r="AH944" s="11"/>
      <c r="AI944" s="11"/>
      <c r="AJ944" s="11"/>
      <c r="AK944" s="11"/>
    </row>
    <row r="945" ht="13.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89"/>
      <c r="AB945" s="11"/>
      <c r="AC945" s="264"/>
      <c r="AD945" s="264"/>
      <c r="AE945" s="11"/>
      <c r="AF945" s="11"/>
      <c r="AG945" s="11"/>
      <c r="AH945" s="11"/>
      <c r="AI945" s="11"/>
      <c r="AJ945" s="11"/>
      <c r="AK945" s="11"/>
    </row>
    <row r="946" ht="13.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89"/>
      <c r="AB946" s="11"/>
      <c r="AC946" s="264"/>
      <c r="AD946" s="264"/>
      <c r="AE946" s="11"/>
      <c r="AF946" s="11"/>
      <c r="AG946" s="11"/>
      <c r="AH946" s="11"/>
      <c r="AI946" s="11"/>
      <c r="AJ946" s="11"/>
      <c r="AK946" s="11"/>
    </row>
    <row r="947" ht="13.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89"/>
      <c r="AB947" s="11"/>
      <c r="AC947" s="264"/>
      <c r="AD947" s="264"/>
      <c r="AE947" s="11"/>
      <c r="AF947" s="11"/>
      <c r="AG947" s="11"/>
      <c r="AH947" s="11"/>
      <c r="AI947" s="11"/>
      <c r="AJ947" s="11"/>
      <c r="AK947" s="11"/>
    </row>
    <row r="948" ht="13.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89"/>
      <c r="AB948" s="11"/>
      <c r="AC948" s="264"/>
      <c r="AD948" s="264"/>
      <c r="AE948" s="11"/>
      <c r="AF948" s="11"/>
      <c r="AG948" s="11"/>
      <c r="AH948" s="11"/>
      <c r="AI948" s="11"/>
      <c r="AJ948" s="11"/>
      <c r="AK948" s="11"/>
    </row>
    <row r="949" ht="13.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89"/>
      <c r="AB949" s="11"/>
      <c r="AC949" s="264"/>
      <c r="AD949" s="264"/>
      <c r="AE949" s="11"/>
      <c r="AF949" s="11"/>
      <c r="AG949" s="11"/>
      <c r="AH949" s="11"/>
      <c r="AI949" s="11"/>
      <c r="AJ949" s="11"/>
      <c r="AK949" s="11"/>
    </row>
    <row r="950" ht="13.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89"/>
      <c r="AB950" s="11"/>
      <c r="AC950" s="264"/>
      <c r="AD950" s="264"/>
      <c r="AE950" s="11"/>
      <c r="AF950" s="11"/>
      <c r="AG950" s="11"/>
      <c r="AH950" s="11"/>
      <c r="AI950" s="11"/>
      <c r="AJ950" s="11"/>
      <c r="AK950" s="11"/>
    </row>
    <row r="951" ht="13.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89"/>
      <c r="AB951" s="11"/>
      <c r="AC951" s="264"/>
      <c r="AD951" s="264"/>
      <c r="AE951" s="11"/>
      <c r="AF951" s="11"/>
      <c r="AG951" s="11"/>
      <c r="AH951" s="11"/>
      <c r="AI951" s="11"/>
      <c r="AJ951" s="11"/>
      <c r="AK951" s="11"/>
    </row>
    <row r="952" ht="13.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89"/>
      <c r="AB952" s="11"/>
      <c r="AC952" s="264"/>
      <c r="AD952" s="264"/>
      <c r="AE952" s="11"/>
      <c r="AF952" s="11"/>
      <c r="AG952" s="11"/>
      <c r="AH952" s="11"/>
      <c r="AI952" s="11"/>
      <c r="AJ952" s="11"/>
      <c r="AK952" s="11"/>
    </row>
    <row r="953" ht="13.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89"/>
      <c r="AB953" s="11"/>
      <c r="AC953" s="264"/>
      <c r="AD953" s="264"/>
      <c r="AE953" s="11"/>
      <c r="AF953" s="11"/>
      <c r="AG953" s="11"/>
      <c r="AH953" s="11"/>
      <c r="AI953" s="11"/>
      <c r="AJ953" s="11"/>
      <c r="AK953" s="11"/>
    </row>
    <row r="954" ht="13.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89"/>
      <c r="AB954" s="11"/>
      <c r="AC954" s="264"/>
      <c r="AD954" s="264"/>
      <c r="AE954" s="11"/>
      <c r="AF954" s="11"/>
      <c r="AG954" s="11"/>
      <c r="AH954" s="11"/>
      <c r="AI954" s="11"/>
      <c r="AJ954" s="11"/>
      <c r="AK954" s="11"/>
    </row>
    <row r="955" ht="13.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89"/>
      <c r="AB955" s="11"/>
      <c r="AC955" s="264"/>
      <c r="AD955" s="264"/>
      <c r="AE955" s="11"/>
      <c r="AF955" s="11"/>
      <c r="AG955" s="11"/>
      <c r="AH955" s="11"/>
      <c r="AI955" s="11"/>
      <c r="AJ955" s="11"/>
      <c r="AK955" s="11"/>
    </row>
    <row r="956" ht="13.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89"/>
      <c r="AB956" s="11"/>
      <c r="AC956" s="264"/>
      <c r="AD956" s="264"/>
      <c r="AE956" s="11"/>
      <c r="AF956" s="11"/>
      <c r="AG956" s="11"/>
      <c r="AH956" s="11"/>
      <c r="AI956" s="11"/>
      <c r="AJ956" s="11"/>
      <c r="AK956" s="11"/>
    </row>
    <row r="957" ht="13.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89"/>
      <c r="AB957" s="11"/>
      <c r="AC957" s="264"/>
      <c r="AD957" s="264"/>
      <c r="AE957" s="11"/>
      <c r="AF957" s="11"/>
      <c r="AG957" s="11"/>
      <c r="AH957" s="11"/>
      <c r="AI957" s="11"/>
      <c r="AJ957" s="11"/>
      <c r="AK957" s="11"/>
    </row>
    <row r="958" ht="13.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89"/>
      <c r="AB958" s="11"/>
      <c r="AC958" s="264"/>
      <c r="AD958" s="264"/>
      <c r="AE958" s="11"/>
      <c r="AF958" s="11"/>
      <c r="AG958" s="11"/>
      <c r="AH958" s="11"/>
      <c r="AI958" s="11"/>
      <c r="AJ958" s="11"/>
      <c r="AK958" s="11"/>
    </row>
    <row r="959" ht="13.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89"/>
      <c r="AB959" s="11"/>
      <c r="AC959" s="264"/>
      <c r="AD959" s="264"/>
      <c r="AE959" s="11"/>
      <c r="AF959" s="11"/>
      <c r="AG959" s="11"/>
      <c r="AH959" s="11"/>
      <c r="AI959" s="11"/>
      <c r="AJ959" s="11"/>
      <c r="AK959" s="11"/>
    </row>
    <row r="960" ht="13.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89"/>
      <c r="AB960" s="11"/>
      <c r="AC960" s="264"/>
      <c r="AD960" s="264"/>
      <c r="AE960" s="11"/>
      <c r="AF960" s="11"/>
      <c r="AG960" s="11"/>
      <c r="AH960" s="11"/>
      <c r="AI960" s="11"/>
      <c r="AJ960" s="11"/>
      <c r="AK960" s="11"/>
    </row>
    <row r="961" ht="13.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89"/>
      <c r="AB961" s="11"/>
      <c r="AC961" s="264"/>
      <c r="AD961" s="264"/>
      <c r="AE961" s="11"/>
      <c r="AF961" s="11"/>
      <c r="AG961" s="11"/>
      <c r="AH961" s="11"/>
      <c r="AI961" s="11"/>
      <c r="AJ961" s="11"/>
      <c r="AK961" s="11"/>
    </row>
    <row r="962" ht="13.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89"/>
      <c r="AB962" s="11"/>
      <c r="AC962" s="264"/>
      <c r="AD962" s="264"/>
      <c r="AE962" s="11"/>
      <c r="AF962" s="11"/>
      <c r="AG962" s="11"/>
      <c r="AH962" s="11"/>
      <c r="AI962" s="11"/>
      <c r="AJ962" s="11"/>
      <c r="AK962" s="11"/>
    </row>
    <row r="963" ht="13.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89"/>
      <c r="AB963" s="11"/>
      <c r="AC963" s="264"/>
      <c r="AD963" s="264"/>
      <c r="AE963" s="11"/>
      <c r="AF963" s="11"/>
      <c r="AG963" s="11"/>
      <c r="AH963" s="11"/>
      <c r="AI963" s="11"/>
      <c r="AJ963" s="11"/>
      <c r="AK963" s="11"/>
    </row>
    <row r="964" ht="13.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89"/>
      <c r="AB964" s="11"/>
      <c r="AC964" s="264"/>
      <c r="AD964" s="264"/>
      <c r="AE964" s="11"/>
      <c r="AF964" s="11"/>
      <c r="AG964" s="11"/>
      <c r="AH964" s="11"/>
      <c r="AI964" s="11"/>
      <c r="AJ964" s="11"/>
      <c r="AK964" s="11"/>
    </row>
    <row r="965" ht="13.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89"/>
      <c r="AB965" s="11"/>
      <c r="AC965" s="264"/>
      <c r="AD965" s="264"/>
      <c r="AE965" s="11"/>
      <c r="AF965" s="11"/>
      <c r="AG965" s="11"/>
      <c r="AH965" s="11"/>
      <c r="AI965" s="11"/>
      <c r="AJ965" s="11"/>
      <c r="AK965" s="11"/>
    </row>
    <row r="966" ht="13.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89"/>
      <c r="AB966" s="11"/>
      <c r="AC966" s="264"/>
      <c r="AD966" s="264"/>
      <c r="AE966" s="11"/>
      <c r="AF966" s="11"/>
      <c r="AG966" s="11"/>
      <c r="AH966" s="11"/>
      <c r="AI966" s="11"/>
      <c r="AJ966" s="11"/>
      <c r="AK966" s="11"/>
    </row>
    <row r="967" ht="13.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89"/>
      <c r="AB967" s="11"/>
      <c r="AC967" s="264"/>
      <c r="AD967" s="264"/>
      <c r="AE967" s="11"/>
      <c r="AF967" s="11"/>
      <c r="AG967" s="11"/>
      <c r="AH967" s="11"/>
      <c r="AI967" s="11"/>
      <c r="AJ967" s="11"/>
      <c r="AK967" s="11"/>
    </row>
    <row r="968" ht="13.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89"/>
      <c r="AB968" s="11"/>
      <c r="AC968" s="264"/>
      <c r="AD968" s="264"/>
      <c r="AE968" s="11"/>
      <c r="AF968" s="11"/>
      <c r="AG968" s="11"/>
      <c r="AH968" s="11"/>
      <c r="AI968" s="11"/>
      <c r="AJ968" s="11"/>
      <c r="AK968" s="11"/>
    </row>
    <row r="969" ht="13.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89"/>
      <c r="AB969" s="11"/>
      <c r="AC969" s="264"/>
      <c r="AD969" s="264"/>
      <c r="AE969" s="11"/>
      <c r="AF969" s="11"/>
      <c r="AG969" s="11"/>
      <c r="AH969" s="11"/>
      <c r="AI969" s="11"/>
      <c r="AJ969" s="11"/>
      <c r="AK969" s="11"/>
    </row>
    <row r="970" ht="13.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89"/>
      <c r="AB970" s="11"/>
      <c r="AC970" s="264"/>
      <c r="AD970" s="264"/>
      <c r="AE970" s="11"/>
      <c r="AF970" s="11"/>
      <c r="AG970" s="11"/>
      <c r="AH970" s="11"/>
      <c r="AI970" s="11"/>
      <c r="AJ970" s="11"/>
      <c r="AK970" s="11"/>
    </row>
    <row r="971" ht="13.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89"/>
      <c r="AB971" s="11"/>
      <c r="AC971" s="264"/>
      <c r="AD971" s="264"/>
      <c r="AE971" s="11"/>
      <c r="AF971" s="11"/>
      <c r="AG971" s="11"/>
      <c r="AH971" s="11"/>
      <c r="AI971" s="11"/>
      <c r="AJ971" s="11"/>
      <c r="AK971" s="11"/>
    </row>
    <row r="972" ht="13.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89"/>
      <c r="AB972" s="11"/>
      <c r="AC972" s="264"/>
      <c r="AD972" s="264"/>
      <c r="AE972" s="11"/>
      <c r="AF972" s="11"/>
      <c r="AG972" s="11"/>
      <c r="AH972" s="11"/>
      <c r="AI972" s="11"/>
      <c r="AJ972" s="11"/>
      <c r="AK972" s="11"/>
    </row>
    <row r="973" ht="13.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89"/>
      <c r="AB973" s="11"/>
      <c r="AC973" s="264"/>
      <c r="AD973" s="264"/>
      <c r="AE973" s="11"/>
      <c r="AF973" s="11"/>
      <c r="AG973" s="11"/>
      <c r="AH973" s="11"/>
      <c r="AI973" s="11"/>
      <c r="AJ973" s="11"/>
      <c r="AK973" s="11"/>
    </row>
    <row r="974" ht="13.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89"/>
      <c r="AB974" s="11"/>
      <c r="AC974" s="264"/>
      <c r="AD974" s="264"/>
      <c r="AE974" s="11"/>
      <c r="AF974" s="11"/>
      <c r="AG974" s="11"/>
      <c r="AH974" s="11"/>
      <c r="AI974" s="11"/>
      <c r="AJ974" s="11"/>
      <c r="AK974" s="11"/>
    </row>
    <row r="975" ht="13.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89"/>
      <c r="AB975" s="11"/>
      <c r="AC975" s="264"/>
      <c r="AD975" s="264"/>
      <c r="AE975" s="11"/>
      <c r="AF975" s="11"/>
      <c r="AG975" s="11"/>
      <c r="AH975" s="11"/>
      <c r="AI975" s="11"/>
      <c r="AJ975" s="11"/>
      <c r="AK975" s="11"/>
    </row>
    <row r="976" ht="13.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89"/>
      <c r="AB976" s="11"/>
      <c r="AC976" s="264"/>
      <c r="AD976" s="264"/>
      <c r="AE976" s="11"/>
      <c r="AF976" s="11"/>
      <c r="AG976" s="11"/>
      <c r="AH976" s="11"/>
      <c r="AI976" s="11"/>
      <c r="AJ976" s="11"/>
      <c r="AK976" s="11"/>
    </row>
    <row r="977" ht="13.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89"/>
      <c r="AB977" s="11"/>
      <c r="AC977" s="264"/>
      <c r="AD977" s="264"/>
      <c r="AE977" s="11"/>
      <c r="AF977" s="11"/>
      <c r="AG977" s="11"/>
      <c r="AH977" s="11"/>
      <c r="AI977" s="11"/>
      <c r="AJ977" s="11"/>
      <c r="AK977" s="11"/>
    </row>
    <row r="978" ht="13.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89"/>
      <c r="AB978" s="11"/>
      <c r="AC978" s="264"/>
      <c r="AD978" s="264"/>
      <c r="AE978" s="11"/>
      <c r="AF978" s="11"/>
      <c r="AG978" s="11"/>
      <c r="AH978" s="11"/>
      <c r="AI978" s="11"/>
      <c r="AJ978" s="11"/>
      <c r="AK978" s="11"/>
    </row>
    <row r="979" ht="13.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89"/>
      <c r="AB979" s="11"/>
      <c r="AC979" s="264"/>
      <c r="AD979" s="264"/>
      <c r="AE979" s="11"/>
      <c r="AF979" s="11"/>
      <c r="AG979" s="11"/>
      <c r="AH979" s="11"/>
      <c r="AI979" s="11"/>
      <c r="AJ979" s="11"/>
      <c r="AK979" s="11"/>
    </row>
    <row r="980" ht="13.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89"/>
      <c r="AB980" s="11"/>
      <c r="AC980" s="264"/>
      <c r="AD980" s="264"/>
      <c r="AE980" s="11"/>
      <c r="AF980" s="11"/>
      <c r="AG980" s="11"/>
      <c r="AH980" s="11"/>
      <c r="AI980" s="11"/>
      <c r="AJ980" s="11"/>
      <c r="AK980" s="11"/>
    </row>
    <row r="981" ht="13.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89"/>
      <c r="AB981" s="11"/>
      <c r="AC981" s="264"/>
      <c r="AD981" s="264"/>
      <c r="AE981" s="11"/>
      <c r="AF981" s="11"/>
      <c r="AG981" s="11"/>
      <c r="AH981" s="11"/>
      <c r="AI981" s="11"/>
      <c r="AJ981" s="11"/>
      <c r="AK981" s="11"/>
    </row>
    <row r="982" ht="13.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89"/>
      <c r="AB982" s="11"/>
      <c r="AC982" s="264"/>
      <c r="AD982" s="264"/>
      <c r="AE982" s="11"/>
      <c r="AF982" s="11"/>
      <c r="AG982" s="11"/>
      <c r="AH982" s="11"/>
      <c r="AI982" s="11"/>
      <c r="AJ982" s="11"/>
      <c r="AK982" s="11"/>
    </row>
    <row r="983" ht="13.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89"/>
      <c r="AB983" s="11"/>
      <c r="AC983" s="264"/>
      <c r="AD983" s="264"/>
      <c r="AE983" s="11"/>
      <c r="AF983" s="11"/>
      <c r="AG983" s="11"/>
      <c r="AH983" s="11"/>
      <c r="AI983" s="11"/>
      <c r="AJ983" s="11"/>
      <c r="AK983" s="11"/>
    </row>
    <row r="984" ht="13.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89"/>
      <c r="AB984" s="11"/>
      <c r="AC984" s="264"/>
      <c r="AD984" s="264"/>
      <c r="AE984" s="11"/>
      <c r="AF984" s="11"/>
      <c r="AG984" s="11"/>
      <c r="AH984" s="11"/>
      <c r="AI984" s="11"/>
      <c r="AJ984" s="11"/>
      <c r="AK984" s="11"/>
    </row>
    <row r="985" ht="13.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89"/>
      <c r="AB985" s="11"/>
      <c r="AC985" s="264"/>
      <c r="AD985" s="264"/>
      <c r="AE985" s="11"/>
      <c r="AF985" s="11"/>
      <c r="AG985" s="11"/>
      <c r="AH985" s="11"/>
      <c r="AI985" s="11"/>
      <c r="AJ985" s="11"/>
      <c r="AK985" s="11"/>
    </row>
    <row r="986" ht="13.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89"/>
      <c r="AB986" s="11"/>
      <c r="AC986" s="264"/>
      <c r="AD986" s="264"/>
      <c r="AE986" s="11"/>
      <c r="AF986" s="11"/>
      <c r="AG986" s="11"/>
      <c r="AH986" s="11"/>
      <c r="AI986" s="11"/>
      <c r="AJ986" s="11"/>
      <c r="AK986" s="11"/>
    </row>
    <row r="987" ht="13.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89"/>
      <c r="AB987" s="11"/>
      <c r="AC987" s="264"/>
      <c r="AD987" s="264"/>
      <c r="AE987" s="11"/>
      <c r="AF987" s="11"/>
      <c r="AG987" s="11"/>
      <c r="AH987" s="11"/>
      <c r="AI987" s="11"/>
      <c r="AJ987" s="11"/>
      <c r="AK987" s="11"/>
    </row>
    <row r="988" ht="13.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89"/>
      <c r="AB988" s="11"/>
      <c r="AC988" s="264"/>
      <c r="AD988" s="264"/>
      <c r="AE988" s="11"/>
      <c r="AF988" s="11"/>
      <c r="AG988" s="11"/>
      <c r="AH988" s="11"/>
      <c r="AI988" s="11"/>
      <c r="AJ988" s="11"/>
      <c r="AK988" s="11"/>
    </row>
    <row r="989" ht="13.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89"/>
      <c r="AB989" s="11"/>
      <c r="AC989" s="264"/>
      <c r="AD989" s="264"/>
      <c r="AE989" s="11"/>
      <c r="AF989" s="11"/>
      <c r="AG989" s="11"/>
      <c r="AH989" s="11"/>
      <c r="AI989" s="11"/>
      <c r="AJ989" s="11"/>
      <c r="AK989" s="11"/>
    </row>
    <row r="990" ht="13.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89"/>
      <c r="AB990" s="11"/>
      <c r="AC990" s="264"/>
      <c r="AD990" s="264"/>
      <c r="AE990" s="11"/>
      <c r="AF990" s="11"/>
      <c r="AG990" s="11"/>
      <c r="AH990" s="11"/>
      <c r="AI990" s="11"/>
      <c r="AJ990" s="11"/>
      <c r="AK990" s="11"/>
    </row>
    <row r="991" ht="13.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89"/>
      <c r="AB991" s="11"/>
      <c r="AC991" s="264"/>
      <c r="AD991" s="264"/>
      <c r="AE991" s="11"/>
      <c r="AF991" s="11"/>
      <c r="AG991" s="11"/>
      <c r="AH991" s="11"/>
      <c r="AI991" s="11"/>
      <c r="AJ991" s="11"/>
      <c r="AK991" s="11"/>
    </row>
    <row r="992" ht="13.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89"/>
      <c r="AB992" s="11"/>
      <c r="AC992" s="264"/>
      <c r="AD992" s="264"/>
      <c r="AE992" s="11"/>
      <c r="AF992" s="11"/>
      <c r="AG992" s="11"/>
      <c r="AH992" s="11"/>
      <c r="AI992" s="11"/>
      <c r="AJ992" s="11"/>
      <c r="AK992" s="11"/>
    </row>
    <row r="993" ht="13.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89"/>
      <c r="AB993" s="11"/>
      <c r="AC993" s="264"/>
      <c r="AD993" s="264"/>
      <c r="AE993" s="11"/>
      <c r="AF993" s="11"/>
      <c r="AG993" s="11"/>
      <c r="AH993" s="11"/>
      <c r="AI993" s="11"/>
      <c r="AJ993" s="11"/>
      <c r="AK993" s="11"/>
    </row>
    <row r="994" ht="13.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89"/>
      <c r="AB994" s="11"/>
      <c r="AC994" s="264"/>
      <c r="AD994" s="264"/>
      <c r="AE994" s="11"/>
      <c r="AF994" s="11"/>
      <c r="AG994" s="11"/>
      <c r="AH994" s="11"/>
      <c r="AI994" s="11"/>
      <c r="AJ994" s="11"/>
      <c r="AK994" s="11"/>
    </row>
    <row r="995" ht="13.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89"/>
      <c r="AB995" s="11"/>
      <c r="AC995" s="264"/>
      <c r="AD995" s="264"/>
      <c r="AE995" s="11"/>
      <c r="AF995" s="11"/>
      <c r="AG995" s="11"/>
      <c r="AH995" s="11"/>
      <c r="AI995" s="11"/>
      <c r="AJ995" s="11"/>
      <c r="AK995" s="11"/>
    </row>
    <row r="996" ht="13.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89"/>
      <c r="AB996" s="11"/>
      <c r="AC996" s="264"/>
      <c r="AD996" s="264"/>
      <c r="AE996" s="11"/>
      <c r="AF996" s="11"/>
      <c r="AG996" s="11"/>
      <c r="AH996" s="11"/>
      <c r="AI996" s="11"/>
      <c r="AJ996" s="11"/>
      <c r="AK996" s="11"/>
    </row>
    <row r="997" ht="13.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89"/>
      <c r="AB997" s="11"/>
      <c r="AC997" s="264"/>
      <c r="AD997" s="264"/>
      <c r="AE997" s="11"/>
      <c r="AF997" s="11"/>
      <c r="AG997" s="11"/>
      <c r="AH997" s="11"/>
      <c r="AI997" s="11"/>
      <c r="AJ997" s="11"/>
      <c r="AK997" s="11"/>
    </row>
    <row r="998" ht="13.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89"/>
      <c r="AB998" s="11"/>
      <c r="AC998" s="264"/>
      <c r="AD998" s="264"/>
      <c r="AE998" s="11"/>
      <c r="AF998" s="11"/>
      <c r="AG998" s="11"/>
      <c r="AH998" s="11"/>
      <c r="AI998" s="11"/>
      <c r="AJ998" s="11"/>
      <c r="AK998" s="11"/>
    </row>
    <row r="999" ht="13.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89"/>
      <c r="AB999" s="11"/>
      <c r="AC999" s="264"/>
      <c r="AD999" s="264"/>
      <c r="AE999" s="11"/>
      <c r="AF999" s="11"/>
      <c r="AG999" s="11"/>
      <c r="AH999" s="11"/>
      <c r="AI999" s="11"/>
      <c r="AJ999" s="11"/>
      <c r="AK999" s="11"/>
    </row>
    <row r="1000" ht="13.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89"/>
      <c r="AB1000" s="11"/>
      <c r="AC1000" s="264"/>
      <c r="AD1000" s="264"/>
      <c r="AE1000" s="11"/>
      <c r="AF1000" s="11"/>
      <c r="AG1000" s="11"/>
      <c r="AH1000" s="11"/>
      <c r="AI1000" s="11"/>
      <c r="AJ1000" s="11"/>
      <c r="AK1000" s="11"/>
    </row>
  </sheetData>
  <mergeCells count="310">
    <mergeCell ref="J71:R71"/>
    <mergeCell ref="J73:R73"/>
    <mergeCell ref="S73:T73"/>
    <mergeCell ref="U73:V73"/>
    <mergeCell ref="W73:X73"/>
    <mergeCell ref="H68:Y68"/>
    <mergeCell ref="A69:Y69"/>
    <mergeCell ref="H70:Y70"/>
    <mergeCell ref="S71:T71"/>
    <mergeCell ref="U71:V71"/>
    <mergeCell ref="W71:X71"/>
    <mergeCell ref="B72:Y72"/>
    <mergeCell ref="A38:G38"/>
    <mergeCell ref="H38:I38"/>
    <mergeCell ref="J38:U38"/>
    <mergeCell ref="V38:Y38"/>
    <mergeCell ref="H39:H40"/>
    <mergeCell ref="I39:I40"/>
    <mergeCell ref="Y39:Y40"/>
    <mergeCell ref="W40:X40"/>
    <mergeCell ref="B40:G40"/>
    <mergeCell ref="J40:V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6:G66"/>
    <mergeCell ref="A68:G68"/>
    <mergeCell ref="A70:G70"/>
    <mergeCell ref="B71:G71"/>
    <mergeCell ref="B73:G73"/>
    <mergeCell ref="B75:G75"/>
    <mergeCell ref="B77:G77"/>
    <mergeCell ref="B60:G60"/>
    <mergeCell ref="B61:G61"/>
    <mergeCell ref="B62:G62"/>
    <mergeCell ref="B63:G63"/>
    <mergeCell ref="B64:G64"/>
    <mergeCell ref="B65:G65"/>
    <mergeCell ref="A67:Y67"/>
    <mergeCell ref="S77:T77"/>
    <mergeCell ref="U77:V77"/>
    <mergeCell ref="B86:Y86"/>
    <mergeCell ref="J87:R87"/>
    <mergeCell ref="S87:T87"/>
    <mergeCell ref="U87:V87"/>
    <mergeCell ref="W87:X87"/>
    <mergeCell ref="B88:Y88"/>
    <mergeCell ref="W89:X89"/>
    <mergeCell ref="B91:G91"/>
    <mergeCell ref="B93:G93"/>
    <mergeCell ref="B95:G95"/>
    <mergeCell ref="B97:G97"/>
    <mergeCell ref="B99:G99"/>
    <mergeCell ref="B101:G101"/>
    <mergeCell ref="J89:R89"/>
    <mergeCell ref="B90:Y90"/>
    <mergeCell ref="J91:R91"/>
    <mergeCell ref="S91:T91"/>
    <mergeCell ref="U91:V91"/>
    <mergeCell ref="W91:X91"/>
    <mergeCell ref="B92:Y92"/>
    <mergeCell ref="U95:V95"/>
    <mergeCell ref="W95:X95"/>
    <mergeCell ref="J95:R95"/>
    <mergeCell ref="J97:R97"/>
    <mergeCell ref="S97:T97"/>
    <mergeCell ref="U97:V97"/>
    <mergeCell ref="W97:X97"/>
    <mergeCell ref="J93:R93"/>
    <mergeCell ref="S93:T93"/>
    <mergeCell ref="U93:V93"/>
    <mergeCell ref="W93:X93"/>
    <mergeCell ref="B94:Y94"/>
    <mergeCell ref="S95:T95"/>
    <mergeCell ref="B96:Y96"/>
    <mergeCell ref="S101:T101"/>
    <mergeCell ref="U101:V101"/>
    <mergeCell ref="B110:Y110"/>
    <mergeCell ref="J111:R111"/>
    <mergeCell ref="S111:T111"/>
    <mergeCell ref="U111:V111"/>
    <mergeCell ref="W111:X111"/>
    <mergeCell ref="B112:Y112"/>
    <mergeCell ref="W113:X113"/>
    <mergeCell ref="B115:G115"/>
    <mergeCell ref="B117:G117"/>
    <mergeCell ref="B119:G119"/>
    <mergeCell ref="J113:R113"/>
    <mergeCell ref="B114:Y114"/>
    <mergeCell ref="J115:R115"/>
    <mergeCell ref="S115:T115"/>
    <mergeCell ref="U115:V115"/>
    <mergeCell ref="W115:X115"/>
    <mergeCell ref="B116:Y116"/>
    <mergeCell ref="U119:V119"/>
    <mergeCell ref="W119:X119"/>
    <mergeCell ref="J117:R117"/>
    <mergeCell ref="S117:T117"/>
    <mergeCell ref="U117:V117"/>
    <mergeCell ref="W117:X117"/>
    <mergeCell ref="B118:Y118"/>
    <mergeCell ref="J119:R119"/>
    <mergeCell ref="S119:T119"/>
    <mergeCell ref="B120:Y120"/>
    <mergeCell ref="B98:Y98"/>
    <mergeCell ref="J99:R99"/>
    <mergeCell ref="S99:T99"/>
    <mergeCell ref="U99:V99"/>
    <mergeCell ref="W99:X99"/>
    <mergeCell ref="B100:Y100"/>
    <mergeCell ref="W101:X101"/>
    <mergeCell ref="B103:G103"/>
    <mergeCell ref="B105:G105"/>
    <mergeCell ref="B107:G107"/>
    <mergeCell ref="B109:G109"/>
    <mergeCell ref="B111:G111"/>
    <mergeCell ref="B113:G113"/>
    <mergeCell ref="J101:R101"/>
    <mergeCell ref="B102:Y102"/>
    <mergeCell ref="J103:R103"/>
    <mergeCell ref="S103:T103"/>
    <mergeCell ref="U103:V103"/>
    <mergeCell ref="W103:X103"/>
    <mergeCell ref="B104:Y104"/>
    <mergeCell ref="U107:V107"/>
    <mergeCell ref="W107:X107"/>
    <mergeCell ref="J107:R107"/>
    <mergeCell ref="J109:R109"/>
    <mergeCell ref="S109:T109"/>
    <mergeCell ref="U109:V109"/>
    <mergeCell ref="W109:X109"/>
    <mergeCell ref="J105:R105"/>
    <mergeCell ref="S105:T105"/>
    <mergeCell ref="U105:V105"/>
    <mergeCell ref="W105:X105"/>
    <mergeCell ref="B106:Y106"/>
    <mergeCell ref="S107:T107"/>
    <mergeCell ref="B108:Y108"/>
    <mergeCell ref="S113:T113"/>
    <mergeCell ref="U113:V113"/>
    <mergeCell ref="S7:T7"/>
    <mergeCell ref="U7:W7"/>
    <mergeCell ref="AA8:AC8"/>
    <mergeCell ref="A1:W1"/>
    <mergeCell ref="A4:Y4"/>
    <mergeCell ref="A5:Y5"/>
    <mergeCell ref="B7:F7"/>
    <mergeCell ref="G7:H7"/>
    <mergeCell ref="I7:K7"/>
    <mergeCell ref="L7:R7"/>
    <mergeCell ref="A9:Y9"/>
    <mergeCell ref="A10:Y10"/>
    <mergeCell ref="D11:E11"/>
    <mergeCell ref="G11:H11"/>
    <mergeCell ref="K11:Q11"/>
    <mergeCell ref="R11:S11"/>
    <mergeCell ref="T11:V11"/>
    <mergeCell ref="Q15:R15"/>
    <mergeCell ref="S15:X15"/>
    <mergeCell ref="I11:J11"/>
    <mergeCell ref="A13:M13"/>
    <mergeCell ref="N13:O13"/>
    <mergeCell ref="P13:X13"/>
    <mergeCell ref="A14:Y14"/>
    <mergeCell ref="A15:H15"/>
    <mergeCell ref="J15:P15"/>
    <mergeCell ref="I17:J17"/>
    <mergeCell ref="I18:J18"/>
    <mergeCell ref="K18:L18"/>
    <mergeCell ref="M18:N18"/>
    <mergeCell ref="R24:W24"/>
    <mergeCell ref="R25:W25"/>
    <mergeCell ref="R18:W18"/>
    <mergeCell ref="X18:Y18"/>
    <mergeCell ref="R19:W19"/>
    <mergeCell ref="R20:W20"/>
    <mergeCell ref="R21:W21"/>
    <mergeCell ref="R22:W22"/>
    <mergeCell ref="R23:W23"/>
    <mergeCell ref="I26:J26"/>
    <mergeCell ref="I27:J27"/>
    <mergeCell ref="K27:L27"/>
    <mergeCell ref="M27:N27"/>
    <mergeCell ref="I28:J28"/>
    <mergeCell ref="K28:L28"/>
    <mergeCell ref="I22:J22"/>
    <mergeCell ref="I23:J23"/>
    <mergeCell ref="K23:L23"/>
    <mergeCell ref="M23:N23"/>
    <mergeCell ref="O25:Q28"/>
    <mergeCell ref="K26:L26"/>
    <mergeCell ref="M26:N26"/>
    <mergeCell ref="M28:N28"/>
    <mergeCell ref="R28:W28"/>
    <mergeCell ref="A29:Q29"/>
    <mergeCell ref="A26:E26"/>
    <mergeCell ref="A27:E27"/>
    <mergeCell ref="F27:G27"/>
    <mergeCell ref="A28:E28"/>
    <mergeCell ref="F28:G28"/>
    <mergeCell ref="A31:H31"/>
    <mergeCell ref="I31:M31"/>
    <mergeCell ref="I33:O33"/>
    <mergeCell ref="P33:Q33"/>
    <mergeCell ref="N31:Q31"/>
    <mergeCell ref="R31:W31"/>
    <mergeCell ref="A32:G32"/>
    <mergeCell ref="I32:O32"/>
    <mergeCell ref="P32:Q32"/>
    <mergeCell ref="R32:W32"/>
    <mergeCell ref="A33:G33"/>
    <mergeCell ref="A17:E17"/>
    <mergeCell ref="F17:G17"/>
    <mergeCell ref="K17:L17"/>
    <mergeCell ref="M17:N17"/>
    <mergeCell ref="R17:W17"/>
    <mergeCell ref="A18:E18"/>
    <mergeCell ref="F18:G18"/>
    <mergeCell ref="A19:E19"/>
    <mergeCell ref="F19:G19"/>
    <mergeCell ref="I19:J19"/>
    <mergeCell ref="K19:L19"/>
    <mergeCell ref="M19:N19"/>
    <mergeCell ref="F20:G20"/>
    <mergeCell ref="M20:N20"/>
    <mergeCell ref="I20:J20"/>
    <mergeCell ref="K20:L20"/>
    <mergeCell ref="I21:J21"/>
    <mergeCell ref="K21:L21"/>
    <mergeCell ref="M21:N21"/>
    <mergeCell ref="K22:L22"/>
    <mergeCell ref="M22:N22"/>
    <mergeCell ref="A24:E24"/>
    <mergeCell ref="F24:G24"/>
    <mergeCell ref="I24:J24"/>
    <mergeCell ref="K24:L24"/>
    <mergeCell ref="M24:N24"/>
    <mergeCell ref="A20:E20"/>
    <mergeCell ref="A21:E21"/>
    <mergeCell ref="F21:G21"/>
    <mergeCell ref="A22:E22"/>
    <mergeCell ref="F22:G22"/>
    <mergeCell ref="A23:E23"/>
    <mergeCell ref="F23:G23"/>
    <mergeCell ref="A25:E25"/>
    <mergeCell ref="F25:G25"/>
    <mergeCell ref="I25:J25"/>
    <mergeCell ref="K25:L25"/>
    <mergeCell ref="M25:N25"/>
    <mergeCell ref="F26:G26"/>
    <mergeCell ref="R26:W26"/>
    <mergeCell ref="A34:G34"/>
    <mergeCell ref="I34:O34"/>
    <mergeCell ref="P34:Q34"/>
    <mergeCell ref="A35:G35"/>
    <mergeCell ref="I35:O35"/>
    <mergeCell ref="P35:Q35"/>
    <mergeCell ref="A37:Y37"/>
    <mergeCell ref="B74:Y74"/>
    <mergeCell ref="J75:R75"/>
    <mergeCell ref="S75:T75"/>
    <mergeCell ref="U75:V75"/>
    <mergeCell ref="W75:X75"/>
    <mergeCell ref="B76:Y76"/>
    <mergeCell ref="W77:X77"/>
    <mergeCell ref="B79:G79"/>
    <mergeCell ref="B81:G81"/>
    <mergeCell ref="B83:G83"/>
    <mergeCell ref="B85:G85"/>
    <mergeCell ref="B87:G87"/>
    <mergeCell ref="B89:G89"/>
    <mergeCell ref="J77:R77"/>
    <mergeCell ref="B78:Y78"/>
    <mergeCell ref="J79:R79"/>
    <mergeCell ref="S79:T79"/>
    <mergeCell ref="U79:V79"/>
    <mergeCell ref="W79:X79"/>
    <mergeCell ref="B80:Y80"/>
    <mergeCell ref="U83:V83"/>
    <mergeCell ref="W83:X83"/>
    <mergeCell ref="J83:R83"/>
    <mergeCell ref="J85:R85"/>
    <mergeCell ref="S85:T85"/>
    <mergeCell ref="U85:V85"/>
    <mergeCell ref="W85:X85"/>
    <mergeCell ref="J81:R81"/>
    <mergeCell ref="S81:T81"/>
    <mergeCell ref="U81:V81"/>
    <mergeCell ref="W81:X81"/>
    <mergeCell ref="B82:Y82"/>
    <mergeCell ref="S83:T83"/>
    <mergeCell ref="B84:Y84"/>
    <mergeCell ref="S89:T89"/>
    <mergeCell ref="U89:V89"/>
  </mergeCells>
  <dataValidations>
    <dataValidation type="list" allowBlank="1" showErrorMessage="1" sqref="AD8 L16:M16 Y15:Y16 X19:X22 F20:F23 H20:I23 K20:K23 M20:M23 F28 H28:I28 K28 M28 X24:Y28 P32:P34 H33:H35 W33:W35 Y31:Y35">
      <formula1>$AB$34:$AB$35</formula1>
    </dataValidation>
    <dataValidation type="list" allowBlank="1" showErrorMessage="1" sqref="F18 H18:I18 K18 M18 F25:F27 H25:I27 K25:K27 M25:M27">
      <formula1>$AA$18:$AA$60</formula1>
    </dataValidation>
    <dataValidation type="list" allowBlank="1" showInputMessage="1" showErrorMessage="1" prompt="Select one" sqref="X18">
      <formula1>$AB$40:$AB$57</formula1>
    </dataValidation>
    <dataValidation type="list" allowBlank="1" showErrorMessage="1" sqref="F24 H24:I24 K24 M24">
      <formula1>$AB$22:$AB$29</formula1>
    </dataValidation>
  </dataValidations>
  <printOptions/>
  <pageMargins bottom="0.5" footer="0.0" header="0.0" left="0.5" right="0.5" top="0.5"/>
  <pageSetup fitToHeight="0"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5.29"/>
    <col customWidth="1" min="3" max="5" width="3.57"/>
    <col customWidth="1" min="6" max="6" width="2.86"/>
    <col customWidth="1" min="7" max="7" width="3.43"/>
    <col customWidth="1" min="8" max="8" width="6.43"/>
    <col customWidth="1" min="9" max="9" width="4.29"/>
    <col customWidth="1" min="10" max="22" width="3.0"/>
    <col customWidth="1" min="23" max="25" width="7.57"/>
    <col customWidth="1" hidden="1" min="26" max="28" width="9.14"/>
    <col customWidth="1" min="29" max="29" width="72.86"/>
    <col customWidth="1" min="30" max="37" width="9.14"/>
  </cols>
  <sheetData>
    <row r="1" ht="29.25" customHeight="1">
      <c r="A1" s="6" t="s">
        <v>599</v>
      </c>
      <c r="X1" s="11"/>
      <c r="Y1" s="11"/>
      <c r="Z1" s="11"/>
      <c r="AA1" s="189"/>
      <c r="AB1" s="11"/>
      <c r="AC1" s="263" t="s">
        <v>686</v>
      </c>
      <c r="AD1" s="11"/>
      <c r="AE1" s="11"/>
      <c r="AF1" s="11"/>
      <c r="AG1" s="11"/>
      <c r="AH1" s="11"/>
      <c r="AI1" s="11"/>
      <c r="AJ1" s="11"/>
      <c r="AK1" s="11"/>
    </row>
    <row r="2" ht="13.5"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89"/>
      <c r="AB2" s="11"/>
      <c r="AC2" s="264" t="s">
        <v>687</v>
      </c>
      <c r="AD2" s="11"/>
      <c r="AE2" s="11"/>
      <c r="AF2" s="11"/>
      <c r="AG2" s="11"/>
      <c r="AH2" s="11"/>
      <c r="AI2" s="11"/>
      <c r="AJ2" s="11"/>
      <c r="AK2" s="11"/>
    </row>
    <row r="3" ht="13.5" customHeight="1">
      <c r="A3" s="11"/>
      <c r="B3" s="11"/>
      <c r="C3" s="11"/>
      <c r="D3" s="11"/>
      <c r="E3" s="11"/>
      <c r="F3" s="11"/>
      <c r="G3" s="11"/>
      <c r="H3" s="11"/>
      <c r="I3" s="11"/>
      <c r="J3" s="11"/>
      <c r="K3" s="11"/>
      <c r="L3" s="11"/>
      <c r="M3" s="11"/>
      <c r="N3" s="11"/>
      <c r="O3" s="11"/>
      <c r="P3" s="11"/>
      <c r="Q3" s="11"/>
      <c r="R3" s="11"/>
      <c r="S3" s="11"/>
      <c r="T3" s="11"/>
      <c r="U3" s="11"/>
      <c r="V3" s="11"/>
      <c r="W3" s="11"/>
      <c r="X3" s="11"/>
      <c r="Y3" s="11"/>
      <c r="Z3" s="11"/>
      <c r="AA3" s="189"/>
      <c r="AB3" s="11"/>
      <c r="AC3" s="264" t="s">
        <v>688</v>
      </c>
      <c r="AD3" s="11"/>
      <c r="AE3" s="11"/>
      <c r="AF3" s="11"/>
      <c r="AG3" s="11"/>
      <c r="AH3" s="11"/>
      <c r="AI3" s="11"/>
      <c r="AJ3" s="11"/>
      <c r="AK3" s="11"/>
    </row>
    <row r="4" ht="13.5" customHeight="1">
      <c r="A4" s="265" t="s">
        <v>1279</v>
      </c>
      <c r="Z4" s="11"/>
      <c r="AA4" s="189"/>
      <c r="AB4" s="11"/>
      <c r="AC4" s="266" t="s">
        <v>690</v>
      </c>
      <c r="AD4" s="11"/>
      <c r="AE4" s="11"/>
      <c r="AF4" s="11"/>
      <c r="AG4" s="11"/>
      <c r="AH4" s="11"/>
      <c r="AI4" s="11"/>
      <c r="AJ4" s="11"/>
      <c r="AK4" s="11"/>
    </row>
    <row r="5" ht="18.0" customHeight="1">
      <c r="A5" s="267" t="str">
        <f>IF('Task 1'!C7="","",'Task 1'!C7)</f>
        <v>SECA</v>
      </c>
      <c r="Z5" s="11"/>
      <c r="AA5" s="189"/>
      <c r="AB5" s="11"/>
      <c r="AC5" s="264" t="s">
        <v>692</v>
      </c>
      <c r="AD5" s="11"/>
      <c r="AE5" s="11"/>
      <c r="AF5" s="11"/>
      <c r="AG5" s="11"/>
      <c r="AH5" s="11"/>
      <c r="AI5" s="11"/>
      <c r="AJ5" s="11"/>
      <c r="AK5" s="11"/>
    </row>
    <row r="6" ht="3.0" customHeight="1">
      <c r="A6" s="267"/>
      <c r="B6" s="267"/>
      <c r="C6" s="267"/>
      <c r="D6" s="5"/>
      <c r="E6" s="5"/>
      <c r="F6" s="5"/>
      <c r="G6" s="5"/>
      <c r="H6" s="5"/>
      <c r="I6" s="5"/>
      <c r="J6" s="5"/>
      <c r="K6" s="5"/>
      <c r="L6" s="5"/>
      <c r="M6" s="5"/>
      <c r="N6" s="5"/>
      <c r="O6" s="5"/>
      <c r="P6" s="5"/>
      <c r="Q6" s="5"/>
      <c r="R6" s="5"/>
      <c r="S6" s="5"/>
      <c r="T6" s="5"/>
      <c r="U6" s="5"/>
      <c r="V6" s="5"/>
      <c r="W6" s="5"/>
      <c r="X6" s="5"/>
      <c r="Y6" s="5"/>
      <c r="Z6" s="11"/>
      <c r="AA6" s="189"/>
      <c r="AB6" s="11"/>
      <c r="AC6" s="264"/>
      <c r="AD6" s="11"/>
      <c r="AE6" s="11"/>
      <c r="AF6" s="11"/>
      <c r="AG6" s="11"/>
      <c r="AH6" s="11"/>
      <c r="AI6" s="11"/>
      <c r="AJ6" s="11"/>
      <c r="AK6" s="11"/>
    </row>
    <row r="7" ht="18.0" customHeight="1">
      <c r="A7" s="268" t="s">
        <v>608</v>
      </c>
      <c r="B7" s="269" t="s">
        <v>672</v>
      </c>
      <c r="G7" s="270" t="str">
        <f>IF('Task 1'!B7="","",'Task 1'!B7)</f>
        <v>2019-2020</v>
      </c>
      <c r="I7" s="271" t="s">
        <v>36</v>
      </c>
      <c r="L7" s="269" t="str">
        <f>IF('Task 1'!F7="","",'Task 1'!F7)</f>
        <v>H92588</v>
      </c>
      <c r="S7" s="271" t="s">
        <v>39</v>
      </c>
      <c r="U7" s="269" t="str">
        <f>IF('Task 1'!J7="","",'Task 1'!J7)</f>
        <v>27 North</v>
      </c>
      <c r="X7" s="271" t="s">
        <v>38</v>
      </c>
      <c r="Y7" s="270">
        <f>IF('Task 1'!I7="","",'Task 1'!I7)</f>
        <v>16</v>
      </c>
      <c r="Z7" s="195"/>
      <c r="AA7" s="193"/>
      <c r="AB7" s="195"/>
      <c r="AC7" s="195"/>
      <c r="AD7" s="195"/>
      <c r="AE7" s="195"/>
      <c r="AF7" s="195"/>
      <c r="AG7" s="195"/>
      <c r="AH7" s="195"/>
      <c r="AI7" s="195"/>
      <c r="AJ7" s="195"/>
      <c r="AK7" s="195"/>
    </row>
    <row r="8" ht="3.0" customHeight="1">
      <c r="A8" s="236"/>
      <c r="B8" s="11"/>
      <c r="C8" s="11"/>
      <c r="D8" s="11"/>
      <c r="E8" s="11"/>
      <c r="F8" s="11"/>
      <c r="G8" s="11"/>
      <c r="H8" s="11"/>
      <c r="I8" s="11"/>
      <c r="J8" s="11"/>
      <c r="K8" s="11"/>
      <c r="L8" s="11"/>
      <c r="M8" s="11"/>
      <c r="N8" s="11"/>
      <c r="O8" s="11"/>
      <c r="P8" s="11"/>
      <c r="Q8" s="11"/>
      <c r="R8" s="11"/>
      <c r="S8" s="11"/>
      <c r="T8" s="11"/>
      <c r="U8" s="11"/>
      <c r="V8" s="11"/>
      <c r="W8" s="11"/>
      <c r="X8" s="11"/>
      <c r="Y8" s="11"/>
      <c r="Z8" s="11"/>
      <c r="AA8" s="189" t="s">
        <v>693</v>
      </c>
      <c r="AD8" s="11"/>
      <c r="AE8" s="11"/>
      <c r="AF8" s="11"/>
      <c r="AG8" s="11"/>
      <c r="AH8" s="11"/>
      <c r="AI8" s="11"/>
      <c r="AJ8" s="11"/>
      <c r="AK8" s="11"/>
    </row>
    <row r="9" ht="13.5" customHeight="1">
      <c r="A9" s="272" t="s">
        <v>694</v>
      </c>
      <c r="B9" s="273"/>
      <c r="C9" s="273"/>
      <c r="D9" s="273"/>
      <c r="E9" s="273"/>
      <c r="F9" s="273"/>
      <c r="G9" s="273"/>
      <c r="H9" s="273"/>
      <c r="I9" s="273"/>
      <c r="J9" s="273"/>
      <c r="K9" s="273"/>
      <c r="L9" s="273"/>
      <c r="M9" s="273"/>
      <c r="N9" s="273"/>
      <c r="O9" s="273"/>
      <c r="P9" s="273"/>
      <c r="Q9" s="273"/>
      <c r="R9" s="273"/>
      <c r="S9" s="273"/>
      <c r="T9" s="273"/>
      <c r="U9" s="273"/>
      <c r="V9" s="273"/>
      <c r="W9" s="273"/>
      <c r="X9" s="273"/>
      <c r="Y9" s="274"/>
      <c r="Z9" s="11"/>
      <c r="AA9" s="189"/>
      <c r="AB9" s="11"/>
      <c r="AC9" s="264" t="s">
        <v>695</v>
      </c>
      <c r="AD9" s="11"/>
      <c r="AE9" s="11"/>
      <c r="AF9" s="11"/>
      <c r="AG9" s="11"/>
      <c r="AH9" s="11"/>
      <c r="AI9" s="11"/>
      <c r="AJ9" s="11"/>
      <c r="AK9" s="11"/>
    </row>
    <row r="10" ht="13.5" customHeight="1">
      <c r="A10" s="275" t="s">
        <v>696</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7"/>
      <c r="Z10" s="11"/>
      <c r="AA10" s="189"/>
      <c r="AB10" s="11"/>
      <c r="AC10" s="364" t="s">
        <v>1243</v>
      </c>
      <c r="AD10" s="11"/>
      <c r="AE10" s="11"/>
      <c r="AF10" s="11"/>
      <c r="AG10" s="11"/>
      <c r="AH10" s="11"/>
      <c r="AI10" s="11"/>
      <c r="AJ10" s="11"/>
      <c r="AK10" s="11"/>
    </row>
    <row r="11" ht="13.5" customHeight="1">
      <c r="A11" s="11"/>
      <c r="B11" s="11"/>
      <c r="C11" s="278" t="s">
        <v>1280</v>
      </c>
      <c r="D11" s="279">
        <f>September!D11</f>
        <v>149</v>
      </c>
      <c r="E11" s="25"/>
      <c r="F11" s="11"/>
      <c r="G11" s="278" t="s">
        <v>1281</v>
      </c>
      <c r="I11" s="279">
        <f>October!I11+November!R11</f>
        <v>100</v>
      </c>
      <c r="J11" s="25"/>
      <c r="K11" s="280" t="s">
        <v>1282</v>
      </c>
      <c r="R11" s="469">
        <v>100.0</v>
      </c>
      <c r="S11" s="25"/>
      <c r="T11" s="281" t="s">
        <v>700</v>
      </c>
      <c r="W11" s="472">
        <v>43774.0</v>
      </c>
      <c r="X11" s="278" t="s">
        <v>701</v>
      </c>
      <c r="Y11" s="473">
        <v>1937.0</v>
      </c>
      <c r="Z11" s="11"/>
      <c r="AA11" s="189"/>
      <c r="AB11" s="11"/>
      <c r="AC11" s="284" t="s">
        <v>1283</v>
      </c>
      <c r="AD11" s="11"/>
      <c r="AE11" s="11"/>
      <c r="AF11" s="11"/>
      <c r="AG11" s="11"/>
      <c r="AH11" s="11"/>
      <c r="AI11" s="11"/>
      <c r="AJ11" s="11"/>
      <c r="AK11" s="11"/>
    </row>
    <row r="12" ht="8.25" customHeight="1">
      <c r="A12" s="284"/>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t="s">
        <v>1284</v>
      </c>
      <c r="AD12" s="284"/>
      <c r="AE12" s="284"/>
      <c r="AF12" s="284"/>
      <c r="AG12" s="284"/>
      <c r="AH12" s="284"/>
      <c r="AI12" s="284"/>
      <c r="AJ12" s="284"/>
      <c r="AK12" s="284"/>
    </row>
    <row r="13" ht="12.0" customHeight="1">
      <c r="A13" s="278" t="s">
        <v>953</v>
      </c>
      <c r="N13" s="279" t="str">
        <f>'Task 1'!I36</f>
        <v>No</v>
      </c>
      <c r="O13" s="25"/>
      <c r="P13" s="278" t="s">
        <v>954</v>
      </c>
      <c r="Y13" s="279" t="str">
        <f>'Task 1'!I37</f>
        <v>No</v>
      </c>
      <c r="Z13" s="285"/>
      <c r="AA13" s="285"/>
      <c r="AB13" s="285"/>
      <c r="AC13" s="286" t="s">
        <v>1285</v>
      </c>
      <c r="AD13" s="284"/>
      <c r="AE13" s="284"/>
      <c r="AF13" s="284"/>
      <c r="AG13" s="284"/>
      <c r="AH13" s="284"/>
      <c r="AI13" s="284"/>
      <c r="AJ13" s="284"/>
      <c r="AK13" s="284"/>
    </row>
    <row r="14" ht="12.0" customHeight="1">
      <c r="A14" s="257" t="s">
        <v>707</v>
      </c>
      <c r="B14" s="8"/>
      <c r="C14" s="8"/>
      <c r="D14" s="8"/>
      <c r="E14" s="8"/>
      <c r="F14" s="8"/>
      <c r="G14" s="8"/>
      <c r="H14" s="8"/>
      <c r="I14" s="8"/>
      <c r="J14" s="8"/>
      <c r="K14" s="8"/>
      <c r="L14" s="8"/>
      <c r="M14" s="8"/>
      <c r="N14" s="8"/>
      <c r="O14" s="8"/>
      <c r="P14" s="8"/>
      <c r="Q14" s="8"/>
      <c r="R14" s="8"/>
      <c r="S14" s="8"/>
      <c r="T14" s="8"/>
      <c r="U14" s="8"/>
      <c r="V14" s="8"/>
      <c r="W14" s="8"/>
      <c r="X14" s="8"/>
      <c r="Y14" s="10"/>
      <c r="Z14" s="11"/>
      <c r="AA14" s="11"/>
      <c r="AB14" s="11"/>
      <c r="AC14" s="288" t="s">
        <v>1286</v>
      </c>
      <c r="AD14" s="11"/>
      <c r="AE14" s="11"/>
      <c r="AF14" s="11"/>
      <c r="AG14" s="11"/>
      <c r="AH14" s="11"/>
      <c r="AI14" s="11"/>
      <c r="AJ14" s="11"/>
      <c r="AK14" s="11"/>
    </row>
    <row r="15" ht="12.0" customHeight="1">
      <c r="A15" s="224" t="s">
        <v>708</v>
      </c>
      <c r="I15" s="287" t="str">
        <f>'Task 1'!I38</f>
        <v>Yes</v>
      </c>
      <c r="J15" s="258" t="s">
        <v>709</v>
      </c>
      <c r="Q15" s="287" t="str">
        <f>'Task 1'!I39</f>
        <v>No</v>
      </c>
      <c r="R15" s="25"/>
      <c r="S15" s="258" t="s">
        <v>710</v>
      </c>
      <c r="Y15" s="287" t="s">
        <v>72</v>
      </c>
      <c r="Z15" s="189"/>
      <c r="AA15" s="189"/>
      <c r="AB15" s="189"/>
      <c r="AC15" s="288" t="s">
        <v>1251</v>
      </c>
      <c r="AD15" s="189"/>
      <c r="AE15" s="189"/>
      <c r="AF15" s="189"/>
      <c r="AG15" s="189"/>
      <c r="AH15" s="189"/>
      <c r="AI15" s="189"/>
      <c r="AJ15" s="189"/>
      <c r="AK15" s="189"/>
    </row>
    <row r="16" ht="3.0" customHeight="1">
      <c r="A16" s="285"/>
      <c r="B16" s="285"/>
      <c r="C16" s="285"/>
      <c r="D16" s="285"/>
      <c r="E16" s="285"/>
      <c r="F16" s="285"/>
      <c r="G16" s="285"/>
      <c r="H16" s="285"/>
      <c r="I16" s="285"/>
      <c r="J16" s="285"/>
      <c r="K16" s="285"/>
      <c r="L16" s="285"/>
      <c r="M16" s="11"/>
      <c r="N16" s="278"/>
      <c r="O16" s="278"/>
      <c r="P16" s="278"/>
      <c r="Q16" s="278"/>
      <c r="R16" s="278"/>
      <c r="S16" s="278"/>
      <c r="T16" s="278"/>
      <c r="U16" s="278"/>
      <c r="V16" s="278"/>
      <c r="W16" s="278"/>
      <c r="X16" s="278"/>
      <c r="Y16" s="285"/>
      <c r="Z16" s="189"/>
      <c r="AA16" s="189"/>
      <c r="AB16" s="189"/>
      <c r="AC16" s="288"/>
      <c r="AD16" s="189"/>
      <c r="AE16" s="189"/>
      <c r="AF16" s="189"/>
      <c r="AG16" s="189"/>
      <c r="AH16" s="189"/>
      <c r="AI16" s="189"/>
      <c r="AJ16" s="189"/>
      <c r="AK16" s="189"/>
    </row>
    <row r="17" ht="12.0" customHeight="1">
      <c r="A17" s="257" t="s">
        <v>711</v>
      </c>
      <c r="B17" s="8"/>
      <c r="C17" s="8"/>
      <c r="D17" s="8"/>
      <c r="E17" s="10"/>
      <c r="F17" s="289" t="s">
        <v>713</v>
      </c>
      <c r="G17" s="10"/>
      <c r="H17" s="291" t="s">
        <v>715</v>
      </c>
      <c r="I17" s="289" t="s">
        <v>716</v>
      </c>
      <c r="J17" s="10"/>
      <c r="K17" s="289" t="s">
        <v>717</v>
      </c>
      <c r="L17" s="10"/>
      <c r="M17" s="289" t="s">
        <v>718</v>
      </c>
      <c r="N17" s="10"/>
      <c r="O17" s="183"/>
      <c r="P17" s="291"/>
      <c r="Q17" s="291"/>
      <c r="R17" s="257" t="s">
        <v>719</v>
      </c>
      <c r="S17" s="8"/>
      <c r="T17" s="8"/>
      <c r="U17" s="8"/>
      <c r="V17" s="8"/>
      <c r="W17" s="10"/>
      <c r="X17" s="291" t="s">
        <v>720</v>
      </c>
      <c r="Y17" s="292" t="s">
        <v>721</v>
      </c>
      <c r="Z17" s="189"/>
      <c r="AA17" s="189"/>
      <c r="AB17" s="189"/>
      <c r="AC17" s="189" t="s">
        <v>1287</v>
      </c>
      <c r="AD17" s="189"/>
      <c r="AE17" s="189"/>
      <c r="AF17" s="189"/>
      <c r="AG17" s="189"/>
      <c r="AH17" s="189"/>
      <c r="AI17" s="189"/>
      <c r="AJ17" s="189"/>
      <c r="AK17" s="189"/>
    </row>
    <row r="18" ht="10.5" customHeight="1">
      <c r="A18" s="190" t="s">
        <v>1288</v>
      </c>
      <c r="F18" s="287"/>
      <c r="G18" s="293"/>
      <c r="H18" s="470" t="s">
        <v>673</v>
      </c>
      <c r="I18" s="296"/>
      <c r="J18" s="293"/>
      <c r="K18" s="296"/>
      <c r="L18" s="293"/>
      <c r="M18" s="295" t="s">
        <v>842</v>
      </c>
      <c r="N18" s="25"/>
      <c r="O18" s="11"/>
      <c r="P18" s="205"/>
      <c r="Q18" s="205"/>
      <c r="R18" s="189" t="s">
        <v>725</v>
      </c>
      <c r="X18" s="418" t="s">
        <v>854</v>
      </c>
      <c r="Y18" s="25"/>
      <c r="Z18" s="189"/>
      <c r="AA18" s="11" t="s">
        <v>665</v>
      </c>
      <c r="AB18" s="189"/>
      <c r="AC18" s="288" t="s">
        <v>1254</v>
      </c>
      <c r="AD18" s="189"/>
      <c r="AE18" s="189"/>
      <c r="AF18" s="189"/>
      <c r="AG18" s="189"/>
      <c r="AH18" s="189"/>
      <c r="AI18" s="189"/>
      <c r="AJ18" s="189"/>
      <c r="AK18" s="189"/>
    </row>
    <row r="19" ht="10.5" customHeight="1">
      <c r="A19" s="224" t="s">
        <v>727</v>
      </c>
      <c r="F19" s="299">
        <v>0.0</v>
      </c>
      <c r="G19" s="129"/>
      <c r="H19" s="471">
        <v>61.0</v>
      </c>
      <c r="I19" s="302">
        <v>0.0</v>
      </c>
      <c r="J19" s="129"/>
      <c r="K19" s="302">
        <v>0.0</v>
      </c>
      <c r="L19" s="129"/>
      <c r="M19" s="301">
        <v>39.0</v>
      </c>
      <c r="N19" s="128"/>
      <c r="O19" s="189"/>
      <c r="P19" s="189"/>
      <c r="Q19" s="189"/>
      <c r="R19" s="189" t="s">
        <v>728</v>
      </c>
      <c r="X19" s="303" t="s">
        <v>74</v>
      </c>
      <c r="Y19" s="295">
        <v>5.0</v>
      </c>
      <c r="Z19" s="189"/>
      <c r="AA19" s="189" t="s">
        <v>668</v>
      </c>
      <c r="AB19" s="189"/>
      <c r="AC19" s="189"/>
      <c r="AD19" s="189"/>
      <c r="AE19" s="189"/>
      <c r="AF19" s="189"/>
      <c r="AG19" s="189"/>
      <c r="AH19" s="189"/>
      <c r="AI19" s="189"/>
      <c r="AJ19" s="189"/>
      <c r="AK19" s="189"/>
    </row>
    <row r="20" ht="10.5" customHeight="1">
      <c r="A20" s="224" t="s">
        <v>1289</v>
      </c>
      <c r="F20" s="299" t="s">
        <v>72</v>
      </c>
      <c r="G20" s="129"/>
      <c r="H20" s="471" t="s">
        <v>74</v>
      </c>
      <c r="I20" s="302" t="s">
        <v>72</v>
      </c>
      <c r="J20" s="128"/>
      <c r="K20" s="302" t="s">
        <v>72</v>
      </c>
      <c r="L20" s="128"/>
      <c r="M20" s="301" t="s">
        <v>74</v>
      </c>
      <c r="N20" s="128"/>
      <c r="O20" s="189"/>
      <c r="P20" s="189"/>
      <c r="Q20" s="189"/>
      <c r="R20" s="189" t="s">
        <v>731</v>
      </c>
      <c r="X20" s="305" t="s">
        <v>72</v>
      </c>
      <c r="Y20" s="302">
        <v>0.0</v>
      </c>
      <c r="Z20" s="189"/>
      <c r="AA20" s="189" t="s">
        <v>732</v>
      </c>
      <c r="AB20" s="189"/>
      <c r="AC20" s="189"/>
      <c r="AD20" s="189"/>
      <c r="AE20" s="189"/>
      <c r="AF20" s="189"/>
      <c r="AG20" s="189"/>
      <c r="AH20" s="189"/>
      <c r="AI20" s="189"/>
      <c r="AJ20" s="189"/>
      <c r="AK20" s="189"/>
    </row>
    <row r="21" ht="10.5" customHeight="1">
      <c r="A21" s="224" t="s">
        <v>1290</v>
      </c>
      <c r="F21" s="299" t="s">
        <v>72</v>
      </c>
      <c r="G21" s="129"/>
      <c r="H21" s="300" t="s">
        <v>72</v>
      </c>
      <c r="I21" s="302" t="s">
        <v>72</v>
      </c>
      <c r="J21" s="128"/>
      <c r="K21" s="302" t="s">
        <v>72</v>
      </c>
      <c r="L21" s="128"/>
      <c r="M21" s="302" t="s">
        <v>72</v>
      </c>
      <c r="N21" s="128"/>
      <c r="O21" s="189"/>
      <c r="P21" s="189"/>
      <c r="Q21" s="189"/>
      <c r="R21" s="189" t="s">
        <v>736</v>
      </c>
      <c r="X21" s="305" t="s">
        <v>72</v>
      </c>
      <c r="Y21" s="302">
        <v>0.0</v>
      </c>
      <c r="Z21" s="189"/>
      <c r="AA21" s="189" t="s">
        <v>737</v>
      </c>
      <c r="AB21" s="189"/>
      <c r="AC21" s="189"/>
      <c r="AD21" s="189"/>
      <c r="AE21" s="189"/>
      <c r="AF21" s="189"/>
      <c r="AG21" s="189"/>
      <c r="AH21" s="189"/>
      <c r="AI21" s="189"/>
      <c r="AJ21" s="189"/>
      <c r="AK21" s="189"/>
    </row>
    <row r="22" ht="10.5" customHeight="1">
      <c r="A22" s="224" t="s">
        <v>1291</v>
      </c>
      <c r="F22" s="299" t="s">
        <v>72</v>
      </c>
      <c r="G22" s="129"/>
      <c r="H22" s="300" t="s">
        <v>72</v>
      </c>
      <c r="I22" s="302" t="s">
        <v>72</v>
      </c>
      <c r="J22" s="128"/>
      <c r="K22" s="302" t="s">
        <v>72</v>
      </c>
      <c r="L22" s="128"/>
      <c r="M22" s="302" t="s">
        <v>72</v>
      </c>
      <c r="N22" s="128"/>
      <c r="O22" s="189"/>
      <c r="P22" s="189"/>
      <c r="Q22" s="189"/>
      <c r="R22" s="189" t="s">
        <v>1292</v>
      </c>
      <c r="X22" s="306" t="s">
        <v>72</v>
      </c>
      <c r="Y22" s="287">
        <v>0.0</v>
      </c>
      <c r="Z22" s="189"/>
      <c r="AA22" s="189" t="s">
        <v>670</v>
      </c>
      <c r="AB22" s="204" t="s">
        <v>72</v>
      </c>
      <c r="AC22" s="288"/>
      <c r="AD22" s="189"/>
      <c r="AE22" s="189"/>
      <c r="AF22" s="189"/>
      <c r="AG22" s="189"/>
      <c r="AH22" s="189"/>
      <c r="AI22" s="189"/>
      <c r="AJ22" s="189"/>
      <c r="AK22" s="189"/>
    </row>
    <row r="23" ht="10.5" customHeight="1">
      <c r="A23" s="224" t="s">
        <v>1293</v>
      </c>
      <c r="F23" s="299" t="s">
        <v>72</v>
      </c>
      <c r="G23" s="129"/>
      <c r="H23" s="300" t="s">
        <v>72</v>
      </c>
      <c r="I23" s="302" t="s">
        <v>72</v>
      </c>
      <c r="J23" s="128"/>
      <c r="K23" s="302" t="s">
        <v>72</v>
      </c>
      <c r="L23" s="128"/>
      <c r="M23" s="302" t="s">
        <v>72</v>
      </c>
      <c r="N23" s="128"/>
      <c r="O23" s="189"/>
      <c r="P23" s="189"/>
      <c r="Q23" s="189"/>
      <c r="R23" s="307" t="s">
        <v>742</v>
      </c>
      <c r="S23" s="8"/>
      <c r="T23" s="8"/>
      <c r="U23" s="8"/>
      <c r="V23" s="8"/>
      <c r="W23" s="10"/>
      <c r="X23" s="309" t="s">
        <v>743</v>
      </c>
      <c r="Y23" s="311" t="s">
        <v>746</v>
      </c>
      <c r="Z23" s="189"/>
      <c r="AA23" s="11" t="s">
        <v>673</v>
      </c>
      <c r="AB23" s="204" t="s">
        <v>747</v>
      </c>
      <c r="AC23" s="288"/>
      <c r="AD23" s="189"/>
      <c r="AE23" s="189"/>
      <c r="AF23" s="189"/>
      <c r="AG23" s="189"/>
      <c r="AH23" s="189"/>
      <c r="AI23" s="189"/>
      <c r="AJ23" s="189"/>
      <c r="AK23" s="189"/>
    </row>
    <row r="24" ht="10.5" customHeight="1">
      <c r="A24" s="224" t="s">
        <v>1294</v>
      </c>
      <c r="F24" s="312" t="s">
        <v>72</v>
      </c>
      <c r="G24" s="129"/>
      <c r="H24" s="313" t="s">
        <v>72</v>
      </c>
      <c r="I24" s="314" t="s">
        <v>72</v>
      </c>
      <c r="J24" s="129"/>
      <c r="K24" s="314" t="s">
        <v>72</v>
      </c>
      <c r="L24" s="129"/>
      <c r="M24" s="314" t="s">
        <v>72</v>
      </c>
      <c r="N24" s="128"/>
      <c r="O24" s="189"/>
      <c r="P24" s="189"/>
      <c r="Q24" s="189"/>
      <c r="R24" s="189" t="s">
        <v>750</v>
      </c>
      <c r="X24" s="305" t="s">
        <v>72</v>
      </c>
      <c r="Y24" s="305" t="s">
        <v>72</v>
      </c>
      <c r="Z24" s="189"/>
      <c r="AA24" s="11" t="s">
        <v>675</v>
      </c>
      <c r="AB24" s="204" t="s">
        <v>751</v>
      </c>
      <c r="AC24" s="288"/>
      <c r="AD24" s="189"/>
      <c r="AE24" s="189"/>
      <c r="AF24" s="189"/>
      <c r="AG24" s="189"/>
      <c r="AH24" s="189"/>
      <c r="AI24" s="189"/>
      <c r="AJ24" s="189"/>
      <c r="AK24" s="189"/>
    </row>
    <row r="25" ht="10.5" customHeight="1">
      <c r="A25" s="190" t="s">
        <v>1295</v>
      </c>
      <c r="F25" s="299"/>
      <c r="G25" s="129"/>
      <c r="H25" s="300"/>
      <c r="I25" s="301" t="s">
        <v>723</v>
      </c>
      <c r="J25" s="129"/>
      <c r="K25" s="302"/>
      <c r="L25" s="129"/>
      <c r="M25" s="302"/>
      <c r="N25" s="128"/>
      <c r="O25" s="315"/>
      <c r="R25" s="189" t="s">
        <v>753</v>
      </c>
      <c r="X25" s="305" t="s">
        <v>72</v>
      </c>
      <c r="Y25" s="305" t="s">
        <v>72</v>
      </c>
      <c r="Z25" s="189"/>
      <c r="AA25" s="11" t="s">
        <v>754</v>
      </c>
      <c r="AB25" s="204" t="s">
        <v>755</v>
      </c>
      <c r="AC25" s="288"/>
      <c r="AD25" s="189"/>
      <c r="AE25" s="189"/>
      <c r="AF25" s="189"/>
      <c r="AG25" s="189"/>
      <c r="AH25" s="189"/>
      <c r="AI25" s="189"/>
      <c r="AJ25" s="189"/>
      <c r="AK25" s="189"/>
    </row>
    <row r="26" ht="10.5" customHeight="1">
      <c r="A26" s="190" t="s">
        <v>1296</v>
      </c>
      <c r="F26" s="299"/>
      <c r="G26" s="129"/>
      <c r="H26" s="300"/>
      <c r="I26" s="302"/>
      <c r="J26" s="129"/>
      <c r="K26" s="302"/>
      <c r="L26" s="129"/>
      <c r="M26" s="302"/>
      <c r="N26" s="128"/>
      <c r="R26" s="189" t="s">
        <v>758</v>
      </c>
      <c r="X26" s="305" t="s">
        <v>72</v>
      </c>
      <c r="Y26" s="305" t="s">
        <v>72</v>
      </c>
      <c r="Z26" s="11"/>
      <c r="AA26" s="11" t="s">
        <v>759</v>
      </c>
      <c r="AB26" s="204" t="s">
        <v>760</v>
      </c>
      <c r="AC26" s="264"/>
      <c r="AD26" s="11"/>
      <c r="AE26" s="11"/>
      <c r="AF26" s="11"/>
      <c r="AG26" s="11"/>
      <c r="AH26" s="11"/>
      <c r="AI26" s="11"/>
      <c r="AJ26" s="11"/>
      <c r="AK26" s="11"/>
    </row>
    <row r="27" ht="10.5" customHeight="1">
      <c r="A27" s="190" t="s">
        <v>1297</v>
      </c>
      <c r="F27" s="299"/>
      <c r="G27" s="129"/>
      <c r="H27" s="300"/>
      <c r="I27" s="302"/>
      <c r="J27" s="129"/>
      <c r="K27" s="302"/>
      <c r="L27" s="129"/>
      <c r="M27" s="302"/>
      <c r="N27" s="128"/>
      <c r="R27" s="187" t="s">
        <v>625</v>
      </c>
      <c r="S27" s="187"/>
      <c r="T27" s="187"/>
      <c r="U27" s="187"/>
      <c r="V27" s="187"/>
      <c r="W27" s="187"/>
      <c r="X27" s="305" t="s">
        <v>72</v>
      </c>
      <c r="Y27" s="305" t="s">
        <v>72</v>
      </c>
      <c r="Z27" s="11"/>
      <c r="AA27" s="11" t="s">
        <v>765</v>
      </c>
      <c r="AB27" s="204" t="s">
        <v>766</v>
      </c>
      <c r="AC27" s="264"/>
      <c r="AD27" s="11"/>
      <c r="AE27" s="11"/>
      <c r="AF27" s="11"/>
      <c r="AG27" s="11"/>
      <c r="AH27" s="11"/>
      <c r="AI27" s="11"/>
      <c r="AJ27" s="11"/>
      <c r="AK27" s="11"/>
    </row>
    <row r="28" ht="10.5" customHeight="1">
      <c r="A28" s="224" t="s">
        <v>1298</v>
      </c>
      <c r="F28" s="299" t="s">
        <v>72</v>
      </c>
      <c r="G28" s="129"/>
      <c r="H28" s="300" t="s">
        <v>72</v>
      </c>
      <c r="I28" s="302" t="s">
        <v>72</v>
      </c>
      <c r="J28" s="128"/>
      <c r="K28" s="302" t="s">
        <v>72</v>
      </c>
      <c r="L28" s="128"/>
      <c r="M28" s="302" t="s">
        <v>72</v>
      </c>
      <c r="N28" s="128"/>
      <c r="R28" s="189" t="s">
        <v>771</v>
      </c>
      <c r="X28" s="305" t="s">
        <v>72</v>
      </c>
      <c r="Y28" s="305" t="s">
        <v>72</v>
      </c>
      <c r="Z28" s="189"/>
      <c r="AA28" s="11" t="s">
        <v>772</v>
      </c>
      <c r="AB28" s="204" t="s">
        <v>773</v>
      </c>
      <c r="AC28" s="288"/>
      <c r="AD28" s="189"/>
      <c r="AE28" s="189"/>
      <c r="AF28" s="189"/>
      <c r="AG28" s="189"/>
      <c r="AH28" s="189"/>
      <c r="AI28" s="189"/>
      <c r="AJ28" s="189"/>
      <c r="AK28" s="189"/>
    </row>
    <row r="29" ht="11.25" customHeight="1">
      <c r="A29" s="193" t="s">
        <v>774</v>
      </c>
      <c r="R29" s="183" t="s">
        <v>775</v>
      </c>
      <c r="S29" s="183"/>
      <c r="T29" s="183"/>
      <c r="U29" s="183"/>
      <c r="V29" s="183"/>
      <c r="W29" s="317" t="s">
        <v>628</v>
      </c>
      <c r="X29" s="318" t="s">
        <v>721</v>
      </c>
      <c r="Y29" s="292" t="s">
        <v>52</v>
      </c>
      <c r="Z29" s="189"/>
      <c r="AA29" s="11" t="s">
        <v>776</v>
      </c>
      <c r="AB29" s="204" t="s">
        <v>777</v>
      </c>
      <c r="AC29" s="288"/>
      <c r="AD29" s="189"/>
      <c r="AE29" s="189"/>
      <c r="AF29" s="189"/>
      <c r="AG29" s="189"/>
      <c r="AH29" s="189"/>
      <c r="AI29" s="189"/>
      <c r="AJ29" s="189"/>
      <c r="AK29" s="189"/>
    </row>
    <row r="30" ht="3.0" hidden="1" customHeight="1">
      <c r="A30" s="11"/>
      <c r="B30" s="11"/>
      <c r="C30" s="11"/>
      <c r="D30" s="11"/>
      <c r="E30" s="11"/>
      <c r="F30" s="11"/>
      <c r="G30" s="11"/>
      <c r="H30" s="11"/>
      <c r="I30" s="11"/>
      <c r="J30" s="11"/>
      <c r="K30" s="11"/>
      <c r="L30" s="11"/>
      <c r="M30" s="11"/>
      <c r="N30" s="11"/>
      <c r="O30" s="11"/>
      <c r="P30" s="11"/>
      <c r="Q30" s="11"/>
      <c r="R30" s="11"/>
      <c r="S30" s="11"/>
      <c r="T30" s="11"/>
      <c r="U30" s="11"/>
      <c r="V30" s="11"/>
      <c r="W30" s="11"/>
      <c r="X30" s="319"/>
      <c r="Y30" s="11"/>
      <c r="Z30" s="189"/>
      <c r="AA30" s="189" t="s">
        <v>723</v>
      </c>
      <c r="AB30" s="189"/>
      <c r="AC30" s="288"/>
      <c r="AD30" s="189"/>
      <c r="AE30" s="189"/>
      <c r="AF30" s="189"/>
      <c r="AG30" s="189"/>
      <c r="AH30" s="189"/>
      <c r="AI30" s="189"/>
      <c r="AJ30" s="189"/>
      <c r="AK30" s="189"/>
    </row>
    <row r="31" ht="11.25" customHeight="1">
      <c r="A31" s="257" t="s">
        <v>780</v>
      </c>
      <c r="B31" s="8"/>
      <c r="C31" s="8"/>
      <c r="D31" s="8"/>
      <c r="E31" s="8"/>
      <c r="F31" s="8"/>
      <c r="G31" s="8"/>
      <c r="H31" s="10"/>
      <c r="I31" s="186" t="s">
        <v>784</v>
      </c>
      <c r="J31" s="8"/>
      <c r="K31" s="8"/>
      <c r="L31" s="8"/>
      <c r="M31" s="10"/>
      <c r="N31" s="289"/>
      <c r="O31" s="8"/>
      <c r="P31" s="8"/>
      <c r="Q31" s="10"/>
      <c r="R31" s="189" t="s">
        <v>790</v>
      </c>
      <c r="X31" s="321">
        <v>0.0</v>
      </c>
      <c r="Y31" s="296" t="s">
        <v>72</v>
      </c>
      <c r="Z31" s="189"/>
      <c r="AA31" s="11" t="s">
        <v>791</v>
      </c>
      <c r="AB31" s="189"/>
      <c r="AC31" s="288"/>
      <c r="AD31" s="189"/>
      <c r="AE31" s="189"/>
      <c r="AF31" s="189"/>
      <c r="AG31" s="189"/>
      <c r="AH31" s="189"/>
      <c r="AI31" s="189"/>
      <c r="AJ31" s="189"/>
      <c r="AK31" s="189"/>
    </row>
    <row r="32" ht="10.5" customHeight="1">
      <c r="A32" s="189" t="s">
        <v>792</v>
      </c>
      <c r="H32" s="287">
        <v>0.0</v>
      </c>
      <c r="I32" s="189" t="s">
        <v>793</v>
      </c>
      <c r="P32" s="287" t="s">
        <v>72</v>
      </c>
      <c r="Q32" s="25"/>
      <c r="R32" s="187" t="s">
        <v>794</v>
      </c>
      <c r="X32" s="321">
        <v>0.0</v>
      </c>
      <c r="Y32" s="296" t="s">
        <v>72</v>
      </c>
      <c r="Z32" s="11"/>
      <c r="AA32" s="11" t="s">
        <v>795</v>
      </c>
      <c r="AB32" s="11"/>
      <c r="AC32" s="264"/>
      <c r="AD32" s="11"/>
      <c r="AE32" s="11"/>
      <c r="AF32" s="11"/>
      <c r="AG32" s="11"/>
      <c r="AH32" s="11"/>
      <c r="AI32" s="11"/>
      <c r="AJ32" s="11"/>
      <c r="AK32" s="11"/>
    </row>
    <row r="33" ht="10.5" customHeight="1">
      <c r="A33" s="189" t="s">
        <v>796</v>
      </c>
      <c r="H33" s="287" t="s">
        <v>72</v>
      </c>
      <c r="I33" s="189" t="s">
        <v>797</v>
      </c>
      <c r="P33" s="287" t="s">
        <v>72</v>
      </c>
      <c r="Q33" s="25"/>
      <c r="R33" s="189" t="s">
        <v>798</v>
      </c>
      <c r="S33" s="189"/>
      <c r="T33" s="189"/>
      <c r="U33" s="189"/>
      <c r="V33" s="189"/>
      <c r="W33" s="305" t="s">
        <v>72</v>
      </c>
      <c r="X33" s="321">
        <v>0.0</v>
      </c>
      <c r="Y33" s="296" t="s">
        <v>72</v>
      </c>
      <c r="Z33" s="11"/>
      <c r="AA33" s="189" t="s">
        <v>799</v>
      </c>
      <c r="AB33" s="189"/>
      <c r="AC33" s="264"/>
      <c r="AD33" s="11"/>
      <c r="AE33" s="11"/>
      <c r="AF33" s="11"/>
      <c r="AG33" s="11"/>
      <c r="AH33" s="11"/>
      <c r="AI33" s="11"/>
      <c r="AJ33" s="11"/>
      <c r="AK33" s="11"/>
    </row>
    <row r="34" ht="10.5" customHeight="1">
      <c r="A34" s="189" t="s">
        <v>801</v>
      </c>
      <c r="H34" s="299" t="s">
        <v>72</v>
      </c>
      <c r="I34" s="193" t="s">
        <v>802</v>
      </c>
      <c r="P34" s="322" t="s">
        <v>74</v>
      </c>
      <c r="Q34" s="25"/>
      <c r="R34" s="189" t="s">
        <v>803</v>
      </c>
      <c r="S34" s="189"/>
      <c r="T34" s="189"/>
      <c r="U34" s="189"/>
      <c r="V34" s="189"/>
      <c r="W34" s="306" t="s">
        <v>72</v>
      </c>
      <c r="X34" s="323">
        <v>0.0</v>
      </c>
      <c r="Y34" s="302" t="s">
        <v>72</v>
      </c>
      <c r="Z34" s="11"/>
      <c r="AA34" s="189" t="s">
        <v>804</v>
      </c>
      <c r="AB34" s="189" t="s">
        <v>72</v>
      </c>
      <c r="AC34" s="324"/>
      <c r="AD34" s="205"/>
      <c r="AE34" s="205"/>
      <c r="AF34" s="205"/>
      <c r="AG34" s="205"/>
      <c r="AH34" s="205"/>
      <c r="AI34" s="205"/>
      <c r="AJ34" s="205"/>
      <c r="AK34" s="205"/>
    </row>
    <row r="35" ht="10.5" customHeight="1">
      <c r="A35" s="189" t="s">
        <v>805</v>
      </c>
      <c r="H35" s="299" t="s">
        <v>72</v>
      </c>
      <c r="I35" s="189"/>
      <c r="P35" s="325"/>
      <c r="Q35" s="32"/>
      <c r="R35" s="189" t="s">
        <v>806</v>
      </c>
      <c r="S35" s="187"/>
      <c r="T35" s="187"/>
      <c r="U35" s="187"/>
      <c r="V35" s="187"/>
      <c r="W35" s="306" t="s">
        <v>72</v>
      </c>
      <c r="X35" s="326">
        <v>0.0</v>
      </c>
      <c r="Y35" s="296" t="s">
        <v>72</v>
      </c>
      <c r="Z35" s="11"/>
      <c r="AA35" s="189" t="s">
        <v>807</v>
      </c>
      <c r="AB35" s="189" t="s">
        <v>74</v>
      </c>
      <c r="AC35" s="288"/>
      <c r="AD35" s="189"/>
      <c r="AE35" s="189"/>
      <c r="AF35" s="189"/>
      <c r="AG35" s="189"/>
      <c r="AH35" s="189"/>
      <c r="AI35" s="189"/>
      <c r="AJ35" s="189"/>
      <c r="AK35" s="189"/>
    </row>
    <row r="36" ht="3.0"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89" t="s">
        <v>808</v>
      </c>
      <c r="AB36" s="189"/>
      <c r="AC36" s="288"/>
      <c r="AD36" s="189"/>
      <c r="AE36" s="189"/>
      <c r="AF36" s="189"/>
      <c r="AG36" s="189"/>
      <c r="AH36" s="189"/>
      <c r="AI36" s="189"/>
      <c r="AJ36" s="189"/>
      <c r="AK36" s="189"/>
    </row>
    <row r="37" ht="13.5" customHeight="1">
      <c r="A37" s="327" t="s">
        <v>809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4"/>
      <c r="Z37" s="205"/>
      <c r="AA37" s="189" t="s">
        <v>810</v>
      </c>
      <c r="AB37" s="189"/>
      <c r="AC37" s="205"/>
      <c r="AD37" s="205"/>
      <c r="AE37" s="205"/>
      <c r="AF37" s="205"/>
      <c r="AG37" s="205"/>
      <c r="AH37" s="205"/>
      <c r="AI37" s="205"/>
      <c r="AJ37" s="205"/>
      <c r="AK37" s="205"/>
    </row>
    <row r="38" ht="13.5" customHeight="1">
      <c r="A38" s="328"/>
      <c r="B38" s="32"/>
      <c r="C38" s="32"/>
      <c r="D38" s="32"/>
      <c r="E38" s="32"/>
      <c r="F38" s="32"/>
      <c r="G38" s="329"/>
      <c r="H38" s="330" t="s">
        <v>176</v>
      </c>
      <c r="I38" s="331"/>
      <c r="J38" s="332" t="s">
        <v>592</v>
      </c>
      <c r="K38" s="128"/>
      <c r="L38" s="128"/>
      <c r="M38" s="128"/>
      <c r="N38" s="128"/>
      <c r="O38" s="128"/>
      <c r="P38" s="128"/>
      <c r="Q38" s="128"/>
      <c r="R38" s="128"/>
      <c r="S38" s="128"/>
      <c r="T38" s="128"/>
      <c r="U38" s="331"/>
      <c r="V38" s="333" t="s">
        <v>657</v>
      </c>
      <c r="W38" s="25"/>
      <c r="X38" s="25"/>
      <c r="Y38" s="293"/>
      <c r="Z38" s="11"/>
      <c r="AA38" s="189" t="s">
        <v>811</v>
      </c>
      <c r="AB38" s="189"/>
      <c r="AC38" s="264"/>
      <c r="AD38" s="11"/>
      <c r="AE38" s="11"/>
      <c r="AF38" s="11"/>
      <c r="AG38" s="11"/>
      <c r="AH38" s="11"/>
      <c r="AI38" s="11"/>
      <c r="AJ38" s="11"/>
      <c r="AK38" s="11"/>
    </row>
    <row r="39" ht="54.0" customHeight="1">
      <c r="A39" s="189"/>
      <c r="B39" s="189"/>
      <c r="C39" s="189"/>
      <c r="D39" s="189"/>
      <c r="E39" s="189"/>
      <c r="F39" s="189"/>
      <c r="G39" s="189"/>
      <c r="H39" s="334" t="s">
        <v>812</v>
      </c>
      <c r="I39" s="335" t="s">
        <v>813</v>
      </c>
      <c r="J39" s="336" t="s">
        <v>814</v>
      </c>
      <c r="K39" s="337" t="s">
        <v>815</v>
      </c>
      <c r="L39" s="338" t="s">
        <v>816</v>
      </c>
      <c r="M39" s="339" t="s">
        <v>817</v>
      </c>
      <c r="N39" s="340" t="s">
        <v>818</v>
      </c>
      <c r="O39" s="341" t="s">
        <v>819</v>
      </c>
      <c r="P39" s="341" t="s">
        <v>820</v>
      </c>
      <c r="Q39" s="337" t="s">
        <v>821</v>
      </c>
      <c r="R39" s="342" t="s">
        <v>822</v>
      </c>
      <c r="S39" s="342" t="s">
        <v>823</v>
      </c>
      <c r="T39" s="342" t="s">
        <v>824</v>
      </c>
      <c r="U39" s="343" t="s">
        <v>825</v>
      </c>
      <c r="V39" s="344" t="s">
        <v>826</v>
      </c>
      <c r="W39" s="345" t="s">
        <v>827</v>
      </c>
      <c r="X39" s="343" t="s">
        <v>828</v>
      </c>
      <c r="Y39" s="346" t="s">
        <v>829</v>
      </c>
      <c r="Z39" s="11"/>
      <c r="AA39" s="189" t="s">
        <v>830</v>
      </c>
      <c r="AB39" s="189"/>
      <c r="AC39" s="264"/>
      <c r="AD39" s="11"/>
      <c r="AE39" s="11"/>
      <c r="AF39" s="11"/>
      <c r="AG39" s="11"/>
      <c r="AH39" s="11"/>
      <c r="AI39" s="11"/>
      <c r="AJ39" s="11"/>
      <c r="AK39" s="11"/>
    </row>
    <row r="40" ht="13.5" customHeight="1">
      <c r="A40" s="287"/>
      <c r="B40" s="347" t="s">
        <v>831</v>
      </c>
      <c r="C40" s="25"/>
      <c r="D40" s="25"/>
      <c r="E40" s="25"/>
      <c r="F40" s="25"/>
      <c r="G40" s="293"/>
      <c r="H40" s="348"/>
      <c r="I40" s="349"/>
      <c r="J40" s="350" t="s">
        <v>1299</v>
      </c>
      <c r="K40" s="128"/>
      <c r="L40" s="128"/>
      <c r="M40" s="128"/>
      <c r="N40" s="128"/>
      <c r="O40" s="128"/>
      <c r="P40" s="128"/>
      <c r="Q40" s="128"/>
      <c r="R40" s="128"/>
      <c r="S40" s="128"/>
      <c r="T40" s="128"/>
      <c r="U40" s="128"/>
      <c r="V40" s="331"/>
      <c r="W40" s="350" t="s">
        <v>835</v>
      </c>
      <c r="X40" s="331"/>
      <c r="Y40" s="293"/>
      <c r="Z40" s="11"/>
      <c r="AA40" s="189" t="s">
        <v>836</v>
      </c>
      <c r="AB40" s="285" t="s">
        <v>726</v>
      </c>
      <c r="AC40" s="264"/>
      <c r="AD40" s="11"/>
      <c r="AE40" s="11"/>
      <c r="AF40" s="11"/>
      <c r="AG40" s="11"/>
      <c r="AH40" s="11"/>
      <c r="AI40" s="11"/>
      <c r="AJ40" s="11"/>
      <c r="AK40" s="11"/>
    </row>
    <row r="41" ht="13.5" customHeight="1">
      <c r="A41" s="352">
        <v>1.0</v>
      </c>
      <c r="B41" s="353" t="s">
        <v>266</v>
      </c>
      <c r="C41" s="128"/>
      <c r="D41" s="128"/>
      <c r="E41" s="128"/>
      <c r="F41" s="128"/>
      <c r="G41" s="129"/>
      <c r="H41" s="354">
        <v>7.0</v>
      </c>
      <c r="I41" s="355">
        <v>1.0</v>
      </c>
      <c r="J41" s="356" t="s">
        <v>838</v>
      </c>
      <c r="K41" s="421" t="s">
        <v>838</v>
      </c>
      <c r="L41" s="357"/>
      <c r="M41" s="357"/>
      <c r="N41" s="358"/>
      <c r="O41" s="357"/>
      <c r="P41" s="421" t="s">
        <v>838</v>
      </c>
      <c r="Q41" s="358"/>
      <c r="R41" s="358"/>
      <c r="S41" s="358"/>
      <c r="T41" s="358"/>
      <c r="U41" s="359"/>
      <c r="V41" s="360"/>
      <c r="W41" s="361">
        <v>0.0</v>
      </c>
      <c r="X41" s="362">
        <v>0.0</v>
      </c>
      <c r="Y41" s="363">
        <v>0.0</v>
      </c>
      <c r="Z41" s="285"/>
      <c r="AA41" s="189" t="s">
        <v>724</v>
      </c>
      <c r="AB41" s="285" t="s">
        <v>71</v>
      </c>
      <c r="AC41" s="364"/>
      <c r="AD41" s="285"/>
      <c r="AE41" s="285"/>
      <c r="AF41" s="285"/>
      <c r="AG41" s="285"/>
      <c r="AH41" s="285"/>
      <c r="AI41" s="285"/>
      <c r="AJ41" s="285"/>
      <c r="AK41" s="285"/>
    </row>
    <row r="42" ht="13.5" customHeight="1">
      <c r="A42" s="352">
        <f t="shared" ref="A42:A65" si="1">1+A41</f>
        <v>2</v>
      </c>
      <c r="B42" s="353" t="s">
        <v>267</v>
      </c>
      <c r="C42" s="128"/>
      <c r="D42" s="128"/>
      <c r="E42" s="128"/>
      <c r="F42" s="128"/>
      <c r="G42" s="129"/>
      <c r="H42" s="354">
        <v>2.0</v>
      </c>
      <c r="I42" s="355">
        <v>1.0</v>
      </c>
      <c r="J42" s="356" t="s">
        <v>838</v>
      </c>
      <c r="K42" s="421" t="s">
        <v>838</v>
      </c>
      <c r="L42" s="357"/>
      <c r="M42" s="357"/>
      <c r="N42" s="358"/>
      <c r="O42" s="357"/>
      <c r="P42" s="421" t="s">
        <v>838</v>
      </c>
      <c r="Q42" s="358"/>
      <c r="R42" s="358"/>
      <c r="S42" s="358"/>
      <c r="T42" s="358"/>
      <c r="U42" s="359"/>
      <c r="V42" s="360"/>
      <c r="W42" s="361">
        <v>0.0</v>
      </c>
      <c r="X42" s="362">
        <v>0.0</v>
      </c>
      <c r="Y42" s="363">
        <v>0.0</v>
      </c>
      <c r="Z42" s="285"/>
      <c r="AA42" s="189"/>
      <c r="AB42" s="285"/>
      <c r="AC42" s="364"/>
      <c r="AD42" s="285"/>
      <c r="AE42" s="285"/>
      <c r="AF42" s="285"/>
      <c r="AG42" s="285"/>
      <c r="AH42" s="285"/>
      <c r="AI42" s="285"/>
      <c r="AJ42" s="285"/>
      <c r="AK42" s="285"/>
    </row>
    <row r="43" ht="13.5" customHeight="1">
      <c r="A43" s="352">
        <f t="shared" si="1"/>
        <v>3</v>
      </c>
      <c r="B43" s="353" t="s">
        <v>268</v>
      </c>
      <c r="C43" s="128"/>
      <c r="D43" s="128"/>
      <c r="E43" s="128"/>
      <c r="F43" s="128"/>
      <c r="G43" s="129"/>
      <c r="H43" s="354">
        <v>8.0</v>
      </c>
      <c r="I43" s="355">
        <v>2.0</v>
      </c>
      <c r="J43" s="356" t="s">
        <v>838</v>
      </c>
      <c r="K43" s="421" t="s">
        <v>838</v>
      </c>
      <c r="L43" s="357"/>
      <c r="M43" s="421" t="s">
        <v>838</v>
      </c>
      <c r="N43" s="358"/>
      <c r="O43" s="357"/>
      <c r="P43" s="421" t="s">
        <v>838</v>
      </c>
      <c r="Q43" s="354" t="s">
        <v>838</v>
      </c>
      <c r="R43" s="358"/>
      <c r="S43" s="358"/>
      <c r="T43" s="358"/>
      <c r="U43" s="359"/>
      <c r="V43" s="360"/>
      <c r="W43" s="361">
        <v>0.0</v>
      </c>
      <c r="X43" s="362">
        <v>0.0</v>
      </c>
      <c r="Y43" s="363">
        <v>0.0</v>
      </c>
      <c r="Z43" s="285"/>
      <c r="AA43" s="189"/>
      <c r="AB43" s="285"/>
      <c r="AC43" s="364"/>
      <c r="AD43" s="285"/>
      <c r="AE43" s="285"/>
      <c r="AF43" s="285"/>
      <c r="AG43" s="285"/>
      <c r="AH43" s="285"/>
      <c r="AI43" s="285"/>
      <c r="AJ43" s="285"/>
      <c r="AK43" s="285"/>
    </row>
    <row r="44" ht="13.5" customHeight="1">
      <c r="A44" s="352">
        <f t="shared" si="1"/>
        <v>4</v>
      </c>
      <c r="B44" s="353" t="s">
        <v>269</v>
      </c>
      <c r="C44" s="128"/>
      <c r="D44" s="128"/>
      <c r="E44" s="128"/>
      <c r="F44" s="128"/>
      <c r="G44" s="129"/>
      <c r="H44" s="354">
        <v>4.0</v>
      </c>
      <c r="I44" s="355">
        <v>1.0</v>
      </c>
      <c r="J44" s="356" t="s">
        <v>838</v>
      </c>
      <c r="K44" s="421" t="s">
        <v>838</v>
      </c>
      <c r="L44" s="357"/>
      <c r="M44" s="357"/>
      <c r="N44" s="358"/>
      <c r="O44" s="357"/>
      <c r="P44" s="421" t="s">
        <v>838</v>
      </c>
      <c r="Q44" s="358"/>
      <c r="R44" s="358"/>
      <c r="S44" s="358"/>
      <c r="T44" s="358"/>
      <c r="U44" s="359"/>
      <c r="V44" s="360"/>
      <c r="W44" s="361">
        <v>0.0</v>
      </c>
      <c r="X44" s="362">
        <v>0.0</v>
      </c>
      <c r="Y44" s="363">
        <v>0.0</v>
      </c>
      <c r="Z44" s="285"/>
      <c r="AA44" s="189"/>
      <c r="AB44" s="285"/>
      <c r="AC44" s="364"/>
      <c r="AD44" s="285"/>
      <c r="AE44" s="285"/>
      <c r="AF44" s="285"/>
      <c r="AG44" s="285"/>
      <c r="AH44" s="285"/>
      <c r="AI44" s="285"/>
      <c r="AJ44" s="285"/>
      <c r="AK44" s="285"/>
    </row>
    <row r="45" ht="13.5" customHeight="1">
      <c r="A45" s="352">
        <f t="shared" si="1"/>
        <v>5</v>
      </c>
      <c r="B45" s="365"/>
      <c r="C45" s="128"/>
      <c r="D45" s="128"/>
      <c r="E45" s="128"/>
      <c r="F45" s="128"/>
      <c r="G45" s="129"/>
      <c r="H45" s="358">
        <v>0.0</v>
      </c>
      <c r="I45" s="359">
        <v>0.0</v>
      </c>
      <c r="J45" s="366"/>
      <c r="K45" s="357"/>
      <c r="L45" s="357"/>
      <c r="M45" s="357"/>
      <c r="N45" s="358"/>
      <c r="O45" s="357"/>
      <c r="P45" s="357"/>
      <c r="Q45" s="358"/>
      <c r="R45" s="358"/>
      <c r="S45" s="358"/>
      <c r="T45" s="358"/>
      <c r="U45" s="359"/>
      <c r="V45" s="360"/>
      <c r="W45" s="361">
        <v>0.0</v>
      </c>
      <c r="X45" s="362">
        <v>0.0</v>
      </c>
      <c r="Y45" s="363">
        <v>0.0</v>
      </c>
      <c r="Z45" s="285"/>
      <c r="AA45" s="189"/>
      <c r="AB45" s="285"/>
      <c r="AC45" s="364"/>
      <c r="AD45" s="285"/>
      <c r="AE45" s="285"/>
      <c r="AF45" s="285"/>
      <c r="AG45" s="285"/>
      <c r="AH45" s="285"/>
      <c r="AI45" s="285"/>
      <c r="AJ45" s="285"/>
      <c r="AK45" s="285"/>
    </row>
    <row r="46" ht="13.5" customHeight="1">
      <c r="A46" s="352">
        <f t="shared" si="1"/>
        <v>6</v>
      </c>
      <c r="B46" s="365"/>
      <c r="C46" s="128"/>
      <c r="D46" s="128"/>
      <c r="E46" s="128"/>
      <c r="F46" s="128"/>
      <c r="G46" s="129"/>
      <c r="H46" s="358">
        <v>0.0</v>
      </c>
      <c r="I46" s="359">
        <v>0.0</v>
      </c>
      <c r="J46" s="366"/>
      <c r="K46" s="357"/>
      <c r="L46" s="357"/>
      <c r="M46" s="357"/>
      <c r="N46" s="358"/>
      <c r="O46" s="357"/>
      <c r="P46" s="357"/>
      <c r="Q46" s="358"/>
      <c r="R46" s="358"/>
      <c r="S46" s="358"/>
      <c r="T46" s="358"/>
      <c r="U46" s="359"/>
      <c r="V46" s="360"/>
      <c r="W46" s="361">
        <v>0.0</v>
      </c>
      <c r="X46" s="362">
        <v>0.0</v>
      </c>
      <c r="Y46" s="363">
        <v>0.0</v>
      </c>
      <c r="Z46" s="285"/>
      <c r="AA46" s="189"/>
      <c r="AB46" s="285"/>
      <c r="AC46" s="364"/>
      <c r="AD46" s="285"/>
      <c r="AE46" s="285"/>
      <c r="AF46" s="285"/>
      <c r="AG46" s="285"/>
      <c r="AH46" s="285"/>
      <c r="AI46" s="285"/>
      <c r="AJ46" s="285"/>
      <c r="AK46" s="285"/>
    </row>
    <row r="47" ht="13.5" customHeight="1">
      <c r="A47" s="352">
        <f t="shared" si="1"/>
        <v>7</v>
      </c>
      <c r="B47" s="365"/>
      <c r="C47" s="128"/>
      <c r="D47" s="128"/>
      <c r="E47" s="128"/>
      <c r="F47" s="128"/>
      <c r="G47" s="129"/>
      <c r="H47" s="358">
        <v>0.0</v>
      </c>
      <c r="I47" s="359">
        <v>0.0</v>
      </c>
      <c r="J47" s="366"/>
      <c r="K47" s="357"/>
      <c r="L47" s="357"/>
      <c r="M47" s="357"/>
      <c r="N47" s="358"/>
      <c r="O47" s="357"/>
      <c r="P47" s="357"/>
      <c r="Q47" s="358"/>
      <c r="R47" s="358"/>
      <c r="S47" s="358"/>
      <c r="T47" s="358"/>
      <c r="U47" s="359"/>
      <c r="V47" s="360"/>
      <c r="W47" s="361">
        <v>0.0</v>
      </c>
      <c r="X47" s="362">
        <v>0.0</v>
      </c>
      <c r="Y47" s="363">
        <v>0.0</v>
      </c>
      <c r="Z47" s="285"/>
      <c r="AA47" s="189"/>
      <c r="AB47" s="285"/>
      <c r="AC47" s="364"/>
      <c r="AD47" s="285"/>
      <c r="AE47" s="285"/>
      <c r="AF47" s="285"/>
      <c r="AG47" s="285"/>
      <c r="AH47" s="285"/>
      <c r="AI47" s="285"/>
      <c r="AJ47" s="285"/>
      <c r="AK47" s="285"/>
    </row>
    <row r="48" ht="13.5" customHeight="1">
      <c r="A48" s="352">
        <f t="shared" si="1"/>
        <v>8</v>
      </c>
      <c r="B48" s="365"/>
      <c r="C48" s="128"/>
      <c r="D48" s="128"/>
      <c r="E48" s="128"/>
      <c r="F48" s="128"/>
      <c r="G48" s="129"/>
      <c r="H48" s="358">
        <v>0.0</v>
      </c>
      <c r="I48" s="359">
        <v>0.0</v>
      </c>
      <c r="J48" s="366"/>
      <c r="K48" s="357"/>
      <c r="L48" s="357"/>
      <c r="M48" s="357"/>
      <c r="N48" s="358"/>
      <c r="O48" s="357"/>
      <c r="P48" s="357"/>
      <c r="Q48" s="358"/>
      <c r="R48" s="358"/>
      <c r="S48" s="358"/>
      <c r="T48" s="358"/>
      <c r="U48" s="359"/>
      <c r="V48" s="360"/>
      <c r="W48" s="361">
        <v>0.0</v>
      </c>
      <c r="X48" s="362">
        <v>0.0</v>
      </c>
      <c r="Y48" s="363">
        <v>0.0</v>
      </c>
      <c r="Z48" s="285"/>
      <c r="AA48" s="189"/>
      <c r="AB48" s="285"/>
      <c r="AC48" s="364"/>
      <c r="AD48" s="285"/>
      <c r="AE48" s="285"/>
      <c r="AF48" s="285"/>
      <c r="AG48" s="285"/>
      <c r="AH48" s="285"/>
      <c r="AI48" s="285"/>
      <c r="AJ48" s="285"/>
      <c r="AK48" s="285"/>
    </row>
    <row r="49" ht="13.5" customHeight="1">
      <c r="A49" s="352">
        <f t="shared" si="1"/>
        <v>9</v>
      </c>
      <c r="B49" s="365"/>
      <c r="C49" s="128"/>
      <c r="D49" s="128"/>
      <c r="E49" s="128"/>
      <c r="F49" s="128"/>
      <c r="G49" s="129"/>
      <c r="H49" s="358">
        <v>0.0</v>
      </c>
      <c r="I49" s="359">
        <v>0.0</v>
      </c>
      <c r="J49" s="366"/>
      <c r="K49" s="357"/>
      <c r="L49" s="357"/>
      <c r="M49" s="357"/>
      <c r="N49" s="358"/>
      <c r="O49" s="357"/>
      <c r="P49" s="357"/>
      <c r="Q49" s="358"/>
      <c r="R49" s="358"/>
      <c r="S49" s="358"/>
      <c r="T49" s="358"/>
      <c r="U49" s="359"/>
      <c r="V49" s="360"/>
      <c r="W49" s="361">
        <v>0.0</v>
      </c>
      <c r="X49" s="362">
        <v>0.0</v>
      </c>
      <c r="Y49" s="363">
        <v>0.0</v>
      </c>
      <c r="Z49" s="285"/>
      <c r="AA49" s="189"/>
      <c r="AB49" s="285"/>
      <c r="AC49" s="364"/>
      <c r="AD49" s="285"/>
      <c r="AE49" s="285"/>
      <c r="AF49" s="285"/>
      <c r="AG49" s="285"/>
      <c r="AH49" s="285"/>
      <c r="AI49" s="285"/>
      <c r="AJ49" s="285"/>
      <c r="AK49" s="285"/>
    </row>
    <row r="50" ht="13.5" customHeight="1">
      <c r="A50" s="352">
        <f t="shared" si="1"/>
        <v>10</v>
      </c>
      <c r="B50" s="365"/>
      <c r="C50" s="128"/>
      <c r="D50" s="128"/>
      <c r="E50" s="128"/>
      <c r="F50" s="128"/>
      <c r="G50" s="129"/>
      <c r="H50" s="358">
        <v>0.0</v>
      </c>
      <c r="I50" s="359">
        <v>0.0</v>
      </c>
      <c r="J50" s="366"/>
      <c r="K50" s="357"/>
      <c r="L50" s="357"/>
      <c r="M50" s="357"/>
      <c r="N50" s="358"/>
      <c r="O50" s="357"/>
      <c r="P50" s="357"/>
      <c r="Q50" s="358"/>
      <c r="R50" s="358"/>
      <c r="S50" s="358"/>
      <c r="T50" s="358"/>
      <c r="U50" s="359"/>
      <c r="V50" s="360"/>
      <c r="W50" s="361">
        <v>0.0</v>
      </c>
      <c r="X50" s="362">
        <v>0.0</v>
      </c>
      <c r="Y50" s="363">
        <v>0.0</v>
      </c>
      <c r="Z50" s="285"/>
      <c r="AA50" s="189"/>
      <c r="AB50" s="285"/>
      <c r="AC50" s="364"/>
      <c r="AD50" s="285"/>
      <c r="AE50" s="285"/>
      <c r="AF50" s="285"/>
      <c r="AG50" s="285"/>
      <c r="AH50" s="285"/>
      <c r="AI50" s="285"/>
      <c r="AJ50" s="285"/>
      <c r="AK50" s="285"/>
    </row>
    <row r="51" ht="13.5" customHeight="1">
      <c r="A51" s="352">
        <f t="shared" si="1"/>
        <v>11</v>
      </c>
      <c r="B51" s="365"/>
      <c r="C51" s="128"/>
      <c r="D51" s="128"/>
      <c r="E51" s="128"/>
      <c r="F51" s="128"/>
      <c r="G51" s="129"/>
      <c r="H51" s="358">
        <v>0.0</v>
      </c>
      <c r="I51" s="359">
        <v>0.0</v>
      </c>
      <c r="J51" s="366"/>
      <c r="K51" s="357"/>
      <c r="L51" s="357"/>
      <c r="M51" s="357"/>
      <c r="N51" s="358"/>
      <c r="O51" s="357"/>
      <c r="P51" s="357"/>
      <c r="Q51" s="358"/>
      <c r="R51" s="358"/>
      <c r="S51" s="358"/>
      <c r="T51" s="358"/>
      <c r="U51" s="359"/>
      <c r="V51" s="360"/>
      <c r="W51" s="361">
        <v>0.0</v>
      </c>
      <c r="X51" s="362">
        <v>0.0</v>
      </c>
      <c r="Y51" s="363">
        <v>0.0</v>
      </c>
      <c r="Z51" s="285"/>
      <c r="AA51" s="189"/>
      <c r="AB51" s="285"/>
      <c r="AC51" s="364"/>
      <c r="AD51" s="285"/>
      <c r="AE51" s="285"/>
      <c r="AF51" s="285"/>
      <c r="AG51" s="285"/>
      <c r="AH51" s="285"/>
      <c r="AI51" s="285"/>
      <c r="AJ51" s="285"/>
      <c r="AK51" s="285"/>
    </row>
    <row r="52" ht="13.5" customHeight="1">
      <c r="A52" s="352">
        <f t="shared" si="1"/>
        <v>12</v>
      </c>
      <c r="B52" s="365"/>
      <c r="C52" s="128"/>
      <c r="D52" s="128"/>
      <c r="E52" s="128"/>
      <c r="F52" s="128"/>
      <c r="G52" s="129"/>
      <c r="H52" s="358">
        <v>0.0</v>
      </c>
      <c r="I52" s="359">
        <v>0.0</v>
      </c>
      <c r="J52" s="366"/>
      <c r="K52" s="357"/>
      <c r="L52" s="357"/>
      <c r="M52" s="357"/>
      <c r="N52" s="358"/>
      <c r="O52" s="357"/>
      <c r="P52" s="357"/>
      <c r="Q52" s="358"/>
      <c r="R52" s="358"/>
      <c r="S52" s="358"/>
      <c r="T52" s="358"/>
      <c r="U52" s="359"/>
      <c r="V52" s="360"/>
      <c r="W52" s="361">
        <v>0.0</v>
      </c>
      <c r="X52" s="362">
        <v>0.0</v>
      </c>
      <c r="Y52" s="363">
        <v>0.0</v>
      </c>
      <c r="Z52" s="285"/>
      <c r="AA52" s="367" t="s">
        <v>839</v>
      </c>
      <c r="AB52" s="285" t="s">
        <v>852</v>
      </c>
      <c r="AC52" s="364"/>
      <c r="AD52" s="285"/>
      <c r="AE52" s="285"/>
      <c r="AF52" s="285"/>
      <c r="AG52" s="285"/>
      <c r="AH52" s="285"/>
      <c r="AI52" s="285"/>
      <c r="AJ52" s="285"/>
      <c r="AK52" s="285"/>
    </row>
    <row r="53" ht="13.5" customHeight="1">
      <c r="A53" s="352">
        <f t="shared" si="1"/>
        <v>13</v>
      </c>
      <c r="B53" s="365"/>
      <c r="C53" s="128"/>
      <c r="D53" s="128"/>
      <c r="E53" s="128"/>
      <c r="F53" s="128"/>
      <c r="G53" s="129"/>
      <c r="H53" s="358">
        <v>0.0</v>
      </c>
      <c r="I53" s="359">
        <v>0.0</v>
      </c>
      <c r="J53" s="366"/>
      <c r="K53" s="357"/>
      <c r="L53" s="357"/>
      <c r="M53" s="357"/>
      <c r="N53" s="358"/>
      <c r="O53" s="357"/>
      <c r="P53" s="357"/>
      <c r="Q53" s="358"/>
      <c r="R53" s="358"/>
      <c r="S53" s="358"/>
      <c r="T53" s="358"/>
      <c r="U53" s="359"/>
      <c r="V53" s="360"/>
      <c r="W53" s="361">
        <v>0.0</v>
      </c>
      <c r="X53" s="362">
        <v>0.0</v>
      </c>
      <c r="Y53" s="363">
        <v>0.0</v>
      </c>
      <c r="Z53" s="285"/>
      <c r="AA53" s="285" t="s">
        <v>841</v>
      </c>
      <c r="AB53" s="285" t="s">
        <v>853</v>
      </c>
      <c r="AC53" s="364"/>
      <c r="AD53" s="285"/>
      <c r="AE53" s="285"/>
      <c r="AF53" s="285"/>
      <c r="AG53" s="285"/>
      <c r="AH53" s="285"/>
      <c r="AI53" s="285"/>
      <c r="AJ53" s="285"/>
      <c r="AK53" s="285"/>
    </row>
    <row r="54" ht="13.5" customHeight="1">
      <c r="A54" s="352">
        <f t="shared" si="1"/>
        <v>14</v>
      </c>
      <c r="B54" s="365"/>
      <c r="C54" s="128"/>
      <c r="D54" s="128"/>
      <c r="E54" s="128"/>
      <c r="F54" s="128"/>
      <c r="G54" s="129"/>
      <c r="H54" s="358">
        <v>0.0</v>
      </c>
      <c r="I54" s="359">
        <v>0.0</v>
      </c>
      <c r="J54" s="366"/>
      <c r="K54" s="357"/>
      <c r="L54" s="357"/>
      <c r="M54" s="357"/>
      <c r="N54" s="358"/>
      <c r="O54" s="357"/>
      <c r="P54" s="357"/>
      <c r="Q54" s="358"/>
      <c r="R54" s="358"/>
      <c r="S54" s="358"/>
      <c r="T54" s="358"/>
      <c r="U54" s="359"/>
      <c r="V54" s="360"/>
      <c r="W54" s="361">
        <v>0.0</v>
      </c>
      <c r="X54" s="362">
        <v>0.0</v>
      </c>
      <c r="Y54" s="363">
        <v>0.0</v>
      </c>
      <c r="Z54" s="285"/>
      <c r="AA54" s="285" t="s">
        <v>842</v>
      </c>
      <c r="AB54" s="285" t="s">
        <v>854</v>
      </c>
      <c r="AC54" s="364"/>
      <c r="AD54" s="285"/>
      <c r="AE54" s="285"/>
      <c r="AF54" s="285"/>
      <c r="AG54" s="285"/>
      <c r="AH54" s="285"/>
      <c r="AI54" s="285"/>
      <c r="AJ54" s="285"/>
      <c r="AK54" s="285"/>
    </row>
    <row r="55" ht="13.5" customHeight="1">
      <c r="A55" s="352">
        <f t="shared" si="1"/>
        <v>15</v>
      </c>
      <c r="B55" s="365"/>
      <c r="C55" s="128"/>
      <c r="D55" s="128"/>
      <c r="E55" s="128"/>
      <c r="F55" s="128"/>
      <c r="G55" s="129"/>
      <c r="H55" s="358">
        <v>0.0</v>
      </c>
      <c r="I55" s="359">
        <v>0.0</v>
      </c>
      <c r="J55" s="366"/>
      <c r="K55" s="357"/>
      <c r="L55" s="357"/>
      <c r="M55" s="357"/>
      <c r="N55" s="358"/>
      <c r="O55" s="357"/>
      <c r="P55" s="357"/>
      <c r="Q55" s="358"/>
      <c r="R55" s="358"/>
      <c r="S55" s="358"/>
      <c r="T55" s="358"/>
      <c r="U55" s="359"/>
      <c r="V55" s="360"/>
      <c r="W55" s="361">
        <v>0.0</v>
      </c>
      <c r="X55" s="362">
        <v>0.0</v>
      </c>
      <c r="Y55" s="363">
        <v>0.0</v>
      </c>
      <c r="Z55" s="285"/>
      <c r="AA55" s="285" t="s">
        <v>844</v>
      </c>
      <c r="AB55" s="285" t="s">
        <v>855</v>
      </c>
      <c r="AC55" s="364"/>
      <c r="AD55" s="285"/>
      <c r="AE55" s="285"/>
      <c r="AF55" s="285"/>
      <c r="AG55" s="285"/>
      <c r="AH55" s="285"/>
      <c r="AI55" s="285"/>
      <c r="AJ55" s="285"/>
      <c r="AK55" s="285"/>
    </row>
    <row r="56" ht="13.5" customHeight="1">
      <c r="A56" s="352">
        <f t="shared" si="1"/>
        <v>16</v>
      </c>
      <c r="B56" s="365"/>
      <c r="C56" s="128"/>
      <c r="D56" s="128"/>
      <c r="E56" s="128"/>
      <c r="F56" s="128"/>
      <c r="G56" s="129"/>
      <c r="H56" s="358">
        <v>0.0</v>
      </c>
      <c r="I56" s="359">
        <v>0.0</v>
      </c>
      <c r="J56" s="366"/>
      <c r="K56" s="357"/>
      <c r="L56" s="357"/>
      <c r="M56" s="357"/>
      <c r="N56" s="358"/>
      <c r="O56" s="357"/>
      <c r="P56" s="357"/>
      <c r="Q56" s="358"/>
      <c r="R56" s="358"/>
      <c r="S56" s="358"/>
      <c r="T56" s="358"/>
      <c r="U56" s="359"/>
      <c r="V56" s="360"/>
      <c r="W56" s="361">
        <v>0.0</v>
      </c>
      <c r="X56" s="362">
        <v>0.0</v>
      </c>
      <c r="Y56" s="363">
        <v>0.0</v>
      </c>
      <c r="Z56" s="285"/>
      <c r="AA56" s="285" t="s">
        <v>845</v>
      </c>
      <c r="AB56" s="285" t="s">
        <v>856</v>
      </c>
      <c r="AC56" s="364"/>
      <c r="AD56" s="285"/>
      <c r="AE56" s="285"/>
      <c r="AF56" s="285"/>
      <c r="AG56" s="285"/>
      <c r="AH56" s="285"/>
      <c r="AI56" s="285"/>
      <c r="AJ56" s="285"/>
      <c r="AK56" s="285"/>
    </row>
    <row r="57" ht="13.5" customHeight="1">
      <c r="A57" s="352">
        <f t="shared" si="1"/>
        <v>17</v>
      </c>
      <c r="B57" s="365"/>
      <c r="C57" s="128"/>
      <c r="D57" s="128"/>
      <c r="E57" s="128"/>
      <c r="F57" s="128"/>
      <c r="G57" s="129"/>
      <c r="H57" s="358">
        <v>0.0</v>
      </c>
      <c r="I57" s="359">
        <v>0.0</v>
      </c>
      <c r="J57" s="366"/>
      <c r="K57" s="357"/>
      <c r="L57" s="357"/>
      <c r="M57" s="357"/>
      <c r="N57" s="358"/>
      <c r="O57" s="357"/>
      <c r="P57" s="357"/>
      <c r="Q57" s="358"/>
      <c r="R57" s="358"/>
      <c r="S57" s="358"/>
      <c r="T57" s="358"/>
      <c r="U57" s="359"/>
      <c r="V57" s="360"/>
      <c r="W57" s="361">
        <v>0.0</v>
      </c>
      <c r="X57" s="362">
        <v>0.0</v>
      </c>
      <c r="Y57" s="363">
        <v>0.0</v>
      </c>
      <c r="Z57" s="285"/>
      <c r="AA57" s="285" t="s">
        <v>846</v>
      </c>
      <c r="AB57" s="285" t="s">
        <v>857</v>
      </c>
      <c r="AC57" s="364"/>
      <c r="AD57" s="285"/>
      <c r="AE57" s="285"/>
      <c r="AF57" s="285"/>
      <c r="AG57" s="285"/>
      <c r="AH57" s="285"/>
      <c r="AI57" s="285"/>
      <c r="AJ57" s="285"/>
      <c r="AK57" s="285"/>
    </row>
    <row r="58" ht="13.5" customHeight="1">
      <c r="A58" s="352">
        <f t="shared" si="1"/>
        <v>18</v>
      </c>
      <c r="B58" s="365"/>
      <c r="C58" s="128"/>
      <c r="D58" s="128"/>
      <c r="E58" s="128"/>
      <c r="F58" s="128"/>
      <c r="G58" s="129"/>
      <c r="H58" s="358">
        <v>0.0</v>
      </c>
      <c r="I58" s="359">
        <v>0.0</v>
      </c>
      <c r="J58" s="366"/>
      <c r="K58" s="357"/>
      <c r="L58" s="357"/>
      <c r="M58" s="357"/>
      <c r="N58" s="358"/>
      <c r="O58" s="357"/>
      <c r="P58" s="357"/>
      <c r="Q58" s="358"/>
      <c r="R58" s="358"/>
      <c r="S58" s="358"/>
      <c r="T58" s="358"/>
      <c r="U58" s="359"/>
      <c r="V58" s="360"/>
      <c r="W58" s="361">
        <v>0.0</v>
      </c>
      <c r="X58" s="362">
        <v>0.0</v>
      </c>
      <c r="Y58" s="363">
        <v>0.0</v>
      </c>
      <c r="Z58" s="285"/>
      <c r="AA58" s="285" t="s">
        <v>848</v>
      </c>
      <c r="AB58" s="285"/>
      <c r="AC58" s="364"/>
      <c r="AD58" s="285"/>
      <c r="AE58" s="285"/>
      <c r="AF58" s="285"/>
      <c r="AG58" s="285"/>
      <c r="AH58" s="285"/>
      <c r="AI58" s="285"/>
      <c r="AJ58" s="285"/>
      <c r="AK58" s="285"/>
    </row>
    <row r="59" ht="13.5" customHeight="1">
      <c r="A59" s="352">
        <f t="shared" si="1"/>
        <v>19</v>
      </c>
      <c r="B59" s="365"/>
      <c r="C59" s="128"/>
      <c r="D59" s="128"/>
      <c r="E59" s="128"/>
      <c r="F59" s="128"/>
      <c r="G59" s="129"/>
      <c r="H59" s="358">
        <v>0.0</v>
      </c>
      <c r="I59" s="359">
        <v>0.0</v>
      </c>
      <c r="J59" s="366"/>
      <c r="K59" s="357"/>
      <c r="L59" s="357"/>
      <c r="M59" s="357"/>
      <c r="N59" s="358"/>
      <c r="O59" s="357"/>
      <c r="P59" s="357"/>
      <c r="Q59" s="358"/>
      <c r="R59" s="358"/>
      <c r="S59" s="358"/>
      <c r="T59" s="358"/>
      <c r="U59" s="359"/>
      <c r="V59" s="360"/>
      <c r="W59" s="361">
        <v>0.0</v>
      </c>
      <c r="X59" s="362">
        <v>0.0</v>
      </c>
      <c r="Y59" s="363">
        <v>0.0</v>
      </c>
      <c r="Z59" s="285"/>
      <c r="AA59" s="285"/>
      <c r="AB59" s="285"/>
      <c r="AC59" s="364"/>
      <c r="AD59" s="285"/>
      <c r="AE59" s="285"/>
      <c r="AF59" s="285"/>
      <c r="AG59" s="285"/>
      <c r="AH59" s="285"/>
      <c r="AI59" s="285"/>
      <c r="AJ59" s="285"/>
      <c r="AK59" s="285"/>
    </row>
    <row r="60" ht="13.5" customHeight="1">
      <c r="A60" s="352">
        <f t="shared" si="1"/>
        <v>20</v>
      </c>
      <c r="B60" s="365"/>
      <c r="C60" s="128"/>
      <c r="D60" s="128"/>
      <c r="E60" s="128"/>
      <c r="F60" s="128"/>
      <c r="G60" s="129"/>
      <c r="H60" s="358">
        <v>0.0</v>
      </c>
      <c r="I60" s="359">
        <v>0.0</v>
      </c>
      <c r="J60" s="366"/>
      <c r="K60" s="357"/>
      <c r="L60" s="357"/>
      <c r="M60" s="357"/>
      <c r="N60" s="358"/>
      <c r="O60" s="357"/>
      <c r="P60" s="357"/>
      <c r="Q60" s="358"/>
      <c r="R60" s="358"/>
      <c r="S60" s="358"/>
      <c r="T60" s="358"/>
      <c r="U60" s="359"/>
      <c r="V60" s="360"/>
      <c r="W60" s="361">
        <v>0.0</v>
      </c>
      <c r="X60" s="362">
        <v>0.0</v>
      </c>
      <c r="Y60" s="363">
        <v>0.0</v>
      </c>
      <c r="Z60" s="285"/>
      <c r="AA60" s="285"/>
      <c r="AB60" s="285"/>
      <c r="AC60" s="364"/>
      <c r="AD60" s="285"/>
      <c r="AE60" s="285"/>
      <c r="AF60" s="285"/>
      <c r="AG60" s="285"/>
      <c r="AH60" s="285"/>
      <c r="AI60" s="285"/>
      <c r="AJ60" s="285"/>
      <c r="AK60" s="285"/>
    </row>
    <row r="61" ht="13.5" customHeight="1">
      <c r="A61" s="352">
        <f t="shared" si="1"/>
        <v>21</v>
      </c>
      <c r="B61" s="365"/>
      <c r="C61" s="128"/>
      <c r="D61" s="128"/>
      <c r="E61" s="128"/>
      <c r="F61" s="128"/>
      <c r="G61" s="129"/>
      <c r="H61" s="358">
        <v>0.0</v>
      </c>
      <c r="I61" s="359">
        <v>0.0</v>
      </c>
      <c r="J61" s="366"/>
      <c r="K61" s="357"/>
      <c r="L61" s="357"/>
      <c r="M61" s="357"/>
      <c r="N61" s="358"/>
      <c r="O61" s="357"/>
      <c r="P61" s="357"/>
      <c r="Q61" s="358"/>
      <c r="R61" s="358"/>
      <c r="S61" s="358"/>
      <c r="T61" s="358"/>
      <c r="U61" s="359"/>
      <c r="V61" s="360"/>
      <c r="W61" s="361">
        <v>0.0</v>
      </c>
      <c r="X61" s="362">
        <v>0.0</v>
      </c>
      <c r="Y61" s="363">
        <v>0.0</v>
      </c>
      <c r="Z61" s="285"/>
      <c r="AA61" s="285"/>
      <c r="AB61" s="285"/>
      <c r="AC61" s="364"/>
      <c r="AD61" s="285"/>
      <c r="AE61" s="285"/>
      <c r="AF61" s="285"/>
      <c r="AG61" s="285"/>
      <c r="AH61" s="285"/>
      <c r="AI61" s="285"/>
      <c r="AJ61" s="285"/>
      <c r="AK61" s="285"/>
    </row>
    <row r="62" ht="13.5" customHeight="1">
      <c r="A62" s="352">
        <f t="shared" si="1"/>
        <v>22</v>
      </c>
      <c r="B62" s="365"/>
      <c r="C62" s="128"/>
      <c r="D62" s="128"/>
      <c r="E62" s="128"/>
      <c r="F62" s="128"/>
      <c r="G62" s="129"/>
      <c r="H62" s="358">
        <v>0.0</v>
      </c>
      <c r="I62" s="359">
        <v>0.0</v>
      </c>
      <c r="J62" s="366"/>
      <c r="K62" s="357"/>
      <c r="L62" s="357"/>
      <c r="M62" s="357"/>
      <c r="N62" s="358"/>
      <c r="O62" s="357"/>
      <c r="P62" s="357"/>
      <c r="Q62" s="358"/>
      <c r="R62" s="358"/>
      <c r="S62" s="358"/>
      <c r="T62" s="358"/>
      <c r="U62" s="359"/>
      <c r="V62" s="360"/>
      <c r="W62" s="361">
        <v>0.0</v>
      </c>
      <c r="X62" s="362">
        <v>0.0</v>
      </c>
      <c r="Y62" s="363">
        <v>0.0</v>
      </c>
      <c r="Z62" s="285"/>
      <c r="AA62" s="285"/>
      <c r="AB62" s="285"/>
      <c r="AC62" s="364"/>
      <c r="AD62" s="285"/>
      <c r="AE62" s="285"/>
      <c r="AF62" s="285"/>
      <c r="AG62" s="285"/>
      <c r="AH62" s="285"/>
      <c r="AI62" s="285"/>
      <c r="AJ62" s="285"/>
      <c r="AK62" s="285"/>
    </row>
    <row r="63" ht="13.5" customHeight="1">
      <c r="A63" s="352">
        <f t="shared" si="1"/>
        <v>23</v>
      </c>
      <c r="B63" s="365"/>
      <c r="C63" s="128"/>
      <c r="D63" s="128"/>
      <c r="E63" s="128"/>
      <c r="F63" s="128"/>
      <c r="G63" s="129"/>
      <c r="H63" s="358">
        <v>0.0</v>
      </c>
      <c r="I63" s="359">
        <v>0.0</v>
      </c>
      <c r="J63" s="366"/>
      <c r="K63" s="357"/>
      <c r="L63" s="357"/>
      <c r="M63" s="357"/>
      <c r="N63" s="358"/>
      <c r="O63" s="357"/>
      <c r="P63" s="357"/>
      <c r="Q63" s="358"/>
      <c r="R63" s="358"/>
      <c r="S63" s="358"/>
      <c r="T63" s="358"/>
      <c r="U63" s="359"/>
      <c r="V63" s="360"/>
      <c r="W63" s="361">
        <v>0.0</v>
      </c>
      <c r="X63" s="362">
        <v>0.0</v>
      </c>
      <c r="Y63" s="363">
        <v>0.0</v>
      </c>
      <c r="Z63" s="285"/>
      <c r="AA63" s="285"/>
      <c r="AB63" s="285"/>
      <c r="AC63" s="364"/>
      <c r="AD63" s="285"/>
      <c r="AE63" s="285"/>
      <c r="AF63" s="285"/>
      <c r="AG63" s="285"/>
      <c r="AH63" s="285"/>
      <c r="AI63" s="285"/>
      <c r="AJ63" s="285"/>
      <c r="AK63" s="285"/>
    </row>
    <row r="64" ht="13.5" customHeight="1">
      <c r="A64" s="352">
        <f t="shared" si="1"/>
        <v>24</v>
      </c>
      <c r="B64" s="365"/>
      <c r="C64" s="128"/>
      <c r="D64" s="128"/>
      <c r="E64" s="128"/>
      <c r="F64" s="128"/>
      <c r="G64" s="129"/>
      <c r="H64" s="358">
        <v>0.0</v>
      </c>
      <c r="I64" s="359">
        <v>0.0</v>
      </c>
      <c r="J64" s="366"/>
      <c r="K64" s="357"/>
      <c r="L64" s="357"/>
      <c r="M64" s="357"/>
      <c r="N64" s="358"/>
      <c r="O64" s="357"/>
      <c r="P64" s="357"/>
      <c r="Q64" s="358"/>
      <c r="R64" s="358"/>
      <c r="S64" s="358"/>
      <c r="T64" s="358"/>
      <c r="U64" s="359"/>
      <c r="V64" s="360"/>
      <c r="W64" s="361">
        <v>0.0</v>
      </c>
      <c r="X64" s="362">
        <v>0.0</v>
      </c>
      <c r="Y64" s="363">
        <v>0.0</v>
      </c>
      <c r="Z64" s="285"/>
      <c r="AA64" s="285"/>
      <c r="AB64" s="285"/>
      <c r="AC64" s="364"/>
      <c r="AD64" s="285"/>
      <c r="AE64" s="285"/>
      <c r="AF64" s="285"/>
      <c r="AG64" s="285"/>
      <c r="AH64" s="285"/>
      <c r="AI64" s="285"/>
      <c r="AJ64" s="285"/>
      <c r="AK64" s="285"/>
    </row>
    <row r="65" ht="13.5" customHeight="1">
      <c r="A65" s="352">
        <f t="shared" si="1"/>
        <v>25</v>
      </c>
      <c r="B65" s="365"/>
      <c r="C65" s="128"/>
      <c r="D65" s="128"/>
      <c r="E65" s="128"/>
      <c r="F65" s="128"/>
      <c r="G65" s="129"/>
      <c r="H65" s="358">
        <v>0.0</v>
      </c>
      <c r="I65" s="359">
        <v>0.0</v>
      </c>
      <c r="J65" s="366"/>
      <c r="K65" s="357"/>
      <c r="L65" s="357"/>
      <c r="M65" s="357"/>
      <c r="N65" s="358"/>
      <c r="O65" s="357"/>
      <c r="P65" s="357"/>
      <c r="Q65" s="358"/>
      <c r="R65" s="358"/>
      <c r="S65" s="358"/>
      <c r="T65" s="358"/>
      <c r="U65" s="359"/>
      <c r="V65" s="360"/>
      <c r="W65" s="361">
        <v>0.0</v>
      </c>
      <c r="X65" s="362">
        <v>0.0</v>
      </c>
      <c r="Y65" s="363">
        <v>0.0</v>
      </c>
      <c r="Z65" s="285"/>
      <c r="AA65" s="285"/>
      <c r="AB65" s="285"/>
      <c r="AC65" s="364"/>
      <c r="AD65" s="285"/>
      <c r="AE65" s="285"/>
      <c r="AF65" s="285"/>
      <c r="AG65" s="285"/>
      <c r="AH65" s="285"/>
      <c r="AI65" s="285"/>
      <c r="AJ65" s="285"/>
      <c r="AK65" s="285"/>
    </row>
    <row r="66" ht="13.5" customHeight="1">
      <c r="A66" s="11"/>
      <c r="B66" s="368" t="s">
        <v>858</v>
      </c>
      <c r="C66" s="32"/>
      <c r="D66" s="32"/>
      <c r="E66" s="32"/>
      <c r="F66" s="32"/>
      <c r="G66" s="32"/>
      <c r="H66" s="223">
        <f t="shared" ref="H66:I66" si="2">SUM(H41:H65)</f>
        <v>21</v>
      </c>
      <c r="I66" s="223">
        <f t="shared" si="2"/>
        <v>5</v>
      </c>
      <c r="J66" s="223">
        <f t="shared" ref="J66:V66" si="3">COUNTIF(J41:J65,"x")</f>
        <v>4</v>
      </c>
      <c r="K66" s="223">
        <f t="shared" si="3"/>
        <v>4</v>
      </c>
      <c r="L66" s="223">
        <f t="shared" si="3"/>
        <v>0</v>
      </c>
      <c r="M66" s="223">
        <f t="shared" si="3"/>
        <v>1</v>
      </c>
      <c r="N66" s="369">
        <f t="shared" si="3"/>
        <v>0</v>
      </c>
      <c r="O66" s="369">
        <f t="shared" si="3"/>
        <v>0</v>
      </c>
      <c r="P66" s="369">
        <f t="shared" si="3"/>
        <v>4</v>
      </c>
      <c r="Q66" s="223">
        <f t="shared" si="3"/>
        <v>1</v>
      </c>
      <c r="R66" s="223">
        <f t="shared" si="3"/>
        <v>0</v>
      </c>
      <c r="S66" s="223">
        <f t="shared" si="3"/>
        <v>0</v>
      </c>
      <c r="T66" s="223">
        <f t="shared" si="3"/>
        <v>0</v>
      </c>
      <c r="U66" s="223">
        <f t="shared" si="3"/>
        <v>0</v>
      </c>
      <c r="V66" s="223">
        <f t="shared" si="3"/>
        <v>0</v>
      </c>
      <c r="W66" s="370">
        <f t="shared" ref="W66:Y66" si="4">SUM(W41:W65)</f>
        <v>0</v>
      </c>
      <c r="X66" s="370">
        <f t="shared" si="4"/>
        <v>0</v>
      </c>
      <c r="Y66" s="370">
        <f t="shared" si="4"/>
        <v>0</v>
      </c>
      <c r="Z66" s="11"/>
      <c r="AA66" s="189"/>
      <c r="AB66" s="11"/>
      <c r="AC66" s="11"/>
      <c r="AD66" s="11"/>
      <c r="AE66" s="11"/>
      <c r="AF66" s="11"/>
      <c r="AG66" s="11"/>
      <c r="AH66" s="11"/>
      <c r="AI66" s="11"/>
      <c r="AJ66" s="11"/>
      <c r="AK66" s="11"/>
    </row>
    <row r="67" ht="12.75" customHeight="1">
      <c r="A67" s="327" t="s">
        <v>862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4"/>
      <c r="Z67" s="11"/>
      <c r="AA67" s="189"/>
      <c r="AB67" s="11"/>
      <c r="AC67" s="264" t="s">
        <v>863</v>
      </c>
      <c r="AD67" s="11"/>
      <c r="AE67" s="11"/>
      <c r="AF67" s="11"/>
      <c r="AG67" s="11"/>
      <c r="AH67" s="11"/>
      <c r="AI67" s="11"/>
      <c r="AJ67" s="11"/>
      <c r="AK67" s="11"/>
    </row>
    <row r="68" ht="13.5" customHeight="1">
      <c r="A68" s="371" t="s">
        <v>864</v>
      </c>
      <c r="B68" s="276"/>
      <c r="C68" s="276"/>
      <c r="D68" s="276"/>
      <c r="E68" s="276"/>
      <c r="F68" s="276"/>
      <c r="G68" s="277"/>
      <c r="H68" s="372" t="s">
        <v>865</v>
      </c>
      <c r="I68" s="276"/>
      <c r="J68" s="276"/>
      <c r="K68" s="276"/>
      <c r="L68" s="276"/>
      <c r="M68" s="276"/>
      <c r="N68" s="276"/>
      <c r="O68" s="276"/>
      <c r="P68" s="276"/>
      <c r="Q68" s="276"/>
      <c r="R68" s="276"/>
      <c r="S68" s="276"/>
      <c r="T68" s="276"/>
      <c r="U68" s="276"/>
      <c r="V68" s="276"/>
      <c r="W68" s="276"/>
      <c r="X68" s="276"/>
      <c r="Y68" s="277"/>
      <c r="Z68" s="11"/>
      <c r="AA68" s="189"/>
      <c r="AB68" s="11"/>
      <c r="AC68" s="264" t="s">
        <v>866</v>
      </c>
      <c r="AD68" s="11"/>
      <c r="AE68" s="11"/>
      <c r="AF68" s="11"/>
      <c r="AG68" s="11"/>
      <c r="AH68" s="11"/>
      <c r="AI68" s="11"/>
      <c r="AJ68" s="11"/>
      <c r="AK68" s="11"/>
    </row>
    <row r="69" ht="147.0" customHeight="1">
      <c r="A69" s="373" t="s">
        <v>1300</v>
      </c>
      <c r="Z69" s="11"/>
      <c r="AA69" s="189"/>
      <c r="AB69" s="11"/>
      <c r="AC69" s="264"/>
      <c r="AD69" s="11"/>
      <c r="AE69" s="11"/>
      <c r="AF69" s="11"/>
      <c r="AG69" s="11"/>
      <c r="AH69" s="11"/>
      <c r="AI69" s="11"/>
      <c r="AJ69" s="11"/>
      <c r="AK69" s="11"/>
    </row>
    <row r="70" ht="13.5" customHeight="1">
      <c r="A70" s="374"/>
      <c r="B70" s="8"/>
      <c r="C70" s="8"/>
      <c r="D70" s="8"/>
      <c r="E70" s="8"/>
      <c r="F70" s="8"/>
      <c r="G70" s="10"/>
      <c r="H70" s="375"/>
      <c r="I70" s="8"/>
      <c r="J70" s="8"/>
      <c r="K70" s="8"/>
      <c r="L70" s="8"/>
      <c r="M70" s="8"/>
      <c r="N70" s="8"/>
      <c r="O70" s="8"/>
      <c r="P70" s="8"/>
      <c r="Q70" s="8"/>
      <c r="R70" s="8"/>
      <c r="S70" s="8"/>
      <c r="T70" s="8"/>
      <c r="U70" s="8"/>
      <c r="V70" s="8"/>
      <c r="W70" s="8"/>
      <c r="X70" s="8"/>
      <c r="Y70" s="10"/>
      <c r="Z70" s="11"/>
      <c r="AA70" s="189"/>
      <c r="AB70" s="11"/>
      <c r="AC70" s="264" t="s">
        <v>869</v>
      </c>
      <c r="AD70" s="11"/>
      <c r="AE70" s="11"/>
      <c r="AF70" s="11"/>
      <c r="AG70" s="11"/>
      <c r="AH70" s="11"/>
      <c r="AI70" s="11"/>
      <c r="AJ70" s="11"/>
      <c r="AK70" s="11"/>
    </row>
    <row r="71" ht="13.5" customHeight="1">
      <c r="A71" s="376">
        <f>A41</f>
        <v>1</v>
      </c>
      <c r="B71" s="377" t="str">
        <f>IF(B41="","",B41)</f>
        <v>Stockton Hmong 8th Branch Service</v>
      </c>
      <c r="H71" s="378" t="s">
        <v>870</v>
      </c>
      <c r="I71" s="378"/>
      <c r="J71" s="379" t="s">
        <v>1301</v>
      </c>
      <c r="K71" s="25"/>
      <c r="L71" s="25"/>
      <c r="M71" s="25"/>
      <c r="N71" s="25"/>
      <c r="O71" s="25"/>
      <c r="P71" s="25"/>
      <c r="Q71" s="25"/>
      <c r="R71" s="25"/>
      <c r="S71" s="378" t="s">
        <v>872</v>
      </c>
      <c r="U71" s="380">
        <f>IF(H41="","",H41)</f>
        <v>7</v>
      </c>
      <c r="V71" s="25"/>
      <c r="W71" s="378" t="s">
        <v>873</v>
      </c>
      <c r="Y71" s="381">
        <f>IF((W41="")*(X41=""),"",SUM(W41:X41))</f>
        <v>0</v>
      </c>
      <c r="Z71" s="11"/>
      <c r="AA71" s="189"/>
      <c r="AB71" s="11"/>
      <c r="AC71" s="264" t="s">
        <v>874</v>
      </c>
      <c r="AD71" s="11"/>
      <c r="AE71" s="11"/>
      <c r="AF71" s="11"/>
      <c r="AG71" s="11"/>
      <c r="AH71" s="11"/>
      <c r="AI71" s="11"/>
      <c r="AJ71" s="11"/>
      <c r="AK71" s="11"/>
    </row>
    <row r="72" ht="13.5" customHeight="1">
      <c r="A72" s="382"/>
      <c r="B72" s="383" t="s">
        <v>1302</v>
      </c>
      <c r="C72" s="25"/>
      <c r="D72" s="25"/>
      <c r="E72" s="25"/>
      <c r="F72" s="25"/>
      <c r="G72" s="25"/>
      <c r="H72" s="25"/>
      <c r="I72" s="25"/>
      <c r="J72" s="25"/>
      <c r="K72" s="25"/>
      <c r="L72" s="25"/>
      <c r="M72" s="25"/>
      <c r="N72" s="25"/>
      <c r="O72" s="25"/>
      <c r="P72" s="25"/>
      <c r="Q72" s="25"/>
      <c r="R72" s="25"/>
      <c r="S72" s="25"/>
      <c r="T72" s="25"/>
      <c r="U72" s="25"/>
      <c r="V72" s="25"/>
      <c r="W72" s="25"/>
      <c r="X72" s="25"/>
      <c r="Y72" s="25"/>
      <c r="Z72" s="11"/>
      <c r="AA72" s="189"/>
      <c r="AB72" s="11"/>
      <c r="AC72" s="264"/>
      <c r="AD72" s="11"/>
      <c r="AE72" s="11"/>
      <c r="AF72" s="11"/>
      <c r="AG72" s="11"/>
      <c r="AH72" s="11"/>
      <c r="AI72" s="11"/>
      <c r="AJ72" s="11"/>
      <c r="AK72" s="11"/>
    </row>
    <row r="73" ht="13.5" customHeight="1">
      <c r="A73" s="376">
        <f>A42</f>
        <v>2</v>
      </c>
      <c r="B73" s="377" t="str">
        <f>IF(B42="","",B42)</f>
        <v>Stockton Hmong New Year</v>
      </c>
      <c r="H73" s="378" t="s">
        <v>870</v>
      </c>
      <c r="I73" s="378"/>
      <c r="J73" s="379" t="s">
        <v>1301</v>
      </c>
      <c r="K73" s="25"/>
      <c r="L73" s="25"/>
      <c r="M73" s="25"/>
      <c r="N73" s="25"/>
      <c r="O73" s="25"/>
      <c r="P73" s="25"/>
      <c r="Q73" s="25"/>
      <c r="R73" s="25"/>
      <c r="S73" s="378" t="s">
        <v>872</v>
      </c>
      <c r="U73" s="380">
        <f>IF(H42="","",H42)</f>
        <v>2</v>
      </c>
      <c r="V73" s="25"/>
      <c r="W73" s="378" t="s">
        <v>873</v>
      </c>
      <c r="Y73" s="381">
        <f>IF((W42="")*(X42=""),"",SUM(W42:X42))</f>
        <v>0</v>
      </c>
      <c r="Z73" s="11"/>
      <c r="AA73" s="189"/>
      <c r="AB73" s="11"/>
      <c r="AC73" s="264"/>
      <c r="AD73" s="11"/>
      <c r="AE73" s="11"/>
      <c r="AF73" s="11"/>
      <c r="AG73" s="11"/>
      <c r="AH73" s="11"/>
      <c r="AI73" s="11"/>
      <c r="AJ73" s="11"/>
      <c r="AK73" s="11"/>
    </row>
    <row r="74" ht="13.5" customHeight="1">
      <c r="A74" s="382"/>
      <c r="B74" s="383" t="s">
        <v>1303</v>
      </c>
      <c r="C74" s="25"/>
      <c r="D74" s="25"/>
      <c r="E74" s="25"/>
      <c r="F74" s="25"/>
      <c r="G74" s="25"/>
      <c r="H74" s="25"/>
      <c r="I74" s="25"/>
      <c r="J74" s="25"/>
      <c r="K74" s="25"/>
      <c r="L74" s="25"/>
      <c r="M74" s="25"/>
      <c r="N74" s="25"/>
      <c r="O74" s="25"/>
      <c r="P74" s="25"/>
      <c r="Q74" s="25"/>
      <c r="R74" s="25"/>
      <c r="S74" s="25"/>
      <c r="T74" s="25"/>
      <c r="U74" s="25"/>
      <c r="V74" s="25"/>
      <c r="W74" s="25"/>
      <c r="X74" s="25"/>
      <c r="Y74" s="25"/>
      <c r="Z74" s="11"/>
      <c r="AA74" s="189"/>
      <c r="AB74" s="11"/>
      <c r="AC74" s="264"/>
      <c r="AD74" s="11"/>
      <c r="AE74" s="11"/>
      <c r="AF74" s="11"/>
      <c r="AG74" s="11"/>
      <c r="AH74" s="11"/>
      <c r="AI74" s="11"/>
      <c r="AJ74" s="11"/>
      <c r="AK74" s="11"/>
    </row>
    <row r="75" ht="13.5" customHeight="1">
      <c r="A75" s="376">
        <f>A43</f>
        <v>3</v>
      </c>
      <c r="B75" s="377" t="str">
        <f>IF(B43="","",B43)</f>
        <v>Micke Grove Zoo Beautification</v>
      </c>
      <c r="H75" s="378" t="s">
        <v>870</v>
      </c>
      <c r="I75" s="378"/>
      <c r="J75" s="379" t="s">
        <v>1304</v>
      </c>
      <c r="K75" s="25"/>
      <c r="L75" s="25"/>
      <c r="M75" s="25"/>
      <c r="N75" s="25"/>
      <c r="O75" s="25"/>
      <c r="P75" s="25"/>
      <c r="Q75" s="25"/>
      <c r="R75" s="25"/>
      <c r="S75" s="378" t="s">
        <v>872</v>
      </c>
      <c r="U75" s="380">
        <f>IF(H43="","",H43)</f>
        <v>8</v>
      </c>
      <c r="V75" s="25"/>
      <c r="W75" s="378" t="s">
        <v>873</v>
      </c>
      <c r="Y75" s="381">
        <f>IF((W43="")*(X43=""),"",SUM(W43:X43))</f>
        <v>0</v>
      </c>
      <c r="Z75" s="11"/>
      <c r="AA75" s="189"/>
      <c r="AB75" s="11"/>
      <c r="AC75" s="264"/>
      <c r="AD75" s="11"/>
      <c r="AE75" s="11"/>
      <c r="AF75" s="11"/>
      <c r="AG75" s="11"/>
      <c r="AH75" s="11"/>
      <c r="AI75" s="11"/>
      <c r="AJ75" s="11"/>
      <c r="AK75" s="11"/>
    </row>
    <row r="76" ht="13.5" customHeight="1">
      <c r="A76" s="382"/>
      <c r="B76" s="383" t="s">
        <v>1305</v>
      </c>
      <c r="C76" s="25"/>
      <c r="D76" s="25"/>
      <c r="E76" s="25"/>
      <c r="F76" s="25"/>
      <c r="G76" s="25"/>
      <c r="H76" s="25"/>
      <c r="I76" s="25"/>
      <c r="J76" s="25"/>
      <c r="K76" s="25"/>
      <c r="L76" s="25"/>
      <c r="M76" s="25"/>
      <c r="N76" s="25"/>
      <c r="O76" s="25"/>
      <c r="P76" s="25"/>
      <c r="Q76" s="25"/>
      <c r="R76" s="25"/>
      <c r="S76" s="25"/>
      <c r="T76" s="25"/>
      <c r="U76" s="25"/>
      <c r="V76" s="25"/>
      <c r="W76" s="25"/>
      <c r="X76" s="25"/>
      <c r="Y76" s="25"/>
      <c r="Z76" s="11"/>
      <c r="AA76" s="189"/>
      <c r="AB76" s="11"/>
      <c r="AC76" s="264"/>
      <c r="AD76" s="11"/>
      <c r="AE76" s="11"/>
      <c r="AF76" s="11"/>
      <c r="AG76" s="11"/>
      <c r="AH76" s="11"/>
      <c r="AI76" s="11"/>
      <c r="AJ76" s="11"/>
      <c r="AK76" s="11"/>
    </row>
    <row r="77" ht="13.5" customHeight="1">
      <c r="A77" s="376">
        <f>A44</f>
        <v>4</v>
      </c>
      <c r="B77" s="377" t="str">
        <f>IF(B44="","",B44)</f>
        <v>Runnin Rebels Hoopfest</v>
      </c>
      <c r="H77" s="378" t="s">
        <v>870</v>
      </c>
      <c r="I77" s="378"/>
      <c r="J77" s="379" t="s">
        <v>1306</v>
      </c>
      <c r="K77" s="25"/>
      <c r="L77" s="25"/>
      <c r="M77" s="25"/>
      <c r="N77" s="25"/>
      <c r="O77" s="25"/>
      <c r="P77" s="25"/>
      <c r="Q77" s="25"/>
      <c r="R77" s="25"/>
      <c r="S77" s="378" t="s">
        <v>872</v>
      </c>
      <c r="U77" s="380">
        <f>IF(H44="","",H44)</f>
        <v>4</v>
      </c>
      <c r="V77" s="25"/>
      <c r="W77" s="378" t="s">
        <v>873</v>
      </c>
      <c r="Y77" s="381">
        <f>IF((W44="")*(X44=""),"",SUM(W44:X44))</f>
        <v>0</v>
      </c>
      <c r="Z77" s="11"/>
      <c r="AA77" s="189"/>
      <c r="AB77" s="11"/>
      <c r="AC77" s="264"/>
      <c r="AD77" s="11"/>
      <c r="AE77" s="11"/>
      <c r="AF77" s="11"/>
      <c r="AG77" s="11"/>
      <c r="AH77" s="11"/>
      <c r="AI77" s="11"/>
      <c r="AJ77" s="11"/>
      <c r="AK77" s="11"/>
    </row>
    <row r="78" ht="13.5" customHeight="1">
      <c r="A78" s="382"/>
      <c r="B78" s="383" t="s">
        <v>1307</v>
      </c>
      <c r="C78" s="25"/>
      <c r="D78" s="25"/>
      <c r="E78" s="25"/>
      <c r="F78" s="25"/>
      <c r="G78" s="25"/>
      <c r="H78" s="25"/>
      <c r="I78" s="25"/>
      <c r="J78" s="25"/>
      <c r="K78" s="25"/>
      <c r="L78" s="25"/>
      <c r="M78" s="25"/>
      <c r="N78" s="25"/>
      <c r="O78" s="25"/>
      <c r="P78" s="25"/>
      <c r="Q78" s="25"/>
      <c r="R78" s="25"/>
      <c r="S78" s="25"/>
      <c r="T78" s="25"/>
      <c r="U78" s="25"/>
      <c r="V78" s="25"/>
      <c r="W78" s="25"/>
      <c r="X78" s="25"/>
      <c r="Y78" s="25"/>
      <c r="Z78" s="11"/>
      <c r="AA78" s="189"/>
      <c r="AB78" s="11"/>
      <c r="AC78" s="264"/>
      <c r="AD78" s="11"/>
      <c r="AE78" s="11"/>
      <c r="AF78" s="11"/>
      <c r="AG78" s="11"/>
      <c r="AH78" s="11"/>
      <c r="AI78" s="11"/>
      <c r="AJ78" s="11"/>
      <c r="AK78" s="11"/>
    </row>
    <row r="79" ht="13.5" customHeight="1">
      <c r="A79" s="376">
        <f>A45</f>
        <v>5</v>
      </c>
      <c r="B79" s="377" t="str">
        <f>IF(B45="","",B45)</f>
        <v/>
      </c>
      <c r="H79" s="378" t="s">
        <v>870</v>
      </c>
      <c r="I79" s="378"/>
      <c r="J79" s="387"/>
      <c r="K79" s="25"/>
      <c r="L79" s="25"/>
      <c r="M79" s="25"/>
      <c r="N79" s="25"/>
      <c r="O79" s="25"/>
      <c r="P79" s="25"/>
      <c r="Q79" s="25"/>
      <c r="R79" s="25"/>
      <c r="S79" s="378" t="s">
        <v>872</v>
      </c>
      <c r="U79" s="380">
        <f>IF(H45="","",H45)</f>
        <v>0</v>
      </c>
      <c r="V79" s="25"/>
      <c r="W79" s="378" t="s">
        <v>873</v>
      </c>
      <c r="Y79" s="381">
        <f>IF((W45="")*(X45=""),"",SUM(W45:X45))</f>
        <v>0</v>
      </c>
      <c r="Z79" s="11"/>
      <c r="AA79" s="189"/>
      <c r="AB79" s="11"/>
      <c r="AC79" s="264"/>
      <c r="AD79" s="11"/>
      <c r="AE79" s="11"/>
      <c r="AF79" s="11"/>
      <c r="AG79" s="11"/>
      <c r="AH79" s="11"/>
      <c r="AI79" s="11"/>
      <c r="AJ79" s="11"/>
      <c r="AK79" s="11"/>
    </row>
    <row r="80" ht="13.5" customHeight="1">
      <c r="A80" s="382"/>
      <c r="B80" s="388" t="s">
        <v>887</v>
      </c>
      <c r="C80" s="25"/>
      <c r="D80" s="25"/>
      <c r="E80" s="25"/>
      <c r="F80" s="25"/>
      <c r="G80" s="25"/>
      <c r="H80" s="25"/>
      <c r="I80" s="25"/>
      <c r="J80" s="25"/>
      <c r="K80" s="25"/>
      <c r="L80" s="25"/>
      <c r="M80" s="25"/>
      <c r="N80" s="25"/>
      <c r="O80" s="25"/>
      <c r="P80" s="25"/>
      <c r="Q80" s="25"/>
      <c r="R80" s="25"/>
      <c r="S80" s="25"/>
      <c r="T80" s="25"/>
      <c r="U80" s="25"/>
      <c r="V80" s="25"/>
      <c r="W80" s="25"/>
      <c r="X80" s="25"/>
      <c r="Y80" s="25"/>
      <c r="Z80" s="11"/>
      <c r="AA80" s="189"/>
      <c r="AB80" s="11"/>
      <c r="AC80" s="264"/>
      <c r="AD80" s="11"/>
      <c r="AE80" s="11"/>
      <c r="AF80" s="11"/>
      <c r="AG80" s="11"/>
      <c r="AH80" s="11"/>
      <c r="AI80" s="11"/>
      <c r="AJ80" s="11"/>
      <c r="AK80" s="11"/>
    </row>
    <row r="81" ht="13.5" customHeight="1">
      <c r="A81" s="376">
        <f>A46</f>
        <v>6</v>
      </c>
      <c r="B81" s="377" t="str">
        <f>IF(B46="","",B46)</f>
        <v/>
      </c>
      <c r="H81" s="378" t="s">
        <v>870</v>
      </c>
      <c r="I81" s="378"/>
      <c r="J81" s="387"/>
      <c r="K81" s="25"/>
      <c r="L81" s="25"/>
      <c r="M81" s="25"/>
      <c r="N81" s="25"/>
      <c r="O81" s="25"/>
      <c r="P81" s="25"/>
      <c r="Q81" s="25"/>
      <c r="R81" s="25"/>
      <c r="S81" s="378" t="s">
        <v>872</v>
      </c>
      <c r="U81" s="380">
        <f>IF(H46="","",H46)</f>
        <v>0</v>
      </c>
      <c r="V81" s="25"/>
      <c r="W81" s="378" t="s">
        <v>873</v>
      </c>
      <c r="Y81" s="381">
        <f>IF((W46="")*(X46=""),"",SUM(W46:X46))</f>
        <v>0</v>
      </c>
      <c r="Z81" s="11"/>
      <c r="AA81" s="189"/>
      <c r="AB81" s="11"/>
      <c r="AC81" s="264"/>
      <c r="AD81" s="11"/>
      <c r="AE81" s="11"/>
      <c r="AF81" s="11"/>
      <c r="AG81" s="11"/>
      <c r="AH81" s="11"/>
      <c r="AI81" s="11"/>
      <c r="AJ81" s="11"/>
      <c r="AK81" s="11"/>
    </row>
    <row r="82" ht="13.5" customHeight="1">
      <c r="A82" s="382"/>
      <c r="B82" s="388" t="s">
        <v>887</v>
      </c>
      <c r="C82" s="25"/>
      <c r="D82" s="25"/>
      <c r="E82" s="25"/>
      <c r="F82" s="25"/>
      <c r="G82" s="25"/>
      <c r="H82" s="25"/>
      <c r="I82" s="25"/>
      <c r="J82" s="25"/>
      <c r="K82" s="25"/>
      <c r="L82" s="25"/>
      <c r="M82" s="25"/>
      <c r="N82" s="25"/>
      <c r="O82" s="25"/>
      <c r="P82" s="25"/>
      <c r="Q82" s="25"/>
      <c r="R82" s="25"/>
      <c r="S82" s="25"/>
      <c r="T82" s="25"/>
      <c r="U82" s="25"/>
      <c r="V82" s="25"/>
      <c r="W82" s="25"/>
      <c r="X82" s="25"/>
      <c r="Y82" s="25"/>
      <c r="Z82" s="11"/>
      <c r="AA82" s="189"/>
      <c r="AB82" s="11"/>
      <c r="AC82" s="264"/>
      <c r="AD82" s="11"/>
      <c r="AE82" s="11"/>
      <c r="AF82" s="11"/>
      <c r="AG82" s="11"/>
      <c r="AH82" s="11"/>
      <c r="AI82" s="11"/>
      <c r="AJ82" s="11"/>
      <c r="AK82" s="11"/>
    </row>
    <row r="83" ht="13.5" customHeight="1">
      <c r="A83" s="376">
        <f>A47</f>
        <v>7</v>
      </c>
      <c r="B83" s="377" t="str">
        <f>IF(B47="","",B47)</f>
        <v/>
      </c>
      <c r="H83" s="378" t="s">
        <v>870</v>
      </c>
      <c r="I83" s="378"/>
      <c r="J83" s="387"/>
      <c r="K83" s="25"/>
      <c r="L83" s="25"/>
      <c r="M83" s="25"/>
      <c r="N83" s="25"/>
      <c r="O83" s="25"/>
      <c r="P83" s="25"/>
      <c r="Q83" s="25"/>
      <c r="R83" s="25"/>
      <c r="S83" s="378" t="s">
        <v>872</v>
      </c>
      <c r="U83" s="380">
        <f>IF(H47="","",H47)</f>
        <v>0</v>
      </c>
      <c r="V83" s="25"/>
      <c r="W83" s="378" t="s">
        <v>873</v>
      </c>
      <c r="Y83" s="381">
        <f>IF((W47="")*(X47=""),"",SUM(W47:X47))</f>
        <v>0</v>
      </c>
      <c r="Z83" s="11"/>
      <c r="AA83" s="189"/>
      <c r="AB83" s="11"/>
      <c r="AC83" s="264"/>
      <c r="AD83" s="11"/>
      <c r="AE83" s="11"/>
      <c r="AF83" s="11"/>
      <c r="AG83" s="11"/>
      <c r="AH83" s="11"/>
      <c r="AI83" s="11"/>
      <c r="AJ83" s="11"/>
      <c r="AK83" s="11"/>
    </row>
    <row r="84" ht="13.5" customHeight="1">
      <c r="A84" s="382"/>
      <c r="B84" s="388" t="s">
        <v>887</v>
      </c>
      <c r="C84" s="25"/>
      <c r="D84" s="25"/>
      <c r="E84" s="25"/>
      <c r="F84" s="25"/>
      <c r="G84" s="25"/>
      <c r="H84" s="25"/>
      <c r="I84" s="25"/>
      <c r="J84" s="25"/>
      <c r="K84" s="25"/>
      <c r="L84" s="25"/>
      <c r="M84" s="25"/>
      <c r="N84" s="25"/>
      <c r="O84" s="25"/>
      <c r="P84" s="25"/>
      <c r="Q84" s="25"/>
      <c r="R84" s="25"/>
      <c r="S84" s="25"/>
      <c r="T84" s="25"/>
      <c r="U84" s="25"/>
      <c r="V84" s="25"/>
      <c r="W84" s="25"/>
      <c r="X84" s="25"/>
      <c r="Y84" s="25"/>
      <c r="Z84" s="11"/>
      <c r="AA84" s="189"/>
      <c r="AB84" s="11"/>
      <c r="AC84" s="264"/>
      <c r="AD84" s="11"/>
      <c r="AE84" s="11"/>
      <c r="AF84" s="11"/>
      <c r="AG84" s="11"/>
      <c r="AH84" s="11"/>
      <c r="AI84" s="11"/>
      <c r="AJ84" s="11"/>
      <c r="AK84" s="11"/>
    </row>
    <row r="85" ht="13.5" customHeight="1">
      <c r="A85" s="376">
        <f>A48</f>
        <v>8</v>
      </c>
      <c r="B85" s="377" t="str">
        <f>IF(B48="","",B48)</f>
        <v/>
      </c>
      <c r="H85" s="378" t="s">
        <v>870</v>
      </c>
      <c r="I85" s="378"/>
      <c r="J85" s="387"/>
      <c r="K85" s="25"/>
      <c r="L85" s="25"/>
      <c r="M85" s="25"/>
      <c r="N85" s="25"/>
      <c r="O85" s="25"/>
      <c r="P85" s="25"/>
      <c r="Q85" s="25"/>
      <c r="R85" s="25"/>
      <c r="S85" s="378" t="s">
        <v>872</v>
      </c>
      <c r="U85" s="380">
        <f>IF(H48="","",H48)</f>
        <v>0</v>
      </c>
      <c r="V85" s="25"/>
      <c r="W85" s="378" t="s">
        <v>873</v>
      </c>
      <c r="Y85" s="381">
        <f>IF((W48="")*(X48=""),"",SUM(W48:X48))</f>
        <v>0</v>
      </c>
      <c r="Z85" s="11"/>
      <c r="AA85" s="189"/>
      <c r="AB85" s="11"/>
      <c r="AC85" s="264"/>
      <c r="AD85" s="11"/>
      <c r="AE85" s="11"/>
      <c r="AF85" s="11"/>
      <c r="AG85" s="11"/>
      <c r="AH85" s="11"/>
      <c r="AI85" s="11"/>
      <c r="AJ85" s="11"/>
      <c r="AK85" s="11"/>
    </row>
    <row r="86" ht="13.5" customHeight="1">
      <c r="A86" s="382"/>
      <c r="B86" s="388" t="s">
        <v>887</v>
      </c>
      <c r="C86" s="25"/>
      <c r="D86" s="25"/>
      <c r="E86" s="25"/>
      <c r="F86" s="25"/>
      <c r="G86" s="25"/>
      <c r="H86" s="25"/>
      <c r="I86" s="25"/>
      <c r="J86" s="25"/>
      <c r="K86" s="25"/>
      <c r="L86" s="25"/>
      <c r="M86" s="25"/>
      <c r="N86" s="25"/>
      <c r="O86" s="25"/>
      <c r="P86" s="25"/>
      <c r="Q86" s="25"/>
      <c r="R86" s="25"/>
      <c r="S86" s="25"/>
      <c r="T86" s="25"/>
      <c r="U86" s="25"/>
      <c r="V86" s="25"/>
      <c r="W86" s="25"/>
      <c r="X86" s="25"/>
      <c r="Y86" s="25"/>
      <c r="Z86" s="11"/>
      <c r="AA86" s="189"/>
      <c r="AB86" s="11"/>
      <c r="AC86" s="264"/>
      <c r="AD86" s="11"/>
      <c r="AE86" s="11"/>
      <c r="AF86" s="11"/>
      <c r="AG86" s="11"/>
      <c r="AH86" s="11"/>
      <c r="AI86" s="11"/>
      <c r="AJ86" s="11"/>
      <c r="AK86" s="11"/>
    </row>
    <row r="87" ht="13.5" customHeight="1">
      <c r="A87" s="376">
        <f>A49</f>
        <v>9</v>
      </c>
      <c r="B87" s="377" t="str">
        <f>IF(B49="","",B49)</f>
        <v/>
      </c>
      <c r="H87" s="378" t="s">
        <v>870</v>
      </c>
      <c r="I87" s="378"/>
      <c r="J87" s="387"/>
      <c r="K87" s="25"/>
      <c r="L87" s="25"/>
      <c r="M87" s="25"/>
      <c r="N87" s="25"/>
      <c r="O87" s="25"/>
      <c r="P87" s="25"/>
      <c r="Q87" s="25"/>
      <c r="R87" s="25"/>
      <c r="S87" s="378" t="s">
        <v>872</v>
      </c>
      <c r="U87" s="380">
        <f>IF(H49="","",H49)</f>
        <v>0</v>
      </c>
      <c r="V87" s="25"/>
      <c r="W87" s="378" t="s">
        <v>873</v>
      </c>
      <c r="Y87" s="381">
        <f>IF((W49="")*(X49=""),"",SUM(W49:X49))</f>
        <v>0</v>
      </c>
      <c r="Z87" s="11"/>
      <c r="AA87" s="189"/>
      <c r="AB87" s="11"/>
      <c r="AC87" s="264"/>
      <c r="AD87" s="11"/>
      <c r="AE87" s="11"/>
      <c r="AF87" s="11"/>
      <c r="AG87" s="11"/>
      <c r="AH87" s="11"/>
      <c r="AI87" s="11"/>
      <c r="AJ87" s="11"/>
      <c r="AK87" s="11"/>
    </row>
    <row r="88" ht="13.5" customHeight="1">
      <c r="A88" s="382"/>
      <c r="B88" s="388" t="s">
        <v>887</v>
      </c>
      <c r="C88" s="25"/>
      <c r="D88" s="25"/>
      <c r="E88" s="25"/>
      <c r="F88" s="25"/>
      <c r="G88" s="25"/>
      <c r="H88" s="25"/>
      <c r="I88" s="25"/>
      <c r="J88" s="25"/>
      <c r="K88" s="25"/>
      <c r="L88" s="25"/>
      <c r="M88" s="25"/>
      <c r="N88" s="25"/>
      <c r="O88" s="25"/>
      <c r="P88" s="25"/>
      <c r="Q88" s="25"/>
      <c r="R88" s="25"/>
      <c r="S88" s="25"/>
      <c r="T88" s="25"/>
      <c r="U88" s="25"/>
      <c r="V88" s="25"/>
      <c r="W88" s="25"/>
      <c r="X88" s="25"/>
      <c r="Y88" s="25"/>
      <c r="Z88" s="11"/>
      <c r="AA88" s="189"/>
      <c r="AB88" s="11"/>
      <c r="AC88" s="264"/>
      <c r="AD88" s="11"/>
      <c r="AE88" s="11"/>
      <c r="AF88" s="11"/>
      <c r="AG88" s="11"/>
      <c r="AH88" s="11"/>
      <c r="AI88" s="11"/>
      <c r="AJ88" s="11"/>
      <c r="AK88" s="11"/>
    </row>
    <row r="89" ht="13.5" customHeight="1">
      <c r="A89" s="376">
        <f>A50</f>
        <v>10</v>
      </c>
      <c r="B89" s="377" t="str">
        <f>IF(B50="","",B50)</f>
        <v/>
      </c>
      <c r="H89" s="378" t="s">
        <v>870</v>
      </c>
      <c r="I89" s="378"/>
      <c r="J89" s="387"/>
      <c r="K89" s="25"/>
      <c r="L89" s="25"/>
      <c r="M89" s="25"/>
      <c r="N89" s="25"/>
      <c r="O89" s="25"/>
      <c r="P89" s="25"/>
      <c r="Q89" s="25"/>
      <c r="R89" s="25"/>
      <c r="S89" s="378" t="s">
        <v>872</v>
      </c>
      <c r="U89" s="380">
        <f>IF(H50="","",H50)</f>
        <v>0</v>
      </c>
      <c r="V89" s="25"/>
      <c r="W89" s="378" t="s">
        <v>873</v>
      </c>
      <c r="Y89" s="381">
        <f>IF((W50="")*(X50=""),"",SUM(W50:X50))</f>
        <v>0</v>
      </c>
      <c r="Z89" s="11"/>
      <c r="AA89" s="189"/>
      <c r="AB89" s="11"/>
      <c r="AC89" s="264"/>
      <c r="AD89" s="11"/>
      <c r="AE89" s="11"/>
      <c r="AF89" s="11"/>
      <c r="AG89" s="11"/>
      <c r="AH89" s="11"/>
      <c r="AI89" s="11"/>
      <c r="AJ89" s="11"/>
      <c r="AK89" s="11"/>
    </row>
    <row r="90" ht="13.5" customHeight="1">
      <c r="A90" s="382"/>
      <c r="B90" s="388" t="s">
        <v>887</v>
      </c>
      <c r="C90" s="25"/>
      <c r="D90" s="25"/>
      <c r="E90" s="25"/>
      <c r="F90" s="25"/>
      <c r="G90" s="25"/>
      <c r="H90" s="25"/>
      <c r="I90" s="25"/>
      <c r="J90" s="25"/>
      <c r="K90" s="25"/>
      <c r="L90" s="25"/>
      <c r="M90" s="25"/>
      <c r="N90" s="25"/>
      <c r="O90" s="25"/>
      <c r="P90" s="25"/>
      <c r="Q90" s="25"/>
      <c r="R90" s="25"/>
      <c r="S90" s="25"/>
      <c r="T90" s="25"/>
      <c r="U90" s="25"/>
      <c r="V90" s="25"/>
      <c r="W90" s="25"/>
      <c r="X90" s="25"/>
      <c r="Y90" s="25"/>
      <c r="Z90" s="11"/>
      <c r="AA90" s="189"/>
      <c r="AB90" s="11"/>
      <c r="AC90" s="264"/>
      <c r="AD90" s="11"/>
      <c r="AE90" s="11"/>
      <c r="AF90" s="11"/>
      <c r="AG90" s="11"/>
      <c r="AH90" s="11"/>
      <c r="AI90" s="11"/>
      <c r="AJ90" s="11"/>
      <c r="AK90" s="11"/>
    </row>
    <row r="91" ht="13.5" customHeight="1">
      <c r="A91" s="376">
        <f>A51</f>
        <v>11</v>
      </c>
      <c r="B91" s="377" t="str">
        <f>IF(B51="","",B51)</f>
        <v/>
      </c>
      <c r="H91" s="378" t="s">
        <v>870</v>
      </c>
      <c r="I91" s="378"/>
      <c r="J91" s="387"/>
      <c r="K91" s="25"/>
      <c r="L91" s="25"/>
      <c r="M91" s="25"/>
      <c r="N91" s="25"/>
      <c r="O91" s="25"/>
      <c r="P91" s="25"/>
      <c r="Q91" s="25"/>
      <c r="R91" s="25"/>
      <c r="S91" s="378" t="s">
        <v>872</v>
      </c>
      <c r="U91" s="380">
        <f>IF(H51="","",H51)</f>
        <v>0</v>
      </c>
      <c r="V91" s="25"/>
      <c r="W91" s="378" t="s">
        <v>873</v>
      </c>
      <c r="Y91" s="381">
        <f>IF((W51="")*(X51=""),"",SUM(W51:X51))</f>
        <v>0</v>
      </c>
      <c r="Z91" s="11"/>
      <c r="AA91" s="189"/>
      <c r="AB91" s="11"/>
      <c r="AC91" s="264"/>
      <c r="AD91" s="11"/>
      <c r="AE91" s="11"/>
      <c r="AF91" s="11"/>
      <c r="AG91" s="11"/>
      <c r="AH91" s="11"/>
      <c r="AI91" s="11"/>
      <c r="AJ91" s="11"/>
      <c r="AK91" s="11"/>
    </row>
    <row r="92" ht="13.5" customHeight="1">
      <c r="A92" s="382"/>
      <c r="B92" s="388" t="s">
        <v>887</v>
      </c>
      <c r="C92" s="25"/>
      <c r="D92" s="25"/>
      <c r="E92" s="25"/>
      <c r="F92" s="25"/>
      <c r="G92" s="25"/>
      <c r="H92" s="25"/>
      <c r="I92" s="25"/>
      <c r="J92" s="25"/>
      <c r="K92" s="25"/>
      <c r="L92" s="25"/>
      <c r="M92" s="25"/>
      <c r="N92" s="25"/>
      <c r="O92" s="25"/>
      <c r="P92" s="25"/>
      <c r="Q92" s="25"/>
      <c r="R92" s="25"/>
      <c r="S92" s="25"/>
      <c r="T92" s="25"/>
      <c r="U92" s="25"/>
      <c r="V92" s="25"/>
      <c r="W92" s="25"/>
      <c r="X92" s="25"/>
      <c r="Y92" s="25"/>
      <c r="Z92" s="11"/>
      <c r="AA92" s="189"/>
      <c r="AB92" s="11"/>
      <c r="AC92" s="264"/>
      <c r="AD92" s="11"/>
      <c r="AE92" s="11"/>
      <c r="AF92" s="11"/>
      <c r="AG92" s="11"/>
      <c r="AH92" s="11"/>
      <c r="AI92" s="11"/>
      <c r="AJ92" s="11"/>
      <c r="AK92" s="11"/>
    </row>
    <row r="93" ht="13.5" customHeight="1">
      <c r="A93" s="389">
        <f>A52</f>
        <v>12</v>
      </c>
      <c r="B93" s="390" t="str">
        <f>IF(B52="","",B52)</f>
        <v/>
      </c>
      <c r="C93" s="32"/>
      <c r="D93" s="32"/>
      <c r="E93" s="32"/>
      <c r="F93" s="32"/>
      <c r="G93" s="32"/>
      <c r="H93" s="391" t="s">
        <v>870</v>
      </c>
      <c r="I93" s="391"/>
      <c r="J93" s="392"/>
      <c r="K93" s="128"/>
      <c r="L93" s="128"/>
      <c r="M93" s="128"/>
      <c r="N93" s="128"/>
      <c r="O93" s="128"/>
      <c r="P93" s="128"/>
      <c r="Q93" s="128"/>
      <c r="R93" s="128"/>
      <c r="S93" s="391" t="s">
        <v>872</v>
      </c>
      <c r="T93" s="32"/>
      <c r="U93" s="393">
        <f>IF(H52="","",H52)</f>
        <v>0</v>
      </c>
      <c r="V93" s="128"/>
      <c r="W93" s="391" t="s">
        <v>873</v>
      </c>
      <c r="X93" s="32"/>
      <c r="Y93" s="394">
        <f>IF((W52="")*(X52=""),"",SUM(W52:X52))</f>
        <v>0</v>
      </c>
      <c r="Z93" s="11"/>
      <c r="AA93" s="189"/>
      <c r="AB93" s="11"/>
      <c r="AC93" s="264"/>
      <c r="AD93" s="11"/>
      <c r="AE93" s="11"/>
      <c r="AF93" s="11"/>
      <c r="AG93" s="11"/>
      <c r="AH93" s="11"/>
      <c r="AI93" s="11"/>
      <c r="AJ93" s="11"/>
      <c r="AK93" s="11"/>
    </row>
    <row r="94" ht="13.5" customHeight="1">
      <c r="A94" s="382"/>
      <c r="B94" s="388" t="s">
        <v>887</v>
      </c>
      <c r="C94" s="25"/>
      <c r="D94" s="25"/>
      <c r="E94" s="25"/>
      <c r="F94" s="25"/>
      <c r="G94" s="25"/>
      <c r="H94" s="25"/>
      <c r="I94" s="25"/>
      <c r="J94" s="25"/>
      <c r="K94" s="25"/>
      <c r="L94" s="25"/>
      <c r="M94" s="25"/>
      <c r="N94" s="25"/>
      <c r="O94" s="25"/>
      <c r="P94" s="25"/>
      <c r="Q94" s="25"/>
      <c r="R94" s="25"/>
      <c r="S94" s="25"/>
      <c r="T94" s="25"/>
      <c r="U94" s="25"/>
      <c r="V94" s="25"/>
      <c r="W94" s="25"/>
      <c r="X94" s="25"/>
      <c r="Y94" s="25"/>
      <c r="Z94" s="11"/>
      <c r="AA94" s="189"/>
      <c r="AB94" s="11"/>
      <c r="AC94" s="264"/>
      <c r="AD94" s="11"/>
      <c r="AE94" s="11"/>
      <c r="AF94" s="11"/>
      <c r="AG94" s="11"/>
      <c r="AH94" s="11"/>
      <c r="AI94" s="11"/>
      <c r="AJ94" s="11"/>
      <c r="AK94" s="11"/>
    </row>
    <row r="95" ht="13.5" customHeight="1">
      <c r="A95" s="389">
        <f>A53</f>
        <v>13</v>
      </c>
      <c r="B95" s="390" t="str">
        <f>IF(B53="","",B53)</f>
        <v/>
      </c>
      <c r="C95" s="32"/>
      <c r="D95" s="32"/>
      <c r="E95" s="32"/>
      <c r="F95" s="32"/>
      <c r="G95" s="32"/>
      <c r="H95" s="391" t="s">
        <v>870</v>
      </c>
      <c r="I95" s="391"/>
      <c r="J95" s="392"/>
      <c r="K95" s="128"/>
      <c r="L95" s="128"/>
      <c r="M95" s="128"/>
      <c r="N95" s="128"/>
      <c r="O95" s="128"/>
      <c r="P95" s="128"/>
      <c r="Q95" s="128"/>
      <c r="R95" s="128"/>
      <c r="S95" s="391" t="s">
        <v>872</v>
      </c>
      <c r="T95" s="32"/>
      <c r="U95" s="393">
        <f>IF(H53="","",H53)</f>
        <v>0</v>
      </c>
      <c r="V95" s="128"/>
      <c r="W95" s="391" t="s">
        <v>873</v>
      </c>
      <c r="X95" s="32"/>
      <c r="Y95" s="394">
        <f>IF((W53="")*(X53=""),"",SUM(W53:X53))</f>
        <v>0</v>
      </c>
      <c r="Z95" s="11"/>
      <c r="AA95" s="189"/>
      <c r="AB95" s="11"/>
      <c r="AC95" s="264"/>
      <c r="AD95" s="11"/>
      <c r="AE95" s="11"/>
      <c r="AF95" s="11"/>
      <c r="AG95" s="11"/>
      <c r="AH95" s="11"/>
      <c r="AI95" s="11"/>
      <c r="AJ95" s="11"/>
      <c r="AK95" s="11"/>
    </row>
    <row r="96" ht="13.5" customHeight="1">
      <c r="A96" s="382"/>
      <c r="B96" s="388" t="s">
        <v>887</v>
      </c>
      <c r="C96" s="25"/>
      <c r="D96" s="25"/>
      <c r="E96" s="25"/>
      <c r="F96" s="25"/>
      <c r="G96" s="25"/>
      <c r="H96" s="25"/>
      <c r="I96" s="25"/>
      <c r="J96" s="25"/>
      <c r="K96" s="25"/>
      <c r="L96" s="25"/>
      <c r="M96" s="25"/>
      <c r="N96" s="25"/>
      <c r="O96" s="25"/>
      <c r="P96" s="25"/>
      <c r="Q96" s="25"/>
      <c r="R96" s="25"/>
      <c r="S96" s="25"/>
      <c r="T96" s="25"/>
      <c r="U96" s="25"/>
      <c r="V96" s="25"/>
      <c r="W96" s="25"/>
      <c r="X96" s="25"/>
      <c r="Y96" s="25"/>
      <c r="Z96" s="11"/>
      <c r="AA96" s="189"/>
      <c r="AB96" s="11"/>
      <c r="AC96" s="264"/>
      <c r="AD96" s="11"/>
      <c r="AE96" s="11"/>
      <c r="AF96" s="11"/>
      <c r="AG96" s="11"/>
      <c r="AH96" s="11"/>
      <c r="AI96" s="11"/>
      <c r="AJ96" s="11"/>
      <c r="AK96" s="11"/>
    </row>
    <row r="97" ht="13.5" customHeight="1">
      <c r="A97" s="389">
        <f>A54</f>
        <v>14</v>
      </c>
      <c r="B97" s="390" t="str">
        <f>IF(B54="","",B54)</f>
        <v/>
      </c>
      <c r="C97" s="32"/>
      <c r="D97" s="32"/>
      <c r="E97" s="32"/>
      <c r="F97" s="32"/>
      <c r="G97" s="32"/>
      <c r="H97" s="391" t="s">
        <v>870</v>
      </c>
      <c r="I97" s="391"/>
      <c r="J97" s="395"/>
      <c r="K97" s="128"/>
      <c r="L97" s="128"/>
      <c r="M97" s="128"/>
      <c r="N97" s="128"/>
      <c r="O97" s="128"/>
      <c r="P97" s="128"/>
      <c r="Q97" s="128"/>
      <c r="R97" s="128"/>
      <c r="S97" s="391" t="s">
        <v>872</v>
      </c>
      <c r="T97" s="32"/>
      <c r="U97" s="393">
        <f>IF(H54="","",H54)</f>
        <v>0</v>
      </c>
      <c r="V97" s="128"/>
      <c r="W97" s="391" t="s">
        <v>873</v>
      </c>
      <c r="X97" s="32"/>
      <c r="Y97" s="394">
        <f>IF((W54="")*(X54=""),"",SUM(W54:X54))</f>
        <v>0</v>
      </c>
      <c r="Z97" s="11"/>
      <c r="AA97" s="189"/>
      <c r="AB97" s="11"/>
      <c r="AC97" s="264"/>
      <c r="AD97" s="11"/>
      <c r="AE97" s="11"/>
      <c r="AF97" s="11"/>
      <c r="AG97" s="11"/>
      <c r="AH97" s="11"/>
      <c r="AI97" s="11"/>
      <c r="AJ97" s="11"/>
      <c r="AK97" s="11"/>
    </row>
    <row r="98" ht="13.5" customHeight="1">
      <c r="A98" s="382"/>
      <c r="B98" s="388" t="s">
        <v>887</v>
      </c>
      <c r="C98" s="25"/>
      <c r="D98" s="25"/>
      <c r="E98" s="25"/>
      <c r="F98" s="25"/>
      <c r="G98" s="25"/>
      <c r="H98" s="25"/>
      <c r="I98" s="25"/>
      <c r="J98" s="25"/>
      <c r="K98" s="25"/>
      <c r="L98" s="25"/>
      <c r="M98" s="25"/>
      <c r="N98" s="25"/>
      <c r="O98" s="25"/>
      <c r="P98" s="25"/>
      <c r="Q98" s="25"/>
      <c r="R98" s="25"/>
      <c r="S98" s="25"/>
      <c r="T98" s="25"/>
      <c r="U98" s="25"/>
      <c r="V98" s="25"/>
      <c r="W98" s="25"/>
      <c r="X98" s="25"/>
      <c r="Y98" s="25"/>
      <c r="Z98" s="11"/>
      <c r="AA98" s="189"/>
      <c r="AB98" s="11"/>
      <c r="AC98" s="264"/>
      <c r="AD98" s="11"/>
      <c r="AE98" s="11"/>
      <c r="AF98" s="11"/>
      <c r="AG98" s="11"/>
      <c r="AH98" s="11"/>
      <c r="AI98" s="11"/>
      <c r="AJ98" s="11"/>
      <c r="AK98" s="11"/>
    </row>
    <row r="99" ht="13.5" customHeight="1">
      <c r="A99" s="389">
        <f>A55</f>
        <v>15</v>
      </c>
      <c r="B99" s="390" t="str">
        <f>IF(B55="","",B55)</f>
        <v/>
      </c>
      <c r="C99" s="32"/>
      <c r="D99" s="32"/>
      <c r="E99" s="32"/>
      <c r="F99" s="32"/>
      <c r="G99" s="32"/>
      <c r="H99" s="391" t="s">
        <v>870</v>
      </c>
      <c r="I99" s="391"/>
      <c r="J99" s="395"/>
      <c r="K99" s="128"/>
      <c r="L99" s="128"/>
      <c r="M99" s="128"/>
      <c r="N99" s="128"/>
      <c r="O99" s="128"/>
      <c r="P99" s="128"/>
      <c r="Q99" s="128"/>
      <c r="R99" s="128"/>
      <c r="S99" s="391" t="s">
        <v>872</v>
      </c>
      <c r="T99" s="32"/>
      <c r="U99" s="393">
        <f>IF(H55="","",H55)</f>
        <v>0</v>
      </c>
      <c r="V99" s="128"/>
      <c r="W99" s="391" t="s">
        <v>873</v>
      </c>
      <c r="X99" s="32"/>
      <c r="Y99" s="394">
        <f>IF((W55="")*(X55=""),"",SUM(W55:X55))</f>
        <v>0</v>
      </c>
      <c r="Z99" s="11"/>
      <c r="AA99" s="189"/>
      <c r="AB99" s="11"/>
      <c r="AC99" s="264"/>
      <c r="AD99" s="11"/>
      <c r="AE99" s="11"/>
      <c r="AF99" s="11"/>
      <c r="AG99" s="11"/>
      <c r="AH99" s="11"/>
      <c r="AI99" s="11"/>
      <c r="AJ99" s="11"/>
      <c r="AK99" s="11"/>
    </row>
    <row r="100" ht="13.5" customHeight="1">
      <c r="A100" s="382"/>
      <c r="B100" s="388" t="s">
        <v>887</v>
      </c>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11"/>
      <c r="AA100" s="189"/>
      <c r="AB100" s="11"/>
      <c r="AC100" s="264"/>
      <c r="AD100" s="11"/>
      <c r="AE100" s="11"/>
      <c r="AF100" s="11"/>
      <c r="AG100" s="11"/>
      <c r="AH100" s="11"/>
      <c r="AI100" s="11"/>
      <c r="AJ100" s="11"/>
      <c r="AK100" s="11"/>
    </row>
    <row r="101" ht="13.5" customHeight="1">
      <c r="A101" s="389">
        <f>A56</f>
        <v>16</v>
      </c>
      <c r="B101" s="390" t="str">
        <f>IF(B56="","",B56)</f>
        <v/>
      </c>
      <c r="C101" s="32"/>
      <c r="D101" s="32"/>
      <c r="E101" s="32"/>
      <c r="F101" s="32"/>
      <c r="G101" s="32"/>
      <c r="H101" s="391" t="s">
        <v>870</v>
      </c>
      <c r="I101" s="391"/>
      <c r="J101" s="395"/>
      <c r="K101" s="128"/>
      <c r="L101" s="128"/>
      <c r="M101" s="128"/>
      <c r="N101" s="128"/>
      <c r="O101" s="128"/>
      <c r="P101" s="128"/>
      <c r="Q101" s="128"/>
      <c r="R101" s="128"/>
      <c r="S101" s="391" t="s">
        <v>872</v>
      </c>
      <c r="T101" s="32"/>
      <c r="U101" s="393">
        <f>IF(H56="","",H56)</f>
        <v>0</v>
      </c>
      <c r="V101" s="128"/>
      <c r="W101" s="391" t="s">
        <v>873</v>
      </c>
      <c r="X101" s="32"/>
      <c r="Y101" s="394">
        <f>IF((W56="")*(X56=""),"",SUM(W56:X56))</f>
        <v>0</v>
      </c>
      <c r="Z101" s="11"/>
      <c r="AA101" s="189"/>
      <c r="AB101" s="11"/>
      <c r="AC101" s="264"/>
      <c r="AD101" s="11"/>
      <c r="AE101" s="11"/>
      <c r="AF101" s="11"/>
      <c r="AG101" s="11"/>
      <c r="AH101" s="11"/>
      <c r="AI101" s="11"/>
      <c r="AJ101" s="11"/>
      <c r="AK101" s="11"/>
    </row>
    <row r="102" ht="13.5" customHeight="1">
      <c r="A102" s="382"/>
      <c r="B102" s="388" t="s">
        <v>887</v>
      </c>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11"/>
      <c r="AA102" s="189"/>
      <c r="AB102" s="11"/>
      <c r="AC102" s="264"/>
      <c r="AD102" s="11"/>
      <c r="AE102" s="11"/>
      <c r="AF102" s="11"/>
      <c r="AG102" s="11"/>
      <c r="AH102" s="11"/>
      <c r="AI102" s="11"/>
      <c r="AJ102" s="11"/>
      <c r="AK102" s="11"/>
    </row>
    <row r="103" ht="13.5" customHeight="1">
      <c r="A103" s="389">
        <f>A57</f>
        <v>17</v>
      </c>
      <c r="B103" s="390" t="str">
        <f>IF(B57="","",B57)</f>
        <v/>
      </c>
      <c r="C103" s="32"/>
      <c r="D103" s="32"/>
      <c r="E103" s="32"/>
      <c r="F103" s="32"/>
      <c r="G103" s="32"/>
      <c r="H103" s="391" t="s">
        <v>870</v>
      </c>
      <c r="I103" s="391"/>
      <c r="J103" s="395"/>
      <c r="K103" s="128"/>
      <c r="L103" s="128"/>
      <c r="M103" s="128"/>
      <c r="N103" s="128"/>
      <c r="O103" s="128"/>
      <c r="P103" s="128"/>
      <c r="Q103" s="128"/>
      <c r="R103" s="128"/>
      <c r="S103" s="391" t="s">
        <v>872</v>
      </c>
      <c r="T103" s="32"/>
      <c r="U103" s="393">
        <f>IF(H57="","",H57)</f>
        <v>0</v>
      </c>
      <c r="V103" s="128"/>
      <c r="W103" s="391" t="s">
        <v>873</v>
      </c>
      <c r="X103" s="32"/>
      <c r="Y103" s="394">
        <f>IF((W57="")*(X57=""),"",SUM(W57:X57))</f>
        <v>0</v>
      </c>
      <c r="Z103" s="11"/>
      <c r="AA103" s="189"/>
      <c r="AB103" s="11"/>
      <c r="AC103" s="264"/>
      <c r="AD103" s="11"/>
      <c r="AE103" s="11"/>
      <c r="AF103" s="11"/>
      <c r="AG103" s="11"/>
      <c r="AH103" s="11"/>
      <c r="AI103" s="11"/>
      <c r="AJ103" s="11"/>
      <c r="AK103" s="11"/>
    </row>
    <row r="104" ht="13.5" customHeight="1">
      <c r="A104" s="382"/>
      <c r="B104" s="388" t="s">
        <v>887</v>
      </c>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11"/>
      <c r="AA104" s="189"/>
      <c r="AB104" s="11"/>
      <c r="AC104" s="264"/>
      <c r="AD104" s="11"/>
      <c r="AE104" s="11"/>
      <c r="AF104" s="11"/>
      <c r="AG104" s="11"/>
      <c r="AH104" s="11"/>
      <c r="AI104" s="11"/>
      <c r="AJ104" s="11"/>
      <c r="AK104" s="11"/>
    </row>
    <row r="105" ht="13.5" customHeight="1">
      <c r="A105" s="389">
        <f>A58</f>
        <v>18</v>
      </c>
      <c r="B105" s="390" t="str">
        <f>IF(B58="","",B58)</f>
        <v/>
      </c>
      <c r="C105" s="32"/>
      <c r="D105" s="32"/>
      <c r="E105" s="32"/>
      <c r="F105" s="32"/>
      <c r="G105" s="32"/>
      <c r="H105" s="391" t="s">
        <v>870</v>
      </c>
      <c r="I105" s="391"/>
      <c r="J105" s="395"/>
      <c r="K105" s="128"/>
      <c r="L105" s="128"/>
      <c r="M105" s="128"/>
      <c r="N105" s="128"/>
      <c r="O105" s="128"/>
      <c r="P105" s="128"/>
      <c r="Q105" s="128"/>
      <c r="R105" s="128"/>
      <c r="S105" s="391" t="s">
        <v>872</v>
      </c>
      <c r="T105" s="32"/>
      <c r="U105" s="393">
        <f>IF(H58="","",H58)</f>
        <v>0</v>
      </c>
      <c r="V105" s="128"/>
      <c r="W105" s="391" t="s">
        <v>873</v>
      </c>
      <c r="X105" s="32"/>
      <c r="Y105" s="394">
        <f>IF((W58="")*(X58=""),"",SUM(W58:X58))</f>
        <v>0</v>
      </c>
      <c r="Z105" s="11"/>
      <c r="AA105" s="189"/>
      <c r="AB105" s="11"/>
      <c r="AC105" s="264"/>
      <c r="AD105" s="11"/>
      <c r="AE105" s="11"/>
      <c r="AF105" s="11"/>
      <c r="AG105" s="11"/>
      <c r="AH105" s="11"/>
      <c r="AI105" s="11"/>
      <c r="AJ105" s="11"/>
      <c r="AK105" s="11"/>
    </row>
    <row r="106" ht="13.5" customHeight="1">
      <c r="A106" s="382"/>
      <c r="B106" s="388" t="s">
        <v>887</v>
      </c>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11"/>
      <c r="AA106" s="189"/>
      <c r="AB106" s="11"/>
      <c r="AC106" s="264"/>
      <c r="AD106" s="11"/>
      <c r="AE106" s="11"/>
      <c r="AF106" s="11"/>
      <c r="AG106" s="11"/>
      <c r="AH106" s="11"/>
      <c r="AI106" s="11"/>
      <c r="AJ106" s="11"/>
      <c r="AK106" s="11"/>
    </row>
    <row r="107" ht="13.5" customHeight="1">
      <c r="A107" s="389">
        <f>A59</f>
        <v>19</v>
      </c>
      <c r="B107" s="390" t="str">
        <f>IF(B59="","",B59)</f>
        <v/>
      </c>
      <c r="C107" s="32"/>
      <c r="D107" s="32"/>
      <c r="E107" s="32"/>
      <c r="F107" s="32"/>
      <c r="G107" s="32"/>
      <c r="H107" s="391" t="s">
        <v>870</v>
      </c>
      <c r="I107" s="391"/>
      <c r="J107" s="395"/>
      <c r="K107" s="128"/>
      <c r="L107" s="128"/>
      <c r="M107" s="128"/>
      <c r="N107" s="128"/>
      <c r="O107" s="128"/>
      <c r="P107" s="128"/>
      <c r="Q107" s="128"/>
      <c r="R107" s="128"/>
      <c r="S107" s="391" t="s">
        <v>872</v>
      </c>
      <c r="T107" s="32"/>
      <c r="U107" s="393">
        <f>IF(H59="","",H59)</f>
        <v>0</v>
      </c>
      <c r="V107" s="128"/>
      <c r="W107" s="391" t="s">
        <v>873</v>
      </c>
      <c r="X107" s="32"/>
      <c r="Y107" s="394">
        <f>IF((W59="")*(X59=""),"",SUM(W59:X59))</f>
        <v>0</v>
      </c>
      <c r="Z107" s="11"/>
      <c r="AA107" s="189"/>
      <c r="AB107" s="11"/>
      <c r="AC107" s="264"/>
      <c r="AD107" s="11"/>
      <c r="AE107" s="11"/>
      <c r="AF107" s="11"/>
      <c r="AG107" s="11"/>
      <c r="AH107" s="11"/>
      <c r="AI107" s="11"/>
      <c r="AJ107" s="11"/>
      <c r="AK107" s="11"/>
    </row>
    <row r="108" ht="13.5" customHeight="1">
      <c r="A108" s="382"/>
      <c r="B108" s="388" t="s">
        <v>887</v>
      </c>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11"/>
      <c r="AA108" s="189"/>
      <c r="AB108" s="11"/>
      <c r="AC108" s="264"/>
      <c r="AD108" s="11"/>
      <c r="AE108" s="11"/>
      <c r="AF108" s="11"/>
      <c r="AG108" s="11"/>
      <c r="AH108" s="11"/>
      <c r="AI108" s="11"/>
      <c r="AJ108" s="11"/>
      <c r="AK108" s="11"/>
    </row>
    <row r="109" ht="13.5" customHeight="1">
      <c r="A109" s="389">
        <f>A60</f>
        <v>20</v>
      </c>
      <c r="B109" s="390" t="str">
        <f>IF(B60="","",B60)</f>
        <v/>
      </c>
      <c r="C109" s="32"/>
      <c r="D109" s="32"/>
      <c r="E109" s="32"/>
      <c r="F109" s="32"/>
      <c r="G109" s="32"/>
      <c r="H109" s="391" t="s">
        <v>870</v>
      </c>
      <c r="I109" s="391"/>
      <c r="J109" s="395"/>
      <c r="K109" s="128"/>
      <c r="L109" s="128"/>
      <c r="M109" s="128"/>
      <c r="N109" s="128"/>
      <c r="O109" s="128"/>
      <c r="P109" s="128"/>
      <c r="Q109" s="128"/>
      <c r="R109" s="128"/>
      <c r="S109" s="391" t="s">
        <v>872</v>
      </c>
      <c r="T109" s="32"/>
      <c r="U109" s="393">
        <f>IF(H60="","",H60)</f>
        <v>0</v>
      </c>
      <c r="V109" s="128"/>
      <c r="W109" s="391" t="s">
        <v>873</v>
      </c>
      <c r="X109" s="32"/>
      <c r="Y109" s="394">
        <f>IF((W60="")*(X60=""),"",SUM(W60:X60))</f>
        <v>0</v>
      </c>
      <c r="Z109" s="11"/>
      <c r="AA109" s="189"/>
      <c r="AB109" s="11"/>
      <c r="AC109" s="264"/>
      <c r="AD109" s="11"/>
      <c r="AE109" s="11"/>
      <c r="AF109" s="11"/>
      <c r="AG109" s="11"/>
      <c r="AH109" s="11"/>
      <c r="AI109" s="11"/>
      <c r="AJ109" s="11"/>
      <c r="AK109" s="11"/>
    </row>
    <row r="110" ht="13.5" customHeight="1">
      <c r="A110" s="382"/>
      <c r="B110" s="388" t="s">
        <v>887</v>
      </c>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11"/>
      <c r="AA110" s="189"/>
      <c r="AB110" s="11"/>
      <c r="AC110" s="264"/>
      <c r="AD110" s="11"/>
      <c r="AE110" s="11"/>
      <c r="AF110" s="11"/>
      <c r="AG110" s="11"/>
      <c r="AH110" s="11"/>
      <c r="AI110" s="11"/>
      <c r="AJ110" s="11"/>
      <c r="AK110" s="11"/>
    </row>
    <row r="111" ht="13.5" customHeight="1">
      <c r="A111" s="389">
        <f>A61</f>
        <v>21</v>
      </c>
      <c r="B111" s="390" t="str">
        <f>IF(B61="","",B61)</f>
        <v/>
      </c>
      <c r="C111" s="32"/>
      <c r="D111" s="32"/>
      <c r="E111" s="32"/>
      <c r="F111" s="32"/>
      <c r="G111" s="32"/>
      <c r="H111" s="391" t="s">
        <v>870</v>
      </c>
      <c r="I111" s="391"/>
      <c r="J111" s="395"/>
      <c r="K111" s="128"/>
      <c r="L111" s="128"/>
      <c r="M111" s="128"/>
      <c r="N111" s="128"/>
      <c r="O111" s="128"/>
      <c r="P111" s="128"/>
      <c r="Q111" s="128"/>
      <c r="R111" s="128"/>
      <c r="S111" s="391" t="s">
        <v>872</v>
      </c>
      <c r="T111" s="32"/>
      <c r="U111" s="393">
        <f>IF(H61="","",H61)</f>
        <v>0</v>
      </c>
      <c r="V111" s="128"/>
      <c r="W111" s="391" t="s">
        <v>873</v>
      </c>
      <c r="X111" s="32"/>
      <c r="Y111" s="394">
        <f>IF((W61="")*(X61=""),"",SUM(W61:X61))</f>
        <v>0</v>
      </c>
      <c r="Z111" s="11"/>
      <c r="AA111" s="189"/>
      <c r="AB111" s="11"/>
      <c r="AC111" s="264"/>
      <c r="AD111" s="11"/>
      <c r="AE111" s="11"/>
      <c r="AF111" s="11"/>
      <c r="AG111" s="11"/>
      <c r="AH111" s="11"/>
      <c r="AI111" s="11"/>
      <c r="AJ111" s="11"/>
      <c r="AK111" s="11"/>
    </row>
    <row r="112" ht="13.5" customHeight="1">
      <c r="A112" s="382"/>
      <c r="B112" s="388" t="s">
        <v>887</v>
      </c>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11"/>
      <c r="AA112" s="189"/>
      <c r="AB112" s="11"/>
      <c r="AC112" s="264"/>
      <c r="AD112" s="11"/>
      <c r="AE112" s="11"/>
      <c r="AF112" s="11"/>
      <c r="AG112" s="11"/>
      <c r="AH112" s="11"/>
      <c r="AI112" s="11"/>
      <c r="AJ112" s="11"/>
      <c r="AK112" s="11"/>
    </row>
    <row r="113" ht="13.5" customHeight="1">
      <c r="A113" s="389">
        <f>A62</f>
        <v>22</v>
      </c>
      <c r="B113" s="390" t="str">
        <f>IF(B62="","",B62)</f>
        <v/>
      </c>
      <c r="C113" s="32"/>
      <c r="D113" s="32"/>
      <c r="E113" s="32"/>
      <c r="F113" s="32"/>
      <c r="G113" s="32"/>
      <c r="H113" s="391" t="s">
        <v>870</v>
      </c>
      <c r="I113" s="391"/>
      <c r="J113" s="395"/>
      <c r="K113" s="128"/>
      <c r="L113" s="128"/>
      <c r="M113" s="128"/>
      <c r="N113" s="128"/>
      <c r="O113" s="128"/>
      <c r="P113" s="128"/>
      <c r="Q113" s="128"/>
      <c r="R113" s="128"/>
      <c r="S113" s="391" t="s">
        <v>872</v>
      </c>
      <c r="T113" s="32"/>
      <c r="U113" s="393">
        <f>IF(H62="","",H62)</f>
        <v>0</v>
      </c>
      <c r="V113" s="128"/>
      <c r="W113" s="391" t="s">
        <v>873</v>
      </c>
      <c r="X113" s="32"/>
      <c r="Y113" s="394">
        <f>IF((W62="")*(X62=""),"",SUM(W62:X62))</f>
        <v>0</v>
      </c>
      <c r="Z113" s="11"/>
      <c r="AA113" s="189"/>
      <c r="AB113" s="11"/>
      <c r="AC113" s="264"/>
      <c r="AD113" s="11"/>
      <c r="AE113" s="11"/>
      <c r="AF113" s="11"/>
      <c r="AG113" s="11"/>
      <c r="AH113" s="11"/>
      <c r="AI113" s="11"/>
      <c r="AJ113" s="11"/>
      <c r="AK113" s="11"/>
    </row>
    <row r="114" ht="13.5" customHeight="1">
      <c r="A114" s="382"/>
      <c r="B114" s="388" t="s">
        <v>887</v>
      </c>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11"/>
      <c r="AA114" s="189"/>
      <c r="AB114" s="11"/>
      <c r="AC114" s="264"/>
      <c r="AD114" s="11"/>
      <c r="AE114" s="11"/>
      <c r="AF114" s="11"/>
      <c r="AG114" s="11"/>
      <c r="AH114" s="11"/>
      <c r="AI114" s="11"/>
      <c r="AJ114" s="11"/>
      <c r="AK114" s="11"/>
    </row>
    <row r="115" ht="13.5" customHeight="1">
      <c r="A115" s="389">
        <f>A63</f>
        <v>23</v>
      </c>
      <c r="B115" s="390" t="str">
        <f>IF(B63="","",B63)</f>
        <v/>
      </c>
      <c r="C115" s="32"/>
      <c r="D115" s="32"/>
      <c r="E115" s="32"/>
      <c r="F115" s="32"/>
      <c r="G115" s="32"/>
      <c r="H115" s="391" t="s">
        <v>870</v>
      </c>
      <c r="I115" s="391"/>
      <c r="J115" s="395"/>
      <c r="K115" s="128"/>
      <c r="L115" s="128"/>
      <c r="M115" s="128"/>
      <c r="N115" s="128"/>
      <c r="O115" s="128"/>
      <c r="P115" s="128"/>
      <c r="Q115" s="128"/>
      <c r="R115" s="128"/>
      <c r="S115" s="391" t="s">
        <v>872</v>
      </c>
      <c r="T115" s="32"/>
      <c r="U115" s="393">
        <f>IF(H63="","",H63)</f>
        <v>0</v>
      </c>
      <c r="V115" s="128"/>
      <c r="W115" s="391" t="s">
        <v>873</v>
      </c>
      <c r="X115" s="32"/>
      <c r="Y115" s="394">
        <f>IF((W63="")*(X63=""),"",SUM(W63:X63))</f>
        <v>0</v>
      </c>
      <c r="Z115" s="11"/>
      <c r="AA115" s="189"/>
      <c r="AB115" s="11"/>
      <c r="AC115" s="264"/>
      <c r="AD115" s="11"/>
      <c r="AE115" s="11"/>
      <c r="AF115" s="11"/>
      <c r="AG115" s="11"/>
      <c r="AH115" s="11"/>
      <c r="AI115" s="11"/>
      <c r="AJ115" s="11"/>
      <c r="AK115" s="11"/>
    </row>
    <row r="116" ht="13.5" customHeight="1">
      <c r="A116" s="382"/>
      <c r="B116" s="388" t="s">
        <v>887</v>
      </c>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11"/>
      <c r="AA116" s="189"/>
      <c r="AB116" s="11"/>
      <c r="AC116" s="264"/>
      <c r="AD116" s="11"/>
      <c r="AE116" s="11"/>
      <c r="AF116" s="11"/>
      <c r="AG116" s="11"/>
      <c r="AH116" s="11"/>
      <c r="AI116" s="11"/>
      <c r="AJ116" s="11"/>
      <c r="AK116" s="11"/>
    </row>
    <row r="117" ht="13.5" customHeight="1">
      <c r="A117" s="389">
        <f>A64</f>
        <v>24</v>
      </c>
      <c r="B117" s="390" t="str">
        <f>IF(B64="","",B64)</f>
        <v/>
      </c>
      <c r="C117" s="32"/>
      <c r="D117" s="32"/>
      <c r="E117" s="32"/>
      <c r="F117" s="32"/>
      <c r="G117" s="32"/>
      <c r="H117" s="391" t="s">
        <v>870</v>
      </c>
      <c r="I117" s="391"/>
      <c r="J117" s="395"/>
      <c r="K117" s="128"/>
      <c r="L117" s="128"/>
      <c r="M117" s="128"/>
      <c r="N117" s="128"/>
      <c r="O117" s="128"/>
      <c r="P117" s="128"/>
      <c r="Q117" s="128"/>
      <c r="R117" s="128"/>
      <c r="S117" s="391" t="s">
        <v>872</v>
      </c>
      <c r="T117" s="32"/>
      <c r="U117" s="393">
        <f>IF(H64="","",H64)</f>
        <v>0</v>
      </c>
      <c r="V117" s="128"/>
      <c r="W117" s="391" t="s">
        <v>873</v>
      </c>
      <c r="X117" s="32"/>
      <c r="Y117" s="394">
        <f>IF((W64="")*(X64=""),"",SUM(W64:X64))</f>
        <v>0</v>
      </c>
      <c r="Z117" s="11"/>
      <c r="AA117" s="189"/>
      <c r="AB117" s="11"/>
      <c r="AC117" s="264"/>
      <c r="AD117" s="11"/>
      <c r="AE117" s="11"/>
      <c r="AF117" s="11"/>
      <c r="AG117" s="11"/>
      <c r="AH117" s="11"/>
      <c r="AI117" s="11"/>
      <c r="AJ117" s="11"/>
      <c r="AK117" s="11"/>
    </row>
    <row r="118" ht="13.5" customHeight="1">
      <c r="A118" s="382"/>
      <c r="B118" s="388" t="s">
        <v>887</v>
      </c>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11"/>
      <c r="AA118" s="189"/>
      <c r="AB118" s="11"/>
      <c r="AC118" s="264"/>
      <c r="AD118" s="11"/>
      <c r="AE118" s="11"/>
      <c r="AF118" s="11"/>
      <c r="AG118" s="11"/>
      <c r="AH118" s="11"/>
      <c r="AI118" s="11"/>
      <c r="AJ118" s="11"/>
      <c r="AK118" s="11"/>
    </row>
    <row r="119" ht="13.5" customHeight="1">
      <c r="A119" s="389">
        <f>A65</f>
        <v>25</v>
      </c>
      <c r="B119" s="390" t="str">
        <f>IF(B65="","",B65)</f>
        <v/>
      </c>
      <c r="C119" s="32"/>
      <c r="D119" s="32"/>
      <c r="E119" s="32"/>
      <c r="F119" s="32"/>
      <c r="G119" s="32"/>
      <c r="H119" s="391" t="s">
        <v>870</v>
      </c>
      <c r="I119" s="391"/>
      <c r="J119" s="395"/>
      <c r="K119" s="128"/>
      <c r="L119" s="128"/>
      <c r="M119" s="128"/>
      <c r="N119" s="128"/>
      <c r="O119" s="128"/>
      <c r="P119" s="128"/>
      <c r="Q119" s="128"/>
      <c r="R119" s="128"/>
      <c r="S119" s="391" t="s">
        <v>872</v>
      </c>
      <c r="T119" s="32"/>
      <c r="U119" s="393">
        <f>IF(H65="","",H65)</f>
        <v>0</v>
      </c>
      <c r="V119" s="128"/>
      <c r="W119" s="391" t="s">
        <v>873</v>
      </c>
      <c r="X119" s="32"/>
      <c r="Y119" s="394">
        <f>IF((W65="")*(X65=""),"",SUM(W65:X65))</f>
        <v>0</v>
      </c>
      <c r="Z119" s="11"/>
      <c r="AA119" s="189"/>
      <c r="AB119" s="11"/>
      <c r="AC119" s="264"/>
      <c r="AD119" s="11"/>
      <c r="AE119" s="11"/>
      <c r="AF119" s="11"/>
      <c r="AG119" s="11"/>
      <c r="AH119" s="11"/>
      <c r="AI119" s="11"/>
      <c r="AJ119" s="11"/>
      <c r="AK119" s="11"/>
    </row>
    <row r="120" ht="13.5" customHeight="1">
      <c r="A120" s="382"/>
      <c r="B120" s="388" t="s">
        <v>887</v>
      </c>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11"/>
      <c r="AA120" s="189"/>
      <c r="AB120" s="11"/>
      <c r="AC120" s="264"/>
      <c r="AD120" s="11"/>
      <c r="AE120" s="11"/>
      <c r="AF120" s="11"/>
      <c r="AG120" s="11"/>
      <c r="AH120" s="11"/>
      <c r="AI120" s="11"/>
      <c r="AJ120" s="11"/>
      <c r="AK120" s="11"/>
    </row>
    <row r="121" ht="13.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89"/>
      <c r="AB121" s="11"/>
      <c r="AC121" s="264"/>
      <c r="AD121" s="11"/>
      <c r="AE121" s="11"/>
      <c r="AF121" s="11"/>
      <c r="AG121" s="11"/>
      <c r="AH121" s="11"/>
      <c r="AI121" s="11"/>
      <c r="AJ121" s="11"/>
      <c r="AK121" s="11"/>
    </row>
    <row r="122" ht="13.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89"/>
      <c r="AB122" s="11"/>
      <c r="AC122" s="264"/>
      <c r="AD122" s="11"/>
      <c r="AE122" s="11"/>
      <c r="AF122" s="11"/>
      <c r="AG122" s="11"/>
      <c r="AH122" s="11"/>
      <c r="AI122" s="11"/>
      <c r="AJ122" s="11"/>
      <c r="AK122" s="11"/>
    </row>
    <row r="123" ht="13.5" customHeight="1">
      <c r="A123" s="11" t="s">
        <v>895</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89"/>
      <c r="AB123" s="11"/>
      <c r="AC123" s="264"/>
      <c r="AD123" s="11"/>
      <c r="AE123" s="11"/>
      <c r="AF123" s="11"/>
      <c r="AG123" s="11"/>
      <c r="AH123" s="11"/>
      <c r="AI123" s="11"/>
      <c r="AJ123" s="11"/>
      <c r="AK123" s="11"/>
    </row>
    <row r="124" ht="13.5" customHeight="1">
      <c r="A124" s="256"/>
      <c r="B124" s="256" t="s">
        <v>897</v>
      </c>
      <c r="C124" s="256" t="s">
        <v>898</v>
      </c>
      <c r="D124" s="256" t="s">
        <v>899</v>
      </c>
      <c r="E124" s="256" t="s">
        <v>900</v>
      </c>
      <c r="F124" s="256" t="s">
        <v>901</v>
      </c>
      <c r="G124" s="256" t="s">
        <v>902</v>
      </c>
      <c r="H124" s="256" t="s">
        <v>903</v>
      </c>
      <c r="I124" s="256" t="s">
        <v>904</v>
      </c>
      <c r="J124" s="256" t="s">
        <v>905</v>
      </c>
      <c r="K124" s="256" t="s">
        <v>906</v>
      </c>
      <c r="L124" s="256" t="s">
        <v>907</v>
      </c>
      <c r="M124" s="256" t="s">
        <v>908</v>
      </c>
      <c r="N124" s="256" t="s">
        <v>747</v>
      </c>
      <c r="O124" s="256" t="s">
        <v>909</v>
      </c>
      <c r="P124" s="256" t="s">
        <v>910</v>
      </c>
      <c r="Q124" s="256" t="s">
        <v>911</v>
      </c>
      <c r="R124" s="256" t="s">
        <v>912</v>
      </c>
      <c r="S124" s="256" t="s">
        <v>838</v>
      </c>
      <c r="T124" s="256" t="s">
        <v>552</v>
      </c>
      <c r="U124" s="256"/>
      <c r="V124" s="256"/>
      <c r="W124" s="256"/>
      <c r="X124" s="256"/>
      <c r="Y124" s="256"/>
      <c r="Z124" s="256"/>
      <c r="AA124" s="256"/>
      <c r="AB124" s="256"/>
      <c r="AC124" s="256"/>
      <c r="AD124" s="256"/>
      <c r="AE124" s="256"/>
      <c r="AF124" s="256"/>
      <c r="AG124" s="256"/>
      <c r="AH124" s="256"/>
      <c r="AI124" s="256"/>
      <c r="AJ124" s="256"/>
      <c r="AK124" s="256"/>
    </row>
    <row r="125" ht="20.25" customHeight="1">
      <c r="A125" s="397"/>
      <c r="B125" s="397" t="str">
        <f>IF(F18&gt;0,"Yes",IF(H18&gt;0,"Yes",IF(I18&gt;0,"Yes",IF(K18&gt;0,"Yes",IF(M18&gt;0,"Yes","No")))))</f>
        <v>Yes</v>
      </c>
      <c r="C125" s="397" t="str">
        <f>IF(F25&gt;0,"Yes",IF(H25&gt;0,"Yes",IF(I25&gt;0,"Yes",IF(K25&gt;0,"Yes",IF(M25&gt;0,"Yes","No")))))</f>
        <v>Yes</v>
      </c>
      <c r="D125" s="397" t="str">
        <f>X19</f>
        <v>Yes</v>
      </c>
      <c r="E125" s="397" t="str">
        <f>IF(F21="Yes","Yes",IF(H21="Yes","Yes",IF(I21="Yes","Yes",IF(K21="Yes","Yes",IF(M21="Yes","Yes","No")))))</f>
        <v>No</v>
      </c>
      <c r="F125" s="397" t="str">
        <f>IF(F28="Yes","Yes",IF(H28="Yes","Yes",IF(I28="Yes","Yes",IF(K28="Yes","Yes",IF(M28="Yes","Yes","No")))))</f>
        <v>No</v>
      </c>
      <c r="G125" s="397" t="str">
        <f>'Task 1'!I38</f>
        <v>Yes</v>
      </c>
      <c r="H125" s="397">
        <f>H66</f>
        <v>21</v>
      </c>
      <c r="I125" s="397"/>
      <c r="J125" s="414">
        <f>J66</f>
        <v>4</v>
      </c>
      <c r="K125" s="415">
        <f>W66</f>
        <v>0</v>
      </c>
      <c r="L125" s="414"/>
      <c r="M125" s="397">
        <f t="shared" ref="M125:Q125" si="5">M66</f>
        <v>1</v>
      </c>
      <c r="N125" s="397">
        <f t="shared" si="5"/>
        <v>0</v>
      </c>
      <c r="O125" s="397">
        <f t="shared" si="5"/>
        <v>0</v>
      </c>
      <c r="P125" s="397">
        <f t="shared" si="5"/>
        <v>4</v>
      </c>
      <c r="Q125" s="397">
        <f t="shared" si="5"/>
        <v>1</v>
      </c>
      <c r="R125" s="397">
        <f>R66+S66+T66</f>
        <v>0</v>
      </c>
      <c r="S125" s="397">
        <f t="shared" ref="S125:T125" si="6">U66</f>
        <v>0</v>
      </c>
      <c r="T125" s="416">
        <f t="shared" si="6"/>
        <v>0</v>
      </c>
      <c r="U125" s="476"/>
      <c r="V125" s="256"/>
      <c r="W125" s="256"/>
      <c r="X125" s="256"/>
      <c r="Y125" s="256"/>
      <c r="Z125" s="256"/>
      <c r="AA125" s="256"/>
      <c r="AB125" s="256"/>
      <c r="AC125" s="256"/>
      <c r="AD125" s="256"/>
      <c r="AE125" s="256"/>
      <c r="AF125" s="256"/>
      <c r="AG125" s="256"/>
      <c r="AH125" s="256"/>
      <c r="AI125" s="256"/>
      <c r="AJ125" s="256"/>
      <c r="AK125" s="256"/>
    </row>
    <row r="126" ht="13.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89"/>
      <c r="AB126" s="11"/>
      <c r="AC126" s="264"/>
      <c r="AD126" s="11"/>
      <c r="AE126" s="11"/>
      <c r="AF126" s="11"/>
      <c r="AG126" s="11"/>
      <c r="AH126" s="11"/>
      <c r="AI126" s="11"/>
      <c r="AJ126" s="11"/>
      <c r="AK126" s="11"/>
    </row>
    <row r="127" ht="13.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89"/>
      <c r="AB127" s="11"/>
      <c r="AC127" s="264"/>
      <c r="AD127" s="11"/>
      <c r="AE127" s="11"/>
      <c r="AF127" s="11"/>
      <c r="AG127" s="11"/>
      <c r="AH127" s="11"/>
      <c r="AI127" s="11"/>
      <c r="AJ127" s="11"/>
      <c r="AK127" s="11"/>
    </row>
    <row r="128" ht="13.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89"/>
      <c r="AB128" s="11"/>
      <c r="AC128" s="264"/>
      <c r="AD128" s="11"/>
      <c r="AE128" s="11"/>
      <c r="AF128" s="11"/>
      <c r="AG128" s="11"/>
      <c r="AH128" s="11"/>
      <c r="AI128" s="11"/>
      <c r="AJ128" s="11"/>
      <c r="AK128" s="11"/>
    </row>
    <row r="129" ht="13.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89"/>
      <c r="AB129" s="11"/>
      <c r="AC129" s="264"/>
      <c r="AD129" s="11"/>
      <c r="AE129" s="11"/>
      <c r="AF129" s="11"/>
      <c r="AG129" s="11"/>
      <c r="AH129" s="11"/>
      <c r="AI129" s="11"/>
      <c r="AJ129" s="11"/>
      <c r="AK129" s="11"/>
    </row>
    <row r="130" ht="13.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89"/>
      <c r="AB130" s="11"/>
      <c r="AC130" s="264"/>
      <c r="AD130" s="11"/>
      <c r="AE130" s="11"/>
      <c r="AF130" s="11"/>
      <c r="AG130" s="11"/>
      <c r="AH130" s="11"/>
      <c r="AI130" s="11"/>
      <c r="AJ130" s="11"/>
      <c r="AK130" s="11"/>
    </row>
    <row r="131" ht="13.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89"/>
      <c r="AB131" s="11"/>
      <c r="AC131" s="264"/>
      <c r="AD131" s="11"/>
      <c r="AE131" s="11"/>
      <c r="AF131" s="11"/>
      <c r="AG131" s="11"/>
      <c r="AH131" s="11"/>
      <c r="AI131" s="11"/>
      <c r="AJ131" s="11"/>
      <c r="AK131" s="11"/>
    </row>
    <row r="132" ht="13.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89"/>
      <c r="AB132" s="11"/>
      <c r="AC132" s="264"/>
      <c r="AD132" s="11"/>
      <c r="AE132" s="11"/>
      <c r="AF132" s="11"/>
      <c r="AG132" s="11"/>
      <c r="AH132" s="11"/>
      <c r="AI132" s="11"/>
      <c r="AJ132" s="11"/>
      <c r="AK132" s="11"/>
    </row>
    <row r="133" ht="13.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89"/>
      <c r="AB133" s="11"/>
      <c r="AC133" s="264"/>
      <c r="AD133" s="11"/>
      <c r="AE133" s="11"/>
      <c r="AF133" s="11"/>
      <c r="AG133" s="11"/>
      <c r="AH133" s="11"/>
      <c r="AI133" s="11"/>
      <c r="AJ133" s="11"/>
      <c r="AK133" s="11"/>
    </row>
    <row r="134" ht="13.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89"/>
      <c r="AB134" s="11"/>
      <c r="AC134" s="264"/>
      <c r="AD134" s="11"/>
      <c r="AE134" s="11"/>
      <c r="AF134" s="11"/>
      <c r="AG134" s="11"/>
      <c r="AH134" s="11"/>
      <c r="AI134" s="11"/>
      <c r="AJ134" s="11"/>
      <c r="AK134" s="11"/>
    </row>
    <row r="135" ht="13.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89"/>
      <c r="AB135" s="11"/>
      <c r="AC135" s="264"/>
      <c r="AD135" s="11"/>
      <c r="AE135" s="11"/>
      <c r="AF135" s="11"/>
      <c r="AG135" s="11"/>
      <c r="AH135" s="11"/>
      <c r="AI135" s="11"/>
      <c r="AJ135" s="11"/>
      <c r="AK135" s="11"/>
    </row>
    <row r="136" ht="13.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89"/>
      <c r="AB136" s="11"/>
      <c r="AC136" s="264"/>
      <c r="AD136" s="11"/>
      <c r="AE136" s="11"/>
      <c r="AF136" s="11"/>
      <c r="AG136" s="11"/>
      <c r="AH136" s="11"/>
      <c r="AI136" s="11"/>
      <c r="AJ136" s="11"/>
      <c r="AK136" s="11"/>
    </row>
    <row r="137" ht="13.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89"/>
      <c r="AB137" s="11"/>
      <c r="AC137" s="264"/>
      <c r="AD137" s="11"/>
      <c r="AE137" s="11"/>
      <c r="AF137" s="11"/>
      <c r="AG137" s="11"/>
      <c r="AH137" s="11"/>
      <c r="AI137" s="11"/>
      <c r="AJ137" s="11"/>
      <c r="AK137" s="11"/>
    </row>
    <row r="138" ht="13.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89"/>
      <c r="AB138" s="11"/>
      <c r="AC138" s="264"/>
      <c r="AD138" s="11"/>
      <c r="AE138" s="11"/>
      <c r="AF138" s="11"/>
      <c r="AG138" s="11"/>
      <c r="AH138" s="11"/>
      <c r="AI138" s="11"/>
      <c r="AJ138" s="11"/>
      <c r="AK138" s="11"/>
    </row>
    <row r="139" ht="13.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89"/>
      <c r="AB139" s="11"/>
      <c r="AC139" s="264"/>
      <c r="AD139" s="11"/>
      <c r="AE139" s="11"/>
      <c r="AF139" s="11"/>
      <c r="AG139" s="11"/>
      <c r="AH139" s="11"/>
      <c r="AI139" s="11"/>
      <c r="AJ139" s="11"/>
      <c r="AK139" s="11"/>
    </row>
    <row r="140" ht="13.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89"/>
      <c r="AB140" s="11"/>
      <c r="AC140" s="264"/>
      <c r="AD140" s="11"/>
      <c r="AE140" s="11"/>
      <c r="AF140" s="11"/>
      <c r="AG140" s="11"/>
      <c r="AH140" s="11"/>
      <c r="AI140" s="11"/>
      <c r="AJ140" s="11"/>
      <c r="AK140" s="11"/>
    </row>
    <row r="141" ht="13.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89"/>
      <c r="AB141" s="11"/>
      <c r="AC141" s="264"/>
      <c r="AD141" s="11"/>
      <c r="AE141" s="11"/>
      <c r="AF141" s="11"/>
      <c r="AG141" s="11"/>
      <c r="AH141" s="11"/>
      <c r="AI141" s="11"/>
      <c r="AJ141" s="11"/>
      <c r="AK141" s="11"/>
    </row>
    <row r="142" ht="13.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89"/>
      <c r="AB142" s="11"/>
      <c r="AC142" s="264"/>
      <c r="AD142" s="11"/>
      <c r="AE142" s="11"/>
      <c r="AF142" s="11"/>
      <c r="AG142" s="11"/>
      <c r="AH142" s="11"/>
      <c r="AI142" s="11"/>
      <c r="AJ142" s="11"/>
      <c r="AK142" s="11"/>
    </row>
    <row r="143" ht="13.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89"/>
      <c r="AB143" s="11"/>
      <c r="AC143" s="264"/>
      <c r="AD143" s="11"/>
      <c r="AE143" s="11"/>
      <c r="AF143" s="11"/>
      <c r="AG143" s="11"/>
      <c r="AH143" s="11"/>
      <c r="AI143" s="11"/>
      <c r="AJ143" s="11"/>
      <c r="AK143" s="11"/>
    </row>
    <row r="144" ht="13.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89"/>
      <c r="AB144" s="11"/>
      <c r="AC144" s="264"/>
      <c r="AD144" s="11"/>
      <c r="AE144" s="11"/>
      <c r="AF144" s="11"/>
      <c r="AG144" s="11"/>
      <c r="AH144" s="11"/>
      <c r="AI144" s="11"/>
      <c r="AJ144" s="11"/>
      <c r="AK144" s="11"/>
    </row>
    <row r="145" ht="13.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89"/>
      <c r="AB145" s="11"/>
      <c r="AC145" s="264"/>
      <c r="AD145" s="11"/>
      <c r="AE145" s="11"/>
      <c r="AF145" s="11"/>
      <c r="AG145" s="11"/>
      <c r="AH145" s="11"/>
      <c r="AI145" s="11"/>
      <c r="AJ145" s="11"/>
      <c r="AK145" s="11"/>
    </row>
    <row r="146" ht="13.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89"/>
      <c r="AB146" s="11"/>
      <c r="AC146" s="264"/>
      <c r="AD146" s="11"/>
      <c r="AE146" s="11"/>
      <c r="AF146" s="11"/>
      <c r="AG146" s="11"/>
      <c r="AH146" s="11"/>
      <c r="AI146" s="11"/>
      <c r="AJ146" s="11"/>
      <c r="AK146" s="11"/>
    </row>
    <row r="147" ht="13.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89"/>
      <c r="AB147" s="11"/>
      <c r="AC147" s="264"/>
      <c r="AD147" s="11"/>
      <c r="AE147" s="11"/>
      <c r="AF147" s="11"/>
      <c r="AG147" s="11"/>
      <c r="AH147" s="11"/>
      <c r="AI147" s="11"/>
      <c r="AJ147" s="11"/>
      <c r="AK147" s="11"/>
    </row>
    <row r="148" ht="13.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89"/>
      <c r="AB148" s="11"/>
      <c r="AC148" s="264"/>
      <c r="AD148" s="11"/>
      <c r="AE148" s="11"/>
      <c r="AF148" s="11"/>
      <c r="AG148" s="11"/>
      <c r="AH148" s="11"/>
      <c r="AI148" s="11"/>
      <c r="AJ148" s="11"/>
      <c r="AK148" s="11"/>
    </row>
    <row r="149" ht="13.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89"/>
      <c r="AB149" s="11"/>
      <c r="AC149" s="264"/>
      <c r="AD149" s="11"/>
      <c r="AE149" s="11"/>
      <c r="AF149" s="11"/>
      <c r="AG149" s="11"/>
      <c r="AH149" s="11"/>
      <c r="AI149" s="11"/>
      <c r="AJ149" s="11"/>
      <c r="AK149" s="11"/>
    </row>
    <row r="150" ht="13.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89"/>
      <c r="AB150" s="11"/>
      <c r="AC150" s="264"/>
      <c r="AD150" s="11"/>
      <c r="AE150" s="11"/>
      <c r="AF150" s="11"/>
      <c r="AG150" s="11"/>
      <c r="AH150" s="11"/>
      <c r="AI150" s="11"/>
      <c r="AJ150" s="11"/>
      <c r="AK150" s="11"/>
    </row>
    <row r="151" ht="13.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89"/>
      <c r="AB151" s="11"/>
      <c r="AC151" s="264"/>
      <c r="AD151" s="11"/>
      <c r="AE151" s="11"/>
      <c r="AF151" s="11"/>
      <c r="AG151" s="11"/>
      <c r="AH151" s="11"/>
      <c r="AI151" s="11"/>
      <c r="AJ151" s="11"/>
      <c r="AK151" s="11"/>
    </row>
    <row r="152" ht="13.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89"/>
      <c r="AB152" s="11"/>
      <c r="AC152" s="264"/>
      <c r="AD152" s="11"/>
      <c r="AE152" s="11"/>
      <c r="AF152" s="11"/>
      <c r="AG152" s="11"/>
      <c r="AH152" s="11"/>
      <c r="AI152" s="11"/>
      <c r="AJ152" s="11"/>
      <c r="AK152" s="11"/>
    </row>
    <row r="153" ht="13.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89"/>
      <c r="AB153" s="11"/>
      <c r="AC153" s="264"/>
      <c r="AD153" s="11"/>
      <c r="AE153" s="11"/>
      <c r="AF153" s="11"/>
      <c r="AG153" s="11"/>
      <c r="AH153" s="11"/>
      <c r="AI153" s="11"/>
      <c r="AJ153" s="11"/>
      <c r="AK153" s="11"/>
    </row>
    <row r="154" ht="13.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89"/>
      <c r="AB154" s="11"/>
      <c r="AC154" s="264"/>
      <c r="AD154" s="11"/>
      <c r="AE154" s="11"/>
      <c r="AF154" s="11"/>
      <c r="AG154" s="11"/>
      <c r="AH154" s="11"/>
      <c r="AI154" s="11"/>
      <c r="AJ154" s="11"/>
      <c r="AK154" s="11"/>
    </row>
    <row r="155" ht="13.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89"/>
      <c r="AB155" s="11"/>
      <c r="AC155" s="264"/>
      <c r="AD155" s="11"/>
      <c r="AE155" s="11"/>
      <c r="AF155" s="11"/>
      <c r="AG155" s="11"/>
      <c r="AH155" s="11"/>
      <c r="AI155" s="11"/>
      <c r="AJ155" s="11"/>
      <c r="AK155" s="11"/>
    </row>
    <row r="156" ht="13.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89"/>
      <c r="AB156" s="11"/>
      <c r="AC156" s="264"/>
      <c r="AD156" s="11"/>
      <c r="AE156" s="11"/>
      <c r="AF156" s="11"/>
      <c r="AG156" s="11"/>
      <c r="AH156" s="11"/>
      <c r="AI156" s="11"/>
      <c r="AJ156" s="11"/>
      <c r="AK156" s="11"/>
    </row>
    <row r="157" ht="13.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89"/>
      <c r="AB157" s="11"/>
      <c r="AC157" s="264"/>
      <c r="AD157" s="11"/>
      <c r="AE157" s="11"/>
      <c r="AF157" s="11"/>
      <c r="AG157" s="11"/>
      <c r="AH157" s="11"/>
      <c r="AI157" s="11"/>
      <c r="AJ157" s="11"/>
      <c r="AK157" s="11"/>
    </row>
    <row r="158" ht="13.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89"/>
      <c r="AB158" s="11"/>
      <c r="AC158" s="264"/>
      <c r="AD158" s="11"/>
      <c r="AE158" s="11"/>
      <c r="AF158" s="11"/>
      <c r="AG158" s="11"/>
      <c r="AH158" s="11"/>
      <c r="AI158" s="11"/>
      <c r="AJ158" s="11"/>
      <c r="AK158" s="11"/>
    </row>
    <row r="159" ht="13.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89"/>
      <c r="AB159" s="11"/>
      <c r="AC159" s="264"/>
      <c r="AD159" s="11"/>
      <c r="AE159" s="11"/>
      <c r="AF159" s="11"/>
      <c r="AG159" s="11"/>
      <c r="AH159" s="11"/>
      <c r="AI159" s="11"/>
      <c r="AJ159" s="11"/>
      <c r="AK159" s="11"/>
    </row>
    <row r="160" ht="13.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89"/>
      <c r="AB160" s="11"/>
      <c r="AC160" s="264"/>
      <c r="AD160" s="11"/>
      <c r="AE160" s="11"/>
      <c r="AF160" s="11"/>
      <c r="AG160" s="11"/>
      <c r="AH160" s="11"/>
      <c r="AI160" s="11"/>
      <c r="AJ160" s="11"/>
      <c r="AK160" s="11"/>
    </row>
    <row r="161" ht="13.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89"/>
      <c r="AB161" s="11"/>
      <c r="AC161" s="264"/>
      <c r="AD161" s="11"/>
      <c r="AE161" s="11"/>
      <c r="AF161" s="11"/>
      <c r="AG161" s="11"/>
      <c r="AH161" s="11"/>
      <c r="AI161" s="11"/>
      <c r="AJ161" s="11"/>
      <c r="AK161" s="11"/>
    </row>
    <row r="162" ht="13.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89"/>
      <c r="AB162" s="11"/>
      <c r="AC162" s="264"/>
      <c r="AD162" s="11"/>
      <c r="AE162" s="11"/>
      <c r="AF162" s="11"/>
      <c r="AG162" s="11"/>
      <c r="AH162" s="11"/>
      <c r="AI162" s="11"/>
      <c r="AJ162" s="11"/>
      <c r="AK162" s="11"/>
    </row>
    <row r="163" ht="13.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89"/>
      <c r="AB163" s="11"/>
      <c r="AC163" s="264"/>
      <c r="AD163" s="11"/>
      <c r="AE163" s="11"/>
      <c r="AF163" s="11"/>
      <c r="AG163" s="11"/>
      <c r="AH163" s="11"/>
      <c r="AI163" s="11"/>
      <c r="AJ163" s="11"/>
      <c r="AK163" s="11"/>
    </row>
    <row r="164" ht="13.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89"/>
      <c r="AB164" s="11"/>
      <c r="AC164" s="264"/>
      <c r="AD164" s="11"/>
      <c r="AE164" s="11"/>
      <c r="AF164" s="11"/>
      <c r="AG164" s="11"/>
      <c r="AH164" s="11"/>
      <c r="AI164" s="11"/>
      <c r="AJ164" s="11"/>
      <c r="AK164" s="11"/>
    </row>
    <row r="165" ht="13.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89"/>
      <c r="AB165" s="11"/>
      <c r="AC165" s="264"/>
      <c r="AD165" s="11"/>
      <c r="AE165" s="11"/>
      <c r="AF165" s="11"/>
      <c r="AG165" s="11"/>
      <c r="AH165" s="11"/>
      <c r="AI165" s="11"/>
      <c r="AJ165" s="11"/>
      <c r="AK165" s="11"/>
    </row>
    <row r="166" ht="13.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89"/>
      <c r="AB166" s="11"/>
      <c r="AC166" s="264"/>
      <c r="AD166" s="11"/>
      <c r="AE166" s="11"/>
      <c r="AF166" s="11"/>
      <c r="AG166" s="11"/>
      <c r="AH166" s="11"/>
      <c r="AI166" s="11"/>
      <c r="AJ166" s="11"/>
      <c r="AK166" s="11"/>
    </row>
    <row r="167" ht="13.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89"/>
      <c r="AB167" s="11"/>
      <c r="AC167" s="264"/>
      <c r="AD167" s="11"/>
      <c r="AE167" s="11"/>
      <c r="AF167" s="11"/>
      <c r="AG167" s="11"/>
      <c r="AH167" s="11"/>
      <c r="AI167" s="11"/>
      <c r="AJ167" s="11"/>
      <c r="AK167" s="11"/>
    </row>
    <row r="168" ht="13.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89"/>
      <c r="AB168" s="11"/>
      <c r="AC168" s="264"/>
      <c r="AD168" s="11"/>
      <c r="AE168" s="11"/>
      <c r="AF168" s="11"/>
      <c r="AG168" s="11"/>
      <c r="AH168" s="11"/>
      <c r="AI168" s="11"/>
      <c r="AJ168" s="11"/>
      <c r="AK168" s="11"/>
    </row>
    <row r="169" ht="13.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89"/>
      <c r="AB169" s="11"/>
      <c r="AC169" s="264"/>
      <c r="AD169" s="11"/>
      <c r="AE169" s="11"/>
      <c r="AF169" s="11"/>
      <c r="AG169" s="11"/>
      <c r="AH169" s="11"/>
      <c r="AI169" s="11"/>
      <c r="AJ169" s="11"/>
      <c r="AK169" s="11"/>
    </row>
    <row r="170" ht="13.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89"/>
      <c r="AB170" s="11"/>
      <c r="AC170" s="264"/>
      <c r="AD170" s="11"/>
      <c r="AE170" s="11"/>
      <c r="AF170" s="11"/>
      <c r="AG170" s="11"/>
      <c r="AH170" s="11"/>
      <c r="AI170" s="11"/>
      <c r="AJ170" s="11"/>
      <c r="AK170" s="11"/>
    </row>
    <row r="171" ht="13.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89"/>
      <c r="AB171" s="11"/>
      <c r="AC171" s="264"/>
      <c r="AD171" s="11"/>
      <c r="AE171" s="11"/>
      <c r="AF171" s="11"/>
      <c r="AG171" s="11"/>
      <c r="AH171" s="11"/>
      <c r="AI171" s="11"/>
      <c r="AJ171" s="11"/>
      <c r="AK171" s="11"/>
    </row>
    <row r="172" ht="13.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89"/>
      <c r="AB172" s="11"/>
      <c r="AC172" s="264"/>
      <c r="AD172" s="11"/>
      <c r="AE172" s="11"/>
      <c r="AF172" s="11"/>
      <c r="AG172" s="11"/>
      <c r="AH172" s="11"/>
      <c r="AI172" s="11"/>
      <c r="AJ172" s="11"/>
      <c r="AK172" s="11"/>
    </row>
    <row r="173" ht="13.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89"/>
      <c r="AB173" s="11"/>
      <c r="AC173" s="264"/>
      <c r="AD173" s="11"/>
      <c r="AE173" s="11"/>
      <c r="AF173" s="11"/>
      <c r="AG173" s="11"/>
      <c r="AH173" s="11"/>
      <c r="AI173" s="11"/>
      <c r="AJ173" s="11"/>
      <c r="AK173" s="11"/>
    </row>
    <row r="174" ht="13.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89"/>
      <c r="AB174" s="11"/>
      <c r="AC174" s="264"/>
      <c r="AD174" s="11"/>
      <c r="AE174" s="11"/>
      <c r="AF174" s="11"/>
      <c r="AG174" s="11"/>
      <c r="AH174" s="11"/>
      <c r="AI174" s="11"/>
      <c r="AJ174" s="11"/>
      <c r="AK174" s="11"/>
    </row>
    <row r="175" ht="13.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89"/>
      <c r="AB175" s="11"/>
      <c r="AC175" s="264"/>
      <c r="AD175" s="11"/>
      <c r="AE175" s="11"/>
      <c r="AF175" s="11"/>
      <c r="AG175" s="11"/>
      <c r="AH175" s="11"/>
      <c r="AI175" s="11"/>
      <c r="AJ175" s="11"/>
      <c r="AK175" s="11"/>
    </row>
    <row r="176" ht="13.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89"/>
      <c r="AB176" s="11"/>
      <c r="AC176" s="264"/>
      <c r="AD176" s="11"/>
      <c r="AE176" s="11"/>
      <c r="AF176" s="11"/>
      <c r="AG176" s="11"/>
      <c r="AH176" s="11"/>
      <c r="AI176" s="11"/>
      <c r="AJ176" s="11"/>
      <c r="AK176" s="11"/>
    </row>
    <row r="177" ht="13.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89"/>
      <c r="AB177" s="11"/>
      <c r="AC177" s="264"/>
      <c r="AD177" s="11"/>
      <c r="AE177" s="11"/>
      <c r="AF177" s="11"/>
      <c r="AG177" s="11"/>
      <c r="AH177" s="11"/>
      <c r="AI177" s="11"/>
      <c r="AJ177" s="11"/>
      <c r="AK177" s="11"/>
    </row>
    <row r="178" ht="13.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89"/>
      <c r="AB178" s="11"/>
      <c r="AC178" s="264"/>
      <c r="AD178" s="11"/>
      <c r="AE178" s="11"/>
      <c r="AF178" s="11"/>
      <c r="AG178" s="11"/>
      <c r="AH178" s="11"/>
      <c r="AI178" s="11"/>
      <c r="AJ178" s="11"/>
      <c r="AK178" s="11"/>
    </row>
    <row r="179" ht="13.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89"/>
      <c r="AB179" s="11"/>
      <c r="AC179" s="264"/>
      <c r="AD179" s="11"/>
      <c r="AE179" s="11"/>
      <c r="AF179" s="11"/>
      <c r="AG179" s="11"/>
      <c r="AH179" s="11"/>
      <c r="AI179" s="11"/>
      <c r="AJ179" s="11"/>
      <c r="AK179" s="11"/>
    </row>
    <row r="180" ht="13.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89"/>
      <c r="AB180" s="11"/>
      <c r="AC180" s="264"/>
      <c r="AD180" s="11"/>
      <c r="AE180" s="11"/>
      <c r="AF180" s="11"/>
      <c r="AG180" s="11"/>
      <c r="AH180" s="11"/>
      <c r="AI180" s="11"/>
      <c r="AJ180" s="11"/>
      <c r="AK180" s="11"/>
    </row>
    <row r="181" ht="13.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89"/>
      <c r="AB181" s="11"/>
      <c r="AC181" s="264"/>
      <c r="AD181" s="11"/>
      <c r="AE181" s="11"/>
      <c r="AF181" s="11"/>
      <c r="AG181" s="11"/>
      <c r="AH181" s="11"/>
      <c r="AI181" s="11"/>
      <c r="AJ181" s="11"/>
      <c r="AK181" s="11"/>
    </row>
    <row r="182" ht="13.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89"/>
      <c r="AB182" s="11"/>
      <c r="AC182" s="264"/>
      <c r="AD182" s="11"/>
      <c r="AE182" s="11"/>
      <c r="AF182" s="11"/>
      <c r="AG182" s="11"/>
      <c r="AH182" s="11"/>
      <c r="AI182" s="11"/>
      <c r="AJ182" s="11"/>
      <c r="AK182" s="11"/>
    </row>
    <row r="183" ht="13.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89"/>
      <c r="AB183" s="11"/>
      <c r="AC183" s="264"/>
      <c r="AD183" s="11"/>
      <c r="AE183" s="11"/>
      <c r="AF183" s="11"/>
      <c r="AG183" s="11"/>
      <c r="AH183" s="11"/>
      <c r="AI183" s="11"/>
      <c r="AJ183" s="11"/>
      <c r="AK183" s="11"/>
    </row>
    <row r="184" ht="13.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89"/>
      <c r="AB184" s="11"/>
      <c r="AC184" s="264"/>
      <c r="AD184" s="11"/>
      <c r="AE184" s="11"/>
      <c r="AF184" s="11"/>
      <c r="AG184" s="11"/>
      <c r="AH184" s="11"/>
      <c r="AI184" s="11"/>
      <c r="AJ184" s="11"/>
      <c r="AK184" s="11"/>
    </row>
    <row r="185" ht="13.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89"/>
      <c r="AB185" s="11"/>
      <c r="AC185" s="264"/>
      <c r="AD185" s="11"/>
      <c r="AE185" s="11"/>
      <c r="AF185" s="11"/>
      <c r="AG185" s="11"/>
      <c r="AH185" s="11"/>
      <c r="AI185" s="11"/>
      <c r="AJ185" s="11"/>
      <c r="AK185" s="11"/>
    </row>
    <row r="186" ht="13.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89"/>
      <c r="AB186" s="11"/>
      <c r="AC186" s="264"/>
      <c r="AD186" s="11"/>
      <c r="AE186" s="11"/>
      <c r="AF186" s="11"/>
      <c r="AG186" s="11"/>
      <c r="AH186" s="11"/>
      <c r="AI186" s="11"/>
      <c r="AJ186" s="11"/>
      <c r="AK186" s="11"/>
    </row>
    <row r="187" ht="13.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89"/>
      <c r="AB187" s="11"/>
      <c r="AC187" s="264"/>
      <c r="AD187" s="11"/>
      <c r="AE187" s="11"/>
      <c r="AF187" s="11"/>
      <c r="AG187" s="11"/>
      <c r="AH187" s="11"/>
      <c r="AI187" s="11"/>
      <c r="AJ187" s="11"/>
      <c r="AK187" s="11"/>
    </row>
    <row r="188" ht="13.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89"/>
      <c r="AB188" s="11"/>
      <c r="AC188" s="264"/>
      <c r="AD188" s="11"/>
      <c r="AE188" s="11"/>
      <c r="AF188" s="11"/>
      <c r="AG188" s="11"/>
      <c r="AH188" s="11"/>
      <c r="AI188" s="11"/>
      <c r="AJ188" s="11"/>
      <c r="AK188" s="11"/>
    </row>
    <row r="189" ht="13.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89"/>
      <c r="AB189" s="11"/>
      <c r="AC189" s="264"/>
      <c r="AD189" s="11"/>
      <c r="AE189" s="11"/>
      <c r="AF189" s="11"/>
      <c r="AG189" s="11"/>
      <c r="AH189" s="11"/>
      <c r="AI189" s="11"/>
      <c r="AJ189" s="11"/>
      <c r="AK189" s="11"/>
    </row>
    <row r="190" ht="13.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89"/>
      <c r="AB190" s="11"/>
      <c r="AC190" s="264"/>
      <c r="AD190" s="11"/>
      <c r="AE190" s="11"/>
      <c r="AF190" s="11"/>
      <c r="AG190" s="11"/>
      <c r="AH190" s="11"/>
      <c r="AI190" s="11"/>
      <c r="AJ190" s="11"/>
      <c r="AK190" s="11"/>
    </row>
    <row r="191" ht="13.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89"/>
      <c r="AB191" s="11"/>
      <c r="AC191" s="264"/>
      <c r="AD191" s="11"/>
      <c r="AE191" s="11"/>
      <c r="AF191" s="11"/>
      <c r="AG191" s="11"/>
      <c r="AH191" s="11"/>
      <c r="AI191" s="11"/>
      <c r="AJ191" s="11"/>
      <c r="AK191" s="11"/>
    </row>
    <row r="192" ht="13.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89"/>
      <c r="AB192" s="11"/>
      <c r="AC192" s="264"/>
      <c r="AD192" s="11"/>
      <c r="AE192" s="11"/>
      <c r="AF192" s="11"/>
      <c r="AG192" s="11"/>
      <c r="AH192" s="11"/>
      <c r="AI192" s="11"/>
      <c r="AJ192" s="11"/>
      <c r="AK192" s="11"/>
    </row>
    <row r="193" ht="13.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89"/>
      <c r="AB193" s="11"/>
      <c r="AC193" s="264"/>
      <c r="AD193" s="11"/>
      <c r="AE193" s="11"/>
      <c r="AF193" s="11"/>
      <c r="AG193" s="11"/>
      <c r="AH193" s="11"/>
      <c r="AI193" s="11"/>
      <c r="AJ193" s="11"/>
      <c r="AK193" s="11"/>
    </row>
    <row r="194" ht="13.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89"/>
      <c r="AB194" s="11"/>
      <c r="AC194" s="264"/>
      <c r="AD194" s="11"/>
      <c r="AE194" s="11"/>
      <c r="AF194" s="11"/>
      <c r="AG194" s="11"/>
      <c r="AH194" s="11"/>
      <c r="AI194" s="11"/>
      <c r="AJ194" s="11"/>
      <c r="AK194" s="11"/>
    </row>
    <row r="195" ht="13.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89"/>
      <c r="AB195" s="11"/>
      <c r="AC195" s="264"/>
      <c r="AD195" s="11"/>
      <c r="AE195" s="11"/>
      <c r="AF195" s="11"/>
      <c r="AG195" s="11"/>
      <c r="AH195" s="11"/>
      <c r="AI195" s="11"/>
      <c r="AJ195" s="11"/>
      <c r="AK195" s="11"/>
    </row>
    <row r="196" ht="13.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89"/>
      <c r="AB196" s="11"/>
      <c r="AC196" s="264"/>
      <c r="AD196" s="11"/>
      <c r="AE196" s="11"/>
      <c r="AF196" s="11"/>
      <c r="AG196" s="11"/>
      <c r="AH196" s="11"/>
      <c r="AI196" s="11"/>
      <c r="AJ196" s="11"/>
      <c r="AK196" s="11"/>
    </row>
    <row r="197" ht="13.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89"/>
      <c r="AB197" s="11"/>
      <c r="AC197" s="264"/>
      <c r="AD197" s="11"/>
      <c r="AE197" s="11"/>
      <c r="AF197" s="11"/>
      <c r="AG197" s="11"/>
      <c r="AH197" s="11"/>
      <c r="AI197" s="11"/>
      <c r="AJ197" s="11"/>
      <c r="AK197" s="11"/>
    </row>
    <row r="198" ht="13.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89"/>
      <c r="AB198" s="11"/>
      <c r="AC198" s="264"/>
      <c r="AD198" s="11"/>
      <c r="AE198" s="11"/>
      <c r="AF198" s="11"/>
      <c r="AG198" s="11"/>
      <c r="AH198" s="11"/>
      <c r="AI198" s="11"/>
      <c r="AJ198" s="11"/>
      <c r="AK198" s="11"/>
    </row>
    <row r="199" ht="13.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89"/>
      <c r="AB199" s="11"/>
      <c r="AC199" s="264"/>
      <c r="AD199" s="11"/>
      <c r="AE199" s="11"/>
      <c r="AF199" s="11"/>
      <c r="AG199" s="11"/>
      <c r="AH199" s="11"/>
      <c r="AI199" s="11"/>
      <c r="AJ199" s="11"/>
      <c r="AK199" s="11"/>
    </row>
    <row r="200" ht="13.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89"/>
      <c r="AB200" s="11"/>
      <c r="AC200" s="264"/>
      <c r="AD200" s="11"/>
      <c r="AE200" s="11"/>
      <c r="AF200" s="11"/>
      <c r="AG200" s="11"/>
      <c r="AH200" s="11"/>
      <c r="AI200" s="11"/>
      <c r="AJ200" s="11"/>
      <c r="AK200" s="11"/>
    </row>
    <row r="201" ht="13.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89"/>
      <c r="AB201" s="11"/>
      <c r="AC201" s="264"/>
      <c r="AD201" s="11"/>
      <c r="AE201" s="11"/>
      <c r="AF201" s="11"/>
      <c r="AG201" s="11"/>
      <c r="AH201" s="11"/>
      <c r="AI201" s="11"/>
      <c r="AJ201" s="11"/>
      <c r="AK201" s="11"/>
    </row>
    <row r="202" ht="13.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89"/>
      <c r="AB202" s="11"/>
      <c r="AC202" s="264"/>
      <c r="AD202" s="11"/>
      <c r="AE202" s="11"/>
      <c r="AF202" s="11"/>
      <c r="AG202" s="11"/>
      <c r="AH202" s="11"/>
      <c r="AI202" s="11"/>
      <c r="AJ202" s="11"/>
      <c r="AK202" s="11"/>
    </row>
    <row r="203" ht="13.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89"/>
      <c r="AB203" s="11"/>
      <c r="AC203" s="264"/>
      <c r="AD203" s="11"/>
      <c r="AE203" s="11"/>
      <c r="AF203" s="11"/>
      <c r="AG203" s="11"/>
      <c r="AH203" s="11"/>
      <c r="AI203" s="11"/>
      <c r="AJ203" s="11"/>
      <c r="AK203" s="11"/>
    </row>
    <row r="204" ht="13.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89"/>
      <c r="AB204" s="11"/>
      <c r="AC204" s="264"/>
      <c r="AD204" s="11"/>
      <c r="AE204" s="11"/>
      <c r="AF204" s="11"/>
      <c r="AG204" s="11"/>
      <c r="AH204" s="11"/>
      <c r="AI204" s="11"/>
      <c r="AJ204" s="11"/>
      <c r="AK204" s="11"/>
    </row>
    <row r="205" ht="13.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89"/>
      <c r="AB205" s="11"/>
      <c r="AC205" s="264"/>
      <c r="AD205" s="11"/>
      <c r="AE205" s="11"/>
      <c r="AF205" s="11"/>
      <c r="AG205" s="11"/>
      <c r="AH205" s="11"/>
      <c r="AI205" s="11"/>
      <c r="AJ205" s="11"/>
      <c r="AK205" s="11"/>
    </row>
    <row r="206" ht="13.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89"/>
      <c r="AB206" s="11"/>
      <c r="AC206" s="264"/>
      <c r="AD206" s="11"/>
      <c r="AE206" s="11"/>
      <c r="AF206" s="11"/>
      <c r="AG206" s="11"/>
      <c r="AH206" s="11"/>
      <c r="AI206" s="11"/>
      <c r="AJ206" s="11"/>
      <c r="AK206" s="11"/>
    </row>
    <row r="207" ht="13.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89"/>
      <c r="AB207" s="11"/>
      <c r="AC207" s="264"/>
      <c r="AD207" s="11"/>
      <c r="AE207" s="11"/>
      <c r="AF207" s="11"/>
      <c r="AG207" s="11"/>
      <c r="AH207" s="11"/>
      <c r="AI207" s="11"/>
      <c r="AJ207" s="11"/>
      <c r="AK207" s="11"/>
    </row>
    <row r="208" ht="13.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89"/>
      <c r="AB208" s="11"/>
      <c r="AC208" s="264"/>
      <c r="AD208" s="11"/>
      <c r="AE208" s="11"/>
      <c r="AF208" s="11"/>
      <c r="AG208" s="11"/>
      <c r="AH208" s="11"/>
      <c r="AI208" s="11"/>
      <c r="AJ208" s="11"/>
      <c r="AK208" s="11"/>
    </row>
    <row r="209" ht="13.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89"/>
      <c r="AB209" s="11"/>
      <c r="AC209" s="264"/>
      <c r="AD209" s="11"/>
      <c r="AE209" s="11"/>
      <c r="AF209" s="11"/>
      <c r="AG209" s="11"/>
      <c r="AH209" s="11"/>
      <c r="AI209" s="11"/>
      <c r="AJ209" s="11"/>
      <c r="AK209" s="11"/>
    </row>
    <row r="210" ht="13.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89"/>
      <c r="AB210" s="11"/>
      <c r="AC210" s="264"/>
      <c r="AD210" s="11"/>
      <c r="AE210" s="11"/>
      <c r="AF210" s="11"/>
      <c r="AG210" s="11"/>
      <c r="AH210" s="11"/>
      <c r="AI210" s="11"/>
      <c r="AJ210" s="11"/>
      <c r="AK210" s="11"/>
    </row>
    <row r="211" ht="13.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89"/>
      <c r="AB211" s="11"/>
      <c r="AC211" s="264"/>
      <c r="AD211" s="11"/>
      <c r="AE211" s="11"/>
      <c r="AF211" s="11"/>
      <c r="AG211" s="11"/>
      <c r="AH211" s="11"/>
      <c r="AI211" s="11"/>
      <c r="AJ211" s="11"/>
      <c r="AK211" s="11"/>
    </row>
    <row r="212" ht="13.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89"/>
      <c r="AB212" s="11"/>
      <c r="AC212" s="264"/>
      <c r="AD212" s="11"/>
      <c r="AE212" s="11"/>
      <c r="AF212" s="11"/>
      <c r="AG212" s="11"/>
      <c r="AH212" s="11"/>
      <c r="AI212" s="11"/>
      <c r="AJ212" s="11"/>
      <c r="AK212" s="11"/>
    </row>
    <row r="213" ht="13.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89"/>
      <c r="AB213" s="11"/>
      <c r="AC213" s="264"/>
      <c r="AD213" s="11"/>
      <c r="AE213" s="11"/>
      <c r="AF213" s="11"/>
      <c r="AG213" s="11"/>
      <c r="AH213" s="11"/>
      <c r="AI213" s="11"/>
      <c r="AJ213" s="11"/>
      <c r="AK213" s="11"/>
    </row>
    <row r="214" ht="13.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89"/>
      <c r="AB214" s="11"/>
      <c r="AC214" s="264"/>
      <c r="AD214" s="11"/>
      <c r="AE214" s="11"/>
      <c r="AF214" s="11"/>
      <c r="AG214" s="11"/>
      <c r="AH214" s="11"/>
      <c r="AI214" s="11"/>
      <c r="AJ214" s="11"/>
      <c r="AK214" s="11"/>
    </row>
    <row r="215" ht="13.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89"/>
      <c r="AB215" s="11"/>
      <c r="AC215" s="264"/>
      <c r="AD215" s="11"/>
      <c r="AE215" s="11"/>
      <c r="AF215" s="11"/>
      <c r="AG215" s="11"/>
      <c r="AH215" s="11"/>
      <c r="AI215" s="11"/>
      <c r="AJ215" s="11"/>
      <c r="AK215" s="11"/>
    </row>
    <row r="216" ht="13.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89"/>
      <c r="AB216" s="11"/>
      <c r="AC216" s="264"/>
      <c r="AD216" s="11"/>
      <c r="AE216" s="11"/>
      <c r="AF216" s="11"/>
      <c r="AG216" s="11"/>
      <c r="AH216" s="11"/>
      <c r="AI216" s="11"/>
      <c r="AJ216" s="11"/>
      <c r="AK216" s="11"/>
    </row>
    <row r="217" ht="13.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89"/>
      <c r="AB217" s="11"/>
      <c r="AC217" s="264"/>
      <c r="AD217" s="11"/>
      <c r="AE217" s="11"/>
      <c r="AF217" s="11"/>
      <c r="AG217" s="11"/>
      <c r="AH217" s="11"/>
      <c r="AI217" s="11"/>
      <c r="AJ217" s="11"/>
      <c r="AK217" s="11"/>
    </row>
    <row r="218" ht="13.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89"/>
      <c r="AB218" s="11"/>
      <c r="AC218" s="264"/>
      <c r="AD218" s="11"/>
      <c r="AE218" s="11"/>
      <c r="AF218" s="11"/>
      <c r="AG218" s="11"/>
      <c r="AH218" s="11"/>
      <c r="AI218" s="11"/>
      <c r="AJ218" s="11"/>
      <c r="AK218" s="11"/>
    </row>
    <row r="219" ht="13.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89"/>
      <c r="AB219" s="11"/>
      <c r="AC219" s="264"/>
      <c r="AD219" s="11"/>
      <c r="AE219" s="11"/>
      <c r="AF219" s="11"/>
      <c r="AG219" s="11"/>
      <c r="AH219" s="11"/>
      <c r="AI219" s="11"/>
      <c r="AJ219" s="11"/>
      <c r="AK219" s="11"/>
    </row>
    <row r="220" ht="13.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89"/>
      <c r="AB220" s="11"/>
      <c r="AC220" s="264"/>
      <c r="AD220" s="11"/>
      <c r="AE220" s="11"/>
      <c r="AF220" s="11"/>
      <c r="AG220" s="11"/>
      <c r="AH220" s="11"/>
      <c r="AI220" s="11"/>
      <c r="AJ220" s="11"/>
      <c r="AK220" s="11"/>
    </row>
    <row r="221" ht="13.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89"/>
      <c r="AB221" s="11"/>
      <c r="AC221" s="264"/>
      <c r="AD221" s="11"/>
      <c r="AE221" s="11"/>
      <c r="AF221" s="11"/>
      <c r="AG221" s="11"/>
      <c r="AH221" s="11"/>
      <c r="AI221" s="11"/>
      <c r="AJ221" s="11"/>
      <c r="AK221" s="11"/>
    </row>
    <row r="222" ht="13.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89"/>
      <c r="AB222" s="11"/>
      <c r="AC222" s="264"/>
      <c r="AD222" s="11"/>
      <c r="AE222" s="11"/>
      <c r="AF222" s="11"/>
      <c r="AG222" s="11"/>
      <c r="AH222" s="11"/>
      <c r="AI222" s="11"/>
      <c r="AJ222" s="11"/>
      <c r="AK222" s="11"/>
    </row>
    <row r="223" ht="13.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89"/>
      <c r="AB223" s="11"/>
      <c r="AC223" s="264"/>
      <c r="AD223" s="11"/>
      <c r="AE223" s="11"/>
      <c r="AF223" s="11"/>
      <c r="AG223" s="11"/>
      <c r="AH223" s="11"/>
      <c r="AI223" s="11"/>
      <c r="AJ223" s="11"/>
      <c r="AK223" s="11"/>
    </row>
    <row r="224" ht="13.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89"/>
      <c r="AB224" s="11"/>
      <c r="AC224" s="264"/>
      <c r="AD224" s="11"/>
      <c r="AE224" s="11"/>
      <c r="AF224" s="11"/>
      <c r="AG224" s="11"/>
      <c r="AH224" s="11"/>
      <c r="AI224" s="11"/>
      <c r="AJ224" s="11"/>
      <c r="AK224" s="11"/>
    </row>
    <row r="225" ht="13.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89"/>
      <c r="AB225" s="11"/>
      <c r="AC225" s="264"/>
      <c r="AD225" s="11"/>
      <c r="AE225" s="11"/>
      <c r="AF225" s="11"/>
      <c r="AG225" s="11"/>
      <c r="AH225" s="11"/>
      <c r="AI225" s="11"/>
      <c r="AJ225" s="11"/>
      <c r="AK225" s="11"/>
    </row>
    <row r="226" ht="13.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89"/>
      <c r="AB226" s="11"/>
      <c r="AC226" s="264"/>
      <c r="AD226" s="11"/>
      <c r="AE226" s="11"/>
      <c r="AF226" s="11"/>
      <c r="AG226" s="11"/>
      <c r="AH226" s="11"/>
      <c r="AI226" s="11"/>
      <c r="AJ226" s="11"/>
      <c r="AK226" s="11"/>
    </row>
    <row r="227" ht="13.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89"/>
      <c r="AB227" s="11"/>
      <c r="AC227" s="264"/>
      <c r="AD227" s="11"/>
      <c r="AE227" s="11"/>
      <c r="AF227" s="11"/>
      <c r="AG227" s="11"/>
      <c r="AH227" s="11"/>
      <c r="AI227" s="11"/>
      <c r="AJ227" s="11"/>
      <c r="AK227" s="11"/>
    </row>
    <row r="228" ht="13.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89"/>
      <c r="AB228" s="11"/>
      <c r="AC228" s="264"/>
      <c r="AD228" s="11"/>
      <c r="AE228" s="11"/>
      <c r="AF228" s="11"/>
      <c r="AG228" s="11"/>
      <c r="AH228" s="11"/>
      <c r="AI228" s="11"/>
      <c r="AJ228" s="11"/>
      <c r="AK228" s="11"/>
    </row>
    <row r="229" ht="13.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89"/>
      <c r="AB229" s="11"/>
      <c r="AC229" s="264"/>
      <c r="AD229" s="11"/>
      <c r="AE229" s="11"/>
      <c r="AF229" s="11"/>
      <c r="AG229" s="11"/>
      <c r="AH229" s="11"/>
      <c r="AI229" s="11"/>
      <c r="AJ229" s="11"/>
      <c r="AK229" s="11"/>
    </row>
    <row r="230" ht="13.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89"/>
      <c r="AB230" s="11"/>
      <c r="AC230" s="264"/>
      <c r="AD230" s="11"/>
      <c r="AE230" s="11"/>
      <c r="AF230" s="11"/>
      <c r="AG230" s="11"/>
      <c r="AH230" s="11"/>
      <c r="AI230" s="11"/>
      <c r="AJ230" s="11"/>
      <c r="AK230" s="11"/>
    </row>
    <row r="231" ht="13.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89"/>
      <c r="AB231" s="11"/>
      <c r="AC231" s="264"/>
      <c r="AD231" s="11"/>
      <c r="AE231" s="11"/>
      <c r="AF231" s="11"/>
      <c r="AG231" s="11"/>
      <c r="AH231" s="11"/>
      <c r="AI231" s="11"/>
      <c r="AJ231" s="11"/>
      <c r="AK231" s="11"/>
    </row>
    <row r="232" ht="13.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89"/>
      <c r="AB232" s="11"/>
      <c r="AC232" s="264"/>
      <c r="AD232" s="11"/>
      <c r="AE232" s="11"/>
      <c r="AF232" s="11"/>
      <c r="AG232" s="11"/>
      <c r="AH232" s="11"/>
      <c r="AI232" s="11"/>
      <c r="AJ232" s="11"/>
      <c r="AK232" s="11"/>
    </row>
    <row r="233" ht="13.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89"/>
      <c r="AB233" s="11"/>
      <c r="AC233" s="264"/>
      <c r="AD233" s="11"/>
      <c r="AE233" s="11"/>
      <c r="AF233" s="11"/>
      <c r="AG233" s="11"/>
      <c r="AH233" s="11"/>
      <c r="AI233" s="11"/>
      <c r="AJ233" s="11"/>
      <c r="AK233" s="11"/>
    </row>
    <row r="234" ht="13.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89"/>
      <c r="AB234" s="11"/>
      <c r="AC234" s="264"/>
      <c r="AD234" s="11"/>
      <c r="AE234" s="11"/>
      <c r="AF234" s="11"/>
      <c r="AG234" s="11"/>
      <c r="AH234" s="11"/>
      <c r="AI234" s="11"/>
      <c r="AJ234" s="11"/>
      <c r="AK234" s="11"/>
    </row>
    <row r="235" ht="13.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89"/>
      <c r="AB235" s="11"/>
      <c r="AC235" s="264"/>
      <c r="AD235" s="11"/>
      <c r="AE235" s="11"/>
      <c r="AF235" s="11"/>
      <c r="AG235" s="11"/>
      <c r="AH235" s="11"/>
      <c r="AI235" s="11"/>
      <c r="AJ235" s="11"/>
      <c r="AK235" s="11"/>
    </row>
    <row r="236" ht="13.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89"/>
      <c r="AB236" s="11"/>
      <c r="AC236" s="264"/>
      <c r="AD236" s="11"/>
      <c r="AE236" s="11"/>
      <c r="AF236" s="11"/>
      <c r="AG236" s="11"/>
      <c r="AH236" s="11"/>
      <c r="AI236" s="11"/>
      <c r="AJ236" s="11"/>
      <c r="AK236" s="11"/>
    </row>
    <row r="237" ht="13.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89"/>
      <c r="AB237" s="11"/>
      <c r="AC237" s="264"/>
      <c r="AD237" s="11"/>
      <c r="AE237" s="11"/>
      <c r="AF237" s="11"/>
      <c r="AG237" s="11"/>
      <c r="AH237" s="11"/>
      <c r="AI237" s="11"/>
      <c r="AJ237" s="11"/>
      <c r="AK237" s="11"/>
    </row>
    <row r="238" ht="13.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89"/>
      <c r="AB238" s="11"/>
      <c r="AC238" s="264"/>
      <c r="AD238" s="11"/>
      <c r="AE238" s="11"/>
      <c r="AF238" s="11"/>
      <c r="AG238" s="11"/>
      <c r="AH238" s="11"/>
      <c r="AI238" s="11"/>
      <c r="AJ238" s="11"/>
      <c r="AK238" s="11"/>
    </row>
    <row r="239" ht="13.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89"/>
      <c r="AB239" s="11"/>
      <c r="AC239" s="264"/>
      <c r="AD239" s="11"/>
      <c r="AE239" s="11"/>
      <c r="AF239" s="11"/>
      <c r="AG239" s="11"/>
      <c r="AH239" s="11"/>
      <c r="AI239" s="11"/>
      <c r="AJ239" s="11"/>
      <c r="AK239" s="11"/>
    </row>
    <row r="240" ht="13.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89"/>
      <c r="AB240" s="11"/>
      <c r="AC240" s="264"/>
      <c r="AD240" s="11"/>
      <c r="AE240" s="11"/>
      <c r="AF240" s="11"/>
      <c r="AG240" s="11"/>
      <c r="AH240" s="11"/>
      <c r="AI240" s="11"/>
      <c r="AJ240" s="11"/>
      <c r="AK240" s="11"/>
    </row>
    <row r="241" ht="13.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89"/>
      <c r="AB241" s="11"/>
      <c r="AC241" s="264"/>
      <c r="AD241" s="11"/>
      <c r="AE241" s="11"/>
      <c r="AF241" s="11"/>
      <c r="AG241" s="11"/>
      <c r="AH241" s="11"/>
      <c r="AI241" s="11"/>
      <c r="AJ241" s="11"/>
      <c r="AK241" s="11"/>
    </row>
    <row r="242" ht="13.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89"/>
      <c r="AB242" s="11"/>
      <c r="AC242" s="264"/>
      <c r="AD242" s="11"/>
      <c r="AE242" s="11"/>
      <c r="AF242" s="11"/>
      <c r="AG242" s="11"/>
      <c r="AH242" s="11"/>
      <c r="AI242" s="11"/>
      <c r="AJ242" s="11"/>
      <c r="AK242" s="11"/>
    </row>
    <row r="243" ht="13.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89"/>
      <c r="AB243" s="11"/>
      <c r="AC243" s="264"/>
      <c r="AD243" s="11"/>
      <c r="AE243" s="11"/>
      <c r="AF243" s="11"/>
      <c r="AG243" s="11"/>
      <c r="AH243" s="11"/>
      <c r="AI243" s="11"/>
      <c r="AJ243" s="11"/>
      <c r="AK243" s="11"/>
    </row>
    <row r="244" ht="13.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89"/>
      <c r="AB244" s="11"/>
      <c r="AC244" s="264"/>
      <c r="AD244" s="11"/>
      <c r="AE244" s="11"/>
      <c r="AF244" s="11"/>
      <c r="AG244" s="11"/>
      <c r="AH244" s="11"/>
      <c r="AI244" s="11"/>
      <c r="AJ244" s="11"/>
      <c r="AK244" s="11"/>
    </row>
    <row r="245" ht="13.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89"/>
      <c r="AB245" s="11"/>
      <c r="AC245" s="264"/>
      <c r="AD245" s="11"/>
      <c r="AE245" s="11"/>
      <c r="AF245" s="11"/>
      <c r="AG245" s="11"/>
      <c r="AH245" s="11"/>
      <c r="AI245" s="11"/>
      <c r="AJ245" s="11"/>
      <c r="AK245" s="11"/>
    </row>
    <row r="246" ht="13.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89"/>
      <c r="AB246" s="11"/>
      <c r="AC246" s="264"/>
      <c r="AD246" s="11"/>
      <c r="AE246" s="11"/>
      <c r="AF246" s="11"/>
      <c r="AG246" s="11"/>
      <c r="AH246" s="11"/>
      <c r="AI246" s="11"/>
      <c r="AJ246" s="11"/>
      <c r="AK246" s="11"/>
    </row>
    <row r="247" ht="13.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89"/>
      <c r="AB247" s="11"/>
      <c r="AC247" s="264"/>
      <c r="AD247" s="11"/>
      <c r="AE247" s="11"/>
      <c r="AF247" s="11"/>
      <c r="AG247" s="11"/>
      <c r="AH247" s="11"/>
      <c r="AI247" s="11"/>
      <c r="AJ247" s="11"/>
      <c r="AK247" s="11"/>
    </row>
    <row r="248" ht="13.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89"/>
      <c r="AB248" s="11"/>
      <c r="AC248" s="264"/>
      <c r="AD248" s="11"/>
      <c r="AE248" s="11"/>
      <c r="AF248" s="11"/>
      <c r="AG248" s="11"/>
      <c r="AH248" s="11"/>
      <c r="AI248" s="11"/>
      <c r="AJ248" s="11"/>
      <c r="AK248" s="11"/>
    </row>
    <row r="249" ht="13.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89"/>
      <c r="AB249" s="11"/>
      <c r="AC249" s="264"/>
      <c r="AD249" s="11"/>
      <c r="AE249" s="11"/>
      <c r="AF249" s="11"/>
      <c r="AG249" s="11"/>
      <c r="AH249" s="11"/>
      <c r="AI249" s="11"/>
      <c r="AJ249" s="11"/>
      <c r="AK249" s="11"/>
    </row>
    <row r="250" ht="13.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89"/>
      <c r="AB250" s="11"/>
      <c r="AC250" s="264"/>
      <c r="AD250" s="11"/>
      <c r="AE250" s="11"/>
      <c r="AF250" s="11"/>
      <c r="AG250" s="11"/>
      <c r="AH250" s="11"/>
      <c r="AI250" s="11"/>
      <c r="AJ250" s="11"/>
      <c r="AK250" s="11"/>
    </row>
    <row r="251" ht="13.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89"/>
      <c r="AB251" s="11"/>
      <c r="AC251" s="264"/>
      <c r="AD251" s="11"/>
      <c r="AE251" s="11"/>
      <c r="AF251" s="11"/>
      <c r="AG251" s="11"/>
      <c r="AH251" s="11"/>
      <c r="AI251" s="11"/>
      <c r="AJ251" s="11"/>
      <c r="AK251" s="11"/>
    </row>
    <row r="252" ht="13.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89"/>
      <c r="AB252" s="11"/>
      <c r="AC252" s="264"/>
      <c r="AD252" s="11"/>
      <c r="AE252" s="11"/>
      <c r="AF252" s="11"/>
      <c r="AG252" s="11"/>
      <c r="AH252" s="11"/>
      <c r="AI252" s="11"/>
      <c r="AJ252" s="11"/>
      <c r="AK252" s="11"/>
    </row>
    <row r="253" ht="13.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89"/>
      <c r="AB253" s="11"/>
      <c r="AC253" s="264"/>
      <c r="AD253" s="11"/>
      <c r="AE253" s="11"/>
      <c r="AF253" s="11"/>
      <c r="AG253" s="11"/>
      <c r="AH253" s="11"/>
      <c r="AI253" s="11"/>
      <c r="AJ253" s="11"/>
      <c r="AK253" s="11"/>
    </row>
    <row r="254" ht="13.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89"/>
      <c r="AB254" s="11"/>
      <c r="AC254" s="264"/>
      <c r="AD254" s="11"/>
      <c r="AE254" s="11"/>
      <c r="AF254" s="11"/>
      <c r="AG254" s="11"/>
      <c r="AH254" s="11"/>
      <c r="AI254" s="11"/>
      <c r="AJ254" s="11"/>
      <c r="AK254" s="11"/>
    </row>
    <row r="255" ht="13.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89"/>
      <c r="AB255" s="11"/>
      <c r="AC255" s="264"/>
      <c r="AD255" s="11"/>
      <c r="AE255" s="11"/>
      <c r="AF255" s="11"/>
      <c r="AG255" s="11"/>
      <c r="AH255" s="11"/>
      <c r="AI255" s="11"/>
      <c r="AJ255" s="11"/>
      <c r="AK255" s="11"/>
    </row>
    <row r="256" ht="13.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89"/>
      <c r="AB256" s="11"/>
      <c r="AC256" s="264"/>
      <c r="AD256" s="11"/>
      <c r="AE256" s="11"/>
      <c r="AF256" s="11"/>
      <c r="AG256" s="11"/>
      <c r="AH256" s="11"/>
      <c r="AI256" s="11"/>
      <c r="AJ256" s="11"/>
      <c r="AK256" s="11"/>
    </row>
    <row r="257" ht="13.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89"/>
      <c r="AB257" s="11"/>
      <c r="AC257" s="264"/>
      <c r="AD257" s="11"/>
      <c r="AE257" s="11"/>
      <c r="AF257" s="11"/>
      <c r="AG257" s="11"/>
      <c r="AH257" s="11"/>
      <c r="AI257" s="11"/>
      <c r="AJ257" s="11"/>
      <c r="AK257" s="11"/>
    </row>
    <row r="258" ht="13.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89"/>
      <c r="AB258" s="11"/>
      <c r="AC258" s="264"/>
      <c r="AD258" s="11"/>
      <c r="AE258" s="11"/>
      <c r="AF258" s="11"/>
      <c r="AG258" s="11"/>
      <c r="AH258" s="11"/>
      <c r="AI258" s="11"/>
      <c r="AJ258" s="11"/>
      <c r="AK258" s="11"/>
    </row>
    <row r="259" ht="13.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89"/>
      <c r="AB259" s="11"/>
      <c r="AC259" s="264"/>
      <c r="AD259" s="11"/>
      <c r="AE259" s="11"/>
      <c r="AF259" s="11"/>
      <c r="AG259" s="11"/>
      <c r="AH259" s="11"/>
      <c r="AI259" s="11"/>
      <c r="AJ259" s="11"/>
      <c r="AK259" s="11"/>
    </row>
    <row r="260" ht="13.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89"/>
      <c r="AB260" s="11"/>
      <c r="AC260" s="264"/>
      <c r="AD260" s="11"/>
      <c r="AE260" s="11"/>
      <c r="AF260" s="11"/>
      <c r="AG260" s="11"/>
      <c r="AH260" s="11"/>
      <c r="AI260" s="11"/>
      <c r="AJ260" s="11"/>
      <c r="AK260" s="11"/>
    </row>
    <row r="261" ht="13.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89"/>
      <c r="AB261" s="11"/>
      <c r="AC261" s="264"/>
      <c r="AD261" s="11"/>
      <c r="AE261" s="11"/>
      <c r="AF261" s="11"/>
      <c r="AG261" s="11"/>
      <c r="AH261" s="11"/>
      <c r="AI261" s="11"/>
      <c r="AJ261" s="11"/>
      <c r="AK261" s="11"/>
    </row>
    <row r="262" ht="13.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89"/>
      <c r="AB262" s="11"/>
      <c r="AC262" s="264"/>
      <c r="AD262" s="11"/>
      <c r="AE262" s="11"/>
      <c r="AF262" s="11"/>
      <c r="AG262" s="11"/>
      <c r="AH262" s="11"/>
      <c r="AI262" s="11"/>
      <c r="AJ262" s="11"/>
      <c r="AK262" s="11"/>
    </row>
    <row r="263" ht="13.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89"/>
      <c r="AB263" s="11"/>
      <c r="AC263" s="264"/>
      <c r="AD263" s="11"/>
      <c r="AE263" s="11"/>
      <c r="AF263" s="11"/>
      <c r="AG263" s="11"/>
      <c r="AH263" s="11"/>
      <c r="AI263" s="11"/>
      <c r="AJ263" s="11"/>
      <c r="AK263" s="11"/>
    </row>
    <row r="264" ht="13.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89"/>
      <c r="AB264" s="11"/>
      <c r="AC264" s="264"/>
      <c r="AD264" s="11"/>
      <c r="AE264" s="11"/>
      <c r="AF264" s="11"/>
      <c r="AG264" s="11"/>
      <c r="AH264" s="11"/>
      <c r="AI264" s="11"/>
      <c r="AJ264" s="11"/>
      <c r="AK264" s="11"/>
    </row>
    <row r="265" ht="13.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89"/>
      <c r="AB265" s="11"/>
      <c r="AC265" s="264"/>
      <c r="AD265" s="11"/>
      <c r="AE265" s="11"/>
      <c r="AF265" s="11"/>
      <c r="AG265" s="11"/>
      <c r="AH265" s="11"/>
      <c r="AI265" s="11"/>
      <c r="AJ265" s="11"/>
      <c r="AK265" s="11"/>
    </row>
    <row r="266" ht="13.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89"/>
      <c r="AB266" s="11"/>
      <c r="AC266" s="264"/>
      <c r="AD266" s="11"/>
      <c r="AE266" s="11"/>
      <c r="AF266" s="11"/>
      <c r="AG266" s="11"/>
      <c r="AH266" s="11"/>
      <c r="AI266" s="11"/>
      <c r="AJ266" s="11"/>
      <c r="AK266" s="11"/>
    </row>
    <row r="267" ht="13.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89"/>
      <c r="AB267" s="11"/>
      <c r="AC267" s="264"/>
      <c r="AD267" s="11"/>
      <c r="AE267" s="11"/>
      <c r="AF267" s="11"/>
      <c r="AG267" s="11"/>
      <c r="AH267" s="11"/>
      <c r="AI267" s="11"/>
      <c r="AJ267" s="11"/>
      <c r="AK267" s="11"/>
    </row>
    <row r="268" ht="13.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89"/>
      <c r="AB268" s="11"/>
      <c r="AC268" s="264"/>
      <c r="AD268" s="11"/>
      <c r="AE268" s="11"/>
      <c r="AF268" s="11"/>
      <c r="AG268" s="11"/>
      <c r="AH268" s="11"/>
      <c r="AI268" s="11"/>
      <c r="AJ268" s="11"/>
      <c r="AK268" s="11"/>
    </row>
    <row r="269" ht="13.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89"/>
      <c r="AB269" s="11"/>
      <c r="AC269" s="264"/>
      <c r="AD269" s="11"/>
      <c r="AE269" s="11"/>
      <c r="AF269" s="11"/>
      <c r="AG269" s="11"/>
      <c r="AH269" s="11"/>
      <c r="AI269" s="11"/>
      <c r="AJ269" s="11"/>
      <c r="AK269" s="11"/>
    </row>
    <row r="270" ht="13.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89"/>
      <c r="AB270" s="11"/>
      <c r="AC270" s="264"/>
      <c r="AD270" s="11"/>
      <c r="AE270" s="11"/>
      <c r="AF270" s="11"/>
      <c r="AG270" s="11"/>
      <c r="AH270" s="11"/>
      <c r="AI270" s="11"/>
      <c r="AJ270" s="11"/>
      <c r="AK270" s="11"/>
    </row>
    <row r="271" ht="13.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89"/>
      <c r="AB271" s="11"/>
      <c r="AC271" s="264"/>
      <c r="AD271" s="11"/>
      <c r="AE271" s="11"/>
      <c r="AF271" s="11"/>
      <c r="AG271" s="11"/>
      <c r="AH271" s="11"/>
      <c r="AI271" s="11"/>
      <c r="AJ271" s="11"/>
      <c r="AK271" s="11"/>
    </row>
    <row r="272" ht="13.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89"/>
      <c r="AB272" s="11"/>
      <c r="AC272" s="264"/>
      <c r="AD272" s="11"/>
      <c r="AE272" s="11"/>
      <c r="AF272" s="11"/>
      <c r="AG272" s="11"/>
      <c r="AH272" s="11"/>
      <c r="AI272" s="11"/>
      <c r="AJ272" s="11"/>
      <c r="AK272" s="11"/>
    </row>
    <row r="273" ht="13.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89"/>
      <c r="AB273" s="11"/>
      <c r="AC273" s="264"/>
      <c r="AD273" s="11"/>
      <c r="AE273" s="11"/>
      <c r="AF273" s="11"/>
      <c r="AG273" s="11"/>
      <c r="AH273" s="11"/>
      <c r="AI273" s="11"/>
      <c r="AJ273" s="11"/>
      <c r="AK273" s="11"/>
    </row>
    <row r="274" ht="13.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89"/>
      <c r="AB274" s="11"/>
      <c r="AC274" s="264"/>
      <c r="AD274" s="11"/>
      <c r="AE274" s="11"/>
      <c r="AF274" s="11"/>
      <c r="AG274" s="11"/>
      <c r="AH274" s="11"/>
      <c r="AI274" s="11"/>
      <c r="AJ274" s="11"/>
      <c r="AK274" s="11"/>
    </row>
    <row r="275" ht="13.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89"/>
      <c r="AB275" s="11"/>
      <c r="AC275" s="264"/>
      <c r="AD275" s="11"/>
      <c r="AE275" s="11"/>
      <c r="AF275" s="11"/>
      <c r="AG275" s="11"/>
      <c r="AH275" s="11"/>
      <c r="AI275" s="11"/>
      <c r="AJ275" s="11"/>
      <c r="AK275" s="11"/>
    </row>
    <row r="276" ht="13.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89"/>
      <c r="AB276" s="11"/>
      <c r="AC276" s="264"/>
      <c r="AD276" s="11"/>
      <c r="AE276" s="11"/>
      <c r="AF276" s="11"/>
      <c r="AG276" s="11"/>
      <c r="AH276" s="11"/>
      <c r="AI276" s="11"/>
      <c r="AJ276" s="11"/>
      <c r="AK276" s="11"/>
    </row>
    <row r="277" ht="13.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89"/>
      <c r="AB277" s="11"/>
      <c r="AC277" s="264"/>
      <c r="AD277" s="11"/>
      <c r="AE277" s="11"/>
      <c r="AF277" s="11"/>
      <c r="AG277" s="11"/>
      <c r="AH277" s="11"/>
      <c r="AI277" s="11"/>
      <c r="AJ277" s="11"/>
      <c r="AK277" s="11"/>
    </row>
    <row r="278" ht="13.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89"/>
      <c r="AB278" s="11"/>
      <c r="AC278" s="264"/>
      <c r="AD278" s="11"/>
      <c r="AE278" s="11"/>
      <c r="AF278" s="11"/>
      <c r="AG278" s="11"/>
      <c r="AH278" s="11"/>
      <c r="AI278" s="11"/>
      <c r="AJ278" s="11"/>
      <c r="AK278" s="11"/>
    </row>
    <row r="279" ht="13.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89"/>
      <c r="AB279" s="11"/>
      <c r="AC279" s="264"/>
      <c r="AD279" s="11"/>
      <c r="AE279" s="11"/>
      <c r="AF279" s="11"/>
      <c r="AG279" s="11"/>
      <c r="AH279" s="11"/>
      <c r="AI279" s="11"/>
      <c r="AJ279" s="11"/>
      <c r="AK279" s="11"/>
    </row>
    <row r="280" ht="13.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89"/>
      <c r="AB280" s="11"/>
      <c r="AC280" s="264"/>
      <c r="AD280" s="11"/>
      <c r="AE280" s="11"/>
      <c r="AF280" s="11"/>
      <c r="AG280" s="11"/>
      <c r="AH280" s="11"/>
      <c r="AI280" s="11"/>
      <c r="AJ280" s="11"/>
      <c r="AK280" s="11"/>
    </row>
    <row r="281" ht="13.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89"/>
      <c r="AB281" s="11"/>
      <c r="AC281" s="264"/>
      <c r="AD281" s="11"/>
      <c r="AE281" s="11"/>
      <c r="AF281" s="11"/>
      <c r="AG281" s="11"/>
      <c r="AH281" s="11"/>
      <c r="AI281" s="11"/>
      <c r="AJ281" s="11"/>
      <c r="AK281" s="11"/>
    </row>
    <row r="282" ht="13.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89"/>
      <c r="AB282" s="11"/>
      <c r="AC282" s="264"/>
      <c r="AD282" s="11"/>
      <c r="AE282" s="11"/>
      <c r="AF282" s="11"/>
      <c r="AG282" s="11"/>
      <c r="AH282" s="11"/>
      <c r="AI282" s="11"/>
      <c r="AJ282" s="11"/>
      <c r="AK282" s="11"/>
    </row>
    <row r="283" ht="13.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89"/>
      <c r="AB283" s="11"/>
      <c r="AC283" s="264"/>
      <c r="AD283" s="11"/>
      <c r="AE283" s="11"/>
      <c r="AF283" s="11"/>
      <c r="AG283" s="11"/>
      <c r="AH283" s="11"/>
      <c r="AI283" s="11"/>
      <c r="AJ283" s="11"/>
      <c r="AK283" s="11"/>
    </row>
    <row r="284" ht="13.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89"/>
      <c r="AB284" s="11"/>
      <c r="AC284" s="264"/>
      <c r="AD284" s="11"/>
      <c r="AE284" s="11"/>
      <c r="AF284" s="11"/>
      <c r="AG284" s="11"/>
      <c r="AH284" s="11"/>
      <c r="AI284" s="11"/>
      <c r="AJ284" s="11"/>
      <c r="AK284" s="11"/>
    </row>
    <row r="285" ht="13.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89"/>
      <c r="AB285" s="11"/>
      <c r="AC285" s="264"/>
      <c r="AD285" s="11"/>
      <c r="AE285" s="11"/>
      <c r="AF285" s="11"/>
      <c r="AG285" s="11"/>
      <c r="AH285" s="11"/>
      <c r="AI285" s="11"/>
      <c r="AJ285" s="11"/>
      <c r="AK285" s="11"/>
    </row>
    <row r="286" ht="13.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89"/>
      <c r="AB286" s="11"/>
      <c r="AC286" s="264"/>
      <c r="AD286" s="11"/>
      <c r="AE286" s="11"/>
      <c r="AF286" s="11"/>
      <c r="AG286" s="11"/>
      <c r="AH286" s="11"/>
      <c r="AI286" s="11"/>
      <c r="AJ286" s="11"/>
      <c r="AK286" s="11"/>
    </row>
    <row r="287" ht="13.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89"/>
      <c r="AB287" s="11"/>
      <c r="AC287" s="264"/>
      <c r="AD287" s="11"/>
      <c r="AE287" s="11"/>
      <c r="AF287" s="11"/>
      <c r="AG287" s="11"/>
      <c r="AH287" s="11"/>
      <c r="AI287" s="11"/>
      <c r="AJ287" s="11"/>
      <c r="AK287" s="11"/>
    </row>
    <row r="288" ht="13.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89"/>
      <c r="AB288" s="11"/>
      <c r="AC288" s="264"/>
      <c r="AD288" s="11"/>
      <c r="AE288" s="11"/>
      <c r="AF288" s="11"/>
      <c r="AG288" s="11"/>
      <c r="AH288" s="11"/>
      <c r="AI288" s="11"/>
      <c r="AJ288" s="11"/>
      <c r="AK288" s="11"/>
    </row>
    <row r="289" ht="13.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89"/>
      <c r="AB289" s="11"/>
      <c r="AC289" s="264"/>
      <c r="AD289" s="11"/>
      <c r="AE289" s="11"/>
      <c r="AF289" s="11"/>
      <c r="AG289" s="11"/>
      <c r="AH289" s="11"/>
      <c r="AI289" s="11"/>
      <c r="AJ289" s="11"/>
      <c r="AK289" s="11"/>
    </row>
    <row r="290" ht="13.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89"/>
      <c r="AB290" s="11"/>
      <c r="AC290" s="264"/>
      <c r="AD290" s="11"/>
      <c r="AE290" s="11"/>
      <c r="AF290" s="11"/>
      <c r="AG290" s="11"/>
      <c r="AH290" s="11"/>
      <c r="AI290" s="11"/>
      <c r="AJ290" s="11"/>
      <c r="AK290" s="11"/>
    </row>
    <row r="291" ht="13.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89"/>
      <c r="AB291" s="11"/>
      <c r="AC291" s="264"/>
      <c r="AD291" s="11"/>
      <c r="AE291" s="11"/>
      <c r="AF291" s="11"/>
      <c r="AG291" s="11"/>
      <c r="AH291" s="11"/>
      <c r="AI291" s="11"/>
      <c r="AJ291" s="11"/>
      <c r="AK291" s="11"/>
    </row>
    <row r="292" ht="13.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89"/>
      <c r="AB292" s="11"/>
      <c r="AC292" s="264"/>
      <c r="AD292" s="11"/>
      <c r="AE292" s="11"/>
      <c r="AF292" s="11"/>
      <c r="AG292" s="11"/>
      <c r="AH292" s="11"/>
      <c r="AI292" s="11"/>
      <c r="AJ292" s="11"/>
      <c r="AK292" s="11"/>
    </row>
    <row r="293" ht="13.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89"/>
      <c r="AB293" s="11"/>
      <c r="AC293" s="264"/>
      <c r="AD293" s="11"/>
      <c r="AE293" s="11"/>
      <c r="AF293" s="11"/>
      <c r="AG293" s="11"/>
      <c r="AH293" s="11"/>
      <c r="AI293" s="11"/>
      <c r="AJ293" s="11"/>
      <c r="AK293" s="11"/>
    </row>
    <row r="294" ht="13.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89"/>
      <c r="AB294" s="11"/>
      <c r="AC294" s="264"/>
      <c r="AD294" s="11"/>
      <c r="AE294" s="11"/>
      <c r="AF294" s="11"/>
      <c r="AG294" s="11"/>
      <c r="AH294" s="11"/>
      <c r="AI294" s="11"/>
      <c r="AJ294" s="11"/>
      <c r="AK294" s="11"/>
    </row>
    <row r="295" ht="13.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89"/>
      <c r="AB295" s="11"/>
      <c r="AC295" s="264"/>
      <c r="AD295" s="11"/>
      <c r="AE295" s="11"/>
      <c r="AF295" s="11"/>
      <c r="AG295" s="11"/>
      <c r="AH295" s="11"/>
      <c r="AI295" s="11"/>
      <c r="AJ295" s="11"/>
      <c r="AK295" s="11"/>
    </row>
    <row r="296" ht="13.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89"/>
      <c r="AB296" s="11"/>
      <c r="AC296" s="264"/>
      <c r="AD296" s="11"/>
      <c r="AE296" s="11"/>
      <c r="AF296" s="11"/>
      <c r="AG296" s="11"/>
      <c r="AH296" s="11"/>
      <c r="AI296" s="11"/>
      <c r="AJ296" s="11"/>
      <c r="AK296" s="11"/>
    </row>
    <row r="297" ht="13.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89"/>
      <c r="AB297" s="11"/>
      <c r="AC297" s="264"/>
      <c r="AD297" s="11"/>
      <c r="AE297" s="11"/>
      <c r="AF297" s="11"/>
      <c r="AG297" s="11"/>
      <c r="AH297" s="11"/>
      <c r="AI297" s="11"/>
      <c r="AJ297" s="11"/>
      <c r="AK297" s="11"/>
    </row>
    <row r="298" ht="13.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89"/>
      <c r="AB298" s="11"/>
      <c r="AC298" s="264"/>
      <c r="AD298" s="11"/>
      <c r="AE298" s="11"/>
      <c r="AF298" s="11"/>
      <c r="AG298" s="11"/>
      <c r="AH298" s="11"/>
      <c r="AI298" s="11"/>
      <c r="AJ298" s="11"/>
      <c r="AK298" s="11"/>
    </row>
    <row r="299" ht="13.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89"/>
      <c r="AB299" s="11"/>
      <c r="AC299" s="264"/>
      <c r="AD299" s="11"/>
      <c r="AE299" s="11"/>
      <c r="AF299" s="11"/>
      <c r="AG299" s="11"/>
      <c r="AH299" s="11"/>
      <c r="AI299" s="11"/>
      <c r="AJ299" s="11"/>
      <c r="AK299" s="11"/>
    </row>
    <row r="300" ht="13.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89"/>
      <c r="AB300" s="11"/>
      <c r="AC300" s="264"/>
      <c r="AD300" s="11"/>
      <c r="AE300" s="11"/>
      <c r="AF300" s="11"/>
      <c r="AG300" s="11"/>
      <c r="AH300" s="11"/>
      <c r="AI300" s="11"/>
      <c r="AJ300" s="11"/>
      <c r="AK300" s="11"/>
    </row>
    <row r="301" ht="13.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89"/>
      <c r="AB301" s="11"/>
      <c r="AC301" s="264"/>
      <c r="AD301" s="11"/>
      <c r="AE301" s="11"/>
      <c r="AF301" s="11"/>
      <c r="AG301" s="11"/>
      <c r="AH301" s="11"/>
      <c r="AI301" s="11"/>
      <c r="AJ301" s="11"/>
      <c r="AK301" s="11"/>
    </row>
    <row r="302" ht="13.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89"/>
      <c r="AB302" s="11"/>
      <c r="AC302" s="264"/>
      <c r="AD302" s="11"/>
      <c r="AE302" s="11"/>
      <c r="AF302" s="11"/>
      <c r="AG302" s="11"/>
      <c r="AH302" s="11"/>
      <c r="AI302" s="11"/>
      <c r="AJ302" s="11"/>
      <c r="AK302" s="11"/>
    </row>
    <row r="303" ht="13.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89"/>
      <c r="AB303" s="11"/>
      <c r="AC303" s="264"/>
      <c r="AD303" s="11"/>
      <c r="AE303" s="11"/>
      <c r="AF303" s="11"/>
      <c r="AG303" s="11"/>
      <c r="AH303" s="11"/>
      <c r="AI303" s="11"/>
      <c r="AJ303" s="11"/>
      <c r="AK303" s="11"/>
    </row>
    <row r="304" ht="13.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89"/>
      <c r="AB304" s="11"/>
      <c r="AC304" s="264"/>
      <c r="AD304" s="11"/>
      <c r="AE304" s="11"/>
      <c r="AF304" s="11"/>
      <c r="AG304" s="11"/>
      <c r="AH304" s="11"/>
      <c r="AI304" s="11"/>
      <c r="AJ304" s="11"/>
      <c r="AK304" s="11"/>
    </row>
    <row r="305" ht="13.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89"/>
      <c r="AB305" s="11"/>
      <c r="AC305" s="264"/>
      <c r="AD305" s="11"/>
      <c r="AE305" s="11"/>
      <c r="AF305" s="11"/>
      <c r="AG305" s="11"/>
      <c r="AH305" s="11"/>
      <c r="AI305" s="11"/>
      <c r="AJ305" s="11"/>
      <c r="AK305" s="11"/>
    </row>
    <row r="306" ht="13.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89"/>
      <c r="AB306" s="11"/>
      <c r="AC306" s="264"/>
      <c r="AD306" s="11"/>
      <c r="AE306" s="11"/>
      <c r="AF306" s="11"/>
      <c r="AG306" s="11"/>
      <c r="AH306" s="11"/>
      <c r="AI306" s="11"/>
      <c r="AJ306" s="11"/>
      <c r="AK306" s="11"/>
    </row>
    <row r="307" ht="13.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89"/>
      <c r="AB307" s="11"/>
      <c r="AC307" s="264"/>
      <c r="AD307" s="11"/>
      <c r="AE307" s="11"/>
      <c r="AF307" s="11"/>
      <c r="AG307" s="11"/>
      <c r="AH307" s="11"/>
      <c r="AI307" s="11"/>
      <c r="AJ307" s="11"/>
      <c r="AK307" s="11"/>
    </row>
    <row r="308" ht="13.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89"/>
      <c r="AB308" s="11"/>
      <c r="AC308" s="264"/>
      <c r="AD308" s="11"/>
      <c r="AE308" s="11"/>
      <c r="AF308" s="11"/>
      <c r="AG308" s="11"/>
      <c r="AH308" s="11"/>
      <c r="AI308" s="11"/>
      <c r="AJ308" s="11"/>
      <c r="AK308" s="11"/>
    </row>
    <row r="309" ht="13.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89"/>
      <c r="AB309" s="11"/>
      <c r="AC309" s="264"/>
      <c r="AD309" s="11"/>
      <c r="AE309" s="11"/>
      <c r="AF309" s="11"/>
      <c r="AG309" s="11"/>
      <c r="AH309" s="11"/>
      <c r="AI309" s="11"/>
      <c r="AJ309" s="11"/>
      <c r="AK309" s="11"/>
    </row>
    <row r="310" ht="13.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89"/>
      <c r="AB310" s="11"/>
      <c r="AC310" s="264"/>
      <c r="AD310" s="11"/>
      <c r="AE310" s="11"/>
      <c r="AF310" s="11"/>
      <c r="AG310" s="11"/>
      <c r="AH310" s="11"/>
      <c r="AI310" s="11"/>
      <c r="AJ310" s="11"/>
      <c r="AK310" s="11"/>
    </row>
    <row r="311" ht="13.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89"/>
      <c r="AB311" s="11"/>
      <c r="AC311" s="264"/>
      <c r="AD311" s="11"/>
      <c r="AE311" s="11"/>
      <c r="AF311" s="11"/>
      <c r="AG311" s="11"/>
      <c r="AH311" s="11"/>
      <c r="AI311" s="11"/>
      <c r="AJ311" s="11"/>
      <c r="AK311" s="11"/>
    </row>
    <row r="312" ht="13.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89"/>
      <c r="AB312" s="11"/>
      <c r="AC312" s="264"/>
      <c r="AD312" s="11"/>
      <c r="AE312" s="11"/>
      <c r="AF312" s="11"/>
      <c r="AG312" s="11"/>
      <c r="AH312" s="11"/>
      <c r="AI312" s="11"/>
      <c r="AJ312" s="11"/>
      <c r="AK312" s="11"/>
    </row>
    <row r="313" ht="13.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89"/>
      <c r="AB313" s="11"/>
      <c r="AC313" s="264"/>
      <c r="AD313" s="11"/>
      <c r="AE313" s="11"/>
      <c r="AF313" s="11"/>
      <c r="AG313" s="11"/>
      <c r="AH313" s="11"/>
      <c r="AI313" s="11"/>
      <c r="AJ313" s="11"/>
      <c r="AK313" s="11"/>
    </row>
    <row r="314" ht="13.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89"/>
      <c r="AB314" s="11"/>
      <c r="AC314" s="264"/>
      <c r="AD314" s="11"/>
      <c r="AE314" s="11"/>
      <c r="AF314" s="11"/>
      <c r="AG314" s="11"/>
      <c r="AH314" s="11"/>
      <c r="AI314" s="11"/>
      <c r="AJ314" s="11"/>
      <c r="AK314" s="11"/>
    </row>
    <row r="315" ht="13.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89"/>
      <c r="AB315" s="11"/>
      <c r="AC315" s="264"/>
      <c r="AD315" s="11"/>
      <c r="AE315" s="11"/>
      <c r="AF315" s="11"/>
      <c r="AG315" s="11"/>
      <c r="AH315" s="11"/>
      <c r="AI315" s="11"/>
      <c r="AJ315" s="11"/>
      <c r="AK315" s="11"/>
    </row>
    <row r="316" ht="13.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89"/>
      <c r="AB316" s="11"/>
      <c r="AC316" s="264"/>
      <c r="AD316" s="11"/>
      <c r="AE316" s="11"/>
      <c r="AF316" s="11"/>
      <c r="AG316" s="11"/>
      <c r="AH316" s="11"/>
      <c r="AI316" s="11"/>
      <c r="AJ316" s="11"/>
      <c r="AK316" s="11"/>
    </row>
    <row r="317" ht="13.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89"/>
      <c r="AB317" s="11"/>
      <c r="AC317" s="264"/>
      <c r="AD317" s="11"/>
      <c r="AE317" s="11"/>
      <c r="AF317" s="11"/>
      <c r="AG317" s="11"/>
      <c r="AH317" s="11"/>
      <c r="AI317" s="11"/>
      <c r="AJ317" s="11"/>
      <c r="AK317" s="11"/>
    </row>
    <row r="318" ht="13.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89"/>
      <c r="AB318" s="11"/>
      <c r="AC318" s="264"/>
      <c r="AD318" s="11"/>
      <c r="AE318" s="11"/>
      <c r="AF318" s="11"/>
      <c r="AG318" s="11"/>
      <c r="AH318" s="11"/>
      <c r="AI318" s="11"/>
      <c r="AJ318" s="11"/>
      <c r="AK318" s="11"/>
    </row>
    <row r="319" ht="13.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89"/>
      <c r="AB319" s="11"/>
      <c r="AC319" s="264"/>
      <c r="AD319" s="11"/>
      <c r="AE319" s="11"/>
      <c r="AF319" s="11"/>
      <c r="AG319" s="11"/>
      <c r="AH319" s="11"/>
      <c r="AI319" s="11"/>
      <c r="AJ319" s="11"/>
      <c r="AK319" s="11"/>
    </row>
    <row r="320" ht="13.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89"/>
      <c r="AB320" s="11"/>
      <c r="AC320" s="264"/>
      <c r="AD320" s="11"/>
      <c r="AE320" s="11"/>
      <c r="AF320" s="11"/>
      <c r="AG320" s="11"/>
      <c r="AH320" s="11"/>
      <c r="AI320" s="11"/>
      <c r="AJ320" s="11"/>
      <c r="AK320" s="11"/>
    </row>
    <row r="321" ht="13.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89"/>
      <c r="AB321" s="11"/>
      <c r="AC321" s="264"/>
      <c r="AD321" s="11"/>
      <c r="AE321" s="11"/>
      <c r="AF321" s="11"/>
      <c r="AG321" s="11"/>
      <c r="AH321" s="11"/>
      <c r="AI321" s="11"/>
      <c r="AJ321" s="11"/>
      <c r="AK321" s="11"/>
    </row>
    <row r="322" ht="13.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89"/>
      <c r="AB322" s="11"/>
      <c r="AC322" s="264"/>
      <c r="AD322" s="11"/>
      <c r="AE322" s="11"/>
      <c r="AF322" s="11"/>
      <c r="AG322" s="11"/>
      <c r="AH322" s="11"/>
      <c r="AI322" s="11"/>
      <c r="AJ322" s="11"/>
      <c r="AK322" s="11"/>
    </row>
    <row r="323" ht="13.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89"/>
      <c r="AB323" s="11"/>
      <c r="AC323" s="264"/>
      <c r="AD323" s="11"/>
      <c r="AE323" s="11"/>
      <c r="AF323" s="11"/>
      <c r="AG323" s="11"/>
      <c r="AH323" s="11"/>
      <c r="AI323" s="11"/>
      <c r="AJ323" s="11"/>
      <c r="AK323" s="11"/>
    </row>
    <row r="324" ht="13.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89"/>
      <c r="AB324" s="11"/>
      <c r="AC324" s="264"/>
      <c r="AD324" s="11"/>
      <c r="AE324" s="11"/>
      <c r="AF324" s="11"/>
      <c r="AG324" s="11"/>
      <c r="AH324" s="11"/>
      <c r="AI324" s="11"/>
      <c r="AJ324" s="11"/>
      <c r="AK324" s="11"/>
    </row>
    <row r="325" ht="13.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89"/>
      <c r="AB325" s="11"/>
      <c r="AC325" s="264"/>
      <c r="AD325" s="11"/>
      <c r="AE325" s="11"/>
      <c r="AF325" s="11"/>
      <c r="AG325" s="11"/>
      <c r="AH325" s="11"/>
      <c r="AI325" s="11"/>
      <c r="AJ325" s="11"/>
      <c r="AK325" s="11"/>
    </row>
    <row r="326" ht="13.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89"/>
      <c r="AB326" s="11"/>
      <c r="AC326" s="264"/>
      <c r="AD326" s="11"/>
      <c r="AE326" s="11"/>
      <c r="AF326" s="11"/>
      <c r="AG326" s="11"/>
      <c r="AH326" s="11"/>
      <c r="AI326" s="11"/>
      <c r="AJ326" s="11"/>
      <c r="AK326" s="11"/>
    </row>
    <row r="327" ht="13.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89"/>
      <c r="AB327" s="11"/>
      <c r="AC327" s="264"/>
      <c r="AD327" s="11"/>
      <c r="AE327" s="11"/>
      <c r="AF327" s="11"/>
      <c r="AG327" s="11"/>
      <c r="AH327" s="11"/>
      <c r="AI327" s="11"/>
      <c r="AJ327" s="11"/>
      <c r="AK327" s="11"/>
    </row>
    <row r="328" ht="13.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89"/>
      <c r="AB328" s="11"/>
      <c r="AC328" s="264"/>
      <c r="AD328" s="11"/>
      <c r="AE328" s="11"/>
      <c r="AF328" s="11"/>
      <c r="AG328" s="11"/>
      <c r="AH328" s="11"/>
      <c r="AI328" s="11"/>
      <c r="AJ328" s="11"/>
      <c r="AK328" s="11"/>
    </row>
    <row r="329" ht="13.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89"/>
      <c r="AB329" s="11"/>
      <c r="AC329" s="264"/>
      <c r="AD329" s="11"/>
      <c r="AE329" s="11"/>
      <c r="AF329" s="11"/>
      <c r="AG329" s="11"/>
      <c r="AH329" s="11"/>
      <c r="AI329" s="11"/>
      <c r="AJ329" s="11"/>
      <c r="AK329" s="11"/>
    </row>
    <row r="330" ht="13.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89"/>
      <c r="AB330" s="11"/>
      <c r="AC330" s="264"/>
      <c r="AD330" s="11"/>
      <c r="AE330" s="11"/>
      <c r="AF330" s="11"/>
      <c r="AG330" s="11"/>
      <c r="AH330" s="11"/>
      <c r="AI330" s="11"/>
      <c r="AJ330" s="11"/>
      <c r="AK330" s="11"/>
    </row>
    <row r="331" ht="13.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89"/>
      <c r="AB331" s="11"/>
      <c r="AC331" s="264"/>
      <c r="AD331" s="11"/>
      <c r="AE331" s="11"/>
      <c r="AF331" s="11"/>
      <c r="AG331" s="11"/>
      <c r="AH331" s="11"/>
      <c r="AI331" s="11"/>
      <c r="AJ331" s="11"/>
      <c r="AK331" s="11"/>
    </row>
    <row r="332" ht="13.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89"/>
      <c r="AB332" s="11"/>
      <c r="AC332" s="264"/>
      <c r="AD332" s="11"/>
      <c r="AE332" s="11"/>
      <c r="AF332" s="11"/>
      <c r="AG332" s="11"/>
      <c r="AH332" s="11"/>
      <c r="AI332" s="11"/>
      <c r="AJ332" s="11"/>
      <c r="AK332" s="11"/>
    </row>
    <row r="333" ht="13.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89"/>
      <c r="AB333" s="11"/>
      <c r="AC333" s="264"/>
      <c r="AD333" s="11"/>
      <c r="AE333" s="11"/>
      <c r="AF333" s="11"/>
      <c r="AG333" s="11"/>
      <c r="AH333" s="11"/>
      <c r="AI333" s="11"/>
      <c r="AJ333" s="11"/>
      <c r="AK333" s="11"/>
    </row>
    <row r="334" ht="13.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89"/>
      <c r="AB334" s="11"/>
      <c r="AC334" s="264"/>
      <c r="AD334" s="11"/>
      <c r="AE334" s="11"/>
      <c r="AF334" s="11"/>
      <c r="AG334" s="11"/>
      <c r="AH334" s="11"/>
      <c r="AI334" s="11"/>
      <c r="AJ334" s="11"/>
      <c r="AK334" s="11"/>
    </row>
    <row r="335" ht="13.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89"/>
      <c r="AB335" s="11"/>
      <c r="AC335" s="264"/>
      <c r="AD335" s="11"/>
      <c r="AE335" s="11"/>
      <c r="AF335" s="11"/>
      <c r="AG335" s="11"/>
      <c r="AH335" s="11"/>
      <c r="AI335" s="11"/>
      <c r="AJ335" s="11"/>
      <c r="AK335" s="11"/>
    </row>
    <row r="336" ht="13.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89"/>
      <c r="AB336" s="11"/>
      <c r="AC336" s="264"/>
      <c r="AD336" s="11"/>
      <c r="AE336" s="11"/>
      <c r="AF336" s="11"/>
      <c r="AG336" s="11"/>
      <c r="AH336" s="11"/>
      <c r="AI336" s="11"/>
      <c r="AJ336" s="11"/>
      <c r="AK336" s="11"/>
    </row>
    <row r="337" ht="13.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89"/>
      <c r="AB337" s="11"/>
      <c r="AC337" s="264"/>
      <c r="AD337" s="11"/>
      <c r="AE337" s="11"/>
      <c r="AF337" s="11"/>
      <c r="AG337" s="11"/>
      <c r="AH337" s="11"/>
      <c r="AI337" s="11"/>
      <c r="AJ337" s="11"/>
      <c r="AK337" s="11"/>
    </row>
    <row r="338" ht="13.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89"/>
      <c r="AB338" s="11"/>
      <c r="AC338" s="264"/>
      <c r="AD338" s="11"/>
      <c r="AE338" s="11"/>
      <c r="AF338" s="11"/>
      <c r="AG338" s="11"/>
      <c r="AH338" s="11"/>
      <c r="AI338" s="11"/>
      <c r="AJ338" s="11"/>
      <c r="AK338" s="11"/>
    </row>
    <row r="339" ht="13.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89"/>
      <c r="AB339" s="11"/>
      <c r="AC339" s="264"/>
      <c r="AD339" s="11"/>
      <c r="AE339" s="11"/>
      <c r="AF339" s="11"/>
      <c r="AG339" s="11"/>
      <c r="AH339" s="11"/>
      <c r="AI339" s="11"/>
      <c r="AJ339" s="11"/>
      <c r="AK339" s="11"/>
    </row>
    <row r="340" ht="13.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89"/>
      <c r="AB340" s="11"/>
      <c r="AC340" s="264"/>
      <c r="AD340" s="11"/>
      <c r="AE340" s="11"/>
      <c r="AF340" s="11"/>
      <c r="AG340" s="11"/>
      <c r="AH340" s="11"/>
      <c r="AI340" s="11"/>
      <c r="AJ340" s="11"/>
      <c r="AK340" s="11"/>
    </row>
    <row r="341" ht="13.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89"/>
      <c r="AB341" s="11"/>
      <c r="AC341" s="264"/>
      <c r="AD341" s="11"/>
      <c r="AE341" s="11"/>
      <c r="AF341" s="11"/>
      <c r="AG341" s="11"/>
      <c r="AH341" s="11"/>
      <c r="AI341" s="11"/>
      <c r="AJ341" s="11"/>
      <c r="AK341" s="11"/>
    </row>
    <row r="342" ht="13.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89"/>
      <c r="AB342" s="11"/>
      <c r="AC342" s="264"/>
      <c r="AD342" s="11"/>
      <c r="AE342" s="11"/>
      <c r="AF342" s="11"/>
      <c r="AG342" s="11"/>
      <c r="AH342" s="11"/>
      <c r="AI342" s="11"/>
      <c r="AJ342" s="11"/>
      <c r="AK342" s="11"/>
    </row>
    <row r="343" ht="13.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89"/>
      <c r="AB343" s="11"/>
      <c r="AC343" s="264"/>
      <c r="AD343" s="11"/>
      <c r="AE343" s="11"/>
      <c r="AF343" s="11"/>
      <c r="AG343" s="11"/>
      <c r="AH343" s="11"/>
      <c r="AI343" s="11"/>
      <c r="AJ343" s="11"/>
      <c r="AK343" s="11"/>
    </row>
    <row r="344" ht="13.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89"/>
      <c r="AB344" s="11"/>
      <c r="AC344" s="264"/>
      <c r="AD344" s="11"/>
      <c r="AE344" s="11"/>
      <c r="AF344" s="11"/>
      <c r="AG344" s="11"/>
      <c r="AH344" s="11"/>
      <c r="AI344" s="11"/>
      <c r="AJ344" s="11"/>
      <c r="AK344" s="11"/>
    </row>
    <row r="345" ht="13.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89"/>
      <c r="AB345" s="11"/>
      <c r="AC345" s="264"/>
      <c r="AD345" s="11"/>
      <c r="AE345" s="11"/>
      <c r="AF345" s="11"/>
      <c r="AG345" s="11"/>
      <c r="AH345" s="11"/>
      <c r="AI345" s="11"/>
      <c r="AJ345" s="11"/>
      <c r="AK345" s="11"/>
    </row>
    <row r="346" ht="13.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89"/>
      <c r="AB346" s="11"/>
      <c r="AC346" s="264"/>
      <c r="AD346" s="11"/>
      <c r="AE346" s="11"/>
      <c r="AF346" s="11"/>
      <c r="AG346" s="11"/>
      <c r="AH346" s="11"/>
      <c r="AI346" s="11"/>
      <c r="AJ346" s="11"/>
      <c r="AK346" s="11"/>
    </row>
    <row r="347" ht="13.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89"/>
      <c r="AB347" s="11"/>
      <c r="AC347" s="264"/>
      <c r="AD347" s="11"/>
      <c r="AE347" s="11"/>
      <c r="AF347" s="11"/>
      <c r="AG347" s="11"/>
      <c r="AH347" s="11"/>
      <c r="AI347" s="11"/>
      <c r="AJ347" s="11"/>
      <c r="AK347" s="11"/>
    </row>
    <row r="348" ht="13.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89"/>
      <c r="AB348" s="11"/>
      <c r="AC348" s="264"/>
      <c r="AD348" s="11"/>
      <c r="AE348" s="11"/>
      <c r="AF348" s="11"/>
      <c r="AG348" s="11"/>
      <c r="AH348" s="11"/>
      <c r="AI348" s="11"/>
      <c r="AJ348" s="11"/>
      <c r="AK348" s="11"/>
    </row>
    <row r="349" ht="13.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89"/>
      <c r="AB349" s="11"/>
      <c r="AC349" s="264"/>
      <c r="AD349" s="11"/>
      <c r="AE349" s="11"/>
      <c r="AF349" s="11"/>
      <c r="AG349" s="11"/>
      <c r="AH349" s="11"/>
      <c r="AI349" s="11"/>
      <c r="AJ349" s="11"/>
      <c r="AK349" s="11"/>
    </row>
    <row r="350" ht="13.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89"/>
      <c r="AB350" s="11"/>
      <c r="AC350" s="264"/>
      <c r="AD350" s="11"/>
      <c r="AE350" s="11"/>
      <c r="AF350" s="11"/>
      <c r="AG350" s="11"/>
      <c r="AH350" s="11"/>
      <c r="AI350" s="11"/>
      <c r="AJ350" s="11"/>
      <c r="AK350" s="11"/>
    </row>
    <row r="351" ht="13.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89"/>
      <c r="AB351" s="11"/>
      <c r="AC351" s="264"/>
      <c r="AD351" s="11"/>
      <c r="AE351" s="11"/>
      <c r="AF351" s="11"/>
      <c r="AG351" s="11"/>
      <c r="AH351" s="11"/>
      <c r="AI351" s="11"/>
      <c r="AJ351" s="11"/>
      <c r="AK351" s="11"/>
    </row>
    <row r="352" ht="13.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89"/>
      <c r="AB352" s="11"/>
      <c r="AC352" s="264"/>
      <c r="AD352" s="11"/>
      <c r="AE352" s="11"/>
      <c r="AF352" s="11"/>
      <c r="AG352" s="11"/>
      <c r="AH352" s="11"/>
      <c r="AI352" s="11"/>
      <c r="AJ352" s="11"/>
      <c r="AK352" s="11"/>
    </row>
    <row r="353" ht="13.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89"/>
      <c r="AB353" s="11"/>
      <c r="AC353" s="264"/>
      <c r="AD353" s="11"/>
      <c r="AE353" s="11"/>
      <c r="AF353" s="11"/>
      <c r="AG353" s="11"/>
      <c r="AH353" s="11"/>
      <c r="AI353" s="11"/>
      <c r="AJ353" s="11"/>
      <c r="AK353" s="11"/>
    </row>
    <row r="354" ht="13.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89"/>
      <c r="AB354" s="11"/>
      <c r="AC354" s="264"/>
      <c r="AD354" s="11"/>
      <c r="AE354" s="11"/>
      <c r="AF354" s="11"/>
      <c r="AG354" s="11"/>
      <c r="AH354" s="11"/>
      <c r="AI354" s="11"/>
      <c r="AJ354" s="11"/>
      <c r="AK354" s="11"/>
    </row>
    <row r="355" ht="13.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89"/>
      <c r="AB355" s="11"/>
      <c r="AC355" s="264"/>
      <c r="AD355" s="11"/>
      <c r="AE355" s="11"/>
      <c r="AF355" s="11"/>
      <c r="AG355" s="11"/>
      <c r="AH355" s="11"/>
      <c r="AI355" s="11"/>
      <c r="AJ355" s="11"/>
      <c r="AK355" s="11"/>
    </row>
    <row r="356" ht="13.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89"/>
      <c r="AB356" s="11"/>
      <c r="AC356" s="264"/>
      <c r="AD356" s="11"/>
      <c r="AE356" s="11"/>
      <c r="AF356" s="11"/>
      <c r="AG356" s="11"/>
      <c r="AH356" s="11"/>
      <c r="AI356" s="11"/>
      <c r="AJ356" s="11"/>
      <c r="AK356" s="11"/>
    </row>
    <row r="357" ht="13.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89"/>
      <c r="AB357" s="11"/>
      <c r="AC357" s="264"/>
      <c r="AD357" s="11"/>
      <c r="AE357" s="11"/>
      <c r="AF357" s="11"/>
      <c r="AG357" s="11"/>
      <c r="AH357" s="11"/>
      <c r="AI357" s="11"/>
      <c r="AJ357" s="11"/>
      <c r="AK357" s="11"/>
    </row>
    <row r="358" ht="13.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89"/>
      <c r="AB358" s="11"/>
      <c r="AC358" s="264"/>
      <c r="AD358" s="11"/>
      <c r="AE358" s="11"/>
      <c r="AF358" s="11"/>
      <c r="AG358" s="11"/>
      <c r="AH358" s="11"/>
      <c r="AI358" s="11"/>
      <c r="AJ358" s="11"/>
      <c r="AK358" s="11"/>
    </row>
    <row r="359" ht="13.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89"/>
      <c r="AB359" s="11"/>
      <c r="AC359" s="264"/>
      <c r="AD359" s="11"/>
      <c r="AE359" s="11"/>
      <c r="AF359" s="11"/>
      <c r="AG359" s="11"/>
      <c r="AH359" s="11"/>
      <c r="AI359" s="11"/>
      <c r="AJ359" s="11"/>
      <c r="AK359" s="11"/>
    </row>
    <row r="360" ht="13.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89"/>
      <c r="AB360" s="11"/>
      <c r="AC360" s="264"/>
      <c r="AD360" s="11"/>
      <c r="AE360" s="11"/>
      <c r="AF360" s="11"/>
      <c r="AG360" s="11"/>
      <c r="AH360" s="11"/>
      <c r="AI360" s="11"/>
      <c r="AJ360" s="11"/>
      <c r="AK360" s="11"/>
    </row>
    <row r="361" ht="13.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89"/>
      <c r="AB361" s="11"/>
      <c r="AC361" s="264"/>
      <c r="AD361" s="11"/>
      <c r="AE361" s="11"/>
      <c r="AF361" s="11"/>
      <c r="AG361" s="11"/>
      <c r="AH361" s="11"/>
      <c r="AI361" s="11"/>
      <c r="AJ361" s="11"/>
      <c r="AK361" s="11"/>
    </row>
    <row r="362" ht="13.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89"/>
      <c r="AB362" s="11"/>
      <c r="AC362" s="264"/>
      <c r="AD362" s="11"/>
      <c r="AE362" s="11"/>
      <c r="AF362" s="11"/>
      <c r="AG362" s="11"/>
      <c r="AH362" s="11"/>
      <c r="AI362" s="11"/>
      <c r="AJ362" s="11"/>
      <c r="AK362" s="11"/>
    </row>
    <row r="363" ht="13.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89"/>
      <c r="AB363" s="11"/>
      <c r="AC363" s="264"/>
      <c r="AD363" s="11"/>
      <c r="AE363" s="11"/>
      <c r="AF363" s="11"/>
      <c r="AG363" s="11"/>
      <c r="AH363" s="11"/>
      <c r="AI363" s="11"/>
      <c r="AJ363" s="11"/>
      <c r="AK363" s="11"/>
    </row>
    <row r="364" ht="13.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89"/>
      <c r="AB364" s="11"/>
      <c r="AC364" s="264"/>
      <c r="AD364" s="11"/>
      <c r="AE364" s="11"/>
      <c r="AF364" s="11"/>
      <c r="AG364" s="11"/>
      <c r="AH364" s="11"/>
      <c r="AI364" s="11"/>
      <c r="AJ364" s="11"/>
      <c r="AK364" s="11"/>
    </row>
    <row r="365" ht="13.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89"/>
      <c r="AB365" s="11"/>
      <c r="AC365" s="264"/>
      <c r="AD365" s="11"/>
      <c r="AE365" s="11"/>
      <c r="AF365" s="11"/>
      <c r="AG365" s="11"/>
      <c r="AH365" s="11"/>
      <c r="AI365" s="11"/>
      <c r="AJ365" s="11"/>
      <c r="AK365" s="11"/>
    </row>
    <row r="366" ht="13.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89"/>
      <c r="AB366" s="11"/>
      <c r="AC366" s="264"/>
      <c r="AD366" s="11"/>
      <c r="AE366" s="11"/>
      <c r="AF366" s="11"/>
      <c r="AG366" s="11"/>
      <c r="AH366" s="11"/>
      <c r="AI366" s="11"/>
      <c r="AJ366" s="11"/>
      <c r="AK366" s="11"/>
    </row>
    <row r="367" ht="13.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89"/>
      <c r="AB367" s="11"/>
      <c r="AC367" s="264"/>
      <c r="AD367" s="11"/>
      <c r="AE367" s="11"/>
      <c r="AF367" s="11"/>
      <c r="AG367" s="11"/>
      <c r="AH367" s="11"/>
      <c r="AI367" s="11"/>
      <c r="AJ367" s="11"/>
      <c r="AK367" s="11"/>
    </row>
    <row r="368" ht="13.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89"/>
      <c r="AB368" s="11"/>
      <c r="AC368" s="264"/>
      <c r="AD368" s="11"/>
      <c r="AE368" s="11"/>
      <c r="AF368" s="11"/>
      <c r="AG368" s="11"/>
      <c r="AH368" s="11"/>
      <c r="AI368" s="11"/>
      <c r="AJ368" s="11"/>
      <c r="AK368" s="11"/>
    </row>
    <row r="369" ht="13.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89"/>
      <c r="AB369" s="11"/>
      <c r="AC369" s="264"/>
      <c r="AD369" s="11"/>
      <c r="AE369" s="11"/>
      <c r="AF369" s="11"/>
      <c r="AG369" s="11"/>
      <c r="AH369" s="11"/>
      <c r="AI369" s="11"/>
      <c r="AJ369" s="11"/>
      <c r="AK369" s="11"/>
    </row>
    <row r="370" ht="13.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89"/>
      <c r="AB370" s="11"/>
      <c r="AC370" s="264"/>
      <c r="AD370" s="11"/>
      <c r="AE370" s="11"/>
      <c r="AF370" s="11"/>
      <c r="AG370" s="11"/>
      <c r="AH370" s="11"/>
      <c r="AI370" s="11"/>
      <c r="AJ370" s="11"/>
      <c r="AK370" s="11"/>
    </row>
    <row r="371" ht="13.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89"/>
      <c r="AB371" s="11"/>
      <c r="AC371" s="264"/>
      <c r="AD371" s="11"/>
      <c r="AE371" s="11"/>
      <c r="AF371" s="11"/>
      <c r="AG371" s="11"/>
      <c r="AH371" s="11"/>
      <c r="AI371" s="11"/>
      <c r="AJ371" s="11"/>
      <c r="AK371" s="11"/>
    </row>
    <row r="372" ht="13.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89"/>
      <c r="AB372" s="11"/>
      <c r="AC372" s="264"/>
      <c r="AD372" s="11"/>
      <c r="AE372" s="11"/>
      <c r="AF372" s="11"/>
      <c r="AG372" s="11"/>
      <c r="AH372" s="11"/>
      <c r="AI372" s="11"/>
      <c r="AJ372" s="11"/>
      <c r="AK372" s="11"/>
    </row>
    <row r="373" ht="13.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89"/>
      <c r="AB373" s="11"/>
      <c r="AC373" s="264"/>
      <c r="AD373" s="11"/>
      <c r="AE373" s="11"/>
      <c r="AF373" s="11"/>
      <c r="AG373" s="11"/>
      <c r="AH373" s="11"/>
      <c r="AI373" s="11"/>
      <c r="AJ373" s="11"/>
      <c r="AK373" s="11"/>
    </row>
    <row r="374" ht="13.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89"/>
      <c r="AB374" s="11"/>
      <c r="AC374" s="264"/>
      <c r="AD374" s="11"/>
      <c r="AE374" s="11"/>
      <c r="AF374" s="11"/>
      <c r="AG374" s="11"/>
      <c r="AH374" s="11"/>
      <c r="AI374" s="11"/>
      <c r="AJ374" s="11"/>
      <c r="AK374" s="11"/>
    </row>
    <row r="375" ht="13.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89"/>
      <c r="AB375" s="11"/>
      <c r="AC375" s="264"/>
      <c r="AD375" s="11"/>
      <c r="AE375" s="11"/>
      <c r="AF375" s="11"/>
      <c r="AG375" s="11"/>
      <c r="AH375" s="11"/>
      <c r="AI375" s="11"/>
      <c r="AJ375" s="11"/>
      <c r="AK375" s="11"/>
    </row>
    <row r="376" ht="13.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89"/>
      <c r="AB376" s="11"/>
      <c r="AC376" s="264"/>
      <c r="AD376" s="11"/>
      <c r="AE376" s="11"/>
      <c r="AF376" s="11"/>
      <c r="AG376" s="11"/>
      <c r="AH376" s="11"/>
      <c r="AI376" s="11"/>
      <c r="AJ376" s="11"/>
      <c r="AK376" s="11"/>
    </row>
    <row r="377" ht="13.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89"/>
      <c r="AB377" s="11"/>
      <c r="AC377" s="264"/>
      <c r="AD377" s="11"/>
      <c r="AE377" s="11"/>
      <c r="AF377" s="11"/>
      <c r="AG377" s="11"/>
      <c r="AH377" s="11"/>
      <c r="AI377" s="11"/>
      <c r="AJ377" s="11"/>
      <c r="AK377" s="11"/>
    </row>
    <row r="378" ht="13.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89"/>
      <c r="AB378" s="11"/>
      <c r="AC378" s="264"/>
      <c r="AD378" s="11"/>
      <c r="AE378" s="11"/>
      <c r="AF378" s="11"/>
      <c r="AG378" s="11"/>
      <c r="AH378" s="11"/>
      <c r="AI378" s="11"/>
      <c r="AJ378" s="11"/>
      <c r="AK378" s="11"/>
    </row>
    <row r="379" ht="13.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89"/>
      <c r="AB379" s="11"/>
      <c r="AC379" s="264"/>
      <c r="AD379" s="11"/>
      <c r="AE379" s="11"/>
      <c r="AF379" s="11"/>
      <c r="AG379" s="11"/>
      <c r="AH379" s="11"/>
      <c r="AI379" s="11"/>
      <c r="AJ379" s="11"/>
      <c r="AK379" s="11"/>
    </row>
    <row r="380" ht="13.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89"/>
      <c r="AB380" s="11"/>
      <c r="AC380" s="264"/>
      <c r="AD380" s="11"/>
      <c r="AE380" s="11"/>
      <c r="AF380" s="11"/>
      <c r="AG380" s="11"/>
      <c r="AH380" s="11"/>
      <c r="AI380" s="11"/>
      <c r="AJ380" s="11"/>
      <c r="AK380" s="11"/>
    </row>
    <row r="381" ht="13.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89"/>
      <c r="AB381" s="11"/>
      <c r="AC381" s="264"/>
      <c r="AD381" s="11"/>
      <c r="AE381" s="11"/>
      <c r="AF381" s="11"/>
      <c r="AG381" s="11"/>
      <c r="AH381" s="11"/>
      <c r="AI381" s="11"/>
      <c r="AJ381" s="11"/>
      <c r="AK381" s="11"/>
    </row>
    <row r="382" ht="13.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89"/>
      <c r="AB382" s="11"/>
      <c r="AC382" s="264"/>
      <c r="AD382" s="11"/>
      <c r="AE382" s="11"/>
      <c r="AF382" s="11"/>
      <c r="AG382" s="11"/>
      <c r="AH382" s="11"/>
      <c r="AI382" s="11"/>
      <c r="AJ382" s="11"/>
      <c r="AK382" s="11"/>
    </row>
    <row r="383" ht="13.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89"/>
      <c r="AB383" s="11"/>
      <c r="AC383" s="264"/>
      <c r="AD383" s="11"/>
      <c r="AE383" s="11"/>
      <c r="AF383" s="11"/>
      <c r="AG383" s="11"/>
      <c r="AH383" s="11"/>
      <c r="AI383" s="11"/>
      <c r="AJ383" s="11"/>
      <c r="AK383" s="11"/>
    </row>
    <row r="384" ht="13.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89"/>
      <c r="AB384" s="11"/>
      <c r="AC384" s="264"/>
      <c r="AD384" s="11"/>
      <c r="AE384" s="11"/>
      <c r="AF384" s="11"/>
      <c r="AG384" s="11"/>
      <c r="AH384" s="11"/>
      <c r="AI384" s="11"/>
      <c r="AJ384" s="11"/>
      <c r="AK384" s="11"/>
    </row>
    <row r="385" ht="13.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89"/>
      <c r="AB385" s="11"/>
      <c r="AC385" s="264"/>
      <c r="AD385" s="11"/>
      <c r="AE385" s="11"/>
      <c r="AF385" s="11"/>
      <c r="AG385" s="11"/>
      <c r="AH385" s="11"/>
      <c r="AI385" s="11"/>
      <c r="AJ385" s="11"/>
      <c r="AK385" s="11"/>
    </row>
    <row r="386" ht="13.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89"/>
      <c r="AB386" s="11"/>
      <c r="AC386" s="264"/>
      <c r="AD386" s="11"/>
      <c r="AE386" s="11"/>
      <c r="AF386" s="11"/>
      <c r="AG386" s="11"/>
      <c r="AH386" s="11"/>
      <c r="AI386" s="11"/>
      <c r="AJ386" s="11"/>
      <c r="AK386" s="11"/>
    </row>
    <row r="387" ht="13.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89"/>
      <c r="AB387" s="11"/>
      <c r="AC387" s="264"/>
      <c r="AD387" s="11"/>
      <c r="AE387" s="11"/>
      <c r="AF387" s="11"/>
      <c r="AG387" s="11"/>
      <c r="AH387" s="11"/>
      <c r="AI387" s="11"/>
      <c r="AJ387" s="11"/>
      <c r="AK387" s="11"/>
    </row>
    <row r="388" ht="13.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89"/>
      <c r="AB388" s="11"/>
      <c r="AC388" s="264"/>
      <c r="AD388" s="11"/>
      <c r="AE388" s="11"/>
      <c r="AF388" s="11"/>
      <c r="AG388" s="11"/>
      <c r="AH388" s="11"/>
      <c r="AI388" s="11"/>
      <c r="AJ388" s="11"/>
      <c r="AK388" s="11"/>
    </row>
    <row r="389" ht="13.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89"/>
      <c r="AB389" s="11"/>
      <c r="AC389" s="264"/>
      <c r="AD389" s="11"/>
      <c r="AE389" s="11"/>
      <c r="AF389" s="11"/>
      <c r="AG389" s="11"/>
      <c r="AH389" s="11"/>
      <c r="AI389" s="11"/>
      <c r="AJ389" s="11"/>
      <c r="AK389" s="11"/>
    </row>
    <row r="390" ht="13.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89"/>
      <c r="AB390" s="11"/>
      <c r="AC390" s="264"/>
      <c r="AD390" s="11"/>
      <c r="AE390" s="11"/>
      <c r="AF390" s="11"/>
      <c r="AG390" s="11"/>
      <c r="AH390" s="11"/>
      <c r="AI390" s="11"/>
      <c r="AJ390" s="11"/>
      <c r="AK390" s="11"/>
    </row>
    <row r="391" ht="13.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89"/>
      <c r="AB391" s="11"/>
      <c r="AC391" s="264"/>
      <c r="AD391" s="11"/>
      <c r="AE391" s="11"/>
      <c r="AF391" s="11"/>
      <c r="AG391" s="11"/>
      <c r="AH391" s="11"/>
      <c r="AI391" s="11"/>
      <c r="AJ391" s="11"/>
      <c r="AK391" s="11"/>
    </row>
    <row r="392" ht="13.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89"/>
      <c r="AB392" s="11"/>
      <c r="AC392" s="264"/>
      <c r="AD392" s="11"/>
      <c r="AE392" s="11"/>
      <c r="AF392" s="11"/>
      <c r="AG392" s="11"/>
      <c r="AH392" s="11"/>
      <c r="AI392" s="11"/>
      <c r="AJ392" s="11"/>
      <c r="AK392" s="11"/>
    </row>
    <row r="393" ht="13.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89"/>
      <c r="AB393" s="11"/>
      <c r="AC393" s="264"/>
      <c r="AD393" s="11"/>
      <c r="AE393" s="11"/>
      <c r="AF393" s="11"/>
      <c r="AG393" s="11"/>
      <c r="AH393" s="11"/>
      <c r="AI393" s="11"/>
      <c r="AJ393" s="11"/>
      <c r="AK393" s="11"/>
    </row>
    <row r="394" ht="13.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89"/>
      <c r="AB394" s="11"/>
      <c r="AC394" s="264"/>
      <c r="AD394" s="11"/>
      <c r="AE394" s="11"/>
      <c r="AF394" s="11"/>
      <c r="AG394" s="11"/>
      <c r="AH394" s="11"/>
      <c r="AI394" s="11"/>
      <c r="AJ394" s="11"/>
      <c r="AK394" s="11"/>
    </row>
    <row r="395" ht="13.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89"/>
      <c r="AB395" s="11"/>
      <c r="AC395" s="264"/>
      <c r="AD395" s="11"/>
      <c r="AE395" s="11"/>
      <c r="AF395" s="11"/>
      <c r="AG395" s="11"/>
      <c r="AH395" s="11"/>
      <c r="AI395" s="11"/>
      <c r="AJ395" s="11"/>
      <c r="AK395" s="11"/>
    </row>
    <row r="396" ht="13.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89"/>
      <c r="AB396" s="11"/>
      <c r="AC396" s="264"/>
      <c r="AD396" s="11"/>
      <c r="AE396" s="11"/>
      <c r="AF396" s="11"/>
      <c r="AG396" s="11"/>
      <c r="AH396" s="11"/>
      <c r="AI396" s="11"/>
      <c r="AJ396" s="11"/>
      <c r="AK396" s="11"/>
    </row>
    <row r="397" ht="13.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89"/>
      <c r="AB397" s="11"/>
      <c r="AC397" s="264"/>
      <c r="AD397" s="11"/>
      <c r="AE397" s="11"/>
      <c r="AF397" s="11"/>
      <c r="AG397" s="11"/>
      <c r="AH397" s="11"/>
      <c r="AI397" s="11"/>
      <c r="AJ397" s="11"/>
      <c r="AK397" s="11"/>
    </row>
    <row r="398" ht="13.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89"/>
      <c r="AB398" s="11"/>
      <c r="AC398" s="264"/>
      <c r="AD398" s="11"/>
      <c r="AE398" s="11"/>
      <c r="AF398" s="11"/>
      <c r="AG398" s="11"/>
      <c r="AH398" s="11"/>
      <c r="AI398" s="11"/>
      <c r="AJ398" s="11"/>
      <c r="AK398" s="11"/>
    </row>
    <row r="399" ht="13.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89"/>
      <c r="AB399" s="11"/>
      <c r="AC399" s="264"/>
      <c r="AD399" s="11"/>
      <c r="AE399" s="11"/>
      <c r="AF399" s="11"/>
      <c r="AG399" s="11"/>
      <c r="AH399" s="11"/>
      <c r="AI399" s="11"/>
      <c r="AJ399" s="11"/>
      <c r="AK399" s="11"/>
    </row>
    <row r="400" ht="13.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89"/>
      <c r="AB400" s="11"/>
      <c r="AC400" s="264"/>
      <c r="AD400" s="11"/>
      <c r="AE400" s="11"/>
      <c r="AF400" s="11"/>
      <c r="AG400" s="11"/>
      <c r="AH400" s="11"/>
      <c r="AI400" s="11"/>
      <c r="AJ400" s="11"/>
      <c r="AK400" s="11"/>
    </row>
    <row r="401" ht="13.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89"/>
      <c r="AB401" s="11"/>
      <c r="AC401" s="264"/>
      <c r="AD401" s="11"/>
      <c r="AE401" s="11"/>
      <c r="AF401" s="11"/>
      <c r="AG401" s="11"/>
      <c r="AH401" s="11"/>
      <c r="AI401" s="11"/>
      <c r="AJ401" s="11"/>
      <c r="AK401" s="11"/>
    </row>
    <row r="402" ht="13.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89"/>
      <c r="AB402" s="11"/>
      <c r="AC402" s="264"/>
      <c r="AD402" s="11"/>
      <c r="AE402" s="11"/>
      <c r="AF402" s="11"/>
      <c r="AG402" s="11"/>
      <c r="AH402" s="11"/>
      <c r="AI402" s="11"/>
      <c r="AJ402" s="11"/>
      <c r="AK402" s="11"/>
    </row>
    <row r="403" ht="13.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89"/>
      <c r="AB403" s="11"/>
      <c r="AC403" s="264"/>
      <c r="AD403" s="11"/>
      <c r="AE403" s="11"/>
      <c r="AF403" s="11"/>
      <c r="AG403" s="11"/>
      <c r="AH403" s="11"/>
      <c r="AI403" s="11"/>
      <c r="AJ403" s="11"/>
      <c r="AK403" s="11"/>
    </row>
    <row r="404" ht="13.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89"/>
      <c r="AB404" s="11"/>
      <c r="AC404" s="264"/>
      <c r="AD404" s="11"/>
      <c r="AE404" s="11"/>
      <c r="AF404" s="11"/>
      <c r="AG404" s="11"/>
      <c r="AH404" s="11"/>
      <c r="AI404" s="11"/>
      <c r="AJ404" s="11"/>
      <c r="AK404" s="11"/>
    </row>
    <row r="405" ht="13.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89"/>
      <c r="AB405" s="11"/>
      <c r="AC405" s="264"/>
      <c r="AD405" s="11"/>
      <c r="AE405" s="11"/>
      <c r="AF405" s="11"/>
      <c r="AG405" s="11"/>
      <c r="AH405" s="11"/>
      <c r="AI405" s="11"/>
      <c r="AJ405" s="11"/>
      <c r="AK405" s="11"/>
    </row>
    <row r="406" ht="13.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89"/>
      <c r="AB406" s="11"/>
      <c r="AC406" s="264"/>
      <c r="AD406" s="11"/>
      <c r="AE406" s="11"/>
      <c r="AF406" s="11"/>
      <c r="AG406" s="11"/>
      <c r="AH406" s="11"/>
      <c r="AI406" s="11"/>
      <c r="AJ406" s="11"/>
      <c r="AK406" s="11"/>
    </row>
    <row r="407" ht="13.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89"/>
      <c r="AB407" s="11"/>
      <c r="AC407" s="264"/>
      <c r="AD407" s="11"/>
      <c r="AE407" s="11"/>
      <c r="AF407" s="11"/>
      <c r="AG407" s="11"/>
      <c r="AH407" s="11"/>
      <c r="AI407" s="11"/>
      <c r="AJ407" s="11"/>
      <c r="AK407" s="11"/>
    </row>
    <row r="408" ht="13.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89"/>
      <c r="AB408" s="11"/>
      <c r="AC408" s="264"/>
      <c r="AD408" s="11"/>
      <c r="AE408" s="11"/>
      <c r="AF408" s="11"/>
      <c r="AG408" s="11"/>
      <c r="AH408" s="11"/>
      <c r="AI408" s="11"/>
      <c r="AJ408" s="11"/>
      <c r="AK408" s="11"/>
    </row>
    <row r="409" ht="13.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89"/>
      <c r="AB409" s="11"/>
      <c r="AC409" s="264"/>
      <c r="AD409" s="11"/>
      <c r="AE409" s="11"/>
      <c r="AF409" s="11"/>
      <c r="AG409" s="11"/>
      <c r="AH409" s="11"/>
      <c r="AI409" s="11"/>
      <c r="AJ409" s="11"/>
      <c r="AK409" s="11"/>
    </row>
    <row r="410" ht="13.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89"/>
      <c r="AB410" s="11"/>
      <c r="AC410" s="264"/>
      <c r="AD410" s="11"/>
      <c r="AE410" s="11"/>
      <c r="AF410" s="11"/>
      <c r="AG410" s="11"/>
      <c r="AH410" s="11"/>
      <c r="AI410" s="11"/>
      <c r="AJ410" s="11"/>
      <c r="AK410" s="11"/>
    </row>
    <row r="411" ht="13.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89"/>
      <c r="AB411" s="11"/>
      <c r="AC411" s="264"/>
      <c r="AD411" s="11"/>
      <c r="AE411" s="11"/>
      <c r="AF411" s="11"/>
      <c r="AG411" s="11"/>
      <c r="AH411" s="11"/>
      <c r="AI411" s="11"/>
      <c r="AJ411" s="11"/>
      <c r="AK411" s="11"/>
    </row>
    <row r="412" ht="13.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89"/>
      <c r="AB412" s="11"/>
      <c r="AC412" s="264"/>
      <c r="AD412" s="11"/>
      <c r="AE412" s="11"/>
      <c r="AF412" s="11"/>
      <c r="AG412" s="11"/>
      <c r="AH412" s="11"/>
      <c r="AI412" s="11"/>
      <c r="AJ412" s="11"/>
      <c r="AK412" s="11"/>
    </row>
    <row r="413" ht="13.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89"/>
      <c r="AB413" s="11"/>
      <c r="AC413" s="264"/>
      <c r="AD413" s="11"/>
      <c r="AE413" s="11"/>
      <c r="AF413" s="11"/>
      <c r="AG413" s="11"/>
      <c r="AH413" s="11"/>
      <c r="AI413" s="11"/>
      <c r="AJ413" s="11"/>
      <c r="AK413" s="11"/>
    </row>
    <row r="414" ht="13.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89"/>
      <c r="AB414" s="11"/>
      <c r="AC414" s="264"/>
      <c r="AD414" s="11"/>
      <c r="AE414" s="11"/>
      <c r="AF414" s="11"/>
      <c r="AG414" s="11"/>
      <c r="AH414" s="11"/>
      <c r="AI414" s="11"/>
      <c r="AJ414" s="11"/>
      <c r="AK414" s="11"/>
    </row>
    <row r="415" ht="13.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89"/>
      <c r="AB415" s="11"/>
      <c r="AC415" s="264"/>
      <c r="AD415" s="11"/>
      <c r="AE415" s="11"/>
      <c r="AF415" s="11"/>
      <c r="AG415" s="11"/>
      <c r="AH415" s="11"/>
      <c r="AI415" s="11"/>
      <c r="AJ415" s="11"/>
      <c r="AK415" s="11"/>
    </row>
    <row r="416" ht="13.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89"/>
      <c r="AB416" s="11"/>
      <c r="AC416" s="264"/>
      <c r="AD416" s="11"/>
      <c r="AE416" s="11"/>
      <c r="AF416" s="11"/>
      <c r="AG416" s="11"/>
      <c r="AH416" s="11"/>
      <c r="AI416" s="11"/>
      <c r="AJ416" s="11"/>
      <c r="AK416" s="11"/>
    </row>
    <row r="417" ht="13.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89"/>
      <c r="AB417" s="11"/>
      <c r="AC417" s="264"/>
      <c r="AD417" s="11"/>
      <c r="AE417" s="11"/>
      <c r="AF417" s="11"/>
      <c r="AG417" s="11"/>
      <c r="AH417" s="11"/>
      <c r="AI417" s="11"/>
      <c r="AJ417" s="11"/>
      <c r="AK417" s="11"/>
    </row>
    <row r="418" ht="13.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89"/>
      <c r="AB418" s="11"/>
      <c r="AC418" s="264"/>
      <c r="AD418" s="11"/>
      <c r="AE418" s="11"/>
      <c r="AF418" s="11"/>
      <c r="AG418" s="11"/>
      <c r="AH418" s="11"/>
      <c r="AI418" s="11"/>
      <c r="AJ418" s="11"/>
      <c r="AK418" s="11"/>
    </row>
    <row r="419" ht="13.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89"/>
      <c r="AB419" s="11"/>
      <c r="AC419" s="264"/>
      <c r="AD419" s="11"/>
      <c r="AE419" s="11"/>
      <c r="AF419" s="11"/>
      <c r="AG419" s="11"/>
      <c r="AH419" s="11"/>
      <c r="AI419" s="11"/>
      <c r="AJ419" s="11"/>
      <c r="AK419" s="11"/>
    </row>
    <row r="420" ht="13.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89"/>
      <c r="AB420" s="11"/>
      <c r="AC420" s="264"/>
      <c r="AD420" s="11"/>
      <c r="AE420" s="11"/>
      <c r="AF420" s="11"/>
      <c r="AG420" s="11"/>
      <c r="AH420" s="11"/>
      <c r="AI420" s="11"/>
      <c r="AJ420" s="11"/>
      <c r="AK420" s="11"/>
    </row>
    <row r="421" ht="13.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89"/>
      <c r="AB421" s="11"/>
      <c r="AC421" s="264"/>
      <c r="AD421" s="11"/>
      <c r="AE421" s="11"/>
      <c r="AF421" s="11"/>
      <c r="AG421" s="11"/>
      <c r="AH421" s="11"/>
      <c r="AI421" s="11"/>
      <c r="AJ421" s="11"/>
      <c r="AK421" s="11"/>
    </row>
    <row r="422" ht="13.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89"/>
      <c r="AB422" s="11"/>
      <c r="AC422" s="264"/>
      <c r="AD422" s="11"/>
      <c r="AE422" s="11"/>
      <c r="AF422" s="11"/>
      <c r="AG422" s="11"/>
      <c r="AH422" s="11"/>
      <c r="AI422" s="11"/>
      <c r="AJ422" s="11"/>
      <c r="AK422" s="11"/>
    </row>
    <row r="423" ht="13.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89"/>
      <c r="AB423" s="11"/>
      <c r="AC423" s="264"/>
      <c r="AD423" s="11"/>
      <c r="AE423" s="11"/>
      <c r="AF423" s="11"/>
      <c r="AG423" s="11"/>
      <c r="AH423" s="11"/>
      <c r="AI423" s="11"/>
      <c r="AJ423" s="11"/>
      <c r="AK423" s="11"/>
    </row>
    <row r="424" ht="13.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89"/>
      <c r="AB424" s="11"/>
      <c r="AC424" s="264"/>
      <c r="AD424" s="11"/>
      <c r="AE424" s="11"/>
      <c r="AF424" s="11"/>
      <c r="AG424" s="11"/>
      <c r="AH424" s="11"/>
      <c r="AI424" s="11"/>
      <c r="AJ424" s="11"/>
      <c r="AK424" s="11"/>
    </row>
    <row r="425" ht="13.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89"/>
      <c r="AB425" s="11"/>
      <c r="AC425" s="264"/>
      <c r="AD425" s="11"/>
      <c r="AE425" s="11"/>
      <c r="AF425" s="11"/>
      <c r="AG425" s="11"/>
      <c r="AH425" s="11"/>
      <c r="AI425" s="11"/>
      <c r="AJ425" s="11"/>
      <c r="AK425" s="11"/>
    </row>
    <row r="426" ht="13.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89"/>
      <c r="AB426" s="11"/>
      <c r="AC426" s="264"/>
      <c r="AD426" s="11"/>
      <c r="AE426" s="11"/>
      <c r="AF426" s="11"/>
      <c r="AG426" s="11"/>
      <c r="AH426" s="11"/>
      <c r="AI426" s="11"/>
      <c r="AJ426" s="11"/>
      <c r="AK426" s="11"/>
    </row>
    <row r="427" ht="13.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89"/>
      <c r="AB427" s="11"/>
      <c r="AC427" s="264"/>
      <c r="AD427" s="11"/>
      <c r="AE427" s="11"/>
      <c r="AF427" s="11"/>
      <c r="AG427" s="11"/>
      <c r="AH427" s="11"/>
      <c r="AI427" s="11"/>
      <c r="AJ427" s="11"/>
      <c r="AK427" s="11"/>
    </row>
    <row r="428" ht="13.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89"/>
      <c r="AB428" s="11"/>
      <c r="AC428" s="264"/>
      <c r="AD428" s="11"/>
      <c r="AE428" s="11"/>
      <c r="AF428" s="11"/>
      <c r="AG428" s="11"/>
      <c r="AH428" s="11"/>
      <c r="AI428" s="11"/>
      <c r="AJ428" s="11"/>
      <c r="AK428" s="11"/>
    </row>
    <row r="429" ht="13.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89"/>
      <c r="AB429" s="11"/>
      <c r="AC429" s="264"/>
      <c r="AD429" s="11"/>
      <c r="AE429" s="11"/>
      <c r="AF429" s="11"/>
      <c r="AG429" s="11"/>
      <c r="AH429" s="11"/>
      <c r="AI429" s="11"/>
      <c r="AJ429" s="11"/>
      <c r="AK429" s="11"/>
    </row>
    <row r="430" ht="13.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89"/>
      <c r="AB430" s="11"/>
      <c r="AC430" s="264"/>
      <c r="AD430" s="11"/>
      <c r="AE430" s="11"/>
      <c r="AF430" s="11"/>
      <c r="AG430" s="11"/>
      <c r="AH430" s="11"/>
      <c r="AI430" s="11"/>
      <c r="AJ430" s="11"/>
      <c r="AK430" s="11"/>
    </row>
    <row r="431" ht="13.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89"/>
      <c r="AB431" s="11"/>
      <c r="AC431" s="264"/>
      <c r="AD431" s="11"/>
      <c r="AE431" s="11"/>
      <c r="AF431" s="11"/>
      <c r="AG431" s="11"/>
      <c r="AH431" s="11"/>
      <c r="AI431" s="11"/>
      <c r="AJ431" s="11"/>
      <c r="AK431" s="11"/>
    </row>
    <row r="432" ht="13.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89"/>
      <c r="AB432" s="11"/>
      <c r="AC432" s="264"/>
      <c r="AD432" s="11"/>
      <c r="AE432" s="11"/>
      <c r="AF432" s="11"/>
      <c r="AG432" s="11"/>
      <c r="AH432" s="11"/>
      <c r="AI432" s="11"/>
      <c r="AJ432" s="11"/>
      <c r="AK432" s="11"/>
    </row>
    <row r="433" ht="13.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89"/>
      <c r="AB433" s="11"/>
      <c r="AC433" s="264"/>
      <c r="AD433" s="11"/>
      <c r="AE433" s="11"/>
      <c r="AF433" s="11"/>
      <c r="AG433" s="11"/>
      <c r="AH433" s="11"/>
      <c r="AI433" s="11"/>
      <c r="AJ433" s="11"/>
      <c r="AK433" s="11"/>
    </row>
    <row r="434" ht="13.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89"/>
      <c r="AB434" s="11"/>
      <c r="AC434" s="264"/>
      <c r="AD434" s="11"/>
      <c r="AE434" s="11"/>
      <c r="AF434" s="11"/>
      <c r="AG434" s="11"/>
      <c r="AH434" s="11"/>
      <c r="AI434" s="11"/>
      <c r="AJ434" s="11"/>
      <c r="AK434" s="11"/>
    </row>
    <row r="435" ht="13.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89"/>
      <c r="AB435" s="11"/>
      <c r="AC435" s="264"/>
      <c r="AD435" s="11"/>
      <c r="AE435" s="11"/>
      <c r="AF435" s="11"/>
      <c r="AG435" s="11"/>
      <c r="AH435" s="11"/>
      <c r="AI435" s="11"/>
      <c r="AJ435" s="11"/>
      <c r="AK435" s="11"/>
    </row>
    <row r="436" ht="13.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89"/>
      <c r="AB436" s="11"/>
      <c r="AC436" s="264"/>
      <c r="AD436" s="11"/>
      <c r="AE436" s="11"/>
      <c r="AF436" s="11"/>
      <c r="AG436" s="11"/>
      <c r="AH436" s="11"/>
      <c r="AI436" s="11"/>
      <c r="AJ436" s="11"/>
      <c r="AK436" s="11"/>
    </row>
    <row r="437" ht="13.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89"/>
      <c r="AB437" s="11"/>
      <c r="AC437" s="264"/>
      <c r="AD437" s="11"/>
      <c r="AE437" s="11"/>
      <c r="AF437" s="11"/>
      <c r="AG437" s="11"/>
      <c r="AH437" s="11"/>
      <c r="AI437" s="11"/>
      <c r="AJ437" s="11"/>
      <c r="AK437" s="11"/>
    </row>
    <row r="438" ht="13.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89"/>
      <c r="AB438" s="11"/>
      <c r="AC438" s="264"/>
      <c r="AD438" s="11"/>
      <c r="AE438" s="11"/>
      <c r="AF438" s="11"/>
      <c r="AG438" s="11"/>
      <c r="AH438" s="11"/>
      <c r="AI438" s="11"/>
      <c r="AJ438" s="11"/>
      <c r="AK438" s="11"/>
    </row>
    <row r="439" ht="13.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89"/>
      <c r="AB439" s="11"/>
      <c r="AC439" s="264"/>
      <c r="AD439" s="11"/>
      <c r="AE439" s="11"/>
      <c r="AF439" s="11"/>
      <c r="AG439" s="11"/>
      <c r="AH439" s="11"/>
      <c r="AI439" s="11"/>
      <c r="AJ439" s="11"/>
      <c r="AK439" s="11"/>
    </row>
    <row r="440" ht="13.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89"/>
      <c r="AB440" s="11"/>
      <c r="AC440" s="264"/>
      <c r="AD440" s="11"/>
      <c r="AE440" s="11"/>
      <c r="AF440" s="11"/>
      <c r="AG440" s="11"/>
      <c r="AH440" s="11"/>
      <c r="AI440" s="11"/>
      <c r="AJ440" s="11"/>
      <c r="AK440" s="11"/>
    </row>
    <row r="441" ht="13.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89"/>
      <c r="AB441" s="11"/>
      <c r="AC441" s="264"/>
      <c r="AD441" s="11"/>
      <c r="AE441" s="11"/>
      <c r="AF441" s="11"/>
      <c r="AG441" s="11"/>
      <c r="AH441" s="11"/>
      <c r="AI441" s="11"/>
      <c r="AJ441" s="11"/>
      <c r="AK441" s="11"/>
    </row>
    <row r="442" ht="13.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89"/>
      <c r="AB442" s="11"/>
      <c r="AC442" s="264"/>
      <c r="AD442" s="11"/>
      <c r="AE442" s="11"/>
      <c r="AF442" s="11"/>
      <c r="AG442" s="11"/>
      <c r="AH442" s="11"/>
      <c r="AI442" s="11"/>
      <c r="AJ442" s="11"/>
      <c r="AK442" s="11"/>
    </row>
    <row r="443" ht="13.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89"/>
      <c r="AB443" s="11"/>
      <c r="AC443" s="264"/>
      <c r="AD443" s="11"/>
      <c r="AE443" s="11"/>
      <c r="AF443" s="11"/>
      <c r="AG443" s="11"/>
      <c r="AH443" s="11"/>
      <c r="AI443" s="11"/>
      <c r="AJ443" s="11"/>
      <c r="AK443" s="11"/>
    </row>
    <row r="444" ht="13.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89"/>
      <c r="AB444" s="11"/>
      <c r="AC444" s="264"/>
      <c r="AD444" s="11"/>
      <c r="AE444" s="11"/>
      <c r="AF444" s="11"/>
      <c r="AG444" s="11"/>
      <c r="AH444" s="11"/>
      <c r="AI444" s="11"/>
      <c r="AJ444" s="11"/>
      <c r="AK444" s="11"/>
    </row>
    <row r="445" ht="13.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89"/>
      <c r="AB445" s="11"/>
      <c r="AC445" s="264"/>
      <c r="AD445" s="11"/>
      <c r="AE445" s="11"/>
      <c r="AF445" s="11"/>
      <c r="AG445" s="11"/>
      <c r="AH445" s="11"/>
      <c r="AI445" s="11"/>
      <c r="AJ445" s="11"/>
      <c r="AK445" s="11"/>
    </row>
    <row r="446" ht="13.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89"/>
      <c r="AB446" s="11"/>
      <c r="AC446" s="264"/>
      <c r="AD446" s="11"/>
      <c r="AE446" s="11"/>
      <c r="AF446" s="11"/>
      <c r="AG446" s="11"/>
      <c r="AH446" s="11"/>
      <c r="AI446" s="11"/>
      <c r="AJ446" s="11"/>
      <c r="AK446" s="11"/>
    </row>
    <row r="447" ht="13.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89"/>
      <c r="AB447" s="11"/>
      <c r="AC447" s="264"/>
      <c r="AD447" s="11"/>
      <c r="AE447" s="11"/>
      <c r="AF447" s="11"/>
      <c r="AG447" s="11"/>
      <c r="AH447" s="11"/>
      <c r="AI447" s="11"/>
      <c r="AJ447" s="11"/>
      <c r="AK447" s="11"/>
    </row>
    <row r="448" ht="13.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89"/>
      <c r="AB448" s="11"/>
      <c r="AC448" s="264"/>
      <c r="AD448" s="11"/>
      <c r="AE448" s="11"/>
      <c r="AF448" s="11"/>
      <c r="AG448" s="11"/>
      <c r="AH448" s="11"/>
      <c r="AI448" s="11"/>
      <c r="AJ448" s="11"/>
      <c r="AK448" s="11"/>
    </row>
    <row r="449" ht="13.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89"/>
      <c r="AB449" s="11"/>
      <c r="AC449" s="264"/>
      <c r="AD449" s="11"/>
      <c r="AE449" s="11"/>
      <c r="AF449" s="11"/>
      <c r="AG449" s="11"/>
      <c r="AH449" s="11"/>
      <c r="AI449" s="11"/>
      <c r="AJ449" s="11"/>
      <c r="AK449" s="11"/>
    </row>
    <row r="450" ht="13.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89"/>
      <c r="AB450" s="11"/>
      <c r="AC450" s="264"/>
      <c r="AD450" s="11"/>
      <c r="AE450" s="11"/>
      <c r="AF450" s="11"/>
      <c r="AG450" s="11"/>
      <c r="AH450" s="11"/>
      <c r="AI450" s="11"/>
      <c r="AJ450" s="11"/>
      <c r="AK450" s="11"/>
    </row>
    <row r="451" ht="13.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89"/>
      <c r="AB451" s="11"/>
      <c r="AC451" s="264"/>
      <c r="AD451" s="11"/>
      <c r="AE451" s="11"/>
      <c r="AF451" s="11"/>
      <c r="AG451" s="11"/>
      <c r="AH451" s="11"/>
      <c r="AI451" s="11"/>
      <c r="AJ451" s="11"/>
      <c r="AK451" s="11"/>
    </row>
    <row r="452" ht="13.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89"/>
      <c r="AB452" s="11"/>
      <c r="AC452" s="264"/>
      <c r="AD452" s="11"/>
      <c r="AE452" s="11"/>
      <c r="AF452" s="11"/>
      <c r="AG452" s="11"/>
      <c r="AH452" s="11"/>
      <c r="AI452" s="11"/>
      <c r="AJ452" s="11"/>
      <c r="AK452" s="11"/>
    </row>
    <row r="453" ht="13.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89"/>
      <c r="AB453" s="11"/>
      <c r="AC453" s="264"/>
      <c r="AD453" s="11"/>
      <c r="AE453" s="11"/>
      <c r="AF453" s="11"/>
      <c r="AG453" s="11"/>
      <c r="AH453" s="11"/>
      <c r="AI453" s="11"/>
      <c r="AJ453" s="11"/>
      <c r="AK453" s="11"/>
    </row>
    <row r="454" ht="13.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89"/>
      <c r="AB454" s="11"/>
      <c r="AC454" s="264"/>
      <c r="AD454" s="11"/>
      <c r="AE454" s="11"/>
      <c r="AF454" s="11"/>
      <c r="AG454" s="11"/>
      <c r="AH454" s="11"/>
      <c r="AI454" s="11"/>
      <c r="AJ454" s="11"/>
      <c r="AK454" s="11"/>
    </row>
    <row r="455" ht="13.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89"/>
      <c r="AB455" s="11"/>
      <c r="AC455" s="264"/>
      <c r="AD455" s="11"/>
      <c r="AE455" s="11"/>
      <c r="AF455" s="11"/>
      <c r="AG455" s="11"/>
      <c r="AH455" s="11"/>
      <c r="AI455" s="11"/>
      <c r="AJ455" s="11"/>
      <c r="AK455" s="11"/>
    </row>
    <row r="456" ht="13.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89"/>
      <c r="AB456" s="11"/>
      <c r="AC456" s="264"/>
      <c r="AD456" s="11"/>
      <c r="AE456" s="11"/>
      <c r="AF456" s="11"/>
      <c r="AG456" s="11"/>
      <c r="AH456" s="11"/>
      <c r="AI456" s="11"/>
      <c r="AJ456" s="11"/>
      <c r="AK456" s="11"/>
    </row>
    <row r="457" ht="13.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89"/>
      <c r="AB457" s="11"/>
      <c r="AC457" s="264"/>
      <c r="AD457" s="11"/>
      <c r="AE457" s="11"/>
      <c r="AF457" s="11"/>
      <c r="AG457" s="11"/>
      <c r="AH457" s="11"/>
      <c r="AI457" s="11"/>
      <c r="AJ457" s="11"/>
      <c r="AK457" s="11"/>
    </row>
    <row r="458" ht="13.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89"/>
      <c r="AB458" s="11"/>
      <c r="AC458" s="264"/>
      <c r="AD458" s="11"/>
      <c r="AE458" s="11"/>
      <c r="AF458" s="11"/>
      <c r="AG458" s="11"/>
      <c r="AH458" s="11"/>
      <c r="AI458" s="11"/>
      <c r="AJ458" s="11"/>
      <c r="AK458" s="11"/>
    </row>
    <row r="459" ht="13.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89"/>
      <c r="AB459" s="11"/>
      <c r="AC459" s="264"/>
      <c r="AD459" s="11"/>
      <c r="AE459" s="11"/>
      <c r="AF459" s="11"/>
      <c r="AG459" s="11"/>
      <c r="AH459" s="11"/>
      <c r="AI459" s="11"/>
      <c r="AJ459" s="11"/>
      <c r="AK459" s="11"/>
    </row>
    <row r="460" ht="13.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89"/>
      <c r="AB460" s="11"/>
      <c r="AC460" s="264"/>
      <c r="AD460" s="11"/>
      <c r="AE460" s="11"/>
      <c r="AF460" s="11"/>
      <c r="AG460" s="11"/>
      <c r="AH460" s="11"/>
      <c r="AI460" s="11"/>
      <c r="AJ460" s="11"/>
      <c r="AK460" s="11"/>
    </row>
    <row r="461" ht="13.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89"/>
      <c r="AB461" s="11"/>
      <c r="AC461" s="264"/>
      <c r="AD461" s="11"/>
      <c r="AE461" s="11"/>
      <c r="AF461" s="11"/>
      <c r="AG461" s="11"/>
      <c r="AH461" s="11"/>
      <c r="AI461" s="11"/>
      <c r="AJ461" s="11"/>
      <c r="AK461" s="11"/>
    </row>
    <row r="462" ht="13.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89"/>
      <c r="AB462" s="11"/>
      <c r="AC462" s="264"/>
      <c r="AD462" s="11"/>
      <c r="AE462" s="11"/>
      <c r="AF462" s="11"/>
      <c r="AG462" s="11"/>
      <c r="AH462" s="11"/>
      <c r="AI462" s="11"/>
      <c r="AJ462" s="11"/>
      <c r="AK462" s="11"/>
    </row>
    <row r="463" ht="13.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89"/>
      <c r="AB463" s="11"/>
      <c r="AC463" s="264"/>
      <c r="AD463" s="11"/>
      <c r="AE463" s="11"/>
      <c r="AF463" s="11"/>
      <c r="AG463" s="11"/>
      <c r="AH463" s="11"/>
      <c r="AI463" s="11"/>
      <c r="AJ463" s="11"/>
      <c r="AK463" s="11"/>
    </row>
    <row r="464" ht="13.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89"/>
      <c r="AB464" s="11"/>
      <c r="AC464" s="264"/>
      <c r="AD464" s="11"/>
      <c r="AE464" s="11"/>
      <c r="AF464" s="11"/>
      <c r="AG464" s="11"/>
      <c r="AH464" s="11"/>
      <c r="AI464" s="11"/>
      <c r="AJ464" s="11"/>
      <c r="AK464" s="11"/>
    </row>
    <row r="465" ht="13.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89"/>
      <c r="AB465" s="11"/>
      <c r="AC465" s="264"/>
      <c r="AD465" s="11"/>
      <c r="AE465" s="11"/>
      <c r="AF465" s="11"/>
      <c r="AG465" s="11"/>
      <c r="AH465" s="11"/>
      <c r="AI465" s="11"/>
      <c r="AJ465" s="11"/>
      <c r="AK465" s="11"/>
    </row>
    <row r="466" ht="13.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89"/>
      <c r="AB466" s="11"/>
      <c r="AC466" s="264"/>
      <c r="AD466" s="11"/>
      <c r="AE466" s="11"/>
      <c r="AF466" s="11"/>
      <c r="AG466" s="11"/>
      <c r="AH466" s="11"/>
      <c r="AI466" s="11"/>
      <c r="AJ466" s="11"/>
      <c r="AK466" s="11"/>
    </row>
    <row r="467" ht="13.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89"/>
      <c r="AB467" s="11"/>
      <c r="AC467" s="264"/>
      <c r="AD467" s="11"/>
      <c r="AE467" s="11"/>
      <c r="AF467" s="11"/>
      <c r="AG467" s="11"/>
      <c r="AH467" s="11"/>
      <c r="AI467" s="11"/>
      <c r="AJ467" s="11"/>
      <c r="AK467" s="11"/>
    </row>
    <row r="468" ht="13.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89"/>
      <c r="AB468" s="11"/>
      <c r="AC468" s="264"/>
      <c r="AD468" s="11"/>
      <c r="AE468" s="11"/>
      <c r="AF468" s="11"/>
      <c r="AG468" s="11"/>
      <c r="AH468" s="11"/>
      <c r="AI468" s="11"/>
      <c r="AJ468" s="11"/>
      <c r="AK468" s="11"/>
    </row>
    <row r="469" ht="13.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89"/>
      <c r="AB469" s="11"/>
      <c r="AC469" s="264"/>
      <c r="AD469" s="11"/>
      <c r="AE469" s="11"/>
      <c r="AF469" s="11"/>
      <c r="AG469" s="11"/>
      <c r="AH469" s="11"/>
      <c r="AI469" s="11"/>
      <c r="AJ469" s="11"/>
      <c r="AK469" s="11"/>
    </row>
    <row r="470" ht="13.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89"/>
      <c r="AB470" s="11"/>
      <c r="AC470" s="264"/>
      <c r="AD470" s="11"/>
      <c r="AE470" s="11"/>
      <c r="AF470" s="11"/>
      <c r="AG470" s="11"/>
      <c r="AH470" s="11"/>
      <c r="AI470" s="11"/>
      <c r="AJ470" s="11"/>
      <c r="AK470" s="11"/>
    </row>
    <row r="471" ht="13.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89"/>
      <c r="AB471" s="11"/>
      <c r="AC471" s="264"/>
      <c r="AD471" s="11"/>
      <c r="AE471" s="11"/>
      <c r="AF471" s="11"/>
      <c r="AG471" s="11"/>
      <c r="AH471" s="11"/>
      <c r="AI471" s="11"/>
      <c r="AJ471" s="11"/>
      <c r="AK471" s="11"/>
    </row>
    <row r="472" ht="13.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89"/>
      <c r="AB472" s="11"/>
      <c r="AC472" s="264"/>
      <c r="AD472" s="11"/>
      <c r="AE472" s="11"/>
      <c r="AF472" s="11"/>
      <c r="AG472" s="11"/>
      <c r="AH472" s="11"/>
      <c r="AI472" s="11"/>
      <c r="AJ472" s="11"/>
      <c r="AK472" s="11"/>
    </row>
    <row r="473" ht="13.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89"/>
      <c r="AB473" s="11"/>
      <c r="AC473" s="264"/>
      <c r="AD473" s="11"/>
      <c r="AE473" s="11"/>
      <c r="AF473" s="11"/>
      <c r="AG473" s="11"/>
      <c r="AH473" s="11"/>
      <c r="AI473" s="11"/>
      <c r="AJ473" s="11"/>
      <c r="AK473" s="11"/>
    </row>
    <row r="474" ht="13.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89"/>
      <c r="AB474" s="11"/>
      <c r="AC474" s="264"/>
      <c r="AD474" s="11"/>
      <c r="AE474" s="11"/>
      <c r="AF474" s="11"/>
      <c r="AG474" s="11"/>
      <c r="AH474" s="11"/>
      <c r="AI474" s="11"/>
      <c r="AJ474" s="11"/>
      <c r="AK474" s="11"/>
    </row>
    <row r="475" ht="13.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89"/>
      <c r="AB475" s="11"/>
      <c r="AC475" s="264"/>
      <c r="AD475" s="11"/>
      <c r="AE475" s="11"/>
      <c r="AF475" s="11"/>
      <c r="AG475" s="11"/>
      <c r="AH475" s="11"/>
      <c r="AI475" s="11"/>
      <c r="AJ475" s="11"/>
      <c r="AK475" s="11"/>
    </row>
    <row r="476" ht="13.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89"/>
      <c r="AB476" s="11"/>
      <c r="AC476" s="264"/>
      <c r="AD476" s="11"/>
      <c r="AE476" s="11"/>
      <c r="AF476" s="11"/>
      <c r="AG476" s="11"/>
      <c r="AH476" s="11"/>
      <c r="AI476" s="11"/>
      <c r="AJ476" s="11"/>
      <c r="AK476" s="11"/>
    </row>
    <row r="477" ht="13.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89"/>
      <c r="AB477" s="11"/>
      <c r="AC477" s="264"/>
      <c r="AD477" s="11"/>
      <c r="AE477" s="11"/>
      <c r="AF477" s="11"/>
      <c r="AG477" s="11"/>
      <c r="AH477" s="11"/>
      <c r="AI477" s="11"/>
      <c r="AJ477" s="11"/>
      <c r="AK477" s="11"/>
    </row>
    <row r="478" ht="13.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89"/>
      <c r="AB478" s="11"/>
      <c r="AC478" s="264"/>
      <c r="AD478" s="11"/>
      <c r="AE478" s="11"/>
      <c r="AF478" s="11"/>
      <c r="AG478" s="11"/>
      <c r="AH478" s="11"/>
      <c r="AI478" s="11"/>
      <c r="AJ478" s="11"/>
      <c r="AK478" s="11"/>
    </row>
    <row r="479" ht="13.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89"/>
      <c r="AB479" s="11"/>
      <c r="AC479" s="264"/>
      <c r="AD479" s="11"/>
      <c r="AE479" s="11"/>
      <c r="AF479" s="11"/>
      <c r="AG479" s="11"/>
      <c r="AH479" s="11"/>
      <c r="AI479" s="11"/>
      <c r="AJ479" s="11"/>
      <c r="AK479" s="11"/>
    </row>
    <row r="480" ht="13.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89"/>
      <c r="AB480" s="11"/>
      <c r="AC480" s="264"/>
      <c r="AD480" s="11"/>
      <c r="AE480" s="11"/>
      <c r="AF480" s="11"/>
      <c r="AG480" s="11"/>
      <c r="AH480" s="11"/>
      <c r="AI480" s="11"/>
      <c r="AJ480" s="11"/>
      <c r="AK480" s="11"/>
    </row>
    <row r="481" ht="13.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89"/>
      <c r="AB481" s="11"/>
      <c r="AC481" s="264"/>
      <c r="AD481" s="11"/>
      <c r="AE481" s="11"/>
      <c r="AF481" s="11"/>
      <c r="AG481" s="11"/>
      <c r="AH481" s="11"/>
      <c r="AI481" s="11"/>
      <c r="AJ481" s="11"/>
      <c r="AK481" s="11"/>
    </row>
    <row r="482" ht="13.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89"/>
      <c r="AB482" s="11"/>
      <c r="AC482" s="264"/>
      <c r="AD482" s="11"/>
      <c r="AE482" s="11"/>
      <c r="AF482" s="11"/>
      <c r="AG482" s="11"/>
      <c r="AH482" s="11"/>
      <c r="AI482" s="11"/>
      <c r="AJ482" s="11"/>
      <c r="AK482" s="11"/>
    </row>
    <row r="483" ht="13.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89"/>
      <c r="AB483" s="11"/>
      <c r="AC483" s="264"/>
      <c r="AD483" s="11"/>
      <c r="AE483" s="11"/>
      <c r="AF483" s="11"/>
      <c r="AG483" s="11"/>
      <c r="AH483" s="11"/>
      <c r="AI483" s="11"/>
      <c r="AJ483" s="11"/>
      <c r="AK483" s="11"/>
    </row>
    <row r="484" ht="13.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89"/>
      <c r="AB484" s="11"/>
      <c r="AC484" s="264"/>
      <c r="AD484" s="11"/>
      <c r="AE484" s="11"/>
      <c r="AF484" s="11"/>
      <c r="AG484" s="11"/>
      <c r="AH484" s="11"/>
      <c r="AI484" s="11"/>
      <c r="AJ484" s="11"/>
      <c r="AK484" s="11"/>
    </row>
    <row r="485" ht="13.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89"/>
      <c r="AB485" s="11"/>
      <c r="AC485" s="264"/>
      <c r="AD485" s="11"/>
      <c r="AE485" s="11"/>
      <c r="AF485" s="11"/>
      <c r="AG485" s="11"/>
      <c r="AH485" s="11"/>
      <c r="AI485" s="11"/>
      <c r="AJ485" s="11"/>
      <c r="AK485" s="11"/>
    </row>
    <row r="486" ht="13.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89"/>
      <c r="AB486" s="11"/>
      <c r="AC486" s="264"/>
      <c r="AD486" s="11"/>
      <c r="AE486" s="11"/>
      <c r="AF486" s="11"/>
      <c r="AG486" s="11"/>
      <c r="AH486" s="11"/>
      <c r="AI486" s="11"/>
      <c r="AJ486" s="11"/>
      <c r="AK486" s="11"/>
    </row>
    <row r="487" ht="13.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89"/>
      <c r="AB487" s="11"/>
      <c r="AC487" s="264"/>
      <c r="AD487" s="11"/>
      <c r="AE487" s="11"/>
      <c r="AF487" s="11"/>
      <c r="AG487" s="11"/>
      <c r="AH487" s="11"/>
      <c r="AI487" s="11"/>
      <c r="AJ487" s="11"/>
      <c r="AK487" s="11"/>
    </row>
    <row r="488" ht="13.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89"/>
      <c r="AB488" s="11"/>
      <c r="AC488" s="264"/>
      <c r="AD488" s="11"/>
      <c r="AE488" s="11"/>
      <c r="AF488" s="11"/>
      <c r="AG488" s="11"/>
      <c r="AH488" s="11"/>
      <c r="AI488" s="11"/>
      <c r="AJ488" s="11"/>
      <c r="AK488" s="11"/>
    </row>
    <row r="489" ht="13.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89"/>
      <c r="AB489" s="11"/>
      <c r="AC489" s="264"/>
      <c r="AD489" s="11"/>
      <c r="AE489" s="11"/>
      <c r="AF489" s="11"/>
      <c r="AG489" s="11"/>
      <c r="AH489" s="11"/>
      <c r="AI489" s="11"/>
      <c r="AJ489" s="11"/>
      <c r="AK489" s="11"/>
    </row>
    <row r="490" ht="13.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89"/>
      <c r="AB490" s="11"/>
      <c r="AC490" s="264"/>
      <c r="AD490" s="11"/>
      <c r="AE490" s="11"/>
      <c r="AF490" s="11"/>
      <c r="AG490" s="11"/>
      <c r="AH490" s="11"/>
      <c r="AI490" s="11"/>
      <c r="AJ490" s="11"/>
      <c r="AK490" s="11"/>
    </row>
    <row r="491" ht="13.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89"/>
      <c r="AB491" s="11"/>
      <c r="AC491" s="264"/>
      <c r="AD491" s="11"/>
      <c r="AE491" s="11"/>
      <c r="AF491" s="11"/>
      <c r="AG491" s="11"/>
      <c r="AH491" s="11"/>
      <c r="AI491" s="11"/>
      <c r="AJ491" s="11"/>
      <c r="AK491" s="11"/>
    </row>
    <row r="492" ht="13.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89"/>
      <c r="AB492" s="11"/>
      <c r="AC492" s="264"/>
      <c r="AD492" s="11"/>
      <c r="AE492" s="11"/>
      <c r="AF492" s="11"/>
      <c r="AG492" s="11"/>
      <c r="AH492" s="11"/>
      <c r="AI492" s="11"/>
      <c r="AJ492" s="11"/>
      <c r="AK492" s="11"/>
    </row>
    <row r="493" ht="13.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89"/>
      <c r="AB493" s="11"/>
      <c r="AC493" s="264"/>
      <c r="AD493" s="11"/>
      <c r="AE493" s="11"/>
      <c r="AF493" s="11"/>
      <c r="AG493" s="11"/>
      <c r="AH493" s="11"/>
      <c r="AI493" s="11"/>
      <c r="AJ493" s="11"/>
      <c r="AK493" s="11"/>
    </row>
    <row r="494" ht="13.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89"/>
      <c r="AB494" s="11"/>
      <c r="AC494" s="264"/>
      <c r="AD494" s="11"/>
      <c r="AE494" s="11"/>
      <c r="AF494" s="11"/>
      <c r="AG494" s="11"/>
      <c r="AH494" s="11"/>
      <c r="AI494" s="11"/>
      <c r="AJ494" s="11"/>
      <c r="AK494" s="11"/>
    </row>
    <row r="495" ht="13.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89"/>
      <c r="AB495" s="11"/>
      <c r="AC495" s="264"/>
      <c r="AD495" s="11"/>
      <c r="AE495" s="11"/>
      <c r="AF495" s="11"/>
      <c r="AG495" s="11"/>
      <c r="AH495" s="11"/>
      <c r="AI495" s="11"/>
      <c r="AJ495" s="11"/>
      <c r="AK495" s="11"/>
    </row>
    <row r="496" ht="13.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89"/>
      <c r="AB496" s="11"/>
      <c r="AC496" s="264"/>
      <c r="AD496" s="11"/>
      <c r="AE496" s="11"/>
      <c r="AF496" s="11"/>
      <c r="AG496" s="11"/>
      <c r="AH496" s="11"/>
      <c r="AI496" s="11"/>
      <c r="AJ496" s="11"/>
      <c r="AK496" s="11"/>
    </row>
    <row r="497" ht="13.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89"/>
      <c r="AB497" s="11"/>
      <c r="AC497" s="264"/>
      <c r="AD497" s="11"/>
      <c r="AE497" s="11"/>
      <c r="AF497" s="11"/>
      <c r="AG497" s="11"/>
      <c r="AH497" s="11"/>
      <c r="AI497" s="11"/>
      <c r="AJ497" s="11"/>
      <c r="AK497" s="11"/>
    </row>
    <row r="498" ht="13.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89"/>
      <c r="AB498" s="11"/>
      <c r="AC498" s="264"/>
      <c r="AD498" s="11"/>
      <c r="AE498" s="11"/>
      <c r="AF498" s="11"/>
      <c r="AG498" s="11"/>
      <c r="AH498" s="11"/>
      <c r="AI498" s="11"/>
      <c r="AJ498" s="11"/>
      <c r="AK498" s="11"/>
    </row>
    <row r="499" ht="13.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89"/>
      <c r="AB499" s="11"/>
      <c r="AC499" s="264"/>
      <c r="AD499" s="11"/>
      <c r="AE499" s="11"/>
      <c r="AF499" s="11"/>
      <c r="AG499" s="11"/>
      <c r="AH499" s="11"/>
      <c r="AI499" s="11"/>
      <c r="AJ499" s="11"/>
      <c r="AK499" s="11"/>
    </row>
    <row r="500" ht="13.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89"/>
      <c r="AB500" s="11"/>
      <c r="AC500" s="264"/>
      <c r="AD500" s="11"/>
      <c r="AE500" s="11"/>
      <c r="AF500" s="11"/>
      <c r="AG500" s="11"/>
      <c r="AH500" s="11"/>
      <c r="AI500" s="11"/>
      <c r="AJ500" s="11"/>
      <c r="AK500" s="11"/>
    </row>
    <row r="501" ht="13.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89"/>
      <c r="AB501" s="11"/>
      <c r="AC501" s="264"/>
      <c r="AD501" s="11"/>
      <c r="AE501" s="11"/>
      <c r="AF501" s="11"/>
      <c r="AG501" s="11"/>
      <c r="AH501" s="11"/>
      <c r="AI501" s="11"/>
      <c r="AJ501" s="11"/>
      <c r="AK501" s="11"/>
    </row>
    <row r="502" ht="13.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89"/>
      <c r="AB502" s="11"/>
      <c r="AC502" s="264"/>
      <c r="AD502" s="11"/>
      <c r="AE502" s="11"/>
      <c r="AF502" s="11"/>
      <c r="AG502" s="11"/>
      <c r="AH502" s="11"/>
      <c r="AI502" s="11"/>
      <c r="AJ502" s="11"/>
      <c r="AK502" s="11"/>
    </row>
    <row r="503" ht="13.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89"/>
      <c r="AB503" s="11"/>
      <c r="AC503" s="264"/>
      <c r="AD503" s="11"/>
      <c r="AE503" s="11"/>
      <c r="AF503" s="11"/>
      <c r="AG503" s="11"/>
      <c r="AH503" s="11"/>
      <c r="AI503" s="11"/>
      <c r="AJ503" s="11"/>
      <c r="AK503" s="11"/>
    </row>
    <row r="504" ht="13.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89"/>
      <c r="AB504" s="11"/>
      <c r="AC504" s="264"/>
      <c r="AD504" s="11"/>
      <c r="AE504" s="11"/>
      <c r="AF504" s="11"/>
      <c r="AG504" s="11"/>
      <c r="AH504" s="11"/>
      <c r="AI504" s="11"/>
      <c r="AJ504" s="11"/>
      <c r="AK504" s="11"/>
    </row>
    <row r="505" ht="13.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89"/>
      <c r="AB505" s="11"/>
      <c r="AC505" s="264"/>
      <c r="AD505" s="11"/>
      <c r="AE505" s="11"/>
      <c r="AF505" s="11"/>
      <c r="AG505" s="11"/>
      <c r="AH505" s="11"/>
      <c r="AI505" s="11"/>
      <c r="AJ505" s="11"/>
      <c r="AK505" s="11"/>
    </row>
    <row r="506" ht="13.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89"/>
      <c r="AB506" s="11"/>
      <c r="AC506" s="264"/>
      <c r="AD506" s="11"/>
      <c r="AE506" s="11"/>
      <c r="AF506" s="11"/>
      <c r="AG506" s="11"/>
      <c r="AH506" s="11"/>
      <c r="AI506" s="11"/>
      <c r="AJ506" s="11"/>
      <c r="AK506" s="11"/>
    </row>
    <row r="507" ht="13.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89"/>
      <c r="AB507" s="11"/>
      <c r="AC507" s="264"/>
      <c r="AD507" s="11"/>
      <c r="AE507" s="11"/>
      <c r="AF507" s="11"/>
      <c r="AG507" s="11"/>
      <c r="AH507" s="11"/>
      <c r="AI507" s="11"/>
      <c r="AJ507" s="11"/>
      <c r="AK507" s="11"/>
    </row>
    <row r="508" ht="13.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89"/>
      <c r="AB508" s="11"/>
      <c r="AC508" s="264"/>
      <c r="AD508" s="11"/>
      <c r="AE508" s="11"/>
      <c r="AF508" s="11"/>
      <c r="AG508" s="11"/>
      <c r="AH508" s="11"/>
      <c r="AI508" s="11"/>
      <c r="AJ508" s="11"/>
      <c r="AK508" s="11"/>
    </row>
    <row r="509" ht="13.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89"/>
      <c r="AB509" s="11"/>
      <c r="AC509" s="264"/>
      <c r="AD509" s="11"/>
      <c r="AE509" s="11"/>
      <c r="AF509" s="11"/>
      <c r="AG509" s="11"/>
      <c r="AH509" s="11"/>
      <c r="AI509" s="11"/>
      <c r="AJ509" s="11"/>
      <c r="AK509" s="11"/>
    </row>
    <row r="510" ht="13.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89"/>
      <c r="AB510" s="11"/>
      <c r="AC510" s="264"/>
      <c r="AD510" s="11"/>
      <c r="AE510" s="11"/>
      <c r="AF510" s="11"/>
      <c r="AG510" s="11"/>
      <c r="AH510" s="11"/>
      <c r="AI510" s="11"/>
      <c r="AJ510" s="11"/>
      <c r="AK510" s="11"/>
    </row>
    <row r="511" ht="13.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89"/>
      <c r="AB511" s="11"/>
      <c r="AC511" s="264"/>
      <c r="AD511" s="11"/>
      <c r="AE511" s="11"/>
      <c r="AF511" s="11"/>
      <c r="AG511" s="11"/>
      <c r="AH511" s="11"/>
      <c r="AI511" s="11"/>
      <c r="AJ511" s="11"/>
      <c r="AK511" s="11"/>
    </row>
    <row r="512" ht="13.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89"/>
      <c r="AB512" s="11"/>
      <c r="AC512" s="264"/>
      <c r="AD512" s="11"/>
      <c r="AE512" s="11"/>
      <c r="AF512" s="11"/>
      <c r="AG512" s="11"/>
      <c r="AH512" s="11"/>
      <c r="AI512" s="11"/>
      <c r="AJ512" s="11"/>
      <c r="AK512" s="11"/>
    </row>
    <row r="513" ht="13.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89"/>
      <c r="AB513" s="11"/>
      <c r="AC513" s="264"/>
      <c r="AD513" s="11"/>
      <c r="AE513" s="11"/>
      <c r="AF513" s="11"/>
      <c r="AG513" s="11"/>
      <c r="AH513" s="11"/>
      <c r="AI513" s="11"/>
      <c r="AJ513" s="11"/>
      <c r="AK513" s="11"/>
    </row>
    <row r="514" ht="13.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89"/>
      <c r="AB514" s="11"/>
      <c r="AC514" s="264"/>
      <c r="AD514" s="11"/>
      <c r="AE514" s="11"/>
      <c r="AF514" s="11"/>
      <c r="AG514" s="11"/>
      <c r="AH514" s="11"/>
      <c r="AI514" s="11"/>
      <c r="AJ514" s="11"/>
      <c r="AK514" s="11"/>
    </row>
    <row r="515" ht="13.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89"/>
      <c r="AB515" s="11"/>
      <c r="AC515" s="264"/>
      <c r="AD515" s="11"/>
      <c r="AE515" s="11"/>
      <c r="AF515" s="11"/>
      <c r="AG515" s="11"/>
      <c r="AH515" s="11"/>
      <c r="AI515" s="11"/>
      <c r="AJ515" s="11"/>
      <c r="AK515" s="11"/>
    </row>
    <row r="516" ht="13.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89"/>
      <c r="AB516" s="11"/>
      <c r="AC516" s="264"/>
      <c r="AD516" s="11"/>
      <c r="AE516" s="11"/>
      <c r="AF516" s="11"/>
      <c r="AG516" s="11"/>
      <c r="AH516" s="11"/>
      <c r="AI516" s="11"/>
      <c r="AJ516" s="11"/>
      <c r="AK516" s="11"/>
    </row>
    <row r="517" ht="13.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89"/>
      <c r="AB517" s="11"/>
      <c r="AC517" s="264"/>
      <c r="AD517" s="11"/>
      <c r="AE517" s="11"/>
      <c r="AF517" s="11"/>
      <c r="AG517" s="11"/>
      <c r="AH517" s="11"/>
      <c r="AI517" s="11"/>
      <c r="AJ517" s="11"/>
      <c r="AK517" s="11"/>
    </row>
    <row r="518" ht="13.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89"/>
      <c r="AB518" s="11"/>
      <c r="AC518" s="264"/>
      <c r="AD518" s="11"/>
      <c r="AE518" s="11"/>
      <c r="AF518" s="11"/>
      <c r="AG518" s="11"/>
      <c r="AH518" s="11"/>
      <c r="AI518" s="11"/>
      <c r="AJ518" s="11"/>
      <c r="AK518" s="11"/>
    </row>
    <row r="519" ht="13.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89"/>
      <c r="AB519" s="11"/>
      <c r="AC519" s="264"/>
      <c r="AD519" s="11"/>
      <c r="AE519" s="11"/>
      <c r="AF519" s="11"/>
      <c r="AG519" s="11"/>
      <c r="AH519" s="11"/>
      <c r="AI519" s="11"/>
      <c r="AJ519" s="11"/>
      <c r="AK519" s="11"/>
    </row>
    <row r="520" ht="13.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89"/>
      <c r="AB520" s="11"/>
      <c r="AC520" s="264"/>
      <c r="AD520" s="11"/>
      <c r="AE520" s="11"/>
      <c r="AF520" s="11"/>
      <c r="AG520" s="11"/>
      <c r="AH520" s="11"/>
      <c r="AI520" s="11"/>
      <c r="AJ520" s="11"/>
      <c r="AK520" s="11"/>
    </row>
    <row r="521" ht="13.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89"/>
      <c r="AB521" s="11"/>
      <c r="AC521" s="264"/>
      <c r="AD521" s="11"/>
      <c r="AE521" s="11"/>
      <c r="AF521" s="11"/>
      <c r="AG521" s="11"/>
      <c r="AH521" s="11"/>
      <c r="AI521" s="11"/>
      <c r="AJ521" s="11"/>
      <c r="AK521" s="11"/>
    </row>
    <row r="522" ht="13.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89"/>
      <c r="AB522" s="11"/>
      <c r="AC522" s="264"/>
      <c r="AD522" s="11"/>
      <c r="AE522" s="11"/>
      <c r="AF522" s="11"/>
      <c r="AG522" s="11"/>
      <c r="AH522" s="11"/>
      <c r="AI522" s="11"/>
      <c r="AJ522" s="11"/>
      <c r="AK522" s="11"/>
    </row>
    <row r="523" ht="13.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89"/>
      <c r="AB523" s="11"/>
      <c r="AC523" s="264"/>
      <c r="AD523" s="11"/>
      <c r="AE523" s="11"/>
      <c r="AF523" s="11"/>
      <c r="AG523" s="11"/>
      <c r="AH523" s="11"/>
      <c r="AI523" s="11"/>
      <c r="AJ523" s="11"/>
      <c r="AK523" s="11"/>
    </row>
    <row r="524" ht="13.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89"/>
      <c r="AB524" s="11"/>
      <c r="AC524" s="264"/>
      <c r="AD524" s="11"/>
      <c r="AE524" s="11"/>
      <c r="AF524" s="11"/>
      <c r="AG524" s="11"/>
      <c r="AH524" s="11"/>
      <c r="AI524" s="11"/>
      <c r="AJ524" s="11"/>
      <c r="AK524" s="11"/>
    </row>
    <row r="525" ht="13.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89"/>
      <c r="AB525" s="11"/>
      <c r="AC525" s="264"/>
      <c r="AD525" s="11"/>
      <c r="AE525" s="11"/>
      <c r="AF525" s="11"/>
      <c r="AG525" s="11"/>
      <c r="AH525" s="11"/>
      <c r="AI525" s="11"/>
      <c r="AJ525" s="11"/>
      <c r="AK525" s="11"/>
    </row>
    <row r="526" ht="13.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89"/>
      <c r="AB526" s="11"/>
      <c r="AC526" s="264"/>
      <c r="AD526" s="11"/>
      <c r="AE526" s="11"/>
      <c r="AF526" s="11"/>
      <c r="AG526" s="11"/>
      <c r="AH526" s="11"/>
      <c r="AI526" s="11"/>
      <c r="AJ526" s="11"/>
      <c r="AK526" s="11"/>
    </row>
    <row r="527" ht="13.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89"/>
      <c r="AB527" s="11"/>
      <c r="AC527" s="264"/>
      <c r="AD527" s="11"/>
      <c r="AE527" s="11"/>
      <c r="AF527" s="11"/>
      <c r="AG527" s="11"/>
      <c r="AH527" s="11"/>
      <c r="AI527" s="11"/>
      <c r="AJ527" s="11"/>
      <c r="AK527" s="11"/>
    </row>
    <row r="528" ht="13.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89"/>
      <c r="AB528" s="11"/>
      <c r="AC528" s="264"/>
      <c r="AD528" s="11"/>
      <c r="AE528" s="11"/>
      <c r="AF528" s="11"/>
      <c r="AG528" s="11"/>
      <c r="AH528" s="11"/>
      <c r="AI528" s="11"/>
      <c r="AJ528" s="11"/>
      <c r="AK528" s="11"/>
    </row>
    <row r="529" ht="13.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89"/>
      <c r="AB529" s="11"/>
      <c r="AC529" s="264"/>
      <c r="AD529" s="11"/>
      <c r="AE529" s="11"/>
      <c r="AF529" s="11"/>
      <c r="AG529" s="11"/>
      <c r="AH529" s="11"/>
      <c r="AI529" s="11"/>
      <c r="AJ529" s="11"/>
      <c r="AK529" s="11"/>
    </row>
    <row r="530" ht="13.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89"/>
      <c r="AB530" s="11"/>
      <c r="AC530" s="264"/>
      <c r="AD530" s="11"/>
      <c r="AE530" s="11"/>
      <c r="AF530" s="11"/>
      <c r="AG530" s="11"/>
      <c r="AH530" s="11"/>
      <c r="AI530" s="11"/>
      <c r="AJ530" s="11"/>
      <c r="AK530" s="11"/>
    </row>
    <row r="531" ht="13.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89"/>
      <c r="AB531" s="11"/>
      <c r="AC531" s="264"/>
      <c r="AD531" s="11"/>
      <c r="AE531" s="11"/>
      <c r="AF531" s="11"/>
      <c r="AG531" s="11"/>
      <c r="AH531" s="11"/>
      <c r="AI531" s="11"/>
      <c r="AJ531" s="11"/>
      <c r="AK531" s="11"/>
    </row>
    <row r="532" ht="13.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89"/>
      <c r="AB532" s="11"/>
      <c r="AC532" s="264"/>
      <c r="AD532" s="11"/>
      <c r="AE532" s="11"/>
      <c r="AF532" s="11"/>
      <c r="AG532" s="11"/>
      <c r="AH532" s="11"/>
      <c r="AI532" s="11"/>
      <c r="AJ532" s="11"/>
      <c r="AK532" s="11"/>
    </row>
    <row r="533" ht="13.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89"/>
      <c r="AB533" s="11"/>
      <c r="AC533" s="264"/>
      <c r="AD533" s="11"/>
      <c r="AE533" s="11"/>
      <c r="AF533" s="11"/>
      <c r="AG533" s="11"/>
      <c r="AH533" s="11"/>
      <c r="AI533" s="11"/>
      <c r="AJ533" s="11"/>
      <c r="AK533" s="11"/>
    </row>
    <row r="534" ht="13.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89"/>
      <c r="AB534" s="11"/>
      <c r="AC534" s="264"/>
      <c r="AD534" s="11"/>
      <c r="AE534" s="11"/>
      <c r="AF534" s="11"/>
      <c r="AG534" s="11"/>
      <c r="AH534" s="11"/>
      <c r="AI534" s="11"/>
      <c r="AJ534" s="11"/>
      <c r="AK534" s="11"/>
    </row>
    <row r="535" ht="13.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89"/>
      <c r="AB535" s="11"/>
      <c r="AC535" s="264"/>
      <c r="AD535" s="11"/>
      <c r="AE535" s="11"/>
      <c r="AF535" s="11"/>
      <c r="AG535" s="11"/>
      <c r="AH535" s="11"/>
      <c r="AI535" s="11"/>
      <c r="AJ535" s="11"/>
      <c r="AK535" s="11"/>
    </row>
    <row r="536" ht="13.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89"/>
      <c r="AB536" s="11"/>
      <c r="AC536" s="264"/>
      <c r="AD536" s="11"/>
      <c r="AE536" s="11"/>
      <c r="AF536" s="11"/>
      <c r="AG536" s="11"/>
      <c r="AH536" s="11"/>
      <c r="AI536" s="11"/>
      <c r="AJ536" s="11"/>
      <c r="AK536" s="11"/>
    </row>
    <row r="537" ht="13.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89"/>
      <c r="AB537" s="11"/>
      <c r="AC537" s="264"/>
      <c r="AD537" s="11"/>
      <c r="AE537" s="11"/>
      <c r="AF537" s="11"/>
      <c r="AG537" s="11"/>
      <c r="AH537" s="11"/>
      <c r="AI537" s="11"/>
      <c r="AJ537" s="11"/>
      <c r="AK537" s="11"/>
    </row>
    <row r="538" ht="13.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89"/>
      <c r="AB538" s="11"/>
      <c r="AC538" s="264"/>
      <c r="AD538" s="11"/>
      <c r="AE538" s="11"/>
      <c r="AF538" s="11"/>
      <c r="AG538" s="11"/>
      <c r="AH538" s="11"/>
      <c r="AI538" s="11"/>
      <c r="AJ538" s="11"/>
      <c r="AK538" s="11"/>
    </row>
    <row r="539" ht="13.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89"/>
      <c r="AB539" s="11"/>
      <c r="AC539" s="264"/>
      <c r="AD539" s="11"/>
      <c r="AE539" s="11"/>
      <c r="AF539" s="11"/>
      <c r="AG539" s="11"/>
      <c r="AH539" s="11"/>
      <c r="AI539" s="11"/>
      <c r="AJ539" s="11"/>
      <c r="AK539" s="11"/>
    </row>
    <row r="540" ht="13.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89"/>
      <c r="AB540" s="11"/>
      <c r="AC540" s="264"/>
      <c r="AD540" s="11"/>
      <c r="AE540" s="11"/>
      <c r="AF540" s="11"/>
      <c r="AG540" s="11"/>
      <c r="AH540" s="11"/>
      <c r="AI540" s="11"/>
      <c r="AJ540" s="11"/>
      <c r="AK540" s="11"/>
    </row>
    <row r="541" ht="13.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89"/>
      <c r="AB541" s="11"/>
      <c r="AC541" s="264"/>
      <c r="AD541" s="11"/>
      <c r="AE541" s="11"/>
      <c r="AF541" s="11"/>
      <c r="AG541" s="11"/>
      <c r="AH541" s="11"/>
      <c r="AI541" s="11"/>
      <c r="AJ541" s="11"/>
      <c r="AK541" s="11"/>
    </row>
    <row r="542" ht="13.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89"/>
      <c r="AB542" s="11"/>
      <c r="AC542" s="264"/>
      <c r="AD542" s="11"/>
      <c r="AE542" s="11"/>
      <c r="AF542" s="11"/>
      <c r="AG542" s="11"/>
      <c r="AH542" s="11"/>
      <c r="AI542" s="11"/>
      <c r="AJ542" s="11"/>
      <c r="AK542" s="11"/>
    </row>
    <row r="543" ht="13.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89"/>
      <c r="AB543" s="11"/>
      <c r="AC543" s="264"/>
      <c r="AD543" s="11"/>
      <c r="AE543" s="11"/>
      <c r="AF543" s="11"/>
      <c r="AG543" s="11"/>
      <c r="AH543" s="11"/>
      <c r="AI543" s="11"/>
      <c r="AJ543" s="11"/>
      <c r="AK543" s="11"/>
    </row>
    <row r="544" ht="13.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89"/>
      <c r="AB544" s="11"/>
      <c r="AC544" s="264"/>
      <c r="AD544" s="11"/>
      <c r="AE544" s="11"/>
      <c r="AF544" s="11"/>
      <c r="AG544" s="11"/>
      <c r="AH544" s="11"/>
      <c r="AI544" s="11"/>
      <c r="AJ544" s="11"/>
      <c r="AK544" s="11"/>
    </row>
    <row r="545" ht="13.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89"/>
      <c r="AB545" s="11"/>
      <c r="AC545" s="264"/>
      <c r="AD545" s="11"/>
      <c r="AE545" s="11"/>
      <c r="AF545" s="11"/>
      <c r="AG545" s="11"/>
      <c r="AH545" s="11"/>
      <c r="AI545" s="11"/>
      <c r="AJ545" s="11"/>
      <c r="AK545" s="11"/>
    </row>
    <row r="546" ht="13.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89"/>
      <c r="AB546" s="11"/>
      <c r="AC546" s="264"/>
      <c r="AD546" s="11"/>
      <c r="AE546" s="11"/>
      <c r="AF546" s="11"/>
      <c r="AG546" s="11"/>
      <c r="AH546" s="11"/>
      <c r="AI546" s="11"/>
      <c r="AJ546" s="11"/>
      <c r="AK546" s="11"/>
    </row>
    <row r="547" ht="13.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89"/>
      <c r="AB547" s="11"/>
      <c r="AC547" s="264"/>
      <c r="AD547" s="11"/>
      <c r="AE547" s="11"/>
      <c r="AF547" s="11"/>
      <c r="AG547" s="11"/>
      <c r="AH547" s="11"/>
      <c r="AI547" s="11"/>
      <c r="AJ547" s="11"/>
      <c r="AK547" s="11"/>
    </row>
    <row r="548" ht="13.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89"/>
      <c r="AB548" s="11"/>
      <c r="AC548" s="264"/>
      <c r="AD548" s="11"/>
      <c r="AE548" s="11"/>
      <c r="AF548" s="11"/>
      <c r="AG548" s="11"/>
      <c r="AH548" s="11"/>
      <c r="AI548" s="11"/>
      <c r="AJ548" s="11"/>
      <c r="AK548" s="11"/>
    </row>
    <row r="549" ht="13.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89"/>
      <c r="AB549" s="11"/>
      <c r="AC549" s="264"/>
      <c r="AD549" s="11"/>
      <c r="AE549" s="11"/>
      <c r="AF549" s="11"/>
      <c r="AG549" s="11"/>
      <c r="AH549" s="11"/>
      <c r="AI549" s="11"/>
      <c r="AJ549" s="11"/>
      <c r="AK549" s="11"/>
    </row>
    <row r="550" ht="13.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89"/>
      <c r="AB550" s="11"/>
      <c r="AC550" s="264"/>
      <c r="AD550" s="11"/>
      <c r="AE550" s="11"/>
      <c r="AF550" s="11"/>
      <c r="AG550" s="11"/>
      <c r="AH550" s="11"/>
      <c r="AI550" s="11"/>
      <c r="AJ550" s="11"/>
      <c r="AK550" s="11"/>
    </row>
    <row r="551" ht="13.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89"/>
      <c r="AB551" s="11"/>
      <c r="AC551" s="264"/>
      <c r="AD551" s="11"/>
      <c r="AE551" s="11"/>
      <c r="AF551" s="11"/>
      <c r="AG551" s="11"/>
      <c r="AH551" s="11"/>
      <c r="AI551" s="11"/>
      <c r="AJ551" s="11"/>
      <c r="AK551" s="11"/>
    </row>
    <row r="552" ht="13.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89"/>
      <c r="AB552" s="11"/>
      <c r="AC552" s="264"/>
      <c r="AD552" s="11"/>
      <c r="AE552" s="11"/>
      <c r="AF552" s="11"/>
      <c r="AG552" s="11"/>
      <c r="AH552" s="11"/>
      <c r="AI552" s="11"/>
      <c r="AJ552" s="11"/>
      <c r="AK552" s="11"/>
    </row>
    <row r="553" ht="13.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89"/>
      <c r="AB553" s="11"/>
      <c r="AC553" s="264"/>
      <c r="AD553" s="11"/>
      <c r="AE553" s="11"/>
      <c r="AF553" s="11"/>
      <c r="AG553" s="11"/>
      <c r="AH553" s="11"/>
      <c r="AI553" s="11"/>
      <c r="AJ553" s="11"/>
      <c r="AK553" s="11"/>
    </row>
    <row r="554" ht="13.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89"/>
      <c r="AB554" s="11"/>
      <c r="AC554" s="264"/>
      <c r="AD554" s="11"/>
      <c r="AE554" s="11"/>
      <c r="AF554" s="11"/>
      <c r="AG554" s="11"/>
      <c r="AH554" s="11"/>
      <c r="AI554" s="11"/>
      <c r="AJ554" s="11"/>
      <c r="AK554" s="11"/>
    </row>
    <row r="555" ht="13.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89"/>
      <c r="AB555" s="11"/>
      <c r="AC555" s="264"/>
      <c r="AD555" s="11"/>
      <c r="AE555" s="11"/>
      <c r="AF555" s="11"/>
      <c r="AG555" s="11"/>
      <c r="AH555" s="11"/>
      <c r="AI555" s="11"/>
      <c r="AJ555" s="11"/>
      <c r="AK555" s="11"/>
    </row>
    <row r="556" ht="13.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89"/>
      <c r="AB556" s="11"/>
      <c r="AC556" s="264"/>
      <c r="AD556" s="11"/>
      <c r="AE556" s="11"/>
      <c r="AF556" s="11"/>
      <c r="AG556" s="11"/>
      <c r="AH556" s="11"/>
      <c r="AI556" s="11"/>
      <c r="AJ556" s="11"/>
      <c r="AK556" s="11"/>
    </row>
    <row r="557" ht="13.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89"/>
      <c r="AB557" s="11"/>
      <c r="AC557" s="264"/>
      <c r="AD557" s="11"/>
      <c r="AE557" s="11"/>
      <c r="AF557" s="11"/>
      <c r="AG557" s="11"/>
      <c r="AH557" s="11"/>
      <c r="AI557" s="11"/>
      <c r="AJ557" s="11"/>
      <c r="AK557" s="11"/>
    </row>
    <row r="558" ht="13.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89"/>
      <c r="AB558" s="11"/>
      <c r="AC558" s="264"/>
      <c r="AD558" s="11"/>
      <c r="AE558" s="11"/>
      <c r="AF558" s="11"/>
      <c r="AG558" s="11"/>
      <c r="AH558" s="11"/>
      <c r="AI558" s="11"/>
      <c r="AJ558" s="11"/>
      <c r="AK558" s="11"/>
    </row>
    <row r="559" ht="13.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89"/>
      <c r="AB559" s="11"/>
      <c r="AC559" s="264"/>
      <c r="AD559" s="11"/>
      <c r="AE559" s="11"/>
      <c r="AF559" s="11"/>
      <c r="AG559" s="11"/>
      <c r="AH559" s="11"/>
      <c r="AI559" s="11"/>
      <c r="AJ559" s="11"/>
      <c r="AK559" s="11"/>
    </row>
    <row r="560" ht="13.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89"/>
      <c r="AB560" s="11"/>
      <c r="AC560" s="264"/>
      <c r="AD560" s="11"/>
      <c r="AE560" s="11"/>
      <c r="AF560" s="11"/>
      <c r="AG560" s="11"/>
      <c r="AH560" s="11"/>
      <c r="AI560" s="11"/>
      <c r="AJ560" s="11"/>
      <c r="AK560" s="11"/>
    </row>
    <row r="561" ht="13.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89"/>
      <c r="AB561" s="11"/>
      <c r="AC561" s="264"/>
      <c r="AD561" s="11"/>
      <c r="AE561" s="11"/>
      <c r="AF561" s="11"/>
      <c r="AG561" s="11"/>
      <c r="AH561" s="11"/>
      <c r="AI561" s="11"/>
      <c r="AJ561" s="11"/>
      <c r="AK561" s="11"/>
    </row>
    <row r="562" ht="13.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89"/>
      <c r="AB562" s="11"/>
      <c r="AC562" s="264"/>
      <c r="AD562" s="11"/>
      <c r="AE562" s="11"/>
      <c r="AF562" s="11"/>
      <c r="AG562" s="11"/>
      <c r="AH562" s="11"/>
      <c r="AI562" s="11"/>
      <c r="AJ562" s="11"/>
      <c r="AK562" s="11"/>
    </row>
    <row r="563" ht="13.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89"/>
      <c r="AB563" s="11"/>
      <c r="AC563" s="264"/>
      <c r="AD563" s="11"/>
      <c r="AE563" s="11"/>
      <c r="AF563" s="11"/>
      <c r="AG563" s="11"/>
      <c r="AH563" s="11"/>
      <c r="AI563" s="11"/>
      <c r="AJ563" s="11"/>
      <c r="AK563" s="11"/>
    </row>
    <row r="564" ht="13.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89"/>
      <c r="AB564" s="11"/>
      <c r="AC564" s="264"/>
      <c r="AD564" s="11"/>
      <c r="AE564" s="11"/>
      <c r="AF564" s="11"/>
      <c r="AG564" s="11"/>
      <c r="AH564" s="11"/>
      <c r="AI564" s="11"/>
      <c r="AJ564" s="11"/>
      <c r="AK564" s="11"/>
    </row>
    <row r="565" ht="13.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89"/>
      <c r="AB565" s="11"/>
      <c r="AC565" s="264"/>
      <c r="AD565" s="11"/>
      <c r="AE565" s="11"/>
      <c r="AF565" s="11"/>
      <c r="AG565" s="11"/>
      <c r="AH565" s="11"/>
      <c r="AI565" s="11"/>
      <c r="AJ565" s="11"/>
      <c r="AK565" s="11"/>
    </row>
    <row r="566" ht="13.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89"/>
      <c r="AB566" s="11"/>
      <c r="AC566" s="264"/>
      <c r="AD566" s="11"/>
      <c r="AE566" s="11"/>
      <c r="AF566" s="11"/>
      <c r="AG566" s="11"/>
      <c r="AH566" s="11"/>
      <c r="AI566" s="11"/>
      <c r="AJ566" s="11"/>
      <c r="AK566" s="11"/>
    </row>
    <row r="567" ht="13.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89"/>
      <c r="AB567" s="11"/>
      <c r="AC567" s="264"/>
      <c r="AD567" s="11"/>
      <c r="AE567" s="11"/>
      <c r="AF567" s="11"/>
      <c r="AG567" s="11"/>
      <c r="AH567" s="11"/>
      <c r="AI567" s="11"/>
      <c r="AJ567" s="11"/>
      <c r="AK567" s="11"/>
    </row>
    <row r="568" ht="13.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89"/>
      <c r="AB568" s="11"/>
      <c r="AC568" s="264"/>
      <c r="AD568" s="11"/>
      <c r="AE568" s="11"/>
      <c r="AF568" s="11"/>
      <c r="AG568" s="11"/>
      <c r="AH568" s="11"/>
      <c r="AI568" s="11"/>
      <c r="AJ568" s="11"/>
      <c r="AK568" s="11"/>
    </row>
    <row r="569" ht="13.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89"/>
      <c r="AB569" s="11"/>
      <c r="AC569" s="264"/>
      <c r="AD569" s="11"/>
      <c r="AE569" s="11"/>
      <c r="AF569" s="11"/>
      <c r="AG569" s="11"/>
      <c r="AH569" s="11"/>
      <c r="AI569" s="11"/>
      <c r="AJ569" s="11"/>
      <c r="AK569" s="11"/>
    </row>
    <row r="570" ht="13.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89"/>
      <c r="AB570" s="11"/>
      <c r="AC570" s="264"/>
      <c r="AD570" s="11"/>
      <c r="AE570" s="11"/>
      <c r="AF570" s="11"/>
      <c r="AG570" s="11"/>
      <c r="AH570" s="11"/>
      <c r="AI570" s="11"/>
      <c r="AJ570" s="11"/>
      <c r="AK570" s="11"/>
    </row>
    <row r="571" ht="13.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89"/>
      <c r="AB571" s="11"/>
      <c r="AC571" s="264"/>
      <c r="AD571" s="11"/>
      <c r="AE571" s="11"/>
      <c r="AF571" s="11"/>
      <c r="AG571" s="11"/>
      <c r="AH571" s="11"/>
      <c r="AI571" s="11"/>
      <c r="AJ571" s="11"/>
      <c r="AK571" s="11"/>
    </row>
    <row r="572" ht="13.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89"/>
      <c r="AB572" s="11"/>
      <c r="AC572" s="264"/>
      <c r="AD572" s="11"/>
      <c r="AE572" s="11"/>
      <c r="AF572" s="11"/>
      <c r="AG572" s="11"/>
      <c r="AH572" s="11"/>
      <c r="AI572" s="11"/>
      <c r="AJ572" s="11"/>
      <c r="AK572" s="11"/>
    </row>
    <row r="573" ht="13.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89"/>
      <c r="AB573" s="11"/>
      <c r="AC573" s="264"/>
      <c r="AD573" s="11"/>
      <c r="AE573" s="11"/>
      <c r="AF573" s="11"/>
      <c r="AG573" s="11"/>
      <c r="AH573" s="11"/>
      <c r="AI573" s="11"/>
      <c r="AJ573" s="11"/>
      <c r="AK573" s="11"/>
    </row>
    <row r="574" ht="13.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89"/>
      <c r="AB574" s="11"/>
      <c r="AC574" s="264"/>
      <c r="AD574" s="11"/>
      <c r="AE574" s="11"/>
      <c r="AF574" s="11"/>
      <c r="AG574" s="11"/>
      <c r="AH574" s="11"/>
      <c r="AI574" s="11"/>
      <c r="AJ574" s="11"/>
      <c r="AK574" s="11"/>
    </row>
    <row r="575" ht="13.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89"/>
      <c r="AB575" s="11"/>
      <c r="AC575" s="264"/>
      <c r="AD575" s="11"/>
      <c r="AE575" s="11"/>
      <c r="AF575" s="11"/>
      <c r="AG575" s="11"/>
      <c r="AH575" s="11"/>
      <c r="AI575" s="11"/>
      <c r="AJ575" s="11"/>
      <c r="AK575" s="11"/>
    </row>
    <row r="576" ht="13.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89"/>
      <c r="AB576" s="11"/>
      <c r="AC576" s="264"/>
      <c r="AD576" s="11"/>
      <c r="AE576" s="11"/>
      <c r="AF576" s="11"/>
      <c r="AG576" s="11"/>
      <c r="AH576" s="11"/>
      <c r="AI576" s="11"/>
      <c r="AJ576" s="11"/>
      <c r="AK576" s="11"/>
    </row>
    <row r="577" ht="13.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89"/>
      <c r="AB577" s="11"/>
      <c r="AC577" s="264"/>
      <c r="AD577" s="11"/>
      <c r="AE577" s="11"/>
      <c r="AF577" s="11"/>
      <c r="AG577" s="11"/>
      <c r="AH577" s="11"/>
      <c r="AI577" s="11"/>
      <c r="AJ577" s="11"/>
      <c r="AK577" s="11"/>
    </row>
    <row r="578" ht="13.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89"/>
      <c r="AB578" s="11"/>
      <c r="AC578" s="264"/>
      <c r="AD578" s="11"/>
      <c r="AE578" s="11"/>
      <c r="AF578" s="11"/>
      <c r="AG578" s="11"/>
      <c r="AH578" s="11"/>
      <c r="AI578" s="11"/>
      <c r="AJ578" s="11"/>
      <c r="AK578" s="11"/>
    </row>
    <row r="579" ht="13.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89"/>
      <c r="AB579" s="11"/>
      <c r="AC579" s="264"/>
      <c r="AD579" s="11"/>
      <c r="AE579" s="11"/>
      <c r="AF579" s="11"/>
      <c r="AG579" s="11"/>
      <c r="AH579" s="11"/>
      <c r="AI579" s="11"/>
      <c r="AJ579" s="11"/>
      <c r="AK579" s="11"/>
    </row>
    <row r="580" ht="13.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89"/>
      <c r="AB580" s="11"/>
      <c r="AC580" s="264"/>
      <c r="AD580" s="11"/>
      <c r="AE580" s="11"/>
      <c r="AF580" s="11"/>
      <c r="AG580" s="11"/>
      <c r="AH580" s="11"/>
      <c r="AI580" s="11"/>
      <c r="AJ580" s="11"/>
      <c r="AK580" s="11"/>
    </row>
    <row r="581" ht="13.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89"/>
      <c r="AB581" s="11"/>
      <c r="AC581" s="264"/>
      <c r="AD581" s="11"/>
      <c r="AE581" s="11"/>
      <c r="AF581" s="11"/>
      <c r="AG581" s="11"/>
      <c r="AH581" s="11"/>
      <c r="AI581" s="11"/>
      <c r="AJ581" s="11"/>
      <c r="AK581" s="11"/>
    </row>
    <row r="582" ht="13.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89"/>
      <c r="AB582" s="11"/>
      <c r="AC582" s="264"/>
      <c r="AD582" s="11"/>
      <c r="AE582" s="11"/>
      <c r="AF582" s="11"/>
      <c r="AG582" s="11"/>
      <c r="AH582" s="11"/>
      <c r="AI582" s="11"/>
      <c r="AJ582" s="11"/>
      <c r="AK582" s="11"/>
    </row>
    <row r="583" ht="13.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89"/>
      <c r="AB583" s="11"/>
      <c r="AC583" s="264"/>
      <c r="AD583" s="11"/>
      <c r="AE583" s="11"/>
      <c r="AF583" s="11"/>
      <c r="AG583" s="11"/>
      <c r="AH583" s="11"/>
      <c r="AI583" s="11"/>
      <c r="AJ583" s="11"/>
      <c r="AK583" s="11"/>
    </row>
    <row r="584" ht="13.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89"/>
      <c r="AB584" s="11"/>
      <c r="AC584" s="264"/>
      <c r="AD584" s="11"/>
      <c r="AE584" s="11"/>
      <c r="AF584" s="11"/>
      <c r="AG584" s="11"/>
      <c r="AH584" s="11"/>
      <c r="AI584" s="11"/>
      <c r="AJ584" s="11"/>
      <c r="AK584" s="11"/>
    </row>
    <row r="585" ht="13.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89"/>
      <c r="AB585" s="11"/>
      <c r="AC585" s="264"/>
      <c r="AD585" s="11"/>
      <c r="AE585" s="11"/>
      <c r="AF585" s="11"/>
      <c r="AG585" s="11"/>
      <c r="AH585" s="11"/>
      <c r="AI585" s="11"/>
      <c r="AJ585" s="11"/>
      <c r="AK585" s="11"/>
    </row>
    <row r="586" ht="13.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89"/>
      <c r="AB586" s="11"/>
      <c r="AC586" s="264"/>
      <c r="AD586" s="11"/>
      <c r="AE586" s="11"/>
      <c r="AF586" s="11"/>
      <c r="AG586" s="11"/>
      <c r="AH586" s="11"/>
      <c r="AI586" s="11"/>
      <c r="AJ586" s="11"/>
      <c r="AK586" s="11"/>
    </row>
    <row r="587" ht="13.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89"/>
      <c r="AB587" s="11"/>
      <c r="AC587" s="264"/>
      <c r="AD587" s="11"/>
      <c r="AE587" s="11"/>
      <c r="AF587" s="11"/>
      <c r="AG587" s="11"/>
      <c r="AH587" s="11"/>
      <c r="AI587" s="11"/>
      <c r="AJ587" s="11"/>
      <c r="AK587" s="11"/>
    </row>
    <row r="588" ht="13.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89"/>
      <c r="AB588" s="11"/>
      <c r="AC588" s="264"/>
      <c r="AD588" s="11"/>
      <c r="AE588" s="11"/>
      <c r="AF588" s="11"/>
      <c r="AG588" s="11"/>
      <c r="AH588" s="11"/>
      <c r="AI588" s="11"/>
      <c r="AJ588" s="11"/>
      <c r="AK588" s="11"/>
    </row>
    <row r="589" ht="13.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89"/>
      <c r="AB589" s="11"/>
      <c r="AC589" s="264"/>
      <c r="AD589" s="11"/>
      <c r="AE589" s="11"/>
      <c r="AF589" s="11"/>
      <c r="AG589" s="11"/>
      <c r="AH589" s="11"/>
      <c r="AI589" s="11"/>
      <c r="AJ589" s="11"/>
      <c r="AK589" s="11"/>
    </row>
    <row r="590" ht="13.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89"/>
      <c r="AB590" s="11"/>
      <c r="AC590" s="264"/>
      <c r="AD590" s="11"/>
      <c r="AE590" s="11"/>
      <c r="AF590" s="11"/>
      <c r="AG590" s="11"/>
      <c r="AH590" s="11"/>
      <c r="AI590" s="11"/>
      <c r="AJ590" s="11"/>
      <c r="AK590" s="11"/>
    </row>
    <row r="591" ht="13.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89"/>
      <c r="AB591" s="11"/>
      <c r="AC591" s="264"/>
      <c r="AD591" s="11"/>
      <c r="AE591" s="11"/>
      <c r="AF591" s="11"/>
      <c r="AG591" s="11"/>
      <c r="AH591" s="11"/>
      <c r="AI591" s="11"/>
      <c r="AJ591" s="11"/>
      <c r="AK591" s="11"/>
    </row>
    <row r="592" ht="13.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89"/>
      <c r="AB592" s="11"/>
      <c r="AC592" s="264"/>
      <c r="AD592" s="11"/>
      <c r="AE592" s="11"/>
      <c r="AF592" s="11"/>
      <c r="AG592" s="11"/>
      <c r="AH592" s="11"/>
      <c r="AI592" s="11"/>
      <c r="AJ592" s="11"/>
      <c r="AK592" s="11"/>
    </row>
    <row r="593" ht="13.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89"/>
      <c r="AB593" s="11"/>
      <c r="AC593" s="264"/>
      <c r="AD593" s="11"/>
      <c r="AE593" s="11"/>
      <c r="AF593" s="11"/>
      <c r="AG593" s="11"/>
      <c r="AH593" s="11"/>
      <c r="AI593" s="11"/>
      <c r="AJ593" s="11"/>
      <c r="AK593" s="11"/>
    </row>
    <row r="594" ht="13.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89"/>
      <c r="AB594" s="11"/>
      <c r="AC594" s="264"/>
      <c r="AD594" s="11"/>
      <c r="AE594" s="11"/>
      <c r="AF594" s="11"/>
      <c r="AG594" s="11"/>
      <c r="AH594" s="11"/>
      <c r="AI594" s="11"/>
      <c r="AJ594" s="11"/>
      <c r="AK594" s="11"/>
    </row>
    <row r="595" ht="13.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89"/>
      <c r="AB595" s="11"/>
      <c r="AC595" s="264"/>
      <c r="AD595" s="11"/>
      <c r="AE595" s="11"/>
      <c r="AF595" s="11"/>
      <c r="AG595" s="11"/>
      <c r="AH595" s="11"/>
      <c r="AI595" s="11"/>
      <c r="AJ595" s="11"/>
      <c r="AK595" s="11"/>
    </row>
    <row r="596" ht="13.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89"/>
      <c r="AB596" s="11"/>
      <c r="AC596" s="264"/>
      <c r="AD596" s="11"/>
      <c r="AE596" s="11"/>
      <c r="AF596" s="11"/>
      <c r="AG596" s="11"/>
      <c r="AH596" s="11"/>
      <c r="AI596" s="11"/>
      <c r="AJ596" s="11"/>
      <c r="AK596" s="11"/>
    </row>
    <row r="597" ht="13.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89"/>
      <c r="AB597" s="11"/>
      <c r="AC597" s="264"/>
      <c r="AD597" s="11"/>
      <c r="AE597" s="11"/>
      <c r="AF597" s="11"/>
      <c r="AG597" s="11"/>
      <c r="AH597" s="11"/>
      <c r="AI597" s="11"/>
      <c r="AJ597" s="11"/>
      <c r="AK597" s="11"/>
    </row>
    <row r="598" ht="13.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89"/>
      <c r="AB598" s="11"/>
      <c r="AC598" s="264"/>
      <c r="AD598" s="11"/>
      <c r="AE598" s="11"/>
      <c r="AF598" s="11"/>
      <c r="AG598" s="11"/>
      <c r="AH598" s="11"/>
      <c r="AI598" s="11"/>
      <c r="AJ598" s="11"/>
      <c r="AK598" s="11"/>
    </row>
    <row r="599" ht="13.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89"/>
      <c r="AB599" s="11"/>
      <c r="AC599" s="264"/>
      <c r="AD599" s="11"/>
      <c r="AE599" s="11"/>
      <c r="AF599" s="11"/>
      <c r="AG599" s="11"/>
      <c r="AH599" s="11"/>
      <c r="AI599" s="11"/>
      <c r="AJ599" s="11"/>
      <c r="AK599" s="11"/>
    </row>
    <row r="600" ht="13.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89"/>
      <c r="AB600" s="11"/>
      <c r="AC600" s="264"/>
      <c r="AD600" s="11"/>
      <c r="AE600" s="11"/>
      <c r="AF600" s="11"/>
      <c r="AG600" s="11"/>
      <c r="AH600" s="11"/>
      <c r="AI600" s="11"/>
      <c r="AJ600" s="11"/>
      <c r="AK600" s="11"/>
    </row>
    <row r="601" ht="13.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89"/>
      <c r="AB601" s="11"/>
      <c r="AC601" s="264"/>
      <c r="AD601" s="11"/>
      <c r="AE601" s="11"/>
      <c r="AF601" s="11"/>
      <c r="AG601" s="11"/>
      <c r="AH601" s="11"/>
      <c r="AI601" s="11"/>
      <c r="AJ601" s="11"/>
      <c r="AK601" s="11"/>
    </row>
    <row r="602" ht="13.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89"/>
      <c r="AB602" s="11"/>
      <c r="AC602" s="264"/>
      <c r="AD602" s="11"/>
      <c r="AE602" s="11"/>
      <c r="AF602" s="11"/>
      <c r="AG602" s="11"/>
      <c r="AH602" s="11"/>
      <c r="AI602" s="11"/>
      <c r="AJ602" s="11"/>
      <c r="AK602" s="11"/>
    </row>
    <row r="603" ht="13.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89"/>
      <c r="AB603" s="11"/>
      <c r="AC603" s="264"/>
      <c r="AD603" s="11"/>
      <c r="AE603" s="11"/>
      <c r="AF603" s="11"/>
      <c r="AG603" s="11"/>
      <c r="AH603" s="11"/>
      <c r="AI603" s="11"/>
      <c r="AJ603" s="11"/>
      <c r="AK603" s="11"/>
    </row>
    <row r="604" ht="13.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89"/>
      <c r="AB604" s="11"/>
      <c r="AC604" s="264"/>
      <c r="AD604" s="11"/>
      <c r="AE604" s="11"/>
      <c r="AF604" s="11"/>
      <c r="AG604" s="11"/>
      <c r="AH604" s="11"/>
      <c r="AI604" s="11"/>
      <c r="AJ604" s="11"/>
      <c r="AK604" s="11"/>
    </row>
    <row r="605" ht="13.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89"/>
      <c r="AB605" s="11"/>
      <c r="AC605" s="264"/>
      <c r="AD605" s="11"/>
      <c r="AE605" s="11"/>
      <c r="AF605" s="11"/>
      <c r="AG605" s="11"/>
      <c r="AH605" s="11"/>
      <c r="AI605" s="11"/>
      <c r="AJ605" s="11"/>
      <c r="AK605" s="11"/>
    </row>
    <row r="606" ht="13.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89"/>
      <c r="AB606" s="11"/>
      <c r="AC606" s="264"/>
      <c r="AD606" s="11"/>
      <c r="AE606" s="11"/>
      <c r="AF606" s="11"/>
      <c r="AG606" s="11"/>
      <c r="AH606" s="11"/>
      <c r="AI606" s="11"/>
      <c r="AJ606" s="11"/>
      <c r="AK606" s="11"/>
    </row>
    <row r="607" ht="13.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89"/>
      <c r="AB607" s="11"/>
      <c r="AC607" s="264"/>
      <c r="AD607" s="11"/>
      <c r="AE607" s="11"/>
      <c r="AF607" s="11"/>
      <c r="AG607" s="11"/>
      <c r="AH607" s="11"/>
      <c r="AI607" s="11"/>
      <c r="AJ607" s="11"/>
      <c r="AK607" s="11"/>
    </row>
    <row r="608" ht="13.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89"/>
      <c r="AB608" s="11"/>
      <c r="AC608" s="264"/>
      <c r="AD608" s="11"/>
      <c r="AE608" s="11"/>
      <c r="AF608" s="11"/>
      <c r="AG608" s="11"/>
      <c r="AH608" s="11"/>
      <c r="AI608" s="11"/>
      <c r="AJ608" s="11"/>
      <c r="AK608" s="11"/>
    </row>
    <row r="609" ht="13.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89"/>
      <c r="AB609" s="11"/>
      <c r="AC609" s="264"/>
      <c r="AD609" s="11"/>
      <c r="AE609" s="11"/>
      <c r="AF609" s="11"/>
      <c r="AG609" s="11"/>
      <c r="AH609" s="11"/>
      <c r="AI609" s="11"/>
      <c r="AJ609" s="11"/>
      <c r="AK609" s="11"/>
    </row>
    <row r="610" ht="13.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89"/>
      <c r="AB610" s="11"/>
      <c r="AC610" s="264"/>
      <c r="AD610" s="11"/>
      <c r="AE610" s="11"/>
      <c r="AF610" s="11"/>
      <c r="AG610" s="11"/>
      <c r="AH610" s="11"/>
      <c r="AI610" s="11"/>
      <c r="AJ610" s="11"/>
      <c r="AK610" s="11"/>
    </row>
    <row r="611" ht="13.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89"/>
      <c r="AB611" s="11"/>
      <c r="AC611" s="264"/>
      <c r="AD611" s="11"/>
      <c r="AE611" s="11"/>
      <c r="AF611" s="11"/>
      <c r="AG611" s="11"/>
      <c r="AH611" s="11"/>
      <c r="AI611" s="11"/>
      <c r="AJ611" s="11"/>
      <c r="AK611" s="11"/>
    </row>
    <row r="612" ht="13.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89"/>
      <c r="AB612" s="11"/>
      <c r="AC612" s="264"/>
      <c r="AD612" s="11"/>
      <c r="AE612" s="11"/>
      <c r="AF612" s="11"/>
      <c r="AG612" s="11"/>
      <c r="AH612" s="11"/>
      <c r="AI612" s="11"/>
      <c r="AJ612" s="11"/>
      <c r="AK612" s="11"/>
    </row>
    <row r="613" ht="13.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89"/>
      <c r="AB613" s="11"/>
      <c r="AC613" s="264"/>
      <c r="AD613" s="11"/>
      <c r="AE613" s="11"/>
      <c r="AF613" s="11"/>
      <c r="AG613" s="11"/>
      <c r="AH613" s="11"/>
      <c r="AI613" s="11"/>
      <c r="AJ613" s="11"/>
      <c r="AK613" s="11"/>
    </row>
    <row r="614" ht="13.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89"/>
      <c r="AB614" s="11"/>
      <c r="AC614" s="264"/>
      <c r="AD614" s="11"/>
      <c r="AE614" s="11"/>
      <c r="AF614" s="11"/>
      <c r="AG614" s="11"/>
      <c r="AH614" s="11"/>
      <c r="AI614" s="11"/>
      <c r="AJ614" s="11"/>
      <c r="AK614" s="11"/>
    </row>
    <row r="615" ht="13.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89"/>
      <c r="AB615" s="11"/>
      <c r="AC615" s="264"/>
      <c r="AD615" s="11"/>
      <c r="AE615" s="11"/>
      <c r="AF615" s="11"/>
      <c r="AG615" s="11"/>
      <c r="AH615" s="11"/>
      <c r="AI615" s="11"/>
      <c r="AJ615" s="11"/>
      <c r="AK615" s="11"/>
    </row>
    <row r="616" ht="13.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89"/>
      <c r="AB616" s="11"/>
      <c r="AC616" s="264"/>
      <c r="AD616" s="11"/>
      <c r="AE616" s="11"/>
      <c r="AF616" s="11"/>
      <c r="AG616" s="11"/>
      <c r="AH616" s="11"/>
      <c r="AI616" s="11"/>
      <c r="AJ616" s="11"/>
      <c r="AK616" s="11"/>
    </row>
    <row r="617" ht="13.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89"/>
      <c r="AB617" s="11"/>
      <c r="AC617" s="264"/>
      <c r="AD617" s="11"/>
      <c r="AE617" s="11"/>
      <c r="AF617" s="11"/>
      <c r="AG617" s="11"/>
      <c r="AH617" s="11"/>
      <c r="AI617" s="11"/>
      <c r="AJ617" s="11"/>
      <c r="AK617" s="11"/>
    </row>
    <row r="618" ht="13.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89"/>
      <c r="AB618" s="11"/>
      <c r="AC618" s="264"/>
      <c r="AD618" s="11"/>
      <c r="AE618" s="11"/>
      <c r="AF618" s="11"/>
      <c r="AG618" s="11"/>
      <c r="AH618" s="11"/>
      <c r="AI618" s="11"/>
      <c r="AJ618" s="11"/>
      <c r="AK618" s="11"/>
    </row>
    <row r="619" ht="13.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89"/>
      <c r="AB619" s="11"/>
      <c r="AC619" s="264"/>
      <c r="AD619" s="11"/>
      <c r="AE619" s="11"/>
      <c r="AF619" s="11"/>
      <c r="AG619" s="11"/>
      <c r="AH619" s="11"/>
      <c r="AI619" s="11"/>
      <c r="AJ619" s="11"/>
      <c r="AK619" s="11"/>
    </row>
    <row r="620" ht="13.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89"/>
      <c r="AB620" s="11"/>
      <c r="AC620" s="264"/>
      <c r="AD620" s="11"/>
      <c r="AE620" s="11"/>
      <c r="AF620" s="11"/>
      <c r="AG620" s="11"/>
      <c r="AH620" s="11"/>
      <c r="AI620" s="11"/>
      <c r="AJ620" s="11"/>
      <c r="AK620" s="11"/>
    </row>
    <row r="621" ht="13.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89"/>
      <c r="AB621" s="11"/>
      <c r="AC621" s="264"/>
      <c r="AD621" s="11"/>
      <c r="AE621" s="11"/>
      <c r="AF621" s="11"/>
      <c r="AG621" s="11"/>
      <c r="AH621" s="11"/>
      <c r="AI621" s="11"/>
      <c r="AJ621" s="11"/>
      <c r="AK621" s="11"/>
    </row>
    <row r="622" ht="13.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89"/>
      <c r="AB622" s="11"/>
      <c r="AC622" s="264"/>
      <c r="AD622" s="11"/>
      <c r="AE622" s="11"/>
      <c r="AF622" s="11"/>
      <c r="AG622" s="11"/>
      <c r="AH622" s="11"/>
      <c r="AI622" s="11"/>
      <c r="AJ622" s="11"/>
      <c r="AK622" s="11"/>
    </row>
    <row r="623" ht="13.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89"/>
      <c r="AB623" s="11"/>
      <c r="AC623" s="264"/>
      <c r="AD623" s="11"/>
      <c r="AE623" s="11"/>
      <c r="AF623" s="11"/>
      <c r="AG623" s="11"/>
      <c r="AH623" s="11"/>
      <c r="AI623" s="11"/>
      <c r="AJ623" s="11"/>
      <c r="AK623" s="11"/>
    </row>
    <row r="624" ht="13.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89"/>
      <c r="AB624" s="11"/>
      <c r="AC624" s="264"/>
      <c r="AD624" s="11"/>
      <c r="AE624" s="11"/>
      <c r="AF624" s="11"/>
      <c r="AG624" s="11"/>
      <c r="AH624" s="11"/>
      <c r="AI624" s="11"/>
      <c r="AJ624" s="11"/>
      <c r="AK624" s="11"/>
    </row>
    <row r="625" ht="13.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89"/>
      <c r="AB625" s="11"/>
      <c r="AC625" s="264"/>
      <c r="AD625" s="11"/>
      <c r="AE625" s="11"/>
      <c r="AF625" s="11"/>
      <c r="AG625" s="11"/>
      <c r="AH625" s="11"/>
      <c r="AI625" s="11"/>
      <c r="AJ625" s="11"/>
      <c r="AK625" s="11"/>
    </row>
    <row r="626" ht="13.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89"/>
      <c r="AB626" s="11"/>
      <c r="AC626" s="264"/>
      <c r="AD626" s="11"/>
      <c r="AE626" s="11"/>
      <c r="AF626" s="11"/>
      <c r="AG626" s="11"/>
      <c r="AH626" s="11"/>
      <c r="AI626" s="11"/>
      <c r="AJ626" s="11"/>
      <c r="AK626" s="11"/>
    </row>
    <row r="627" ht="13.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89"/>
      <c r="AB627" s="11"/>
      <c r="AC627" s="264"/>
      <c r="AD627" s="11"/>
      <c r="AE627" s="11"/>
      <c r="AF627" s="11"/>
      <c r="AG627" s="11"/>
      <c r="AH627" s="11"/>
      <c r="AI627" s="11"/>
      <c r="AJ627" s="11"/>
      <c r="AK627" s="11"/>
    </row>
    <row r="628" ht="13.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89"/>
      <c r="AB628" s="11"/>
      <c r="AC628" s="264"/>
      <c r="AD628" s="11"/>
      <c r="AE628" s="11"/>
      <c r="AF628" s="11"/>
      <c r="AG628" s="11"/>
      <c r="AH628" s="11"/>
      <c r="AI628" s="11"/>
      <c r="AJ628" s="11"/>
      <c r="AK628" s="11"/>
    </row>
    <row r="629" ht="13.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89"/>
      <c r="AB629" s="11"/>
      <c r="AC629" s="264"/>
      <c r="AD629" s="11"/>
      <c r="AE629" s="11"/>
      <c r="AF629" s="11"/>
      <c r="AG629" s="11"/>
      <c r="AH629" s="11"/>
      <c r="AI629" s="11"/>
      <c r="AJ629" s="11"/>
      <c r="AK629" s="11"/>
    </row>
    <row r="630" ht="13.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89"/>
      <c r="AB630" s="11"/>
      <c r="AC630" s="264"/>
      <c r="AD630" s="11"/>
      <c r="AE630" s="11"/>
      <c r="AF630" s="11"/>
      <c r="AG630" s="11"/>
      <c r="AH630" s="11"/>
      <c r="AI630" s="11"/>
      <c r="AJ630" s="11"/>
      <c r="AK630" s="11"/>
    </row>
    <row r="631" ht="13.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89"/>
      <c r="AB631" s="11"/>
      <c r="AC631" s="264"/>
      <c r="AD631" s="11"/>
      <c r="AE631" s="11"/>
      <c r="AF631" s="11"/>
      <c r="AG631" s="11"/>
      <c r="AH631" s="11"/>
      <c r="AI631" s="11"/>
      <c r="AJ631" s="11"/>
      <c r="AK631" s="11"/>
    </row>
    <row r="632" ht="13.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89"/>
      <c r="AB632" s="11"/>
      <c r="AC632" s="264"/>
      <c r="AD632" s="11"/>
      <c r="AE632" s="11"/>
      <c r="AF632" s="11"/>
      <c r="AG632" s="11"/>
      <c r="AH632" s="11"/>
      <c r="AI632" s="11"/>
      <c r="AJ632" s="11"/>
      <c r="AK632" s="11"/>
    </row>
    <row r="633" ht="13.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89"/>
      <c r="AB633" s="11"/>
      <c r="AC633" s="264"/>
      <c r="AD633" s="11"/>
      <c r="AE633" s="11"/>
      <c r="AF633" s="11"/>
      <c r="AG633" s="11"/>
      <c r="AH633" s="11"/>
      <c r="AI633" s="11"/>
      <c r="AJ633" s="11"/>
      <c r="AK633" s="11"/>
    </row>
    <row r="634" ht="13.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89"/>
      <c r="AB634" s="11"/>
      <c r="AC634" s="264"/>
      <c r="AD634" s="11"/>
      <c r="AE634" s="11"/>
      <c r="AF634" s="11"/>
      <c r="AG634" s="11"/>
      <c r="AH634" s="11"/>
      <c r="AI634" s="11"/>
      <c r="AJ634" s="11"/>
      <c r="AK634" s="11"/>
    </row>
    <row r="635" ht="13.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89"/>
      <c r="AB635" s="11"/>
      <c r="AC635" s="264"/>
      <c r="AD635" s="11"/>
      <c r="AE635" s="11"/>
      <c r="AF635" s="11"/>
      <c r="AG635" s="11"/>
      <c r="AH635" s="11"/>
      <c r="AI635" s="11"/>
      <c r="AJ635" s="11"/>
      <c r="AK635" s="11"/>
    </row>
    <row r="636" ht="13.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89"/>
      <c r="AB636" s="11"/>
      <c r="AC636" s="264"/>
      <c r="AD636" s="11"/>
      <c r="AE636" s="11"/>
      <c r="AF636" s="11"/>
      <c r="AG636" s="11"/>
      <c r="AH636" s="11"/>
      <c r="AI636" s="11"/>
      <c r="AJ636" s="11"/>
      <c r="AK636" s="11"/>
    </row>
    <row r="637" ht="13.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89"/>
      <c r="AB637" s="11"/>
      <c r="AC637" s="264"/>
      <c r="AD637" s="11"/>
      <c r="AE637" s="11"/>
      <c r="AF637" s="11"/>
      <c r="AG637" s="11"/>
      <c r="AH637" s="11"/>
      <c r="AI637" s="11"/>
      <c r="AJ637" s="11"/>
      <c r="AK637" s="11"/>
    </row>
    <row r="638" ht="13.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89"/>
      <c r="AB638" s="11"/>
      <c r="AC638" s="264"/>
      <c r="AD638" s="11"/>
      <c r="AE638" s="11"/>
      <c r="AF638" s="11"/>
      <c r="AG638" s="11"/>
      <c r="AH638" s="11"/>
      <c r="AI638" s="11"/>
      <c r="AJ638" s="11"/>
      <c r="AK638" s="11"/>
    </row>
    <row r="639" ht="13.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89"/>
      <c r="AB639" s="11"/>
      <c r="AC639" s="264"/>
      <c r="AD639" s="11"/>
      <c r="AE639" s="11"/>
      <c r="AF639" s="11"/>
      <c r="AG639" s="11"/>
      <c r="AH639" s="11"/>
      <c r="AI639" s="11"/>
      <c r="AJ639" s="11"/>
      <c r="AK639" s="11"/>
    </row>
    <row r="640" ht="13.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89"/>
      <c r="AB640" s="11"/>
      <c r="AC640" s="264"/>
      <c r="AD640" s="11"/>
      <c r="AE640" s="11"/>
      <c r="AF640" s="11"/>
      <c r="AG640" s="11"/>
      <c r="AH640" s="11"/>
      <c r="AI640" s="11"/>
      <c r="AJ640" s="11"/>
      <c r="AK640" s="11"/>
    </row>
    <row r="641" ht="13.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89"/>
      <c r="AB641" s="11"/>
      <c r="AC641" s="264"/>
      <c r="AD641" s="11"/>
      <c r="AE641" s="11"/>
      <c r="AF641" s="11"/>
      <c r="AG641" s="11"/>
      <c r="AH641" s="11"/>
      <c r="AI641" s="11"/>
      <c r="AJ641" s="11"/>
      <c r="AK641" s="11"/>
    </row>
    <row r="642" ht="13.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89"/>
      <c r="AB642" s="11"/>
      <c r="AC642" s="264"/>
      <c r="AD642" s="11"/>
      <c r="AE642" s="11"/>
      <c r="AF642" s="11"/>
      <c r="AG642" s="11"/>
      <c r="AH642" s="11"/>
      <c r="AI642" s="11"/>
      <c r="AJ642" s="11"/>
      <c r="AK642" s="11"/>
    </row>
    <row r="643" ht="13.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89"/>
      <c r="AB643" s="11"/>
      <c r="AC643" s="264"/>
      <c r="AD643" s="11"/>
      <c r="AE643" s="11"/>
      <c r="AF643" s="11"/>
      <c r="AG643" s="11"/>
      <c r="AH643" s="11"/>
      <c r="AI643" s="11"/>
      <c r="AJ643" s="11"/>
      <c r="AK643" s="11"/>
    </row>
    <row r="644" ht="13.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89"/>
      <c r="AB644" s="11"/>
      <c r="AC644" s="264"/>
      <c r="AD644" s="11"/>
      <c r="AE644" s="11"/>
      <c r="AF644" s="11"/>
      <c r="AG644" s="11"/>
      <c r="AH644" s="11"/>
      <c r="AI644" s="11"/>
      <c r="AJ644" s="11"/>
      <c r="AK644" s="11"/>
    </row>
    <row r="645" ht="13.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89"/>
      <c r="AB645" s="11"/>
      <c r="AC645" s="264"/>
      <c r="AD645" s="11"/>
      <c r="AE645" s="11"/>
      <c r="AF645" s="11"/>
      <c r="AG645" s="11"/>
      <c r="AH645" s="11"/>
      <c r="AI645" s="11"/>
      <c r="AJ645" s="11"/>
      <c r="AK645" s="11"/>
    </row>
    <row r="646" ht="13.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89"/>
      <c r="AB646" s="11"/>
      <c r="AC646" s="264"/>
      <c r="AD646" s="11"/>
      <c r="AE646" s="11"/>
      <c r="AF646" s="11"/>
      <c r="AG646" s="11"/>
      <c r="AH646" s="11"/>
      <c r="AI646" s="11"/>
      <c r="AJ646" s="11"/>
      <c r="AK646" s="11"/>
    </row>
    <row r="647" ht="13.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89"/>
      <c r="AB647" s="11"/>
      <c r="AC647" s="264"/>
      <c r="AD647" s="11"/>
      <c r="AE647" s="11"/>
      <c r="AF647" s="11"/>
      <c r="AG647" s="11"/>
      <c r="AH647" s="11"/>
      <c r="AI647" s="11"/>
      <c r="AJ647" s="11"/>
      <c r="AK647" s="11"/>
    </row>
    <row r="648" ht="13.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89"/>
      <c r="AB648" s="11"/>
      <c r="AC648" s="264"/>
      <c r="AD648" s="11"/>
      <c r="AE648" s="11"/>
      <c r="AF648" s="11"/>
      <c r="AG648" s="11"/>
      <c r="AH648" s="11"/>
      <c r="AI648" s="11"/>
      <c r="AJ648" s="11"/>
      <c r="AK648" s="11"/>
    </row>
    <row r="649" ht="13.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89"/>
      <c r="AB649" s="11"/>
      <c r="AC649" s="264"/>
      <c r="AD649" s="11"/>
      <c r="AE649" s="11"/>
      <c r="AF649" s="11"/>
      <c r="AG649" s="11"/>
      <c r="AH649" s="11"/>
      <c r="AI649" s="11"/>
      <c r="AJ649" s="11"/>
      <c r="AK649" s="11"/>
    </row>
    <row r="650" ht="13.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89"/>
      <c r="AB650" s="11"/>
      <c r="AC650" s="264"/>
      <c r="AD650" s="11"/>
      <c r="AE650" s="11"/>
      <c r="AF650" s="11"/>
      <c r="AG650" s="11"/>
      <c r="AH650" s="11"/>
      <c r="AI650" s="11"/>
      <c r="AJ650" s="11"/>
      <c r="AK650" s="11"/>
    </row>
    <row r="651" ht="13.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89"/>
      <c r="AB651" s="11"/>
      <c r="AC651" s="264"/>
      <c r="AD651" s="11"/>
      <c r="AE651" s="11"/>
      <c r="AF651" s="11"/>
      <c r="AG651" s="11"/>
      <c r="AH651" s="11"/>
      <c r="AI651" s="11"/>
      <c r="AJ651" s="11"/>
      <c r="AK651" s="11"/>
    </row>
    <row r="652" ht="13.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89"/>
      <c r="AB652" s="11"/>
      <c r="AC652" s="264"/>
      <c r="AD652" s="11"/>
      <c r="AE652" s="11"/>
      <c r="AF652" s="11"/>
      <c r="AG652" s="11"/>
      <c r="AH652" s="11"/>
      <c r="AI652" s="11"/>
      <c r="AJ652" s="11"/>
      <c r="AK652" s="11"/>
    </row>
    <row r="653" ht="13.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89"/>
      <c r="AB653" s="11"/>
      <c r="AC653" s="264"/>
      <c r="AD653" s="11"/>
      <c r="AE653" s="11"/>
      <c r="AF653" s="11"/>
      <c r="AG653" s="11"/>
      <c r="AH653" s="11"/>
      <c r="AI653" s="11"/>
      <c r="AJ653" s="11"/>
      <c r="AK653" s="11"/>
    </row>
    <row r="654" ht="13.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89"/>
      <c r="AB654" s="11"/>
      <c r="AC654" s="264"/>
      <c r="AD654" s="11"/>
      <c r="AE654" s="11"/>
      <c r="AF654" s="11"/>
      <c r="AG654" s="11"/>
      <c r="AH654" s="11"/>
      <c r="AI654" s="11"/>
      <c r="AJ654" s="11"/>
      <c r="AK654" s="11"/>
    </row>
    <row r="655" ht="13.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89"/>
      <c r="AB655" s="11"/>
      <c r="AC655" s="264"/>
      <c r="AD655" s="11"/>
      <c r="AE655" s="11"/>
      <c r="AF655" s="11"/>
      <c r="AG655" s="11"/>
      <c r="AH655" s="11"/>
      <c r="AI655" s="11"/>
      <c r="AJ655" s="11"/>
      <c r="AK655" s="11"/>
    </row>
    <row r="656" ht="13.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89"/>
      <c r="AB656" s="11"/>
      <c r="AC656" s="264"/>
      <c r="AD656" s="11"/>
      <c r="AE656" s="11"/>
      <c r="AF656" s="11"/>
      <c r="AG656" s="11"/>
      <c r="AH656" s="11"/>
      <c r="AI656" s="11"/>
      <c r="AJ656" s="11"/>
      <c r="AK656" s="11"/>
    </row>
    <row r="657" ht="13.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89"/>
      <c r="AB657" s="11"/>
      <c r="AC657" s="264"/>
      <c r="AD657" s="11"/>
      <c r="AE657" s="11"/>
      <c r="AF657" s="11"/>
      <c r="AG657" s="11"/>
      <c r="AH657" s="11"/>
      <c r="AI657" s="11"/>
      <c r="AJ657" s="11"/>
      <c r="AK657" s="11"/>
    </row>
    <row r="658" ht="13.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89"/>
      <c r="AB658" s="11"/>
      <c r="AC658" s="264"/>
      <c r="AD658" s="11"/>
      <c r="AE658" s="11"/>
      <c r="AF658" s="11"/>
      <c r="AG658" s="11"/>
      <c r="AH658" s="11"/>
      <c r="AI658" s="11"/>
      <c r="AJ658" s="11"/>
      <c r="AK658" s="11"/>
    </row>
    <row r="659" ht="13.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89"/>
      <c r="AB659" s="11"/>
      <c r="AC659" s="264"/>
      <c r="AD659" s="11"/>
      <c r="AE659" s="11"/>
      <c r="AF659" s="11"/>
      <c r="AG659" s="11"/>
      <c r="AH659" s="11"/>
      <c r="AI659" s="11"/>
      <c r="AJ659" s="11"/>
      <c r="AK659" s="11"/>
    </row>
    <row r="660" ht="13.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89"/>
      <c r="AB660" s="11"/>
      <c r="AC660" s="264"/>
      <c r="AD660" s="11"/>
      <c r="AE660" s="11"/>
      <c r="AF660" s="11"/>
      <c r="AG660" s="11"/>
      <c r="AH660" s="11"/>
      <c r="AI660" s="11"/>
      <c r="AJ660" s="11"/>
      <c r="AK660" s="11"/>
    </row>
    <row r="661" ht="13.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89"/>
      <c r="AB661" s="11"/>
      <c r="AC661" s="264"/>
      <c r="AD661" s="11"/>
      <c r="AE661" s="11"/>
      <c r="AF661" s="11"/>
      <c r="AG661" s="11"/>
      <c r="AH661" s="11"/>
      <c r="AI661" s="11"/>
      <c r="AJ661" s="11"/>
      <c r="AK661" s="11"/>
    </row>
    <row r="662" ht="13.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89"/>
      <c r="AB662" s="11"/>
      <c r="AC662" s="264"/>
      <c r="AD662" s="11"/>
      <c r="AE662" s="11"/>
      <c r="AF662" s="11"/>
      <c r="AG662" s="11"/>
      <c r="AH662" s="11"/>
      <c r="AI662" s="11"/>
      <c r="AJ662" s="11"/>
      <c r="AK662" s="11"/>
    </row>
    <row r="663" ht="13.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89"/>
      <c r="AB663" s="11"/>
      <c r="AC663" s="264"/>
      <c r="AD663" s="11"/>
      <c r="AE663" s="11"/>
      <c r="AF663" s="11"/>
      <c r="AG663" s="11"/>
      <c r="AH663" s="11"/>
      <c r="AI663" s="11"/>
      <c r="AJ663" s="11"/>
      <c r="AK663" s="11"/>
    </row>
    <row r="664" ht="13.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89"/>
      <c r="AB664" s="11"/>
      <c r="AC664" s="264"/>
      <c r="AD664" s="11"/>
      <c r="AE664" s="11"/>
      <c r="AF664" s="11"/>
      <c r="AG664" s="11"/>
      <c r="AH664" s="11"/>
      <c r="AI664" s="11"/>
      <c r="AJ664" s="11"/>
      <c r="AK664" s="11"/>
    </row>
    <row r="665" ht="13.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89"/>
      <c r="AB665" s="11"/>
      <c r="AC665" s="264"/>
      <c r="AD665" s="11"/>
      <c r="AE665" s="11"/>
      <c r="AF665" s="11"/>
      <c r="AG665" s="11"/>
      <c r="AH665" s="11"/>
      <c r="AI665" s="11"/>
      <c r="AJ665" s="11"/>
      <c r="AK665" s="11"/>
    </row>
    <row r="666" ht="13.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89"/>
      <c r="AB666" s="11"/>
      <c r="AC666" s="264"/>
      <c r="AD666" s="11"/>
      <c r="AE666" s="11"/>
      <c r="AF666" s="11"/>
      <c r="AG666" s="11"/>
      <c r="AH666" s="11"/>
      <c r="AI666" s="11"/>
      <c r="AJ666" s="11"/>
      <c r="AK666" s="11"/>
    </row>
    <row r="667" ht="13.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89"/>
      <c r="AB667" s="11"/>
      <c r="AC667" s="264"/>
      <c r="AD667" s="11"/>
      <c r="AE667" s="11"/>
      <c r="AF667" s="11"/>
      <c r="AG667" s="11"/>
      <c r="AH667" s="11"/>
      <c r="AI667" s="11"/>
      <c r="AJ667" s="11"/>
      <c r="AK667" s="11"/>
    </row>
    <row r="668" ht="13.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89"/>
      <c r="AB668" s="11"/>
      <c r="AC668" s="264"/>
      <c r="AD668" s="11"/>
      <c r="AE668" s="11"/>
      <c r="AF668" s="11"/>
      <c r="AG668" s="11"/>
      <c r="AH668" s="11"/>
      <c r="AI668" s="11"/>
      <c r="AJ668" s="11"/>
      <c r="AK668" s="11"/>
    </row>
    <row r="669" ht="13.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89"/>
      <c r="AB669" s="11"/>
      <c r="AC669" s="264"/>
      <c r="AD669" s="11"/>
      <c r="AE669" s="11"/>
      <c r="AF669" s="11"/>
      <c r="AG669" s="11"/>
      <c r="AH669" s="11"/>
      <c r="AI669" s="11"/>
      <c r="AJ669" s="11"/>
      <c r="AK669" s="11"/>
    </row>
    <row r="670" ht="13.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89"/>
      <c r="AB670" s="11"/>
      <c r="AC670" s="264"/>
      <c r="AD670" s="11"/>
      <c r="AE670" s="11"/>
      <c r="AF670" s="11"/>
      <c r="AG670" s="11"/>
      <c r="AH670" s="11"/>
      <c r="AI670" s="11"/>
      <c r="AJ670" s="11"/>
      <c r="AK670" s="11"/>
    </row>
    <row r="671" ht="13.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89"/>
      <c r="AB671" s="11"/>
      <c r="AC671" s="264"/>
      <c r="AD671" s="11"/>
      <c r="AE671" s="11"/>
      <c r="AF671" s="11"/>
      <c r="AG671" s="11"/>
      <c r="AH671" s="11"/>
      <c r="AI671" s="11"/>
      <c r="AJ671" s="11"/>
      <c r="AK671" s="11"/>
    </row>
    <row r="672" ht="13.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89"/>
      <c r="AB672" s="11"/>
      <c r="AC672" s="264"/>
      <c r="AD672" s="11"/>
      <c r="AE672" s="11"/>
      <c r="AF672" s="11"/>
      <c r="AG672" s="11"/>
      <c r="AH672" s="11"/>
      <c r="AI672" s="11"/>
      <c r="AJ672" s="11"/>
      <c r="AK672" s="11"/>
    </row>
    <row r="673" ht="13.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89"/>
      <c r="AB673" s="11"/>
      <c r="AC673" s="264"/>
      <c r="AD673" s="11"/>
      <c r="AE673" s="11"/>
      <c r="AF673" s="11"/>
      <c r="AG673" s="11"/>
      <c r="AH673" s="11"/>
      <c r="AI673" s="11"/>
      <c r="AJ673" s="11"/>
      <c r="AK673" s="11"/>
    </row>
    <row r="674" ht="13.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89"/>
      <c r="AB674" s="11"/>
      <c r="AC674" s="264"/>
      <c r="AD674" s="11"/>
      <c r="AE674" s="11"/>
      <c r="AF674" s="11"/>
      <c r="AG674" s="11"/>
      <c r="AH674" s="11"/>
      <c r="AI674" s="11"/>
      <c r="AJ674" s="11"/>
      <c r="AK674" s="11"/>
    </row>
    <row r="675" ht="13.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89"/>
      <c r="AB675" s="11"/>
      <c r="AC675" s="264"/>
      <c r="AD675" s="11"/>
      <c r="AE675" s="11"/>
      <c r="AF675" s="11"/>
      <c r="AG675" s="11"/>
      <c r="AH675" s="11"/>
      <c r="AI675" s="11"/>
      <c r="AJ675" s="11"/>
      <c r="AK675" s="11"/>
    </row>
    <row r="676" ht="13.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89"/>
      <c r="AB676" s="11"/>
      <c r="AC676" s="264"/>
      <c r="AD676" s="11"/>
      <c r="AE676" s="11"/>
      <c r="AF676" s="11"/>
      <c r="AG676" s="11"/>
      <c r="AH676" s="11"/>
      <c r="AI676" s="11"/>
      <c r="AJ676" s="11"/>
      <c r="AK676" s="11"/>
    </row>
    <row r="677" ht="13.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89"/>
      <c r="AB677" s="11"/>
      <c r="AC677" s="264"/>
      <c r="AD677" s="11"/>
      <c r="AE677" s="11"/>
      <c r="AF677" s="11"/>
      <c r="AG677" s="11"/>
      <c r="AH677" s="11"/>
      <c r="AI677" s="11"/>
      <c r="AJ677" s="11"/>
      <c r="AK677" s="11"/>
    </row>
    <row r="678" ht="13.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89"/>
      <c r="AB678" s="11"/>
      <c r="AC678" s="264"/>
      <c r="AD678" s="11"/>
      <c r="AE678" s="11"/>
      <c r="AF678" s="11"/>
      <c r="AG678" s="11"/>
      <c r="AH678" s="11"/>
      <c r="AI678" s="11"/>
      <c r="AJ678" s="11"/>
      <c r="AK678" s="11"/>
    </row>
    <row r="679" ht="13.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89"/>
      <c r="AB679" s="11"/>
      <c r="AC679" s="264"/>
      <c r="AD679" s="11"/>
      <c r="AE679" s="11"/>
      <c r="AF679" s="11"/>
      <c r="AG679" s="11"/>
      <c r="AH679" s="11"/>
      <c r="AI679" s="11"/>
      <c r="AJ679" s="11"/>
      <c r="AK679" s="11"/>
    </row>
    <row r="680" ht="13.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89"/>
      <c r="AB680" s="11"/>
      <c r="AC680" s="264"/>
      <c r="AD680" s="11"/>
      <c r="AE680" s="11"/>
      <c r="AF680" s="11"/>
      <c r="AG680" s="11"/>
      <c r="AH680" s="11"/>
      <c r="AI680" s="11"/>
      <c r="AJ680" s="11"/>
      <c r="AK680" s="11"/>
    </row>
    <row r="681" ht="13.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89"/>
      <c r="AB681" s="11"/>
      <c r="AC681" s="264"/>
      <c r="AD681" s="11"/>
      <c r="AE681" s="11"/>
      <c r="AF681" s="11"/>
      <c r="AG681" s="11"/>
      <c r="AH681" s="11"/>
      <c r="AI681" s="11"/>
      <c r="AJ681" s="11"/>
      <c r="AK681" s="11"/>
    </row>
    <row r="682" ht="13.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89"/>
      <c r="AB682" s="11"/>
      <c r="AC682" s="264"/>
      <c r="AD682" s="11"/>
      <c r="AE682" s="11"/>
      <c r="AF682" s="11"/>
      <c r="AG682" s="11"/>
      <c r="AH682" s="11"/>
      <c r="AI682" s="11"/>
      <c r="AJ682" s="11"/>
      <c r="AK682" s="11"/>
    </row>
    <row r="683" ht="13.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89"/>
      <c r="AB683" s="11"/>
      <c r="AC683" s="264"/>
      <c r="AD683" s="11"/>
      <c r="AE683" s="11"/>
      <c r="AF683" s="11"/>
      <c r="AG683" s="11"/>
      <c r="AH683" s="11"/>
      <c r="AI683" s="11"/>
      <c r="AJ683" s="11"/>
      <c r="AK683" s="11"/>
    </row>
    <row r="684" ht="13.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89"/>
      <c r="AB684" s="11"/>
      <c r="AC684" s="264"/>
      <c r="AD684" s="11"/>
      <c r="AE684" s="11"/>
      <c r="AF684" s="11"/>
      <c r="AG684" s="11"/>
      <c r="AH684" s="11"/>
      <c r="AI684" s="11"/>
      <c r="AJ684" s="11"/>
      <c r="AK684" s="11"/>
    </row>
    <row r="685" ht="13.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89"/>
      <c r="AB685" s="11"/>
      <c r="AC685" s="264"/>
      <c r="AD685" s="11"/>
      <c r="AE685" s="11"/>
      <c r="AF685" s="11"/>
      <c r="AG685" s="11"/>
      <c r="AH685" s="11"/>
      <c r="AI685" s="11"/>
      <c r="AJ685" s="11"/>
      <c r="AK685" s="11"/>
    </row>
    <row r="686" ht="13.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89"/>
      <c r="AB686" s="11"/>
      <c r="AC686" s="264"/>
      <c r="AD686" s="11"/>
      <c r="AE686" s="11"/>
      <c r="AF686" s="11"/>
      <c r="AG686" s="11"/>
      <c r="AH686" s="11"/>
      <c r="AI686" s="11"/>
      <c r="AJ686" s="11"/>
      <c r="AK686" s="11"/>
    </row>
    <row r="687" ht="13.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89"/>
      <c r="AB687" s="11"/>
      <c r="AC687" s="264"/>
      <c r="AD687" s="11"/>
      <c r="AE687" s="11"/>
      <c r="AF687" s="11"/>
      <c r="AG687" s="11"/>
      <c r="AH687" s="11"/>
      <c r="AI687" s="11"/>
      <c r="AJ687" s="11"/>
      <c r="AK687" s="11"/>
    </row>
    <row r="688" ht="13.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89"/>
      <c r="AB688" s="11"/>
      <c r="AC688" s="264"/>
      <c r="AD688" s="11"/>
      <c r="AE688" s="11"/>
      <c r="AF688" s="11"/>
      <c r="AG688" s="11"/>
      <c r="AH688" s="11"/>
      <c r="AI688" s="11"/>
      <c r="AJ688" s="11"/>
      <c r="AK688" s="11"/>
    </row>
    <row r="689" ht="13.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89"/>
      <c r="AB689" s="11"/>
      <c r="AC689" s="264"/>
      <c r="AD689" s="11"/>
      <c r="AE689" s="11"/>
      <c r="AF689" s="11"/>
      <c r="AG689" s="11"/>
      <c r="AH689" s="11"/>
      <c r="AI689" s="11"/>
      <c r="AJ689" s="11"/>
      <c r="AK689" s="11"/>
    </row>
    <row r="690" ht="13.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89"/>
      <c r="AB690" s="11"/>
      <c r="AC690" s="264"/>
      <c r="AD690" s="11"/>
      <c r="AE690" s="11"/>
      <c r="AF690" s="11"/>
      <c r="AG690" s="11"/>
      <c r="AH690" s="11"/>
      <c r="AI690" s="11"/>
      <c r="AJ690" s="11"/>
      <c r="AK690" s="11"/>
    </row>
    <row r="691" ht="13.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89"/>
      <c r="AB691" s="11"/>
      <c r="AC691" s="264"/>
      <c r="AD691" s="11"/>
      <c r="AE691" s="11"/>
      <c r="AF691" s="11"/>
      <c r="AG691" s="11"/>
      <c r="AH691" s="11"/>
      <c r="AI691" s="11"/>
      <c r="AJ691" s="11"/>
      <c r="AK691" s="11"/>
    </row>
    <row r="692" ht="13.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89"/>
      <c r="AB692" s="11"/>
      <c r="AC692" s="264"/>
      <c r="AD692" s="11"/>
      <c r="AE692" s="11"/>
      <c r="AF692" s="11"/>
      <c r="AG692" s="11"/>
      <c r="AH692" s="11"/>
      <c r="AI692" s="11"/>
      <c r="AJ692" s="11"/>
      <c r="AK692" s="11"/>
    </row>
    <row r="693" ht="13.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89"/>
      <c r="AB693" s="11"/>
      <c r="AC693" s="264"/>
      <c r="AD693" s="11"/>
      <c r="AE693" s="11"/>
      <c r="AF693" s="11"/>
      <c r="AG693" s="11"/>
      <c r="AH693" s="11"/>
      <c r="AI693" s="11"/>
      <c r="AJ693" s="11"/>
      <c r="AK693" s="11"/>
    </row>
    <row r="694" ht="13.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89"/>
      <c r="AB694" s="11"/>
      <c r="AC694" s="264"/>
      <c r="AD694" s="11"/>
      <c r="AE694" s="11"/>
      <c r="AF694" s="11"/>
      <c r="AG694" s="11"/>
      <c r="AH694" s="11"/>
      <c r="AI694" s="11"/>
      <c r="AJ694" s="11"/>
      <c r="AK694" s="11"/>
    </row>
    <row r="695" ht="13.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89"/>
      <c r="AB695" s="11"/>
      <c r="AC695" s="264"/>
      <c r="AD695" s="11"/>
      <c r="AE695" s="11"/>
      <c r="AF695" s="11"/>
      <c r="AG695" s="11"/>
      <c r="AH695" s="11"/>
      <c r="AI695" s="11"/>
      <c r="AJ695" s="11"/>
      <c r="AK695" s="11"/>
    </row>
    <row r="696" ht="13.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89"/>
      <c r="AB696" s="11"/>
      <c r="AC696" s="264"/>
      <c r="AD696" s="11"/>
      <c r="AE696" s="11"/>
      <c r="AF696" s="11"/>
      <c r="AG696" s="11"/>
      <c r="AH696" s="11"/>
      <c r="AI696" s="11"/>
      <c r="AJ696" s="11"/>
      <c r="AK696" s="11"/>
    </row>
    <row r="697" ht="13.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89"/>
      <c r="AB697" s="11"/>
      <c r="AC697" s="264"/>
      <c r="AD697" s="11"/>
      <c r="AE697" s="11"/>
      <c r="AF697" s="11"/>
      <c r="AG697" s="11"/>
      <c r="AH697" s="11"/>
      <c r="AI697" s="11"/>
      <c r="AJ697" s="11"/>
      <c r="AK697" s="11"/>
    </row>
    <row r="698" ht="13.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89"/>
      <c r="AB698" s="11"/>
      <c r="AC698" s="264"/>
      <c r="AD698" s="11"/>
      <c r="AE698" s="11"/>
      <c r="AF698" s="11"/>
      <c r="AG698" s="11"/>
      <c r="AH698" s="11"/>
      <c r="AI698" s="11"/>
      <c r="AJ698" s="11"/>
      <c r="AK698" s="11"/>
    </row>
    <row r="699" ht="13.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89"/>
      <c r="AB699" s="11"/>
      <c r="AC699" s="264"/>
      <c r="AD699" s="11"/>
      <c r="AE699" s="11"/>
      <c r="AF699" s="11"/>
      <c r="AG699" s="11"/>
      <c r="AH699" s="11"/>
      <c r="AI699" s="11"/>
      <c r="AJ699" s="11"/>
      <c r="AK699" s="11"/>
    </row>
    <row r="700" ht="13.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89"/>
      <c r="AB700" s="11"/>
      <c r="AC700" s="264"/>
      <c r="AD700" s="11"/>
      <c r="AE700" s="11"/>
      <c r="AF700" s="11"/>
      <c r="AG700" s="11"/>
      <c r="AH700" s="11"/>
      <c r="AI700" s="11"/>
      <c r="AJ700" s="11"/>
      <c r="AK700" s="11"/>
    </row>
    <row r="701" ht="13.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89"/>
      <c r="AB701" s="11"/>
      <c r="AC701" s="264"/>
      <c r="AD701" s="11"/>
      <c r="AE701" s="11"/>
      <c r="AF701" s="11"/>
      <c r="AG701" s="11"/>
      <c r="AH701" s="11"/>
      <c r="AI701" s="11"/>
      <c r="AJ701" s="11"/>
      <c r="AK701" s="11"/>
    </row>
    <row r="702" ht="13.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89"/>
      <c r="AB702" s="11"/>
      <c r="AC702" s="264"/>
      <c r="AD702" s="11"/>
      <c r="AE702" s="11"/>
      <c r="AF702" s="11"/>
      <c r="AG702" s="11"/>
      <c r="AH702" s="11"/>
      <c r="AI702" s="11"/>
      <c r="AJ702" s="11"/>
      <c r="AK702" s="11"/>
    </row>
    <row r="703" ht="13.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89"/>
      <c r="AB703" s="11"/>
      <c r="AC703" s="264"/>
      <c r="AD703" s="11"/>
      <c r="AE703" s="11"/>
      <c r="AF703" s="11"/>
      <c r="AG703" s="11"/>
      <c r="AH703" s="11"/>
      <c r="AI703" s="11"/>
      <c r="AJ703" s="11"/>
      <c r="AK703" s="11"/>
    </row>
    <row r="704" ht="13.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89"/>
      <c r="AB704" s="11"/>
      <c r="AC704" s="264"/>
      <c r="AD704" s="11"/>
      <c r="AE704" s="11"/>
      <c r="AF704" s="11"/>
      <c r="AG704" s="11"/>
      <c r="AH704" s="11"/>
      <c r="AI704" s="11"/>
      <c r="AJ704" s="11"/>
      <c r="AK704" s="11"/>
    </row>
    <row r="705" ht="13.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89"/>
      <c r="AB705" s="11"/>
      <c r="AC705" s="264"/>
      <c r="AD705" s="11"/>
      <c r="AE705" s="11"/>
      <c r="AF705" s="11"/>
      <c r="AG705" s="11"/>
      <c r="AH705" s="11"/>
      <c r="AI705" s="11"/>
      <c r="AJ705" s="11"/>
      <c r="AK705" s="11"/>
    </row>
    <row r="706" ht="13.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89"/>
      <c r="AB706" s="11"/>
      <c r="AC706" s="264"/>
      <c r="AD706" s="11"/>
      <c r="AE706" s="11"/>
      <c r="AF706" s="11"/>
      <c r="AG706" s="11"/>
      <c r="AH706" s="11"/>
      <c r="AI706" s="11"/>
      <c r="AJ706" s="11"/>
      <c r="AK706" s="11"/>
    </row>
    <row r="707" ht="13.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89"/>
      <c r="AB707" s="11"/>
      <c r="AC707" s="264"/>
      <c r="AD707" s="11"/>
      <c r="AE707" s="11"/>
      <c r="AF707" s="11"/>
      <c r="AG707" s="11"/>
      <c r="AH707" s="11"/>
      <c r="AI707" s="11"/>
      <c r="AJ707" s="11"/>
      <c r="AK707" s="11"/>
    </row>
    <row r="708" ht="13.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89"/>
      <c r="AB708" s="11"/>
      <c r="AC708" s="264"/>
      <c r="AD708" s="11"/>
      <c r="AE708" s="11"/>
      <c r="AF708" s="11"/>
      <c r="AG708" s="11"/>
      <c r="AH708" s="11"/>
      <c r="AI708" s="11"/>
      <c r="AJ708" s="11"/>
      <c r="AK708" s="11"/>
    </row>
    <row r="709" ht="13.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89"/>
      <c r="AB709" s="11"/>
      <c r="AC709" s="264"/>
      <c r="AD709" s="11"/>
      <c r="AE709" s="11"/>
      <c r="AF709" s="11"/>
      <c r="AG709" s="11"/>
      <c r="AH709" s="11"/>
      <c r="AI709" s="11"/>
      <c r="AJ709" s="11"/>
      <c r="AK709" s="11"/>
    </row>
    <row r="710" ht="13.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89"/>
      <c r="AB710" s="11"/>
      <c r="AC710" s="264"/>
      <c r="AD710" s="11"/>
      <c r="AE710" s="11"/>
      <c r="AF710" s="11"/>
      <c r="AG710" s="11"/>
      <c r="AH710" s="11"/>
      <c r="AI710" s="11"/>
      <c r="AJ710" s="11"/>
      <c r="AK710" s="11"/>
    </row>
    <row r="711" ht="13.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89"/>
      <c r="AB711" s="11"/>
      <c r="AC711" s="264"/>
      <c r="AD711" s="11"/>
      <c r="AE711" s="11"/>
      <c r="AF711" s="11"/>
      <c r="AG711" s="11"/>
      <c r="AH711" s="11"/>
      <c r="AI711" s="11"/>
      <c r="AJ711" s="11"/>
      <c r="AK711" s="11"/>
    </row>
    <row r="712" ht="13.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89"/>
      <c r="AB712" s="11"/>
      <c r="AC712" s="264"/>
      <c r="AD712" s="11"/>
      <c r="AE712" s="11"/>
      <c r="AF712" s="11"/>
      <c r="AG712" s="11"/>
      <c r="AH712" s="11"/>
      <c r="AI712" s="11"/>
      <c r="AJ712" s="11"/>
      <c r="AK712" s="11"/>
    </row>
    <row r="713" ht="13.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89"/>
      <c r="AB713" s="11"/>
      <c r="AC713" s="264"/>
      <c r="AD713" s="11"/>
      <c r="AE713" s="11"/>
      <c r="AF713" s="11"/>
      <c r="AG713" s="11"/>
      <c r="AH713" s="11"/>
      <c r="AI713" s="11"/>
      <c r="AJ713" s="11"/>
      <c r="AK713" s="11"/>
    </row>
    <row r="714" ht="13.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89"/>
      <c r="AB714" s="11"/>
      <c r="AC714" s="264"/>
      <c r="AD714" s="11"/>
      <c r="AE714" s="11"/>
      <c r="AF714" s="11"/>
      <c r="AG714" s="11"/>
      <c r="AH714" s="11"/>
      <c r="AI714" s="11"/>
      <c r="AJ714" s="11"/>
      <c r="AK714" s="11"/>
    </row>
    <row r="715" ht="13.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89"/>
      <c r="AB715" s="11"/>
      <c r="AC715" s="264"/>
      <c r="AD715" s="11"/>
      <c r="AE715" s="11"/>
      <c r="AF715" s="11"/>
      <c r="AG715" s="11"/>
      <c r="AH715" s="11"/>
      <c r="AI715" s="11"/>
      <c r="AJ715" s="11"/>
      <c r="AK715" s="11"/>
    </row>
    <row r="716" ht="13.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89"/>
      <c r="AB716" s="11"/>
      <c r="AC716" s="264"/>
      <c r="AD716" s="11"/>
      <c r="AE716" s="11"/>
      <c r="AF716" s="11"/>
      <c r="AG716" s="11"/>
      <c r="AH716" s="11"/>
      <c r="AI716" s="11"/>
      <c r="AJ716" s="11"/>
      <c r="AK716" s="11"/>
    </row>
    <row r="717" ht="13.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89"/>
      <c r="AB717" s="11"/>
      <c r="AC717" s="264"/>
      <c r="AD717" s="11"/>
      <c r="AE717" s="11"/>
      <c r="AF717" s="11"/>
      <c r="AG717" s="11"/>
      <c r="AH717" s="11"/>
      <c r="AI717" s="11"/>
      <c r="AJ717" s="11"/>
      <c r="AK717" s="11"/>
    </row>
    <row r="718" ht="13.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89"/>
      <c r="AB718" s="11"/>
      <c r="AC718" s="264"/>
      <c r="AD718" s="11"/>
      <c r="AE718" s="11"/>
      <c r="AF718" s="11"/>
      <c r="AG718" s="11"/>
      <c r="AH718" s="11"/>
      <c r="AI718" s="11"/>
      <c r="AJ718" s="11"/>
      <c r="AK718" s="11"/>
    </row>
    <row r="719" ht="13.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89"/>
      <c r="AB719" s="11"/>
      <c r="AC719" s="264"/>
      <c r="AD719" s="11"/>
      <c r="AE719" s="11"/>
      <c r="AF719" s="11"/>
      <c r="AG719" s="11"/>
      <c r="AH719" s="11"/>
      <c r="AI719" s="11"/>
      <c r="AJ719" s="11"/>
      <c r="AK719" s="11"/>
    </row>
    <row r="720" ht="13.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89"/>
      <c r="AB720" s="11"/>
      <c r="AC720" s="264"/>
      <c r="AD720" s="11"/>
      <c r="AE720" s="11"/>
      <c r="AF720" s="11"/>
      <c r="AG720" s="11"/>
      <c r="AH720" s="11"/>
      <c r="AI720" s="11"/>
      <c r="AJ720" s="11"/>
      <c r="AK720" s="11"/>
    </row>
    <row r="721" ht="13.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89"/>
      <c r="AB721" s="11"/>
      <c r="AC721" s="264"/>
      <c r="AD721" s="11"/>
      <c r="AE721" s="11"/>
      <c r="AF721" s="11"/>
      <c r="AG721" s="11"/>
      <c r="AH721" s="11"/>
      <c r="AI721" s="11"/>
      <c r="AJ721" s="11"/>
      <c r="AK721" s="11"/>
    </row>
    <row r="722" ht="13.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89"/>
      <c r="AB722" s="11"/>
      <c r="AC722" s="264"/>
      <c r="AD722" s="11"/>
      <c r="AE722" s="11"/>
      <c r="AF722" s="11"/>
      <c r="AG722" s="11"/>
      <c r="AH722" s="11"/>
      <c r="AI722" s="11"/>
      <c r="AJ722" s="11"/>
      <c r="AK722" s="11"/>
    </row>
    <row r="723" ht="13.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89"/>
      <c r="AB723" s="11"/>
      <c r="AC723" s="264"/>
      <c r="AD723" s="11"/>
      <c r="AE723" s="11"/>
      <c r="AF723" s="11"/>
      <c r="AG723" s="11"/>
      <c r="AH723" s="11"/>
      <c r="AI723" s="11"/>
      <c r="AJ723" s="11"/>
      <c r="AK723" s="11"/>
    </row>
    <row r="724" ht="13.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89"/>
      <c r="AB724" s="11"/>
      <c r="AC724" s="264"/>
      <c r="AD724" s="11"/>
      <c r="AE724" s="11"/>
      <c r="AF724" s="11"/>
      <c r="AG724" s="11"/>
      <c r="AH724" s="11"/>
      <c r="AI724" s="11"/>
      <c r="AJ724" s="11"/>
      <c r="AK724" s="11"/>
    </row>
    <row r="725" ht="13.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89"/>
      <c r="AB725" s="11"/>
      <c r="AC725" s="264"/>
      <c r="AD725" s="11"/>
      <c r="AE725" s="11"/>
      <c r="AF725" s="11"/>
      <c r="AG725" s="11"/>
      <c r="AH725" s="11"/>
      <c r="AI725" s="11"/>
      <c r="AJ725" s="11"/>
      <c r="AK725" s="11"/>
    </row>
    <row r="726" ht="13.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89"/>
      <c r="AB726" s="11"/>
      <c r="AC726" s="264"/>
      <c r="AD726" s="11"/>
      <c r="AE726" s="11"/>
      <c r="AF726" s="11"/>
      <c r="AG726" s="11"/>
      <c r="AH726" s="11"/>
      <c r="AI726" s="11"/>
      <c r="AJ726" s="11"/>
      <c r="AK726" s="11"/>
    </row>
    <row r="727" ht="13.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89"/>
      <c r="AB727" s="11"/>
      <c r="AC727" s="264"/>
      <c r="AD727" s="11"/>
      <c r="AE727" s="11"/>
      <c r="AF727" s="11"/>
      <c r="AG727" s="11"/>
      <c r="AH727" s="11"/>
      <c r="AI727" s="11"/>
      <c r="AJ727" s="11"/>
      <c r="AK727" s="11"/>
    </row>
    <row r="728" ht="13.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89"/>
      <c r="AB728" s="11"/>
      <c r="AC728" s="264"/>
      <c r="AD728" s="11"/>
      <c r="AE728" s="11"/>
      <c r="AF728" s="11"/>
      <c r="AG728" s="11"/>
      <c r="AH728" s="11"/>
      <c r="AI728" s="11"/>
      <c r="AJ728" s="11"/>
      <c r="AK728" s="11"/>
    </row>
    <row r="729" ht="13.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89"/>
      <c r="AB729" s="11"/>
      <c r="AC729" s="264"/>
      <c r="AD729" s="11"/>
      <c r="AE729" s="11"/>
      <c r="AF729" s="11"/>
      <c r="AG729" s="11"/>
      <c r="AH729" s="11"/>
      <c r="AI729" s="11"/>
      <c r="AJ729" s="11"/>
      <c r="AK729" s="11"/>
    </row>
    <row r="730" ht="13.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89"/>
      <c r="AB730" s="11"/>
      <c r="AC730" s="264"/>
      <c r="AD730" s="11"/>
      <c r="AE730" s="11"/>
      <c r="AF730" s="11"/>
      <c r="AG730" s="11"/>
      <c r="AH730" s="11"/>
      <c r="AI730" s="11"/>
      <c r="AJ730" s="11"/>
      <c r="AK730" s="11"/>
    </row>
    <row r="731" ht="13.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89"/>
      <c r="AB731" s="11"/>
      <c r="AC731" s="264"/>
      <c r="AD731" s="11"/>
      <c r="AE731" s="11"/>
      <c r="AF731" s="11"/>
      <c r="AG731" s="11"/>
      <c r="AH731" s="11"/>
      <c r="AI731" s="11"/>
      <c r="AJ731" s="11"/>
      <c r="AK731" s="11"/>
    </row>
    <row r="732" ht="13.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89"/>
      <c r="AB732" s="11"/>
      <c r="AC732" s="264"/>
      <c r="AD732" s="11"/>
      <c r="AE732" s="11"/>
      <c r="AF732" s="11"/>
      <c r="AG732" s="11"/>
      <c r="AH732" s="11"/>
      <c r="AI732" s="11"/>
      <c r="AJ732" s="11"/>
      <c r="AK732" s="11"/>
    </row>
    <row r="733" ht="13.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89"/>
      <c r="AB733" s="11"/>
      <c r="AC733" s="264"/>
      <c r="AD733" s="11"/>
      <c r="AE733" s="11"/>
      <c r="AF733" s="11"/>
      <c r="AG733" s="11"/>
      <c r="AH733" s="11"/>
      <c r="AI733" s="11"/>
      <c r="AJ733" s="11"/>
      <c r="AK733" s="11"/>
    </row>
    <row r="734" ht="13.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89"/>
      <c r="AB734" s="11"/>
      <c r="AC734" s="264"/>
      <c r="AD734" s="11"/>
      <c r="AE734" s="11"/>
      <c r="AF734" s="11"/>
      <c r="AG734" s="11"/>
      <c r="AH734" s="11"/>
      <c r="AI734" s="11"/>
      <c r="AJ734" s="11"/>
      <c r="AK734" s="11"/>
    </row>
    <row r="735" ht="13.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89"/>
      <c r="AB735" s="11"/>
      <c r="AC735" s="264"/>
      <c r="AD735" s="11"/>
      <c r="AE735" s="11"/>
      <c r="AF735" s="11"/>
      <c r="AG735" s="11"/>
      <c r="AH735" s="11"/>
      <c r="AI735" s="11"/>
      <c r="AJ735" s="11"/>
      <c r="AK735" s="11"/>
    </row>
    <row r="736" ht="13.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89"/>
      <c r="AB736" s="11"/>
      <c r="AC736" s="264"/>
      <c r="AD736" s="11"/>
      <c r="AE736" s="11"/>
      <c r="AF736" s="11"/>
      <c r="AG736" s="11"/>
      <c r="AH736" s="11"/>
      <c r="AI736" s="11"/>
      <c r="AJ736" s="11"/>
      <c r="AK736" s="11"/>
    </row>
    <row r="737" ht="13.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89"/>
      <c r="AB737" s="11"/>
      <c r="AC737" s="264"/>
      <c r="AD737" s="11"/>
      <c r="AE737" s="11"/>
      <c r="AF737" s="11"/>
      <c r="AG737" s="11"/>
      <c r="AH737" s="11"/>
      <c r="AI737" s="11"/>
      <c r="AJ737" s="11"/>
      <c r="AK737" s="11"/>
    </row>
    <row r="738" ht="13.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89"/>
      <c r="AB738" s="11"/>
      <c r="AC738" s="264"/>
      <c r="AD738" s="11"/>
      <c r="AE738" s="11"/>
      <c r="AF738" s="11"/>
      <c r="AG738" s="11"/>
      <c r="AH738" s="11"/>
      <c r="AI738" s="11"/>
      <c r="AJ738" s="11"/>
      <c r="AK738" s="11"/>
    </row>
    <row r="739" ht="13.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89"/>
      <c r="AB739" s="11"/>
      <c r="AC739" s="264"/>
      <c r="AD739" s="11"/>
      <c r="AE739" s="11"/>
      <c r="AF739" s="11"/>
      <c r="AG739" s="11"/>
      <c r="AH739" s="11"/>
      <c r="AI739" s="11"/>
      <c r="AJ739" s="11"/>
      <c r="AK739" s="11"/>
    </row>
    <row r="740" ht="13.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89"/>
      <c r="AB740" s="11"/>
      <c r="AC740" s="264"/>
      <c r="AD740" s="11"/>
      <c r="AE740" s="11"/>
      <c r="AF740" s="11"/>
      <c r="AG740" s="11"/>
      <c r="AH740" s="11"/>
      <c r="AI740" s="11"/>
      <c r="AJ740" s="11"/>
      <c r="AK740" s="11"/>
    </row>
    <row r="741" ht="13.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89"/>
      <c r="AB741" s="11"/>
      <c r="AC741" s="264"/>
      <c r="AD741" s="11"/>
      <c r="AE741" s="11"/>
      <c r="AF741" s="11"/>
      <c r="AG741" s="11"/>
      <c r="AH741" s="11"/>
      <c r="AI741" s="11"/>
      <c r="AJ741" s="11"/>
      <c r="AK741" s="11"/>
    </row>
    <row r="742" ht="13.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89"/>
      <c r="AB742" s="11"/>
      <c r="AC742" s="264"/>
      <c r="AD742" s="11"/>
      <c r="AE742" s="11"/>
      <c r="AF742" s="11"/>
      <c r="AG742" s="11"/>
      <c r="AH742" s="11"/>
      <c r="AI742" s="11"/>
      <c r="AJ742" s="11"/>
      <c r="AK742" s="11"/>
    </row>
    <row r="743" ht="13.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89"/>
      <c r="AB743" s="11"/>
      <c r="AC743" s="264"/>
      <c r="AD743" s="11"/>
      <c r="AE743" s="11"/>
      <c r="AF743" s="11"/>
      <c r="AG743" s="11"/>
      <c r="AH743" s="11"/>
      <c r="AI743" s="11"/>
      <c r="AJ743" s="11"/>
      <c r="AK743" s="11"/>
    </row>
    <row r="744" ht="13.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89"/>
      <c r="AB744" s="11"/>
      <c r="AC744" s="264"/>
      <c r="AD744" s="11"/>
      <c r="AE744" s="11"/>
      <c r="AF744" s="11"/>
      <c r="AG744" s="11"/>
      <c r="AH744" s="11"/>
      <c r="AI744" s="11"/>
      <c r="AJ744" s="11"/>
      <c r="AK744" s="11"/>
    </row>
    <row r="745" ht="13.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89"/>
      <c r="AB745" s="11"/>
      <c r="AC745" s="264"/>
      <c r="AD745" s="11"/>
      <c r="AE745" s="11"/>
      <c r="AF745" s="11"/>
      <c r="AG745" s="11"/>
      <c r="AH745" s="11"/>
      <c r="AI745" s="11"/>
      <c r="AJ745" s="11"/>
      <c r="AK745" s="11"/>
    </row>
    <row r="746" ht="13.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89"/>
      <c r="AB746" s="11"/>
      <c r="AC746" s="264"/>
      <c r="AD746" s="11"/>
      <c r="AE746" s="11"/>
      <c r="AF746" s="11"/>
      <c r="AG746" s="11"/>
      <c r="AH746" s="11"/>
      <c r="AI746" s="11"/>
      <c r="AJ746" s="11"/>
      <c r="AK746" s="11"/>
    </row>
    <row r="747" ht="13.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89"/>
      <c r="AB747" s="11"/>
      <c r="AC747" s="264"/>
      <c r="AD747" s="11"/>
      <c r="AE747" s="11"/>
      <c r="AF747" s="11"/>
      <c r="AG747" s="11"/>
      <c r="AH747" s="11"/>
      <c r="AI747" s="11"/>
      <c r="AJ747" s="11"/>
      <c r="AK747" s="11"/>
    </row>
    <row r="748" ht="13.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89"/>
      <c r="AB748" s="11"/>
      <c r="AC748" s="264"/>
      <c r="AD748" s="11"/>
      <c r="AE748" s="11"/>
      <c r="AF748" s="11"/>
      <c r="AG748" s="11"/>
      <c r="AH748" s="11"/>
      <c r="AI748" s="11"/>
      <c r="AJ748" s="11"/>
      <c r="AK748" s="11"/>
    </row>
    <row r="749" ht="13.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89"/>
      <c r="AB749" s="11"/>
      <c r="AC749" s="264"/>
      <c r="AD749" s="11"/>
      <c r="AE749" s="11"/>
      <c r="AF749" s="11"/>
      <c r="AG749" s="11"/>
      <c r="AH749" s="11"/>
      <c r="AI749" s="11"/>
      <c r="AJ749" s="11"/>
      <c r="AK749" s="11"/>
    </row>
    <row r="750" ht="13.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89"/>
      <c r="AB750" s="11"/>
      <c r="AC750" s="264"/>
      <c r="AD750" s="11"/>
      <c r="AE750" s="11"/>
      <c r="AF750" s="11"/>
      <c r="AG750" s="11"/>
      <c r="AH750" s="11"/>
      <c r="AI750" s="11"/>
      <c r="AJ750" s="11"/>
      <c r="AK750" s="11"/>
    </row>
    <row r="751" ht="13.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89"/>
      <c r="AB751" s="11"/>
      <c r="AC751" s="264"/>
      <c r="AD751" s="11"/>
      <c r="AE751" s="11"/>
      <c r="AF751" s="11"/>
      <c r="AG751" s="11"/>
      <c r="AH751" s="11"/>
      <c r="AI751" s="11"/>
      <c r="AJ751" s="11"/>
      <c r="AK751" s="11"/>
    </row>
    <row r="752" ht="13.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89"/>
      <c r="AB752" s="11"/>
      <c r="AC752" s="264"/>
      <c r="AD752" s="11"/>
      <c r="AE752" s="11"/>
      <c r="AF752" s="11"/>
      <c r="AG752" s="11"/>
      <c r="AH752" s="11"/>
      <c r="AI752" s="11"/>
      <c r="AJ752" s="11"/>
      <c r="AK752" s="11"/>
    </row>
    <row r="753" ht="13.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89"/>
      <c r="AB753" s="11"/>
      <c r="AC753" s="264"/>
      <c r="AD753" s="11"/>
      <c r="AE753" s="11"/>
      <c r="AF753" s="11"/>
      <c r="AG753" s="11"/>
      <c r="AH753" s="11"/>
      <c r="AI753" s="11"/>
      <c r="AJ753" s="11"/>
      <c r="AK753" s="11"/>
    </row>
    <row r="754" ht="13.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89"/>
      <c r="AB754" s="11"/>
      <c r="AC754" s="264"/>
      <c r="AD754" s="11"/>
      <c r="AE754" s="11"/>
      <c r="AF754" s="11"/>
      <c r="AG754" s="11"/>
      <c r="AH754" s="11"/>
      <c r="AI754" s="11"/>
      <c r="AJ754" s="11"/>
      <c r="AK754" s="11"/>
    </row>
    <row r="755" ht="13.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89"/>
      <c r="AB755" s="11"/>
      <c r="AC755" s="264"/>
      <c r="AD755" s="11"/>
      <c r="AE755" s="11"/>
      <c r="AF755" s="11"/>
      <c r="AG755" s="11"/>
      <c r="AH755" s="11"/>
      <c r="AI755" s="11"/>
      <c r="AJ755" s="11"/>
      <c r="AK755" s="11"/>
    </row>
    <row r="756" ht="13.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89"/>
      <c r="AB756" s="11"/>
      <c r="AC756" s="264"/>
      <c r="AD756" s="11"/>
      <c r="AE756" s="11"/>
      <c r="AF756" s="11"/>
      <c r="AG756" s="11"/>
      <c r="AH756" s="11"/>
      <c r="AI756" s="11"/>
      <c r="AJ756" s="11"/>
      <c r="AK756" s="11"/>
    </row>
    <row r="757" ht="13.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89"/>
      <c r="AB757" s="11"/>
      <c r="AC757" s="264"/>
      <c r="AD757" s="11"/>
      <c r="AE757" s="11"/>
      <c r="AF757" s="11"/>
      <c r="AG757" s="11"/>
      <c r="AH757" s="11"/>
      <c r="AI757" s="11"/>
      <c r="AJ757" s="11"/>
      <c r="AK757" s="11"/>
    </row>
    <row r="758" ht="13.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89"/>
      <c r="AB758" s="11"/>
      <c r="AC758" s="264"/>
      <c r="AD758" s="11"/>
      <c r="AE758" s="11"/>
      <c r="AF758" s="11"/>
      <c r="AG758" s="11"/>
      <c r="AH758" s="11"/>
      <c r="AI758" s="11"/>
      <c r="AJ758" s="11"/>
      <c r="AK758" s="11"/>
    </row>
    <row r="759" ht="13.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89"/>
      <c r="AB759" s="11"/>
      <c r="AC759" s="264"/>
      <c r="AD759" s="11"/>
      <c r="AE759" s="11"/>
      <c r="AF759" s="11"/>
      <c r="AG759" s="11"/>
      <c r="AH759" s="11"/>
      <c r="AI759" s="11"/>
      <c r="AJ759" s="11"/>
      <c r="AK759" s="11"/>
    </row>
    <row r="760" ht="13.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89"/>
      <c r="AB760" s="11"/>
      <c r="AC760" s="264"/>
      <c r="AD760" s="11"/>
      <c r="AE760" s="11"/>
      <c r="AF760" s="11"/>
      <c r="AG760" s="11"/>
      <c r="AH760" s="11"/>
      <c r="AI760" s="11"/>
      <c r="AJ760" s="11"/>
      <c r="AK760" s="11"/>
    </row>
    <row r="761" ht="13.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89"/>
      <c r="AB761" s="11"/>
      <c r="AC761" s="264"/>
      <c r="AD761" s="11"/>
      <c r="AE761" s="11"/>
      <c r="AF761" s="11"/>
      <c r="AG761" s="11"/>
      <c r="AH761" s="11"/>
      <c r="AI761" s="11"/>
      <c r="AJ761" s="11"/>
      <c r="AK761" s="11"/>
    </row>
    <row r="762" ht="13.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89"/>
      <c r="AB762" s="11"/>
      <c r="AC762" s="264"/>
      <c r="AD762" s="11"/>
      <c r="AE762" s="11"/>
      <c r="AF762" s="11"/>
      <c r="AG762" s="11"/>
      <c r="AH762" s="11"/>
      <c r="AI762" s="11"/>
      <c r="AJ762" s="11"/>
      <c r="AK762" s="11"/>
    </row>
    <row r="763" ht="13.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89"/>
      <c r="AB763" s="11"/>
      <c r="AC763" s="264"/>
      <c r="AD763" s="11"/>
      <c r="AE763" s="11"/>
      <c r="AF763" s="11"/>
      <c r="AG763" s="11"/>
      <c r="AH763" s="11"/>
      <c r="AI763" s="11"/>
      <c r="AJ763" s="11"/>
      <c r="AK763" s="11"/>
    </row>
    <row r="764" ht="13.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89"/>
      <c r="AB764" s="11"/>
      <c r="AC764" s="264"/>
      <c r="AD764" s="11"/>
      <c r="AE764" s="11"/>
      <c r="AF764" s="11"/>
      <c r="AG764" s="11"/>
      <c r="AH764" s="11"/>
      <c r="AI764" s="11"/>
      <c r="AJ764" s="11"/>
      <c r="AK764" s="11"/>
    </row>
    <row r="765" ht="13.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89"/>
      <c r="AB765" s="11"/>
      <c r="AC765" s="264"/>
      <c r="AD765" s="11"/>
      <c r="AE765" s="11"/>
      <c r="AF765" s="11"/>
      <c r="AG765" s="11"/>
      <c r="AH765" s="11"/>
      <c r="AI765" s="11"/>
      <c r="AJ765" s="11"/>
      <c r="AK765" s="11"/>
    </row>
    <row r="766" ht="13.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89"/>
      <c r="AB766" s="11"/>
      <c r="AC766" s="264"/>
      <c r="AD766" s="11"/>
      <c r="AE766" s="11"/>
      <c r="AF766" s="11"/>
      <c r="AG766" s="11"/>
      <c r="AH766" s="11"/>
      <c r="AI766" s="11"/>
      <c r="AJ766" s="11"/>
      <c r="AK766" s="11"/>
    </row>
    <row r="767" ht="13.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89"/>
      <c r="AB767" s="11"/>
      <c r="AC767" s="264"/>
      <c r="AD767" s="11"/>
      <c r="AE767" s="11"/>
      <c r="AF767" s="11"/>
      <c r="AG767" s="11"/>
      <c r="AH767" s="11"/>
      <c r="AI767" s="11"/>
      <c r="AJ767" s="11"/>
      <c r="AK767" s="11"/>
    </row>
    <row r="768" ht="13.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89"/>
      <c r="AB768" s="11"/>
      <c r="AC768" s="264"/>
      <c r="AD768" s="11"/>
      <c r="AE768" s="11"/>
      <c r="AF768" s="11"/>
      <c r="AG768" s="11"/>
      <c r="AH768" s="11"/>
      <c r="AI768" s="11"/>
      <c r="AJ768" s="11"/>
      <c r="AK768" s="11"/>
    </row>
    <row r="769" ht="13.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89"/>
      <c r="AB769" s="11"/>
      <c r="AC769" s="264"/>
      <c r="AD769" s="11"/>
      <c r="AE769" s="11"/>
      <c r="AF769" s="11"/>
      <c r="AG769" s="11"/>
      <c r="AH769" s="11"/>
      <c r="AI769" s="11"/>
      <c r="AJ769" s="11"/>
      <c r="AK769" s="11"/>
    </row>
    <row r="770" ht="13.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89"/>
      <c r="AB770" s="11"/>
      <c r="AC770" s="264"/>
      <c r="AD770" s="11"/>
      <c r="AE770" s="11"/>
      <c r="AF770" s="11"/>
      <c r="AG770" s="11"/>
      <c r="AH770" s="11"/>
      <c r="AI770" s="11"/>
      <c r="AJ770" s="11"/>
      <c r="AK770" s="11"/>
    </row>
    <row r="771" ht="13.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89"/>
      <c r="AB771" s="11"/>
      <c r="AC771" s="264"/>
      <c r="AD771" s="11"/>
      <c r="AE771" s="11"/>
      <c r="AF771" s="11"/>
      <c r="AG771" s="11"/>
      <c r="AH771" s="11"/>
      <c r="AI771" s="11"/>
      <c r="AJ771" s="11"/>
      <c r="AK771" s="11"/>
    </row>
    <row r="772" ht="13.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89"/>
      <c r="AB772" s="11"/>
      <c r="AC772" s="264"/>
      <c r="AD772" s="11"/>
      <c r="AE772" s="11"/>
      <c r="AF772" s="11"/>
      <c r="AG772" s="11"/>
      <c r="AH772" s="11"/>
      <c r="AI772" s="11"/>
      <c r="AJ772" s="11"/>
      <c r="AK772" s="11"/>
    </row>
    <row r="773" ht="13.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89"/>
      <c r="AB773" s="11"/>
      <c r="AC773" s="264"/>
      <c r="AD773" s="11"/>
      <c r="AE773" s="11"/>
      <c r="AF773" s="11"/>
      <c r="AG773" s="11"/>
      <c r="AH773" s="11"/>
      <c r="AI773" s="11"/>
      <c r="AJ773" s="11"/>
      <c r="AK773" s="11"/>
    </row>
    <row r="774" ht="13.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89"/>
      <c r="AB774" s="11"/>
      <c r="AC774" s="264"/>
      <c r="AD774" s="11"/>
      <c r="AE774" s="11"/>
      <c r="AF774" s="11"/>
      <c r="AG774" s="11"/>
      <c r="AH774" s="11"/>
      <c r="AI774" s="11"/>
      <c r="AJ774" s="11"/>
      <c r="AK774" s="11"/>
    </row>
    <row r="775" ht="13.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89"/>
      <c r="AB775" s="11"/>
      <c r="AC775" s="264"/>
      <c r="AD775" s="11"/>
      <c r="AE775" s="11"/>
      <c r="AF775" s="11"/>
      <c r="AG775" s="11"/>
      <c r="AH775" s="11"/>
      <c r="AI775" s="11"/>
      <c r="AJ775" s="11"/>
      <c r="AK775" s="11"/>
    </row>
    <row r="776" ht="13.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89"/>
      <c r="AB776" s="11"/>
      <c r="AC776" s="264"/>
      <c r="AD776" s="11"/>
      <c r="AE776" s="11"/>
      <c r="AF776" s="11"/>
      <c r="AG776" s="11"/>
      <c r="AH776" s="11"/>
      <c r="AI776" s="11"/>
      <c r="AJ776" s="11"/>
      <c r="AK776" s="11"/>
    </row>
    <row r="777" ht="13.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89"/>
      <c r="AB777" s="11"/>
      <c r="AC777" s="264"/>
      <c r="AD777" s="11"/>
      <c r="AE777" s="11"/>
      <c r="AF777" s="11"/>
      <c r="AG777" s="11"/>
      <c r="AH777" s="11"/>
      <c r="AI777" s="11"/>
      <c r="AJ777" s="11"/>
      <c r="AK777" s="11"/>
    </row>
    <row r="778" ht="13.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89"/>
      <c r="AB778" s="11"/>
      <c r="AC778" s="264"/>
      <c r="AD778" s="11"/>
      <c r="AE778" s="11"/>
      <c r="AF778" s="11"/>
      <c r="AG778" s="11"/>
      <c r="AH778" s="11"/>
      <c r="AI778" s="11"/>
      <c r="AJ778" s="11"/>
      <c r="AK778" s="11"/>
    </row>
    <row r="779" ht="13.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89"/>
      <c r="AB779" s="11"/>
      <c r="AC779" s="264"/>
      <c r="AD779" s="11"/>
      <c r="AE779" s="11"/>
      <c r="AF779" s="11"/>
      <c r="AG779" s="11"/>
      <c r="AH779" s="11"/>
      <c r="AI779" s="11"/>
      <c r="AJ779" s="11"/>
      <c r="AK779" s="11"/>
    </row>
    <row r="780" ht="13.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89"/>
      <c r="AB780" s="11"/>
      <c r="AC780" s="264"/>
      <c r="AD780" s="11"/>
      <c r="AE780" s="11"/>
      <c r="AF780" s="11"/>
      <c r="AG780" s="11"/>
      <c r="AH780" s="11"/>
      <c r="AI780" s="11"/>
      <c r="AJ780" s="11"/>
      <c r="AK780" s="11"/>
    </row>
    <row r="781" ht="13.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89"/>
      <c r="AB781" s="11"/>
      <c r="AC781" s="264"/>
      <c r="AD781" s="11"/>
      <c r="AE781" s="11"/>
      <c r="AF781" s="11"/>
      <c r="AG781" s="11"/>
      <c r="AH781" s="11"/>
      <c r="AI781" s="11"/>
      <c r="AJ781" s="11"/>
      <c r="AK781" s="11"/>
    </row>
    <row r="782" ht="13.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89"/>
      <c r="AB782" s="11"/>
      <c r="AC782" s="264"/>
      <c r="AD782" s="11"/>
      <c r="AE782" s="11"/>
      <c r="AF782" s="11"/>
      <c r="AG782" s="11"/>
      <c r="AH782" s="11"/>
      <c r="AI782" s="11"/>
      <c r="AJ782" s="11"/>
      <c r="AK782" s="11"/>
    </row>
    <row r="783" ht="13.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89"/>
      <c r="AB783" s="11"/>
      <c r="AC783" s="264"/>
      <c r="AD783" s="11"/>
      <c r="AE783" s="11"/>
      <c r="AF783" s="11"/>
      <c r="AG783" s="11"/>
      <c r="AH783" s="11"/>
      <c r="AI783" s="11"/>
      <c r="AJ783" s="11"/>
      <c r="AK783" s="11"/>
    </row>
    <row r="784" ht="13.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89"/>
      <c r="AB784" s="11"/>
      <c r="AC784" s="264"/>
      <c r="AD784" s="11"/>
      <c r="AE784" s="11"/>
      <c r="AF784" s="11"/>
      <c r="AG784" s="11"/>
      <c r="AH784" s="11"/>
      <c r="AI784" s="11"/>
      <c r="AJ784" s="11"/>
      <c r="AK784" s="11"/>
    </row>
    <row r="785" ht="13.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89"/>
      <c r="AB785" s="11"/>
      <c r="AC785" s="264"/>
      <c r="AD785" s="11"/>
      <c r="AE785" s="11"/>
      <c r="AF785" s="11"/>
      <c r="AG785" s="11"/>
      <c r="AH785" s="11"/>
      <c r="AI785" s="11"/>
      <c r="AJ785" s="11"/>
      <c r="AK785" s="11"/>
    </row>
    <row r="786" ht="13.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89"/>
      <c r="AB786" s="11"/>
      <c r="AC786" s="264"/>
      <c r="AD786" s="11"/>
      <c r="AE786" s="11"/>
      <c r="AF786" s="11"/>
      <c r="AG786" s="11"/>
      <c r="AH786" s="11"/>
      <c r="AI786" s="11"/>
      <c r="AJ786" s="11"/>
      <c r="AK786" s="11"/>
    </row>
    <row r="787" ht="13.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89"/>
      <c r="AB787" s="11"/>
      <c r="AC787" s="264"/>
      <c r="AD787" s="11"/>
      <c r="AE787" s="11"/>
      <c r="AF787" s="11"/>
      <c r="AG787" s="11"/>
      <c r="AH787" s="11"/>
      <c r="AI787" s="11"/>
      <c r="AJ787" s="11"/>
      <c r="AK787" s="11"/>
    </row>
    <row r="788" ht="13.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89"/>
      <c r="AB788" s="11"/>
      <c r="AC788" s="264"/>
      <c r="AD788" s="11"/>
      <c r="AE788" s="11"/>
      <c r="AF788" s="11"/>
      <c r="AG788" s="11"/>
      <c r="AH788" s="11"/>
      <c r="AI788" s="11"/>
      <c r="AJ788" s="11"/>
      <c r="AK788" s="11"/>
    </row>
    <row r="789" ht="13.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89"/>
      <c r="AB789" s="11"/>
      <c r="AC789" s="264"/>
      <c r="AD789" s="11"/>
      <c r="AE789" s="11"/>
      <c r="AF789" s="11"/>
      <c r="AG789" s="11"/>
      <c r="AH789" s="11"/>
      <c r="AI789" s="11"/>
      <c r="AJ789" s="11"/>
      <c r="AK789" s="11"/>
    </row>
    <row r="790" ht="13.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89"/>
      <c r="AB790" s="11"/>
      <c r="AC790" s="264"/>
      <c r="AD790" s="11"/>
      <c r="AE790" s="11"/>
      <c r="AF790" s="11"/>
      <c r="AG790" s="11"/>
      <c r="AH790" s="11"/>
      <c r="AI790" s="11"/>
      <c r="AJ790" s="11"/>
      <c r="AK790" s="11"/>
    </row>
    <row r="791" ht="13.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89"/>
      <c r="AB791" s="11"/>
      <c r="AC791" s="264"/>
      <c r="AD791" s="11"/>
      <c r="AE791" s="11"/>
      <c r="AF791" s="11"/>
      <c r="AG791" s="11"/>
      <c r="AH791" s="11"/>
      <c r="AI791" s="11"/>
      <c r="AJ791" s="11"/>
      <c r="AK791" s="11"/>
    </row>
    <row r="792" ht="13.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89"/>
      <c r="AB792" s="11"/>
      <c r="AC792" s="264"/>
      <c r="AD792" s="11"/>
      <c r="AE792" s="11"/>
      <c r="AF792" s="11"/>
      <c r="AG792" s="11"/>
      <c r="AH792" s="11"/>
      <c r="AI792" s="11"/>
      <c r="AJ792" s="11"/>
      <c r="AK792" s="11"/>
    </row>
    <row r="793" ht="13.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89"/>
      <c r="AB793" s="11"/>
      <c r="AC793" s="264"/>
      <c r="AD793" s="11"/>
      <c r="AE793" s="11"/>
      <c r="AF793" s="11"/>
      <c r="AG793" s="11"/>
      <c r="AH793" s="11"/>
      <c r="AI793" s="11"/>
      <c r="AJ793" s="11"/>
      <c r="AK793" s="11"/>
    </row>
    <row r="794" ht="13.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89"/>
      <c r="AB794" s="11"/>
      <c r="AC794" s="264"/>
      <c r="AD794" s="11"/>
      <c r="AE794" s="11"/>
      <c r="AF794" s="11"/>
      <c r="AG794" s="11"/>
      <c r="AH794" s="11"/>
      <c r="AI794" s="11"/>
      <c r="AJ794" s="11"/>
      <c r="AK794" s="11"/>
    </row>
    <row r="795" ht="13.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89"/>
      <c r="AB795" s="11"/>
      <c r="AC795" s="264"/>
      <c r="AD795" s="11"/>
      <c r="AE795" s="11"/>
      <c r="AF795" s="11"/>
      <c r="AG795" s="11"/>
      <c r="AH795" s="11"/>
      <c r="AI795" s="11"/>
      <c r="AJ795" s="11"/>
      <c r="AK795" s="11"/>
    </row>
    <row r="796" ht="13.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89"/>
      <c r="AB796" s="11"/>
      <c r="AC796" s="264"/>
      <c r="AD796" s="11"/>
      <c r="AE796" s="11"/>
      <c r="AF796" s="11"/>
      <c r="AG796" s="11"/>
      <c r="AH796" s="11"/>
      <c r="AI796" s="11"/>
      <c r="AJ796" s="11"/>
      <c r="AK796" s="11"/>
    </row>
    <row r="797" ht="13.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89"/>
      <c r="AB797" s="11"/>
      <c r="AC797" s="264"/>
      <c r="AD797" s="11"/>
      <c r="AE797" s="11"/>
      <c r="AF797" s="11"/>
      <c r="AG797" s="11"/>
      <c r="AH797" s="11"/>
      <c r="AI797" s="11"/>
      <c r="AJ797" s="11"/>
      <c r="AK797" s="11"/>
    </row>
    <row r="798" ht="13.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89"/>
      <c r="AB798" s="11"/>
      <c r="AC798" s="264"/>
      <c r="AD798" s="11"/>
      <c r="AE798" s="11"/>
      <c r="AF798" s="11"/>
      <c r="AG798" s="11"/>
      <c r="AH798" s="11"/>
      <c r="AI798" s="11"/>
      <c r="AJ798" s="11"/>
      <c r="AK798" s="11"/>
    </row>
    <row r="799" ht="13.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89"/>
      <c r="AB799" s="11"/>
      <c r="AC799" s="264"/>
      <c r="AD799" s="11"/>
      <c r="AE799" s="11"/>
      <c r="AF799" s="11"/>
      <c r="AG799" s="11"/>
      <c r="AH799" s="11"/>
      <c r="AI799" s="11"/>
      <c r="AJ799" s="11"/>
      <c r="AK799" s="11"/>
    </row>
    <row r="800" ht="13.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89"/>
      <c r="AB800" s="11"/>
      <c r="AC800" s="264"/>
      <c r="AD800" s="11"/>
      <c r="AE800" s="11"/>
      <c r="AF800" s="11"/>
      <c r="AG800" s="11"/>
      <c r="AH800" s="11"/>
      <c r="AI800" s="11"/>
      <c r="AJ800" s="11"/>
      <c r="AK800" s="11"/>
    </row>
    <row r="801" ht="13.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89"/>
      <c r="AB801" s="11"/>
      <c r="AC801" s="264"/>
      <c r="AD801" s="11"/>
      <c r="AE801" s="11"/>
      <c r="AF801" s="11"/>
      <c r="AG801" s="11"/>
      <c r="AH801" s="11"/>
      <c r="AI801" s="11"/>
      <c r="AJ801" s="11"/>
      <c r="AK801" s="11"/>
    </row>
    <row r="802" ht="13.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89"/>
      <c r="AB802" s="11"/>
      <c r="AC802" s="264"/>
      <c r="AD802" s="11"/>
      <c r="AE802" s="11"/>
      <c r="AF802" s="11"/>
      <c r="AG802" s="11"/>
      <c r="AH802" s="11"/>
      <c r="AI802" s="11"/>
      <c r="AJ802" s="11"/>
      <c r="AK802" s="11"/>
    </row>
    <row r="803" ht="13.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89"/>
      <c r="AB803" s="11"/>
      <c r="AC803" s="264"/>
      <c r="AD803" s="11"/>
      <c r="AE803" s="11"/>
      <c r="AF803" s="11"/>
      <c r="AG803" s="11"/>
      <c r="AH803" s="11"/>
      <c r="AI803" s="11"/>
      <c r="AJ803" s="11"/>
      <c r="AK803" s="11"/>
    </row>
    <row r="804" ht="13.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89"/>
      <c r="AB804" s="11"/>
      <c r="AC804" s="264"/>
      <c r="AD804" s="11"/>
      <c r="AE804" s="11"/>
      <c r="AF804" s="11"/>
      <c r="AG804" s="11"/>
      <c r="AH804" s="11"/>
      <c r="AI804" s="11"/>
      <c r="AJ804" s="11"/>
      <c r="AK804" s="11"/>
    </row>
    <row r="805" ht="13.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89"/>
      <c r="AB805" s="11"/>
      <c r="AC805" s="264"/>
      <c r="AD805" s="11"/>
      <c r="AE805" s="11"/>
      <c r="AF805" s="11"/>
      <c r="AG805" s="11"/>
      <c r="AH805" s="11"/>
      <c r="AI805" s="11"/>
      <c r="AJ805" s="11"/>
      <c r="AK805" s="11"/>
    </row>
    <row r="806" ht="13.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89"/>
      <c r="AB806" s="11"/>
      <c r="AC806" s="264"/>
      <c r="AD806" s="11"/>
      <c r="AE806" s="11"/>
      <c r="AF806" s="11"/>
      <c r="AG806" s="11"/>
      <c r="AH806" s="11"/>
      <c r="AI806" s="11"/>
      <c r="AJ806" s="11"/>
      <c r="AK806" s="11"/>
    </row>
    <row r="807" ht="13.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89"/>
      <c r="AB807" s="11"/>
      <c r="AC807" s="264"/>
      <c r="AD807" s="11"/>
      <c r="AE807" s="11"/>
      <c r="AF807" s="11"/>
      <c r="AG807" s="11"/>
      <c r="AH807" s="11"/>
      <c r="AI807" s="11"/>
      <c r="AJ807" s="11"/>
      <c r="AK807" s="11"/>
    </row>
    <row r="808" ht="13.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89"/>
      <c r="AB808" s="11"/>
      <c r="AC808" s="264"/>
      <c r="AD808" s="11"/>
      <c r="AE808" s="11"/>
      <c r="AF808" s="11"/>
      <c r="AG808" s="11"/>
      <c r="AH808" s="11"/>
      <c r="AI808" s="11"/>
      <c r="AJ808" s="11"/>
      <c r="AK808" s="11"/>
    </row>
    <row r="809" ht="13.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89"/>
      <c r="AB809" s="11"/>
      <c r="AC809" s="264"/>
      <c r="AD809" s="11"/>
      <c r="AE809" s="11"/>
      <c r="AF809" s="11"/>
      <c r="AG809" s="11"/>
      <c r="AH809" s="11"/>
      <c r="AI809" s="11"/>
      <c r="AJ809" s="11"/>
      <c r="AK809" s="11"/>
    </row>
    <row r="810" ht="13.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89"/>
      <c r="AB810" s="11"/>
      <c r="AC810" s="264"/>
      <c r="AD810" s="11"/>
      <c r="AE810" s="11"/>
      <c r="AF810" s="11"/>
      <c r="AG810" s="11"/>
      <c r="AH810" s="11"/>
      <c r="AI810" s="11"/>
      <c r="AJ810" s="11"/>
      <c r="AK810" s="11"/>
    </row>
    <row r="811" ht="13.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89"/>
      <c r="AB811" s="11"/>
      <c r="AC811" s="264"/>
      <c r="AD811" s="11"/>
      <c r="AE811" s="11"/>
      <c r="AF811" s="11"/>
      <c r="AG811" s="11"/>
      <c r="AH811" s="11"/>
      <c r="AI811" s="11"/>
      <c r="AJ811" s="11"/>
      <c r="AK811" s="11"/>
    </row>
    <row r="812" ht="13.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89"/>
      <c r="AB812" s="11"/>
      <c r="AC812" s="264"/>
      <c r="AD812" s="11"/>
      <c r="AE812" s="11"/>
      <c r="AF812" s="11"/>
      <c r="AG812" s="11"/>
      <c r="AH812" s="11"/>
      <c r="AI812" s="11"/>
      <c r="AJ812" s="11"/>
      <c r="AK812" s="11"/>
    </row>
    <row r="813" ht="13.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89"/>
      <c r="AB813" s="11"/>
      <c r="AC813" s="264"/>
      <c r="AD813" s="11"/>
      <c r="AE813" s="11"/>
      <c r="AF813" s="11"/>
      <c r="AG813" s="11"/>
      <c r="AH813" s="11"/>
      <c r="AI813" s="11"/>
      <c r="AJ813" s="11"/>
      <c r="AK813" s="11"/>
    </row>
    <row r="814" ht="13.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89"/>
      <c r="AB814" s="11"/>
      <c r="AC814" s="264"/>
      <c r="AD814" s="11"/>
      <c r="AE814" s="11"/>
      <c r="AF814" s="11"/>
      <c r="AG814" s="11"/>
      <c r="AH814" s="11"/>
      <c r="AI814" s="11"/>
      <c r="AJ814" s="11"/>
      <c r="AK814" s="11"/>
    </row>
    <row r="815" ht="13.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89"/>
      <c r="AB815" s="11"/>
      <c r="AC815" s="264"/>
      <c r="AD815" s="11"/>
      <c r="AE815" s="11"/>
      <c r="AF815" s="11"/>
      <c r="AG815" s="11"/>
      <c r="AH815" s="11"/>
      <c r="AI815" s="11"/>
      <c r="AJ815" s="11"/>
      <c r="AK815" s="11"/>
    </row>
    <row r="816" ht="13.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89"/>
      <c r="AB816" s="11"/>
      <c r="AC816" s="264"/>
      <c r="AD816" s="11"/>
      <c r="AE816" s="11"/>
      <c r="AF816" s="11"/>
      <c r="AG816" s="11"/>
      <c r="AH816" s="11"/>
      <c r="AI816" s="11"/>
      <c r="AJ816" s="11"/>
      <c r="AK816" s="11"/>
    </row>
    <row r="817" ht="13.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89"/>
      <c r="AB817" s="11"/>
      <c r="AC817" s="264"/>
      <c r="AD817" s="11"/>
      <c r="AE817" s="11"/>
      <c r="AF817" s="11"/>
      <c r="AG817" s="11"/>
      <c r="AH817" s="11"/>
      <c r="AI817" s="11"/>
      <c r="AJ817" s="11"/>
      <c r="AK817" s="11"/>
    </row>
    <row r="818" ht="13.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89"/>
      <c r="AB818" s="11"/>
      <c r="AC818" s="264"/>
      <c r="AD818" s="11"/>
      <c r="AE818" s="11"/>
      <c r="AF818" s="11"/>
      <c r="AG818" s="11"/>
      <c r="AH818" s="11"/>
      <c r="AI818" s="11"/>
      <c r="AJ818" s="11"/>
      <c r="AK818" s="11"/>
    </row>
    <row r="819" ht="13.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89"/>
      <c r="AB819" s="11"/>
      <c r="AC819" s="264"/>
      <c r="AD819" s="11"/>
      <c r="AE819" s="11"/>
      <c r="AF819" s="11"/>
      <c r="AG819" s="11"/>
      <c r="AH819" s="11"/>
      <c r="AI819" s="11"/>
      <c r="AJ819" s="11"/>
      <c r="AK819" s="11"/>
    </row>
    <row r="820" ht="13.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89"/>
      <c r="AB820" s="11"/>
      <c r="AC820" s="264"/>
      <c r="AD820" s="11"/>
      <c r="AE820" s="11"/>
      <c r="AF820" s="11"/>
      <c r="AG820" s="11"/>
      <c r="AH820" s="11"/>
      <c r="AI820" s="11"/>
      <c r="AJ820" s="11"/>
      <c r="AK820" s="11"/>
    </row>
    <row r="821" ht="13.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89"/>
      <c r="AB821" s="11"/>
      <c r="AC821" s="264"/>
      <c r="AD821" s="11"/>
      <c r="AE821" s="11"/>
      <c r="AF821" s="11"/>
      <c r="AG821" s="11"/>
      <c r="AH821" s="11"/>
      <c r="AI821" s="11"/>
      <c r="AJ821" s="11"/>
      <c r="AK821" s="11"/>
    </row>
    <row r="822" ht="13.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89"/>
      <c r="AB822" s="11"/>
      <c r="AC822" s="264"/>
      <c r="AD822" s="11"/>
      <c r="AE822" s="11"/>
      <c r="AF822" s="11"/>
      <c r="AG822" s="11"/>
      <c r="AH822" s="11"/>
      <c r="AI822" s="11"/>
      <c r="AJ822" s="11"/>
      <c r="AK822" s="11"/>
    </row>
    <row r="823" ht="13.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89"/>
      <c r="AB823" s="11"/>
      <c r="AC823" s="264"/>
      <c r="AD823" s="11"/>
      <c r="AE823" s="11"/>
      <c r="AF823" s="11"/>
      <c r="AG823" s="11"/>
      <c r="AH823" s="11"/>
      <c r="AI823" s="11"/>
      <c r="AJ823" s="11"/>
      <c r="AK823" s="11"/>
    </row>
    <row r="824" ht="13.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89"/>
      <c r="AB824" s="11"/>
      <c r="AC824" s="264"/>
      <c r="AD824" s="11"/>
      <c r="AE824" s="11"/>
      <c r="AF824" s="11"/>
      <c r="AG824" s="11"/>
      <c r="AH824" s="11"/>
      <c r="AI824" s="11"/>
      <c r="AJ824" s="11"/>
      <c r="AK824" s="11"/>
    </row>
    <row r="825" ht="13.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89"/>
      <c r="AB825" s="11"/>
      <c r="AC825" s="264"/>
      <c r="AD825" s="11"/>
      <c r="AE825" s="11"/>
      <c r="AF825" s="11"/>
      <c r="AG825" s="11"/>
      <c r="AH825" s="11"/>
      <c r="AI825" s="11"/>
      <c r="AJ825" s="11"/>
      <c r="AK825" s="11"/>
    </row>
    <row r="826" ht="13.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89"/>
      <c r="AB826" s="11"/>
      <c r="AC826" s="264"/>
      <c r="AD826" s="11"/>
      <c r="AE826" s="11"/>
      <c r="AF826" s="11"/>
      <c r="AG826" s="11"/>
      <c r="AH826" s="11"/>
      <c r="AI826" s="11"/>
      <c r="AJ826" s="11"/>
      <c r="AK826" s="11"/>
    </row>
    <row r="827" ht="13.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89"/>
      <c r="AB827" s="11"/>
      <c r="AC827" s="264"/>
      <c r="AD827" s="11"/>
      <c r="AE827" s="11"/>
      <c r="AF827" s="11"/>
      <c r="AG827" s="11"/>
      <c r="AH827" s="11"/>
      <c r="AI827" s="11"/>
      <c r="AJ827" s="11"/>
      <c r="AK827" s="11"/>
    </row>
    <row r="828" ht="13.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89"/>
      <c r="AB828" s="11"/>
      <c r="AC828" s="264"/>
      <c r="AD828" s="11"/>
      <c r="AE828" s="11"/>
      <c r="AF828" s="11"/>
      <c r="AG828" s="11"/>
      <c r="AH828" s="11"/>
      <c r="AI828" s="11"/>
      <c r="AJ828" s="11"/>
      <c r="AK828" s="11"/>
    </row>
    <row r="829" ht="13.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89"/>
      <c r="AB829" s="11"/>
      <c r="AC829" s="264"/>
      <c r="AD829" s="11"/>
      <c r="AE829" s="11"/>
      <c r="AF829" s="11"/>
      <c r="AG829" s="11"/>
      <c r="AH829" s="11"/>
      <c r="AI829" s="11"/>
      <c r="AJ829" s="11"/>
      <c r="AK829" s="11"/>
    </row>
    <row r="830" ht="13.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89"/>
      <c r="AB830" s="11"/>
      <c r="AC830" s="264"/>
      <c r="AD830" s="11"/>
      <c r="AE830" s="11"/>
      <c r="AF830" s="11"/>
      <c r="AG830" s="11"/>
      <c r="AH830" s="11"/>
      <c r="AI830" s="11"/>
      <c r="AJ830" s="11"/>
      <c r="AK830" s="11"/>
    </row>
    <row r="831" ht="13.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89"/>
      <c r="AB831" s="11"/>
      <c r="AC831" s="264"/>
      <c r="AD831" s="11"/>
      <c r="AE831" s="11"/>
      <c r="AF831" s="11"/>
      <c r="AG831" s="11"/>
      <c r="AH831" s="11"/>
      <c r="AI831" s="11"/>
      <c r="AJ831" s="11"/>
      <c r="AK831" s="11"/>
    </row>
    <row r="832" ht="13.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89"/>
      <c r="AB832" s="11"/>
      <c r="AC832" s="264"/>
      <c r="AD832" s="11"/>
      <c r="AE832" s="11"/>
      <c r="AF832" s="11"/>
      <c r="AG832" s="11"/>
      <c r="AH832" s="11"/>
      <c r="AI832" s="11"/>
      <c r="AJ832" s="11"/>
      <c r="AK832" s="11"/>
    </row>
    <row r="833" ht="13.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89"/>
      <c r="AB833" s="11"/>
      <c r="AC833" s="264"/>
      <c r="AD833" s="11"/>
      <c r="AE833" s="11"/>
      <c r="AF833" s="11"/>
      <c r="AG833" s="11"/>
      <c r="AH833" s="11"/>
      <c r="AI833" s="11"/>
      <c r="AJ833" s="11"/>
      <c r="AK833" s="11"/>
    </row>
    <row r="834" ht="13.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89"/>
      <c r="AB834" s="11"/>
      <c r="AC834" s="264"/>
      <c r="AD834" s="11"/>
      <c r="AE834" s="11"/>
      <c r="AF834" s="11"/>
      <c r="AG834" s="11"/>
      <c r="AH834" s="11"/>
      <c r="AI834" s="11"/>
      <c r="AJ834" s="11"/>
      <c r="AK834" s="11"/>
    </row>
    <row r="835" ht="13.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89"/>
      <c r="AB835" s="11"/>
      <c r="AC835" s="264"/>
      <c r="AD835" s="11"/>
      <c r="AE835" s="11"/>
      <c r="AF835" s="11"/>
      <c r="AG835" s="11"/>
      <c r="AH835" s="11"/>
      <c r="AI835" s="11"/>
      <c r="AJ835" s="11"/>
      <c r="AK835" s="11"/>
    </row>
    <row r="836" ht="13.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89"/>
      <c r="AB836" s="11"/>
      <c r="AC836" s="264"/>
      <c r="AD836" s="11"/>
      <c r="AE836" s="11"/>
      <c r="AF836" s="11"/>
      <c r="AG836" s="11"/>
      <c r="AH836" s="11"/>
      <c r="AI836" s="11"/>
      <c r="AJ836" s="11"/>
      <c r="AK836" s="11"/>
    </row>
    <row r="837" ht="13.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89"/>
      <c r="AB837" s="11"/>
      <c r="AC837" s="264"/>
      <c r="AD837" s="11"/>
      <c r="AE837" s="11"/>
      <c r="AF837" s="11"/>
      <c r="AG837" s="11"/>
      <c r="AH837" s="11"/>
      <c r="AI837" s="11"/>
      <c r="AJ837" s="11"/>
      <c r="AK837" s="11"/>
    </row>
    <row r="838" ht="13.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89"/>
      <c r="AB838" s="11"/>
      <c r="AC838" s="264"/>
      <c r="AD838" s="11"/>
      <c r="AE838" s="11"/>
      <c r="AF838" s="11"/>
      <c r="AG838" s="11"/>
      <c r="AH838" s="11"/>
      <c r="AI838" s="11"/>
      <c r="AJ838" s="11"/>
      <c r="AK838" s="11"/>
    </row>
    <row r="839" ht="13.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89"/>
      <c r="AB839" s="11"/>
      <c r="AC839" s="264"/>
      <c r="AD839" s="11"/>
      <c r="AE839" s="11"/>
      <c r="AF839" s="11"/>
      <c r="AG839" s="11"/>
      <c r="AH839" s="11"/>
      <c r="AI839" s="11"/>
      <c r="AJ839" s="11"/>
      <c r="AK839" s="11"/>
    </row>
    <row r="840" ht="13.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89"/>
      <c r="AB840" s="11"/>
      <c r="AC840" s="264"/>
      <c r="AD840" s="11"/>
      <c r="AE840" s="11"/>
      <c r="AF840" s="11"/>
      <c r="AG840" s="11"/>
      <c r="AH840" s="11"/>
      <c r="AI840" s="11"/>
      <c r="AJ840" s="11"/>
      <c r="AK840" s="11"/>
    </row>
    <row r="841" ht="13.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89"/>
      <c r="AB841" s="11"/>
      <c r="AC841" s="264"/>
      <c r="AD841" s="11"/>
      <c r="AE841" s="11"/>
      <c r="AF841" s="11"/>
      <c r="AG841" s="11"/>
      <c r="AH841" s="11"/>
      <c r="AI841" s="11"/>
      <c r="AJ841" s="11"/>
      <c r="AK841" s="11"/>
    </row>
    <row r="842" ht="13.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89"/>
      <c r="AB842" s="11"/>
      <c r="AC842" s="264"/>
      <c r="AD842" s="11"/>
      <c r="AE842" s="11"/>
      <c r="AF842" s="11"/>
      <c r="AG842" s="11"/>
      <c r="AH842" s="11"/>
      <c r="AI842" s="11"/>
      <c r="AJ842" s="11"/>
      <c r="AK842" s="11"/>
    </row>
    <row r="843" ht="13.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89"/>
      <c r="AB843" s="11"/>
      <c r="AC843" s="264"/>
      <c r="AD843" s="11"/>
      <c r="AE843" s="11"/>
      <c r="AF843" s="11"/>
      <c r="AG843" s="11"/>
      <c r="AH843" s="11"/>
      <c r="AI843" s="11"/>
      <c r="AJ843" s="11"/>
      <c r="AK843" s="11"/>
    </row>
    <row r="844" ht="13.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89"/>
      <c r="AB844" s="11"/>
      <c r="AC844" s="264"/>
      <c r="AD844" s="11"/>
      <c r="AE844" s="11"/>
      <c r="AF844" s="11"/>
      <c r="AG844" s="11"/>
      <c r="AH844" s="11"/>
      <c r="AI844" s="11"/>
      <c r="AJ844" s="11"/>
      <c r="AK844" s="11"/>
    </row>
    <row r="845" ht="13.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89"/>
      <c r="AB845" s="11"/>
      <c r="AC845" s="264"/>
      <c r="AD845" s="11"/>
      <c r="AE845" s="11"/>
      <c r="AF845" s="11"/>
      <c r="AG845" s="11"/>
      <c r="AH845" s="11"/>
      <c r="AI845" s="11"/>
      <c r="AJ845" s="11"/>
      <c r="AK845" s="11"/>
    </row>
    <row r="846" ht="13.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89"/>
      <c r="AB846" s="11"/>
      <c r="AC846" s="264"/>
      <c r="AD846" s="11"/>
      <c r="AE846" s="11"/>
      <c r="AF846" s="11"/>
      <c r="AG846" s="11"/>
      <c r="AH846" s="11"/>
      <c r="AI846" s="11"/>
      <c r="AJ846" s="11"/>
      <c r="AK846" s="11"/>
    </row>
    <row r="847" ht="13.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89"/>
      <c r="AB847" s="11"/>
      <c r="AC847" s="264"/>
      <c r="AD847" s="11"/>
      <c r="AE847" s="11"/>
      <c r="AF847" s="11"/>
      <c r="AG847" s="11"/>
      <c r="AH847" s="11"/>
      <c r="AI847" s="11"/>
      <c r="AJ847" s="11"/>
      <c r="AK847" s="11"/>
    </row>
    <row r="848" ht="13.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89"/>
      <c r="AB848" s="11"/>
      <c r="AC848" s="264"/>
      <c r="AD848" s="11"/>
      <c r="AE848" s="11"/>
      <c r="AF848" s="11"/>
      <c r="AG848" s="11"/>
      <c r="AH848" s="11"/>
      <c r="AI848" s="11"/>
      <c r="AJ848" s="11"/>
      <c r="AK848" s="11"/>
    </row>
    <row r="849" ht="13.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89"/>
      <c r="AB849" s="11"/>
      <c r="AC849" s="264"/>
      <c r="AD849" s="11"/>
      <c r="AE849" s="11"/>
      <c r="AF849" s="11"/>
      <c r="AG849" s="11"/>
      <c r="AH849" s="11"/>
      <c r="AI849" s="11"/>
      <c r="AJ849" s="11"/>
      <c r="AK849" s="11"/>
    </row>
    <row r="850" ht="13.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89"/>
      <c r="AB850" s="11"/>
      <c r="AC850" s="264"/>
      <c r="AD850" s="11"/>
      <c r="AE850" s="11"/>
      <c r="AF850" s="11"/>
      <c r="AG850" s="11"/>
      <c r="AH850" s="11"/>
      <c r="AI850" s="11"/>
      <c r="AJ850" s="11"/>
      <c r="AK850" s="11"/>
    </row>
    <row r="851" ht="13.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89"/>
      <c r="AB851" s="11"/>
      <c r="AC851" s="264"/>
      <c r="AD851" s="11"/>
      <c r="AE851" s="11"/>
      <c r="AF851" s="11"/>
      <c r="AG851" s="11"/>
      <c r="AH851" s="11"/>
      <c r="AI851" s="11"/>
      <c r="AJ851" s="11"/>
      <c r="AK851" s="11"/>
    </row>
    <row r="852" ht="13.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89"/>
      <c r="AB852" s="11"/>
      <c r="AC852" s="264"/>
      <c r="AD852" s="11"/>
      <c r="AE852" s="11"/>
      <c r="AF852" s="11"/>
      <c r="AG852" s="11"/>
      <c r="AH852" s="11"/>
      <c r="AI852" s="11"/>
      <c r="AJ852" s="11"/>
      <c r="AK852" s="11"/>
    </row>
    <row r="853" ht="13.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89"/>
      <c r="AB853" s="11"/>
      <c r="AC853" s="264"/>
      <c r="AD853" s="11"/>
      <c r="AE853" s="11"/>
      <c r="AF853" s="11"/>
      <c r="AG853" s="11"/>
      <c r="AH853" s="11"/>
      <c r="AI853" s="11"/>
      <c r="AJ853" s="11"/>
      <c r="AK853" s="11"/>
    </row>
    <row r="854" ht="13.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89"/>
      <c r="AB854" s="11"/>
      <c r="AC854" s="264"/>
      <c r="AD854" s="11"/>
      <c r="AE854" s="11"/>
      <c r="AF854" s="11"/>
      <c r="AG854" s="11"/>
      <c r="AH854" s="11"/>
      <c r="AI854" s="11"/>
      <c r="AJ854" s="11"/>
      <c r="AK854" s="11"/>
    </row>
    <row r="855" ht="13.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89"/>
      <c r="AB855" s="11"/>
      <c r="AC855" s="264"/>
      <c r="AD855" s="11"/>
      <c r="AE855" s="11"/>
      <c r="AF855" s="11"/>
      <c r="AG855" s="11"/>
      <c r="AH855" s="11"/>
      <c r="AI855" s="11"/>
      <c r="AJ855" s="11"/>
      <c r="AK855" s="11"/>
    </row>
    <row r="856" ht="13.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89"/>
      <c r="AB856" s="11"/>
      <c r="AC856" s="264"/>
      <c r="AD856" s="11"/>
      <c r="AE856" s="11"/>
      <c r="AF856" s="11"/>
      <c r="AG856" s="11"/>
      <c r="AH856" s="11"/>
      <c r="AI856" s="11"/>
      <c r="AJ856" s="11"/>
      <c r="AK856" s="11"/>
    </row>
    <row r="857" ht="13.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89"/>
      <c r="AB857" s="11"/>
      <c r="AC857" s="264"/>
      <c r="AD857" s="11"/>
      <c r="AE857" s="11"/>
      <c r="AF857" s="11"/>
      <c r="AG857" s="11"/>
      <c r="AH857" s="11"/>
      <c r="AI857" s="11"/>
      <c r="AJ857" s="11"/>
      <c r="AK857" s="11"/>
    </row>
    <row r="858" ht="13.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89"/>
      <c r="AB858" s="11"/>
      <c r="AC858" s="264"/>
      <c r="AD858" s="11"/>
      <c r="AE858" s="11"/>
      <c r="AF858" s="11"/>
      <c r="AG858" s="11"/>
      <c r="AH858" s="11"/>
      <c r="AI858" s="11"/>
      <c r="AJ858" s="11"/>
      <c r="AK858" s="11"/>
    </row>
    <row r="859" ht="13.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89"/>
      <c r="AB859" s="11"/>
      <c r="AC859" s="264"/>
      <c r="AD859" s="11"/>
      <c r="AE859" s="11"/>
      <c r="AF859" s="11"/>
      <c r="AG859" s="11"/>
      <c r="AH859" s="11"/>
      <c r="AI859" s="11"/>
      <c r="AJ859" s="11"/>
      <c r="AK859" s="11"/>
    </row>
    <row r="860" ht="13.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89"/>
      <c r="AB860" s="11"/>
      <c r="AC860" s="264"/>
      <c r="AD860" s="11"/>
      <c r="AE860" s="11"/>
      <c r="AF860" s="11"/>
      <c r="AG860" s="11"/>
      <c r="AH860" s="11"/>
      <c r="AI860" s="11"/>
      <c r="AJ860" s="11"/>
      <c r="AK860" s="11"/>
    </row>
    <row r="861" ht="13.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89"/>
      <c r="AB861" s="11"/>
      <c r="AC861" s="264"/>
      <c r="AD861" s="11"/>
      <c r="AE861" s="11"/>
      <c r="AF861" s="11"/>
      <c r="AG861" s="11"/>
      <c r="AH861" s="11"/>
      <c r="AI861" s="11"/>
      <c r="AJ861" s="11"/>
      <c r="AK861" s="11"/>
    </row>
    <row r="862" ht="13.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89"/>
      <c r="AB862" s="11"/>
      <c r="AC862" s="264"/>
      <c r="AD862" s="11"/>
      <c r="AE862" s="11"/>
      <c r="AF862" s="11"/>
      <c r="AG862" s="11"/>
      <c r="AH862" s="11"/>
      <c r="AI862" s="11"/>
      <c r="AJ862" s="11"/>
      <c r="AK862" s="11"/>
    </row>
    <row r="863" ht="13.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89"/>
      <c r="AB863" s="11"/>
      <c r="AC863" s="264"/>
      <c r="AD863" s="11"/>
      <c r="AE863" s="11"/>
      <c r="AF863" s="11"/>
      <c r="AG863" s="11"/>
      <c r="AH863" s="11"/>
      <c r="AI863" s="11"/>
      <c r="AJ863" s="11"/>
      <c r="AK863" s="11"/>
    </row>
    <row r="864" ht="13.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89"/>
      <c r="AB864" s="11"/>
      <c r="AC864" s="264"/>
      <c r="AD864" s="11"/>
      <c r="AE864" s="11"/>
      <c r="AF864" s="11"/>
      <c r="AG864" s="11"/>
      <c r="AH864" s="11"/>
      <c r="AI864" s="11"/>
      <c r="AJ864" s="11"/>
      <c r="AK864" s="11"/>
    </row>
    <row r="865" ht="13.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89"/>
      <c r="AB865" s="11"/>
      <c r="AC865" s="264"/>
      <c r="AD865" s="11"/>
      <c r="AE865" s="11"/>
      <c r="AF865" s="11"/>
      <c r="AG865" s="11"/>
      <c r="AH865" s="11"/>
      <c r="AI865" s="11"/>
      <c r="AJ865" s="11"/>
      <c r="AK865" s="11"/>
    </row>
    <row r="866" ht="13.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89"/>
      <c r="AB866" s="11"/>
      <c r="AC866" s="264"/>
      <c r="AD866" s="11"/>
      <c r="AE866" s="11"/>
      <c r="AF866" s="11"/>
      <c r="AG866" s="11"/>
      <c r="AH866" s="11"/>
      <c r="AI866" s="11"/>
      <c r="AJ866" s="11"/>
      <c r="AK866" s="11"/>
    </row>
    <row r="867" ht="13.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89"/>
      <c r="AB867" s="11"/>
      <c r="AC867" s="264"/>
      <c r="AD867" s="11"/>
      <c r="AE867" s="11"/>
      <c r="AF867" s="11"/>
      <c r="AG867" s="11"/>
      <c r="AH867" s="11"/>
      <c r="AI867" s="11"/>
      <c r="AJ867" s="11"/>
      <c r="AK867" s="11"/>
    </row>
    <row r="868" ht="13.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89"/>
      <c r="AB868" s="11"/>
      <c r="AC868" s="264"/>
      <c r="AD868" s="11"/>
      <c r="AE868" s="11"/>
      <c r="AF868" s="11"/>
      <c r="AG868" s="11"/>
      <c r="AH868" s="11"/>
      <c r="AI868" s="11"/>
      <c r="AJ868" s="11"/>
      <c r="AK868" s="11"/>
    </row>
    <row r="869" ht="13.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89"/>
      <c r="AB869" s="11"/>
      <c r="AC869" s="264"/>
      <c r="AD869" s="11"/>
      <c r="AE869" s="11"/>
      <c r="AF869" s="11"/>
      <c r="AG869" s="11"/>
      <c r="AH869" s="11"/>
      <c r="AI869" s="11"/>
      <c r="AJ869" s="11"/>
      <c r="AK869" s="11"/>
    </row>
    <row r="870" ht="13.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89"/>
      <c r="AB870" s="11"/>
      <c r="AC870" s="264"/>
      <c r="AD870" s="11"/>
      <c r="AE870" s="11"/>
      <c r="AF870" s="11"/>
      <c r="AG870" s="11"/>
      <c r="AH870" s="11"/>
      <c r="AI870" s="11"/>
      <c r="AJ870" s="11"/>
      <c r="AK870" s="11"/>
    </row>
    <row r="871" ht="13.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89"/>
      <c r="AB871" s="11"/>
      <c r="AC871" s="264"/>
      <c r="AD871" s="11"/>
      <c r="AE871" s="11"/>
      <c r="AF871" s="11"/>
      <c r="AG871" s="11"/>
      <c r="AH871" s="11"/>
      <c r="AI871" s="11"/>
      <c r="AJ871" s="11"/>
      <c r="AK871" s="11"/>
    </row>
    <row r="872" ht="13.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89"/>
      <c r="AB872" s="11"/>
      <c r="AC872" s="264"/>
      <c r="AD872" s="11"/>
      <c r="AE872" s="11"/>
      <c r="AF872" s="11"/>
      <c r="AG872" s="11"/>
      <c r="AH872" s="11"/>
      <c r="AI872" s="11"/>
      <c r="AJ872" s="11"/>
      <c r="AK872" s="11"/>
    </row>
    <row r="873" ht="13.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89"/>
      <c r="AB873" s="11"/>
      <c r="AC873" s="264"/>
      <c r="AD873" s="11"/>
      <c r="AE873" s="11"/>
      <c r="AF873" s="11"/>
      <c r="AG873" s="11"/>
      <c r="AH873" s="11"/>
      <c r="AI873" s="11"/>
      <c r="AJ873" s="11"/>
      <c r="AK873" s="11"/>
    </row>
    <row r="874" ht="13.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89"/>
      <c r="AB874" s="11"/>
      <c r="AC874" s="264"/>
      <c r="AD874" s="11"/>
      <c r="AE874" s="11"/>
      <c r="AF874" s="11"/>
      <c r="AG874" s="11"/>
      <c r="AH874" s="11"/>
      <c r="AI874" s="11"/>
      <c r="AJ874" s="11"/>
      <c r="AK874" s="11"/>
    </row>
    <row r="875" ht="13.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89"/>
      <c r="AB875" s="11"/>
      <c r="AC875" s="264"/>
      <c r="AD875" s="11"/>
      <c r="AE875" s="11"/>
      <c r="AF875" s="11"/>
      <c r="AG875" s="11"/>
      <c r="AH875" s="11"/>
      <c r="AI875" s="11"/>
      <c r="AJ875" s="11"/>
      <c r="AK875" s="11"/>
    </row>
    <row r="876" ht="13.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89"/>
      <c r="AB876" s="11"/>
      <c r="AC876" s="264"/>
      <c r="AD876" s="11"/>
      <c r="AE876" s="11"/>
      <c r="AF876" s="11"/>
      <c r="AG876" s="11"/>
      <c r="AH876" s="11"/>
      <c r="AI876" s="11"/>
      <c r="AJ876" s="11"/>
      <c r="AK876" s="11"/>
    </row>
    <row r="877" ht="13.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89"/>
      <c r="AB877" s="11"/>
      <c r="AC877" s="264"/>
      <c r="AD877" s="11"/>
      <c r="AE877" s="11"/>
      <c r="AF877" s="11"/>
      <c r="AG877" s="11"/>
      <c r="AH877" s="11"/>
      <c r="AI877" s="11"/>
      <c r="AJ877" s="11"/>
      <c r="AK877" s="11"/>
    </row>
    <row r="878" ht="13.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89"/>
      <c r="AB878" s="11"/>
      <c r="AC878" s="264"/>
      <c r="AD878" s="11"/>
      <c r="AE878" s="11"/>
      <c r="AF878" s="11"/>
      <c r="AG878" s="11"/>
      <c r="AH878" s="11"/>
      <c r="AI878" s="11"/>
      <c r="AJ878" s="11"/>
      <c r="AK878" s="11"/>
    </row>
    <row r="879" ht="13.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89"/>
      <c r="AB879" s="11"/>
      <c r="AC879" s="264"/>
      <c r="AD879" s="11"/>
      <c r="AE879" s="11"/>
      <c r="AF879" s="11"/>
      <c r="AG879" s="11"/>
      <c r="AH879" s="11"/>
      <c r="AI879" s="11"/>
      <c r="AJ879" s="11"/>
      <c r="AK879" s="11"/>
    </row>
    <row r="880" ht="13.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89"/>
      <c r="AB880" s="11"/>
      <c r="AC880" s="264"/>
      <c r="AD880" s="11"/>
      <c r="AE880" s="11"/>
      <c r="AF880" s="11"/>
      <c r="AG880" s="11"/>
      <c r="AH880" s="11"/>
      <c r="AI880" s="11"/>
      <c r="AJ880" s="11"/>
      <c r="AK880" s="11"/>
    </row>
    <row r="881" ht="13.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89"/>
      <c r="AB881" s="11"/>
      <c r="AC881" s="264"/>
      <c r="AD881" s="11"/>
      <c r="AE881" s="11"/>
      <c r="AF881" s="11"/>
      <c r="AG881" s="11"/>
      <c r="AH881" s="11"/>
      <c r="AI881" s="11"/>
      <c r="AJ881" s="11"/>
      <c r="AK881" s="11"/>
    </row>
    <row r="882" ht="13.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89"/>
      <c r="AB882" s="11"/>
      <c r="AC882" s="264"/>
      <c r="AD882" s="11"/>
      <c r="AE882" s="11"/>
      <c r="AF882" s="11"/>
      <c r="AG882" s="11"/>
      <c r="AH882" s="11"/>
      <c r="AI882" s="11"/>
      <c r="AJ882" s="11"/>
      <c r="AK882" s="11"/>
    </row>
    <row r="883" ht="13.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89"/>
      <c r="AB883" s="11"/>
      <c r="AC883" s="264"/>
      <c r="AD883" s="11"/>
      <c r="AE883" s="11"/>
      <c r="AF883" s="11"/>
      <c r="AG883" s="11"/>
      <c r="AH883" s="11"/>
      <c r="AI883" s="11"/>
      <c r="AJ883" s="11"/>
      <c r="AK883" s="11"/>
    </row>
    <row r="884" ht="13.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89"/>
      <c r="AB884" s="11"/>
      <c r="AC884" s="264"/>
      <c r="AD884" s="11"/>
      <c r="AE884" s="11"/>
      <c r="AF884" s="11"/>
      <c r="AG884" s="11"/>
      <c r="AH884" s="11"/>
      <c r="AI884" s="11"/>
      <c r="AJ884" s="11"/>
      <c r="AK884" s="11"/>
    </row>
    <row r="885" ht="13.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89"/>
      <c r="AB885" s="11"/>
      <c r="AC885" s="264"/>
      <c r="AD885" s="11"/>
      <c r="AE885" s="11"/>
      <c r="AF885" s="11"/>
      <c r="AG885" s="11"/>
      <c r="AH885" s="11"/>
      <c r="AI885" s="11"/>
      <c r="AJ885" s="11"/>
      <c r="AK885" s="11"/>
    </row>
    <row r="886" ht="13.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89"/>
      <c r="AB886" s="11"/>
      <c r="AC886" s="264"/>
      <c r="AD886" s="11"/>
      <c r="AE886" s="11"/>
      <c r="AF886" s="11"/>
      <c r="AG886" s="11"/>
      <c r="AH886" s="11"/>
      <c r="AI886" s="11"/>
      <c r="AJ886" s="11"/>
      <c r="AK886" s="11"/>
    </row>
    <row r="887" ht="13.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89"/>
      <c r="AB887" s="11"/>
      <c r="AC887" s="264"/>
      <c r="AD887" s="11"/>
      <c r="AE887" s="11"/>
      <c r="AF887" s="11"/>
      <c r="AG887" s="11"/>
      <c r="AH887" s="11"/>
      <c r="AI887" s="11"/>
      <c r="AJ887" s="11"/>
      <c r="AK887" s="11"/>
    </row>
    <row r="888" ht="13.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89"/>
      <c r="AB888" s="11"/>
      <c r="AC888" s="264"/>
      <c r="AD888" s="11"/>
      <c r="AE888" s="11"/>
      <c r="AF888" s="11"/>
      <c r="AG888" s="11"/>
      <c r="AH888" s="11"/>
      <c r="AI888" s="11"/>
      <c r="AJ888" s="11"/>
      <c r="AK888" s="11"/>
    </row>
    <row r="889" ht="13.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89"/>
      <c r="AB889" s="11"/>
      <c r="AC889" s="264"/>
      <c r="AD889" s="11"/>
      <c r="AE889" s="11"/>
      <c r="AF889" s="11"/>
      <c r="AG889" s="11"/>
      <c r="AH889" s="11"/>
      <c r="AI889" s="11"/>
      <c r="AJ889" s="11"/>
      <c r="AK889" s="11"/>
    </row>
    <row r="890" ht="13.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89"/>
      <c r="AB890" s="11"/>
      <c r="AC890" s="264"/>
      <c r="AD890" s="11"/>
      <c r="AE890" s="11"/>
      <c r="AF890" s="11"/>
      <c r="AG890" s="11"/>
      <c r="AH890" s="11"/>
      <c r="AI890" s="11"/>
      <c r="AJ890" s="11"/>
      <c r="AK890" s="11"/>
    </row>
    <row r="891" ht="13.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89"/>
      <c r="AB891" s="11"/>
      <c r="AC891" s="264"/>
      <c r="AD891" s="11"/>
      <c r="AE891" s="11"/>
      <c r="AF891" s="11"/>
      <c r="AG891" s="11"/>
      <c r="AH891" s="11"/>
      <c r="AI891" s="11"/>
      <c r="AJ891" s="11"/>
      <c r="AK891" s="11"/>
    </row>
    <row r="892" ht="13.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89"/>
      <c r="AB892" s="11"/>
      <c r="AC892" s="264"/>
      <c r="AD892" s="11"/>
      <c r="AE892" s="11"/>
      <c r="AF892" s="11"/>
      <c r="AG892" s="11"/>
      <c r="AH892" s="11"/>
      <c r="AI892" s="11"/>
      <c r="AJ892" s="11"/>
      <c r="AK892" s="11"/>
    </row>
    <row r="893" ht="13.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89"/>
      <c r="AB893" s="11"/>
      <c r="AC893" s="264"/>
      <c r="AD893" s="11"/>
      <c r="AE893" s="11"/>
      <c r="AF893" s="11"/>
      <c r="AG893" s="11"/>
      <c r="AH893" s="11"/>
      <c r="AI893" s="11"/>
      <c r="AJ893" s="11"/>
      <c r="AK893" s="11"/>
    </row>
    <row r="894" ht="13.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89"/>
      <c r="AB894" s="11"/>
      <c r="AC894" s="264"/>
      <c r="AD894" s="11"/>
      <c r="AE894" s="11"/>
      <c r="AF894" s="11"/>
      <c r="AG894" s="11"/>
      <c r="AH894" s="11"/>
      <c r="AI894" s="11"/>
      <c r="AJ894" s="11"/>
      <c r="AK894" s="11"/>
    </row>
    <row r="895" ht="13.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89"/>
      <c r="AB895" s="11"/>
      <c r="AC895" s="264"/>
      <c r="AD895" s="11"/>
      <c r="AE895" s="11"/>
      <c r="AF895" s="11"/>
      <c r="AG895" s="11"/>
      <c r="AH895" s="11"/>
      <c r="AI895" s="11"/>
      <c r="AJ895" s="11"/>
      <c r="AK895" s="11"/>
    </row>
    <row r="896" ht="13.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89"/>
      <c r="AB896" s="11"/>
      <c r="AC896" s="264"/>
      <c r="AD896" s="11"/>
      <c r="AE896" s="11"/>
      <c r="AF896" s="11"/>
      <c r="AG896" s="11"/>
      <c r="AH896" s="11"/>
      <c r="AI896" s="11"/>
      <c r="AJ896" s="11"/>
      <c r="AK896" s="11"/>
    </row>
    <row r="897" ht="13.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89"/>
      <c r="AB897" s="11"/>
      <c r="AC897" s="264"/>
      <c r="AD897" s="11"/>
      <c r="AE897" s="11"/>
      <c r="AF897" s="11"/>
      <c r="AG897" s="11"/>
      <c r="AH897" s="11"/>
      <c r="AI897" s="11"/>
      <c r="AJ897" s="11"/>
      <c r="AK897" s="11"/>
    </row>
    <row r="898" ht="13.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89"/>
      <c r="AB898" s="11"/>
      <c r="AC898" s="264"/>
      <c r="AD898" s="11"/>
      <c r="AE898" s="11"/>
      <c r="AF898" s="11"/>
      <c r="AG898" s="11"/>
      <c r="AH898" s="11"/>
      <c r="AI898" s="11"/>
      <c r="AJ898" s="11"/>
      <c r="AK898" s="11"/>
    </row>
    <row r="899" ht="13.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89"/>
      <c r="AB899" s="11"/>
      <c r="AC899" s="264"/>
      <c r="AD899" s="11"/>
      <c r="AE899" s="11"/>
      <c r="AF899" s="11"/>
      <c r="AG899" s="11"/>
      <c r="AH899" s="11"/>
      <c r="AI899" s="11"/>
      <c r="AJ899" s="11"/>
      <c r="AK899" s="11"/>
    </row>
    <row r="900" ht="13.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89"/>
      <c r="AB900" s="11"/>
      <c r="AC900" s="264"/>
      <c r="AD900" s="11"/>
      <c r="AE900" s="11"/>
      <c r="AF900" s="11"/>
      <c r="AG900" s="11"/>
      <c r="AH900" s="11"/>
      <c r="AI900" s="11"/>
      <c r="AJ900" s="11"/>
      <c r="AK900" s="11"/>
    </row>
    <row r="901" ht="13.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89"/>
      <c r="AB901" s="11"/>
      <c r="AC901" s="264"/>
      <c r="AD901" s="11"/>
      <c r="AE901" s="11"/>
      <c r="AF901" s="11"/>
      <c r="AG901" s="11"/>
      <c r="AH901" s="11"/>
      <c r="AI901" s="11"/>
      <c r="AJ901" s="11"/>
      <c r="AK901" s="11"/>
    </row>
    <row r="902" ht="13.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89"/>
      <c r="AB902" s="11"/>
      <c r="AC902" s="264"/>
      <c r="AD902" s="11"/>
      <c r="AE902" s="11"/>
      <c r="AF902" s="11"/>
      <c r="AG902" s="11"/>
      <c r="AH902" s="11"/>
      <c r="AI902" s="11"/>
      <c r="AJ902" s="11"/>
      <c r="AK902" s="11"/>
    </row>
    <row r="903" ht="13.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89"/>
      <c r="AB903" s="11"/>
      <c r="AC903" s="264"/>
      <c r="AD903" s="11"/>
      <c r="AE903" s="11"/>
      <c r="AF903" s="11"/>
      <c r="AG903" s="11"/>
      <c r="AH903" s="11"/>
      <c r="AI903" s="11"/>
      <c r="AJ903" s="11"/>
      <c r="AK903" s="11"/>
    </row>
    <row r="904" ht="13.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89"/>
      <c r="AB904" s="11"/>
      <c r="AC904" s="264"/>
      <c r="AD904" s="11"/>
      <c r="AE904" s="11"/>
      <c r="AF904" s="11"/>
      <c r="AG904" s="11"/>
      <c r="AH904" s="11"/>
      <c r="AI904" s="11"/>
      <c r="AJ904" s="11"/>
      <c r="AK904" s="11"/>
    </row>
    <row r="905" ht="13.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89"/>
      <c r="AB905" s="11"/>
      <c r="AC905" s="264"/>
      <c r="AD905" s="11"/>
      <c r="AE905" s="11"/>
      <c r="AF905" s="11"/>
      <c r="AG905" s="11"/>
      <c r="AH905" s="11"/>
      <c r="AI905" s="11"/>
      <c r="AJ905" s="11"/>
      <c r="AK905" s="11"/>
    </row>
    <row r="906" ht="13.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89"/>
      <c r="AB906" s="11"/>
      <c r="AC906" s="264"/>
      <c r="AD906" s="11"/>
      <c r="AE906" s="11"/>
      <c r="AF906" s="11"/>
      <c r="AG906" s="11"/>
      <c r="AH906" s="11"/>
      <c r="AI906" s="11"/>
      <c r="AJ906" s="11"/>
      <c r="AK906" s="11"/>
    </row>
    <row r="907" ht="13.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89"/>
      <c r="AB907" s="11"/>
      <c r="AC907" s="264"/>
      <c r="AD907" s="11"/>
      <c r="AE907" s="11"/>
      <c r="AF907" s="11"/>
      <c r="AG907" s="11"/>
      <c r="AH907" s="11"/>
      <c r="AI907" s="11"/>
      <c r="AJ907" s="11"/>
      <c r="AK907" s="11"/>
    </row>
    <row r="908" ht="13.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89"/>
      <c r="AB908" s="11"/>
      <c r="AC908" s="264"/>
      <c r="AD908" s="11"/>
      <c r="AE908" s="11"/>
      <c r="AF908" s="11"/>
      <c r="AG908" s="11"/>
      <c r="AH908" s="11"/>
      <c r="AI908" s="11"/>
      <c r="AJ908" s="11"/>
      <c r="AK908" s="11"/>
    </row>
    <row r="909" ht="13.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89"/>
      <c r="AB909" s="11"/>
      <c r="AC909" s="264"/>
      <c r="AD909" s="11"/>
      <c r="AE909" s="11"/>
      <c r="AF909" s="11"/>
      <c r="AG909" s="11"/>
      <c r="AH909" s="11"/>
      <c r="AI909" s="11"/>
      <c r="AJ909" s="11"/>
      <c r="AK909" s="11"/>
    </row>
    <row r="910" ht="13.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89"/>
      <c r="AB910" s="11"/>
      <c r="AC910" s="264"/>
      <c r="AD910" s="11"/>
      <c r="AE910" s="11"/>
      <c r="AF910" s="11"/>
      <c r="AG910" s="11"/>
      <c r="AH910" s="11"/>
      <c r="AI910" s="11"/>
      <c r="AJ910" s="11"/>
      <c r="AK910" s="11"/>
    </row>
    <row r="911" ht="13.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89"/>
      <c r="AB911" s="11"/>
      <c r="AC911" s="264"/>
      <c r="AD911" s="11"/>
      <c r="AE911" s="11"/>
      <c r="AF911" s="11"/>
      <c r="AG911" s="11"/>
      <c r="AH911" s="11"/>
      <c r="AI911" s="11"/>
      <c r="AJ911" s="11"/>
      <c r="AK911" s="11"/>
    </row>
    <row r="912" ht="13.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89"/>
      <c r="AB912" s="11"/>
      <c r="AC912" s="264"/>
      <c r="AD912" s="11"/>
      <c r="AE912" s="11"/>
      <c r="AF912" s="11"/>
      <c r="AG912" s="11"/>
      <c r="AH912" s="11"/>
      <c r="AI912" s="11"/>
      <c r="AJ912" s="11"/>
      <c r="AK912" s="11"/>
    </row>
    <row r="913" ht="13.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89"/>
      <c r="AB913" s="11"/>
      <c r="AC913" s="264"/>
      <c r="AD913" s="11"/>
      <c r="AE913" s="11"/>
      <c r="AF913" s="11"/>
      <c r="AG913" s="11"/>
      <c r="AH913" s="11"/>
      <c r="AI913" s="11"/>
      <c r="AJ913" s="11"/>
      <c r="AK913" s="11"/>
    </row>
    <row r="914" ht="13.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89"/>
      <c r="AB914" s="11"/>
      <c r="AC914" s="264"/>
      <c r="AD914" s="11"/>
      <c r="AE914" s="11"/>
      <c r="AF914" s="11"/>
      <c r="AG914" s="11"/>
      <c r="AH914" s="11"/>
      <c r="AI914" s="11"/>
      <c r="AJ914" s="11"/>
      <c r="AK914" s="11"/>
    </row>
    <row r="915" ht="13.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89"/>
      <c r="AB915" s="11"/>
      <c r="AC915" s="264"/>
      <c r="AD915" s="11"/>
      <c r="AE915" s="11"/>
      <c r="AF915" s="11"/>
      <c r="AG915" s="11"/>
      <c r="AH915" s="11"/>
      <c r="AI915" s="11"/>
      <c r="AJ915" s="11"/>
      <c r="AK915" s="11"/>
    </row>
    <row r="916" ht="13.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89"/>
      <c r="AB916" s="11"/>
      <c r="AC916" s="264"/>
      <c r="AD916" s="11"/>
      <c r="AE916" s="11"/>
      <c r="AF916" s="11"/>
      <c r="AG916" s="11"/>
      <c r="AH916" s="11"/>
      <c r="AI916" s="11"/>
      <c r="AJ916" s="11"/>
      <c r="AK916" s="11"/>
    </row>
    <row r="917" ht="13.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89"/>
      <c r="AB917" s="11"/>
      <c r="AC917" s="264"/>
      <c r="AD917" s="11"/>
      <c r="AE917" s="11"/>
      <c r="AF917" s="11"/>
      <c r="AG917" s="11"/>
      <c r="AH917" s="11"/>
      <c r="AI917" s="11"/>
      <c r="AJ917" s="11"/>
      <c r="AK917" s="11"/>
    </row>
    <row r="918" ht="13.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89"/>
      <c r="AB918" s="11"/>
      <c r="AC918" s="264"/>
      <c r="AD918" s="11"/>
      <c r="AE918" s="11"/>
      <c r="AF918" s="11"/>
      <c r="AG918" s="11"/>
      <c r="AH918" s="11"/>
      <c r="AI918" s="11"/>
      <c r="AJ918" s="11"/>
      <c r="AK918" s="11"/>
    </row>
    <row r="919" ht="13.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89"/>
      <c r="AB919" s="11"/>
      <c r="AC919" s="264"/>
      <c r="AD919" s="11"/>
      <c r="AE919" s="11"/>
      <c r="AF919" s="11"/>
      <c r="AG919" s="11"/>
      <c r="AH919" s="11"/>
      <c r="AI919" s="11"/>
      <c r="AJ919" s="11"/>
      <c r="AK919" s="11"/>
    </row>
    <row r="920" ht="13.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89"/>
      <c r="AB920" s="11"/>
      <c r="AC920" s="264"/>
      <c r="AD920" s="11"/>
      <c r="AE920" s="11"/>
      <c r="AF920" s="11"/>
      <c r="AG920" s="11"/>
      <c r="AH920" s="11"/>
      <c r="AI920" s="11"/>
      <c r="AJ920" s="11"/>
      <c r="AK920" s="11"/>
    </row>
    <row r="921" ht="13.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89"/>
      <c r="AB921" s="11"/>
      <c r="AC921" s="264"/>
      <c r="AD921" s="11"/>
      <c r="AE921" s="11"/>
      <c r="AF921" s="11"/>
      <c r="AG921" s="11"/>
      <c r="AH921" s="11"/>
      <c r="AI921" s="11"/>
      <c r="AJ921" s="11"/>
      <c r="AK921" s="11"/>
    </row>
    <row r="922" ht="13.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89"/>
      <c r="AB922" s="11"/>
      <c r="AC922" s="264"/>
      <c r="AD922" s="11"/>
      <c r="AE922" s="11"/>
      <c r="AF922" s="11"/>
      <c r="AG922" s="11"/>
      <c r="AH922" s="11"/>
      <c r="AI922" s="11"/>
      <c r="AJ922" s="11"/>
      <c r="AK922" s="11"/>
    </row>
    <row r="923" ht="13.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89"/>
      <c r="AB923" s="11"/>
      <c r="AC923" s="264"/>
      <c r="AD923" s="11"/>
      <c r="AE923" s="11"/>
      <c r="AF923" s="11"/>
      <c r="AG923" s="11"/>
      <c r="AH923" s="11"/>
      <c r="AI923" s="11"/>
      <c r="AJ923" s="11"/>
      <c r="AK923" s="11"/>
    </row>
    <row r="924" ht="13.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89"/>
      <c r="AB924" s="11"/>
      <c r="AC924" s="264"/>
      <c r="AD924" s="11"/>
      <c r="AE924" s="11"/>
      <c r="AF924" s="11"/>
      <c r="AG924" s="11"/>
      <c r="AH924" s="11"/>
      <c r="AI924" s="11"/>
      <c r="AJ924" s="11"/>
      <c r="AK924" s="11"/>
    </row>
    <row r="925" ht="13.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89"/>
      <c r="AB925" s="11"/>
      <c r="AC925" s="264"/>
      <c r="AD925" s="11"/>
      <c r="AE925" s="11"/>
      <c r="AF925" s="11"/>
      <c r="AG925" s="11"/>
      <c r="AH925" s="11"/>
      <c r="AI925" s="11"/>
      <c r="AJ925" s="11"/>
      <c r="AK925" s="11"/>
    </row>
    <row r="926" ht="13.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89"/>
      <c r="AB926" s="11"/>
      <c r="AC926" s="264"/>
      <c r="AD926" s="11"/>
      <c r="AE926" s="11"/>
      <c r="AF926" s="11"/>
      <c r="AG926" s="11"/>
      <c r="AH926" s="11"/>
      <c r="AI926" s="11"/>
      <c r="AJ926" s="11"/>
      <c r="AK926" s="11"/>
    </row>
    <row r="927" ht="13.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89"/>
      <c r="AB927" s="11"/>
      <c r="AC927" s="264"/>
      <c r="AD927" s="11"/>
      <c r="AE927" s="11"/>
      <c r="AF927" s="11"/>
      <c r="AG927" s="11"/>
      <c r="AH927" s="11"/>
      <c r="AI927" s="11"/>
      <c r="AJ927" s="11"/>
      <c r="AK927" s="11"/>
    </row>
    <row r="928" ht="13.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89"/>
      <c r="AB928" s="11"/>
      <c r="AC928" s="264"/>
      <c r="AD928" s="11"/>
      <c r="AE928" s="11"/>
      <c r="AF928" s="11"/>
      <c r="AG928" s="11"/>
      <c r="AH928" s="11"/>
      <c r="AI928" s="11"/>
      <c r="AJ928" s="11"/>
      <c r="AK928" s="11"/>
    </row>
    <row r="929" ht="13.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89"/>
      <c r="AB929" s="11"/>
      <c r="AC929" s="264"/>
      <c r="AD929" s="11"/>
      <c r="AE929" s="11"/>
      <c r="AF929" s="11"/>
      <c r="AG929" s="11"/>
      <c r="AH929" s="11"/>
      <c r="AI929" s="11"/>
      <c r="AJ929" s="11"/>
      <c r="AK929" s="11"/>
    </row>
    <row r="930" ht="13.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89"/>
      <c r="AB930" s="11"/>
      <c r="AC930" s="264"/>
      <c r="AD930" s="11"/>
      <c r="AE930" s="11"/>
      <c r="AF930" s="11"/>
      <c r="AG930" s="11"/>
      <c r="AH930" s="11"/>
      <c r="AI930" s="11"/>
      <c r="AJ930" s="11"/>
      <c r="AK930" s="11"/>
    </row>
    <row r="931" ht="13.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89"/>
      <c r="AB931" s="11"/>
      <c r="AC931" s="264"/>
      <c r="AD931" s="11"/>
      <c r="AE931" s="11"/>
      <c r="AF931" s="11"/>
      <c r="AG931" s="11"/>
      <c r="AH931" s="11"/>
      <c r="AI931" s="11"/>
      <c r="AJ931" s="11"/>
      <c r="AK931" s="11"/>
    </row>
    <row r="932" ht="13.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89"/>
      <c r="AB932" s="11"/>
      <c r="AC932" s="264"/>
      <c r="AD932" s="11"/>
      <c r="AE932" s="11"/>
      <c r="AF932" s="11"/>
      <c r="AG932" s="11"/>
      <c r="AH932" s="11"/>
      <c r="AI932" s="11"/>
      <c r="AJ932" s="11"/>
      <c r="AK932" s="11"/>
    </row>
    <row r="933" ht="13.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89"/>
      <c r="AB933" s="11"/>
      <c r="AC933" s="264"/>
      <c r="AD933" s="11"/>
      <c r="AE933" s="11"/>
      <c r="AF933" s="11"/>
      <c r="AG933" s="11"/>
      <c r="AH933" s="11"/>
      <c r="AI933" s="11"/>
      <c r="AJ933" s="11"/>
      <c r="AK933" s="11"/>
    </row>
    <row r="934" ht="13.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89"/>
      <c r="AB934" s="11"/>
      <c r="AC934" s="264"/>
      <c r="AD934" s="11"/>
      <c r="AE934" s="11"/>
      <c r="AF934" s="11"/>
      <c r="AG934" s="11"/>
      <c r="AH934" s="11"/>
      <c r="AI934" s="11"/>
      <c r="AJ934" s="11"/>
      <c r="AK934" s="11"/>
    </row>
    <row r="935" ht="13.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89"/>
      <c r="AB935" s="11"/>
      <c r="AC935" s="264"/>
      <c r="AD935" s="11"/>
      <c r="AE935" s="11"/>
      <c r="AF935" s="11"/>
      <c r="AG935" s="11"/>
      <c r="AH935" s="11"/>
      <c r="AI935" s="11"/>
      <c r="AJ935" s="11"/>
      <c r="AK935" s="11"/>
    </row>
    <row r="936" ht="13.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89"/>
      <c r="AB936" s="11"/>
      <c r="AC936" s="264"/>
      <c r="AD936" s="11"/>
      <c r="AE936" s="11"/>
      <c r="AF936" s="11"/>
      <c r="AG936" s="11"/>
      <c r="AH936" s="11"/>
      <c r="AI936" s="11"/>
      <c r="AJ936" s="11"/>
      <c r="AK936" s="11"/>
    </row>
    <row r="937" ht="13.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89"/>
      <c r="AB937" s="11"/>
      <c r="AC937" s="264"/>
      <c r="AD937" s="11"/>
      <c r="AE937" s="11"/>
      <c r="AF937" s="11"/>
      <c r="AG937" s="11"/>
      <c r="AH937" s="11"/>
      <c r="AI937" s="11"/>
      <c r="AJ937" s="11"/>
      <c r="AK937" s="11"/>
    </row>
    <row r="938" ht="13.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89"/>
      <c r="AB938" s="11"/>
      <c r="AC938" s="264"/>
      <c r="AD938" s="11"/>
      <c r="AE938" s="11"/>
      <c r="AF938" s="11"/>
      <c r="AG938" s="11"/>
      <c r="AH938" s="11"/>
      <c r="AI938" s="11"/>
      <c r="AJ938" s="11"/>
      <c r="AK938" s="11"/>
    </row>
    <row r="939" ht="13.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89"/>
      <c r="AB939" s="11"/>
      <c r="AC939" s="264"/>
      <c r="AD939" s="11"/>
      <c r="AE939" s="11"/>
      <c r="AF939" s="11"/>
      <c r="AG939" s="11"/>
      <c r="AH939" s="11"/>
      <c r="AI939" s="11"/>
      <c r="AJ939" s="11"/>
      <c r="AK939" s="11"/>
    </row>
    <row r="940" ht="13.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89"/>
      <c r="AB940" s="11"/>
      <c r="AC940" s="264"/>
      <c r="AD940" s="11"/>
      <c r="AE940" s="11"/>
      <c r="AF940" s="11"/>
      <c r="AG940" s="11"/>
      <c r="AH940" s="11"/>
      <c r="AI940" s="11"/>
      <c r="AJ940" s="11"/>
      <c r="AK940" s="11"/>
    </row>
    <row r="941" ht="13.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89"/>
      <c r="AB941" s="11"/>
      <c r="AC941" s="264"/>
      <c r="AD941" s="11"/>
      <c r="AE941" s="11"/>
      <c r="AF941" s="11"/>
      <c r="AG941" s="11"/>
      <c r="AH941" s="11"/>
      <c r="AI941" s="11"/>
      <c r="AJ941" s="11"/>
      <c r="AK941" s="11"/>
    </row>
    <row r="942" ht="13.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89"/>
      <c r="AB942" s="11"/>
      <c r="AC942" s="264"/>
      <c r="AD942" s="11"/>
      <c r="AE942" s="11"/>
      <c r="AF942" s="11"/>
      <c r="AG942" s="11"/>
      <c r="AH942" s="11"/>
      <c r="AI942" s="11"/>
      <c r="AJ942" s="11"/>
      <c r="AK942" s="11"/>
    </row>
    <row r="943" ht="13.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89"/>
      <c r="AB943" s="11"/>
      <c r="AC943" s="264"/>
      <c r="AD943" s="11"/>
      <c r="AE943" s="11"/>
      <c r="AF943" s="11"/>
      <c r="AG943" s="11"/>
      <c r="AH943" s="11"/>
      <c r="AI943" s="11"/>
      <c r="AJ943" s="11"/>
      <c r="AK943" s="11"/>
    </row>
    <row r="944" ht="13.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89"/>
      <c r="AB944" s="11"/>
      <c r="AC944" s="264"/>
      <c r="AD944" s="11"/>
      <c r="AE944" s="11"/>
      <c r="AF944" s="11"/>
      <c r="AG944" s="11"/>
      <c r="AH944" s="11"/>
      <c r="AI944" s="11"/>
      <c r="AJ944" s="11"/>
      <c r="AK944" s="11"/>
    </row>
    <row r="945" ht="13.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89"/>
      <c r="AB945" s="11"/>
      <c r="AC945" s="264"/>
      <c r="AD945" s="11"/>
      <c r="AE945" s="11"/>
      <c r="AF945" s="11"/>
      <c r="AG945" s="11"/>
      <c r="AH945" s="11"/>
      <c r="AI945" s="11"/>
      <c r="AJ945" s="11"/>
      <c r="AK945" s="11"/>
    </row>
    <row r="946" ht="13.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89"/>
      <c r="AB946" s="11"/>
      <c r="AC946" s="264"/>
      <c r="AD946" s="11"/>
      <c r="AE946" s="11"/>
      <c r="AF946" s="11"/>
      <c r="AG946" s="11"/>
      <c r="AH946" s="11"/>
      <c r="AI946" s="11"/>
      <c r="AJ946" s="11"/>
      <c r="AK946" s="11"/>
    </row>
    <row r="947" ht="13.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89"/>
      <c r="AB947" s="11"/>
      <c r="AC947" s="264"/>
      <c r="AD947" s="11"/>
      <c r="AE947" s="11"/>
      <c r="AF947" s="11"/>
      <c r="AG947" s="11"/>
      <c r="AH947" s="11"/>
      <c r="AI947" s="11"/>
      <c r="AJ947" s="11"/>
      <c r="AK947" s="11"/>
    </row>
    <row r="948" ht="13.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89"/>
      <c r="AB948" s="11"/>
      <c r="AC948" s="264"/>
      <c r="AD948" s="11"/>
      <c r="AE948" s="11"/>
      <c r="AF948" s="11"/>
      <c r="AG948" s="11"/>
      <c r="AH948" s="11"/>
      <c r="AI948" s="11"/>
      <c r="AJ948" s="11"/>
      <c r="AK948" s="11"/>
    </row>
    <row r="949" ht="13.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89"/>
      <c r="AB949" s="11"/>
      <c r="AC949" s="264"/>
      <c r="AD949" s="11"/>
      <c r="AE949" s="11"/>
      <c r="AF949" s="11"/>
      <c r="AG949" s="11"/>
      <c r="AH949" s="11"/>
      <c r="AI949" s="11"/>
      <c r="AJ949" s="11"/>
      <c r="AK949" s="11"/>
    </row>
    <row r="950" ht="13.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89"/>
      <c r="AB950" s="11"/>
      <c r="AC950" s="264"/>
      <c r="AD950" s="11"/>
      <c r="AE950" s="11"/>
      <c r="AF950" s="11"/>
      <c r="AG950" s="11"/>
      <c r="AH950" s="11"/>
      <c r="AI950" s="11"/>
      <c r="AJ950" s="11"/>
      <c r="AK950" s="11"/>
    </row>
    <row r="951" ht="13.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89"/>
      <c r="AB951" s="11"/>
      <c r="AC951" s="264"/>
      <c r="AD951" s="11"/>
      <c r="AE951" s="11"/>
      <c r="AF951" s="11"/>
      <c r="AG951" s="11"/>
      <c r="AH951" s="11"/>
      <c r="AI951" s="11"/>
      <c r="AJ951" s="11"/>
      <c r="AK951" s="11"/>
    </row>
    <row r="952" ht="13.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89"/>
      <c r="AB952" s="11"/>
      <c r="AC952" s="264"/>
      <c r="AD952" s="11"/>
      <c r="AE952" s="11"/>
      <c r="AF952" s="11"/>
      <c r="AG952" s="11"/>
      <c r="AH952" s="11"/>
      <c r="AI952" s="11"/>
      <c r="AJ952" s="11"/>
      <c r="AK952" s="11"/>
    </row>
    <row r="953" ht="13.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89"/>
      <c r="AB953" s="11"/>
      <c r="AC953" s="264"/>
      <c r="AD953" s="11"/>
      <c r="AE953" s="11"/>
      <c r="AF953" s="11"/>
      <c r="AG953" s="11"/>
      <c r="AH953" s="11"/>
      <c r="AI953" s="11"/>
      <c r="AJ953" s="11"/>
      <c r="AK953" s="11"/>
    </row>
    <row r="954" ht="13.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89"/>
      <c r="AB954" s="11"/>
      <c r="AC954" s="264"/>
      <c r="AD954" s="11"/>
      <c r="AE954" s="11"/>
      <c r="AF954" s="11"/>
      <c r="AG954" s="11"/>
      <c r="AH954" s="11"/>
      <c r="AI954" s="11"/>
      <c r="AJ954" s="11"/>
      <c r="AK954" s="11"/>
    </row>
    <row r="955" ht="13.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89"/>
      <c r="AB955" s="11"/>
      <c r="AC955" s="264"/>
      <c r="AD955" s="11"/>
      <c r="AE955" s="11"/>
      <c r="AF955" s="11"/>
      <c r="AG955" s="11"/>
      <c r="AH955" s="11"/>
      <c r="AI955" s="11"/>
      <c r="AJ955" s="11"/>
      <c r="AK955" s="11"/>
    </row>
    <row r="956" ht="13.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89"/>
      <c r="AB956" s="11"/>
      <c r="AC956" s="264"/>
      <c r="AD956" s="11"/>
      <c r="AE956" s="11"/>
      <c r="AF956" s="11"/>
      <c r="AG956" s="11"/>
      <c r="AH956" s="11"/>
      <c r="AI956" s="11"/>
      <c r="AJ956" s="11"/>
      <c r="AK956" s="11"/>
    </row>
    <row r="957" ht="13.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89"/>
      <c r="AB957" s="11"/>
      <c r="AC957" s="264"/>
      <c r="AD957" s="11"/>
      <c r="AE957" s="11"/>
      <c r="AF957" s="11"/>
      <c r="AG957" s="11"/>
      <c r="AH957" s="11"/>
      <c r="AI957" s="11"/>
      <c r="AJ957" s="11"/>
      <c r="AK957" s="11"/>
    </row>
    <row r="958" ht="13.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89"/>
      <c r="AB958" s="11"/>
      <c r="AC958" s="264"/>
      <c r="AD958" s="11"/>
      <c r="AE958" s="11"/>
      <c r="AF958" s="11"/>
      <c r="AG958" s="11"/>
      <c r="AH958" s="11"/>
      <c r="AI958" s="11"/>
      <c r="AJ958" s="11"/>
      <c r="AK958" s="11"/>
    </row>
    <row r="959" ht="13.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89"/>
      <c r="AB959" s="11"/>
      <c r="AC959" s="264"/>
      <c r="AD959" s="11"/>
      <c r="AE959" s="11"/>
      <c r="AF959" s="11"/>
      <c r="AG959" s="11"/>
      <c r="AH959" s="11"/>
      <c r="AI959" s="11"/>
      <c r="AJ959" s="11"/>
      <c r="AK959" s="11"/>
    </row>
    <row r="960" ht="13.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89"/>
      <c r="AB960" s="11"/>
      <c r="AC960" s="264"/>
      <c r="AD960" s="11"/>
      <c r="AE960" s="11"/>
      <c r="AF960" s="11"/>
      <c r="AG960" s="11"/>
      <c r="AH960" s="11"/>
      <c r="AI960" s="11"/>
      <c r="AJ960" s="11"/>
      <c r="AK960" s="11"/>
    </row>
    <row r="961" ht="13.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89"/>
      <c r="AB961" s="11"/>
      <c r="AC961" s="264"/>
      <c r="AD961" s="11"/>
      <c r="AE961" s="11"/>
      <c r="AF961" s="11"/>
      <c r="AG961" s="11"/>
      <c r="AH961" s="11"/>
      <c r="AI961" s="11"/>
      <c r="AJ961" s="11"/>
      <c r="AK961" s="11"/>
    </row>
    <row r="962" ht="13.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89"/>
      <c r="AB962" s="11"/>
      <c r="AC962" s="264"/>
      <c r="AD962" s="11"/>
      <c r="AE962" s="11"/>
      <c r="AF962" s="11"/>
      <c r="AG962" s="11"/>
      <c r="AH962" s="11"/>
      <c r="AI962" s="11"/>
      <c r="AJ962" s="11"/>
      <c r="AK962" s="11"/>
    </row>
    <row r="963" ht="13.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89"/>
      <c r="AB963" s="11"/>
      <c r="AC963" s="264"/>
      <c r="AD963" s="11"/>
      <c r="AE963" s="11"/>
      <c r="AF963" s="11"/>
      <c r="AG963" s="11"/>
      <c r="AH963" s="11"/>
      <c r="AI963" s="11"/>
      <c r="AJ963" s="11"/>
      <c r="AK963" s="11"/>
    </row>
    <row r="964" ht="13.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89"/>
      <c r="AB964" s="11"/>
      <c r="AC964" s="264"/>
      <c r="AD964" s="11"/>
      <c r="AE964" s="11"/>
      <c r="AF964" s="11"/>
      <c r="AG964" s="11"/>
      <c r="AH964" s="11"/>
      <c r="AI964" s="11"/>
      <c r="AJ964" s="11"/>
      <c r="AK964" s="11"/>
    </row>
    <row r="965" ht="13.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89"/>
      <c r="AB965" s="11"/>
      <c r="AC965" s="264"/>
      <c r="AD965" s="11"/>
      <c r="AE965" s="11"/>
      <c r="AF965" s="11"/>
      <c r="AG965" s="11"/>
      <c r="AH965" s="11"/>
      <c r="AI965" s="11"/>
      <c r="AJ965" s="11"/>
      <c r="AK965" s="11"/>
    </row>
    <row r="966" ht="13.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89"/>
      <c r="AB966" s="11"/>
      <c r="AC966" s="264"/>
      <c r="AD966" s="11"/>
      <c r="AE966" s="11"/>
      <c r="AF966" s="11"/>
      <c r="AG966" s="11"/>
      <c r="AH966" s="11"/>
      <c r="AI966" s="11"/>
      <c r="AJ966" s="11"/>
      <c r="AK966" s="11"/>
    </row>
    <row r="967" ht="13.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89"/>
      <c r="AB967" s="11"/>
      <c r="AC967" s="264"/>
      <c r="AD967" s="11"/>
      <c r="AE967" s="11"/>
      <c r="AF967" s="11"/>
      <c r="AG967" s="11"/>
      <c r="AH967" s="11"/>
      <c r="AI967" s="11"/>
      <c r="AJ967" s="11"/>
      <c r="AK967" s="11"/>
    </row>
    <row r="968" ht="13.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89"/>
      <c r="AB968" s="11"/>
      <c r="AC968" s="264"/>
      <c r="AD968" s="11"/>
      <c r="AE968" s="11"/>
      <c r="AF968" s="11"/>
      <c r="AG968" s="11"/>
      <c r="AH968" s="11"/>
      <c r="AI968" s="11"/>
      <c r="AJ968" s="11"/>
      <c r="AK968" s="11"/>
    </row>
    <row r="969" ht="13.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89"/>
      <c r="AB969" s="11"/>
      <c r="AC969" s="264"/>
      <c r="AD969" s="11"/>
      <c r="AE969" s="11"/>
      <c r="AF969" s="11"/>
      <c r="AG969" s="11"/>
      <c r="AH969" s="11"/>
      <c r="AI969" s="11"/>
      <c r="AJ969" s="11"/>
      <c r="AK969" s="11"/>
    </row>
    <row r="970" ht="13.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89"/>
      <c r="AB970" s="11"/>
      <c r="AC970" s="264"/>
      <c r="AD970" s="11"/>
      <c r="AE970" s="11"/>
      <c r="AF970" s="11"/>
      <c r="AG970" s="11"/>
      <c r="AH970" s="11"/>
      <c r="AI970" s="11"/>
      <c r="AJ970" s="11"/>
      <c r="AK970" s="11"/>
    </row>
    <row r="971" ht="13.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89"/>
      <c r="AB971" s="11"/>
      <c r="AC971" s="264"/>
      <c r="AD971" s="11"/>
      <c r="AE971" s="11"/>
      <c r="AF971" s="11"/>
      <c r="AG971" s="11"/>
      <c r="AH971" s="11"/>
      <c r="AI971" s="11"/>
      <c r="AJ971" s="11"/>
      <c r="AK971" s="11"/>
    </row>
    <row r="972" ht="13.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89"/>
      <c r="AB972" s="11"/>
      <c r="AC972" s="264"/>
      <c r="AD972" s="11"/>
      <c r="AE972" s="11"/>
      <c r="AF972" s="11"/>
      <c r="AG972" s="11"/>
      <c r="AH972" s="11"/>
      <c r="AI972" s="11"/>
      <c r="AJ972" s="11"/>
      <c r="AK972" s="11"/>
    </row>
    <row r="973" ht="13.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89"/>
      <c r="AB973" s="11"/>
      <c r="AC973" s="264"/>
      <c r="AD973" s="11"/>
      <c r="AE973" s="11"/>
      <c r="AF973" s="11"/>
      <c r="AG973" s="11"/>
      <c r="AH973" s="11"/>
      <c r="AI973" s="11"/>
      <c r="AJ973" s="11"/>
      <c r="AK973" s="11"/>
    </row>
    <row r="974" ht="13.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89"/>
      <c r="AB974" s="11"/>
      <c r="AC974" s="264"/>
      <c r="AD974" s="11"/>
      <c r="AE974" s="11"/>
      <c r="AF974" s="11"/>
      <c r="AG974" s="11"/>
      <c r="AH974" s="11"/>
      <c r="AI974" s="11"/>
      <c r="AJ974" s="11"/>
      <c r="AK974" s="11"/>
    </row>
    <row r="975" ht="13.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89"/>
      <c r="AB975" s="11"/>
      <c r="AC975" s="264"/>
      <c r="AD975" s="11"/>
      <c r="AE975" s="11"/>
      <c r="AF975" s="11"/>
      <c r="AG975" s="11"/>
      <c r="AH975" s="11"/>
      <c r="AI975" s="11"/>
      <c r="AJ975" s="11"/>
      <c r="AK975" s="11"/>
    </row>
    <row r="976" ht="13.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89"/>
      <c r="AB976" s="11"/>
      <c r="AC976" s="264"/>
      <c r="AD976" s="11"/>
      <c r="AE976" s="11"/>
      <c r="AF976" s="11"/>
      <c r="AG976" s="11"/>
      <c r="AH976" s="11"/>
      <c r="AI976" s="11"/>
      <c r="AJ976" s="11"/>
      <c r="AK976" s="11"/>
    </row>
    <row r="977" ht="13.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89"/>
      <c r="AB977" s="11"/>
      <c r="AC977" s="264"/>
      <c r="AD977" s="11"/>
      <c r="AE977" s="11"/>
      <c r="AF977" s="11"/>
      <c r="AG977" s="11"/>
      <c r="AH977" s="11"/>
      <c r="AI977" s="11"/>
      <c r="AJ977" s="11"/>
      <c r="AK977" s="11"/>
    </row>
    <row r="978" ht="13.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89"/>
      <c r="AB978" s="11"/>
      <c r="AC978" s="264"/>
      <c r="AD978" s="11"/>
      <c r="AE978" s="11"/>
      <c r="AF978" s="11"/>
      <c r="AG978" s="11"/>
      <c r="AH978" s="11"/>
      <c r="AI978" s="11"/>
      <c r="AJ978" s="11"/>
      <c r="AK978" s="11"/>
    </row>
    <row r="979" ht="13.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89"/>
      <c r="AB979" s="11"/>
      <c r="AC979" s="264"/>
      <c r="AD979" s="11"/>
      <c r="AE979" s="11"/>
      <c r="AF979" s="11"/>
      <c r="AG979" s="11"/>
      <c r="AH979" s="11"/>
      <c r="AI979" s="11"/>
      <c r="AJ979" s="11"/>
      <c r="AK979" s="11"/>
    </row>
    <row r="980" ht="13.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89"/>
      <c r="AB980" s="11"/>
      <c r="AC980" s="264"/>
      <c r="AD980" s="11"/>
      <c r="AE980" s="11"/>
      <c r="AF980" s="11"/>
      <c r="AG980" s="11"/>
      <c r="AH980" s="11"/>
      <c r="AI980" s="11"/>
      <c r="AJ980" s="11"/>
      <c r="AK980" s="11"/>
    </row>
    <row r="981" ht="13.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89"/>
      <c r="AB981" s="11"/>
      <c r="AC981" s="264"/>
      <c r="AD981" s="11"/>
      <c r="AE981" s="11"/>
      <c r="AF981" s="11"/>
      <c r="AG981" s="11"/>
      <c r="AH981" s="11"/>
      <c r="AI981" s="11"/>
      <c r="AJ981" s="11"/>
      <c r="AK981" s="11"/>
    </row>
    <row r="982" ht="13.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89"/>
      <c r="AB982" s="11"/>
      <c r="AC982" s="264"/>
      <c r="AD982" s="11"/>
      <c r="AE982" s="11"/>
      <c r="AF982" s="11"/>
      <c r="AG982" s="11"/>
      <c r="AH982" s="11"/>
      <c r="AI982" s="11"/>
      <c r="AJ982" s="11"/>
      <c r="AK982" s="11"/>
    </row>
    <row r="983" ht="13.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89"/>
      <c r="AB983" s="11"/>
      <c r="AC983" s="264"/>
      <c r="AD983" s="11"/>
      <c r="AE983" s="11"/>
      <c r="AF983" s="11"/>
      <c r="AG983" s="11"/>
      <c r="AH983" s="11"/>
      <c r="AI983" s="11"/>
      <c r="AJ983" s="11"/>
      <c r="AK983" s="11"/>
    </row>
    <row r="984" ht="13.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89"/>
      <c r="AB984" s="11"/>
      <c r="AC984" s="264"/>
      <c r="AD984" s="11"/>
      <c r="AE984" s="11"/>
      <c r="AF984" s="11"/>
      <c r="AG984" s="11"/>
      <c r="AH984" s="11"/>
      <c r="AI984" s="11"/>
      <c r="AJ984" s="11"/>
      <c r="AK984" s="11"/>
    </row>
    <row r="985" ht="13.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89"/>
      <c r="AB985" s="11"/>
      <c r="AC985" s="264"/>
      <c r="AD985" s="11"/>
      <c r="AE985" s="11"/>
      <c r="AF985" s="11"/>
      <c r="AG985" s="11"/>
      <c r="AH985" s="11"/>
      <c r="AI985" s="11"/>
      <c r="AJ985" s="11"/>
      <c r="AK985" s="11"/>
    </row>
    <row r="986" ht="13.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89"/>
      <c r="AB986" s="11"/>
      <c r="AC986" s="264"/>
      <c r="AD986" s="11"/>
      <c r="AE986" s="11"/>
      <c r="AF986" s="11"/>
      <c r="AG986" s="11"/>
      <c r="AH986" s="11"/>
      <c r="AI986" s="11"/>
      <c r="AJ986" s="11"/>
      <c r="AK986" s="11"/>
    </row>
    <row r="987" ht="13.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89"/>
      <c r="AB987" s="11"/>
      <c r="AC987" s="264"/>
      <c r="AD987" s="11"/>
      <c r="AE987" s="11"/>
      <c r="AF987" s="11"/>
      <c r="AG987" s="11"/>
      <c r="AH987" s="11"/>
      <c r="AI987" s="11"/>
      <c r="AJ987" s="11"/>
      <c r="AK987" s="11"/>
    </row>
    <row r="988" ht="13.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89"/>
      <c r="AB988" s="11"/>
      <c r="AC988" s="264"/>
      <c r="AD988" s="11"/>
      <c r="AE988" s="11"/>
      <c r="AF988" s="11"/>
      <c r="AG988" s="11"/>
      <c r="AH988" s="11"/>
      <c r="AI988" s="11"/>
      <c r="AJ988" s="11"/>
      <c r="AK988" s="11"/>
    </row>
    <row r="989" ht="13.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89"/>
      <c r="AB989" s="11"/>
      <c r="AC989" s="264"/>
      <c r="AD989" s="11"/>
      <c r="AE989" s="11"/>
      <c r="AF989" s="11"/>
      <c r="AG989" s="11"/>
      <c r="AH989" s="11"/>
      <c r="AI989" s="11"/>
      <c r="AJ989" s="11"/>
      <c r="AK989" s="11"/>
    </row>
    <row r="990" ht="13.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89"/>
      <c r="AB990" s="11"/>
      <c r="AC990" s="264"/>
      <c r="AD990" s="11"/>
      <c r="AE990" s="11"/>
      <c r="AF990" s="11"/>
      <c r="AG990" s="11"/>
      <c r="AH990" s="11"/>
      <c r="AI990" s="11"/>
      <c r="AJ990" s="11"/>
      <c r="AK990" s="11"/>
    </row>
    <row r="991" ht="13.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89"/>
      <c r="AB991" s="11"/>
      <c r="AC991" s="264"/>
      <c r="AD991" s="11"/>
      <c r="AE991" s="11"/>
      <c r="AF991" s="11"/>
      <c r="AG991" s="11"/>
      <c r="AH991" s="11"/>
      <c r="AI991" s="11"/>
      <c r="AJ991" s="11"/>
      <c r="AK991" s="11"/>
    </row>
    <row r="992" ht="13.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89"/>
      <c r="AB992" s="11"/>
      <c r="AC992" s="264"/>
      <c r="AD992" s="11"/>
      <c r="AE992" s="11"/>
      <c r="AF992" s="11"/>
      <c r="AG992" s="11"/>
      <c r="AH992" s="11"/>
      <c r="AI992" s="11"/>
      <c r="AJ992" s="11"/>
      <c r="AK992" s="11"/>
    </row>
    <row r="993" ht="13.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89"/>
      <c r="AB993" s="11"/>
      <c r="AC993" s="264"/>
      <c r="AD993" s="11"/>
      <c r="AE993" s="11"/>
      <c r="AF993" s="11"/>
      <c r="AG993" s="11"/>
      <c r="AH993" s="11"/>
      <c r="AI993" s="11"/>
      <c r="AJ993" s="11"/>
      <c r="AK993" s="11"/>
    </row>
    <row r="994" ht="13.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89"/>
      <c r="AB994" s="11"/>
      <c r="AC994" s="264"/>
      <c r="AD994" s="11"/>
      <c r="AE994" s="11"/>
      <c r="AF994" s="11"/>
      <c r="AG994" s="11"/>
      <c r="AH994" s="11"/>
      <c r="AI994" s="11"/>
      <c r="AJ994" s="11"/>
      <c r="AK994" s="11"/>
    </row>
    <row r="995" ht="13.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89"/>
      <c r="AB995" s="11"/>
      <c r="AC995" s="264"/>
      <c r="AD995" s="11"/>
      <c r="AE995" s="11"/>
      <c r="AF995" s="11"/>
      <c r="AG995" s="11"/>
      <c r="AH995" s="11"/>
      <c r="AI995" s="11"/>
      <c r="AJ995" s="11"/>
      <c r="AK995" s="11"/>
    </row>
    <row r="996" ht="13.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89"/>
      <c r="AB996" s="11"/>
      <c r="AC996" s="264"/>
      <c r="AD996" s="11"/>
      <c r="AE996" s="11"/>
      <c r="AF996" s="11"/>
      <c r="AG996" s="11"/>
      <c r="AH996" s="11"/>
      <c r="AI996" s="11"/>
      <c r="AJ996" s="11"/>
      <c r="AK996" s="11"/>
    </row>
    <row r="997" ht="13.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89"/>
      <c r="AB997" s="11"/>
      <c r="AC997" s="264"/>
      <c r="AD997" s="11"/>
      <c r="AE997" s="11"/>
      <c r="AF997" s="11"/>
      <c r="AG997" s="11"/>
      <c r="AH997" s="11"/>
      <c r="AI997" s="11"/>
      <c r="AJ997" s="11"/>
      <c r="AK997" s="11"/>
    </row>
    <row r="998" ht="13.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89"/>
      <c r="AB998" s="11"/>
      <c r="AC998" s="264"/>
      <c r="AD998" s="11"/>
      <c r="AE998" s="11"/>
      <c r="AF998" s="11"/>
      <c r="AG998" s="11"/>
      <c r="AH998" s="11"/>
      <c r="AI998" s="11"/>
      <c r="AJ998" s="11"/>
      <c r="AK998" s="11"/>
    </row>
    <row r="999" ht="13.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89"/>
      <c r="AB999" s="11"/>
      <c r="AC999" s="264"/>
      <c r="AD999" s="11"/>
      <c r="AE999" s="11"/>
      <c r="AF999" s="11"/>
      <c r="AG999" s="11"/>
      <c r="AH999" s="11"/>
      <c r="AI999" s="11"/>
      <c r="AJ999" s="11"/>
      <c r="AK999" s="11"/>
    </row>
    <row r="1000" ht="13.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89"/>
      <c r="AB1000" s="11"/>
      <c r="AC1000" s="264"/>
      <c r="AD1000" s="11"/>
      <c r="AE1000" s="11"/>
      <c r="AF1000" s="11"/>
      <c r="AG1000" s="11"/>
      <c r="AH1000" s="11"/>
      <c r="AI1000" s="11"/>
      <c r="AJ1000" s="11"/>
      <c r="AK1000" s="11"/>
    </row>
  </sheetData>
  <mergeCells count="310">
    <mergeCell ref="J71:R71"/>
    <mergeCell ref="J73:R73"/>
    <mergeCell ref="S73:T73"/>
    <mergeCell ref="U73:V73"/>
    <mergeCell ref="W73:X73"/>
    <mergeCell ref="H68:Y68"/>
    <mergeCell ref="A69:Y69"/>
    <mergeCell ref="H70:Y70"/>
    <mergeCell ref="S71:T71"/>
    <mergeCell ref="U71:V71"/>
    <mergeCell ref="W71:X71"/>
    <mergeCell ref="B72:Y72"/>
    <mergeCell ref="A38:G38"/>
    <mergeCell ref="H38:I38"/>
    <mergeCell ref="J38:U38"/>
    <mergeCell ref="V38:Y38"/>
    <mergeCell ref="H39:H40"/>
    <mergeCell ref="I39:I40"/>
    <mergeCell ref="Y39:Y40"/>
    <mergeCell ref="W40:X40"/>
    <mergeCell ref="B40:G40"/>
    <mergeCell ref="J40:V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6:G66"/>
    <mergeCell ref="A68:G68"/>
    <mergeCell ref="A70:G70"/>
    <mergeCell ref="B71:G71"/>
    <mergeCell ref="B73:G73"/>
    <mergeCell ref="B75:G75"/>
    <mergeCell ref="B77:G77"/>
    <mergeCell ref="B60:G60"/>
    <mergeCell ref="B61:G61"/>
    <mergeCell ref="B62:G62"/>
    <mergeCell ref="B63:G63"/>
    <mergeCell ref="B64:G64"/>
    <mergeCell ref="B65:G65"/>
    <mergeCell ref="A67:Y67"/>
    <mergeCell ref="S77:T77"/>
    <mergeCell ref="U77:V77"/>
    <mergeCell ref="B86:Y86"/>
    <mergeCell ref="J87:R87"/>
    <mergeCell ref="S87:T87"/>
    <mergeCell ref="U87:V87"/>
    <mergeCell ref="W87:X87"/>
    <mergeCell ref="B88:Y88"/>
    <mergeCell ref="W89:X89"/>
    <mergeCell ref="B91:G91"/>
    <mergeCell ref="B93:G93"/>
    <mergeCell ref="B95:G95"/>
    <mergeCell ref="B97:G97"/>
    <mergeCell ref="B99:G99"/>
    <mergeCell ref="B101:G101"/>
    <mergeCell ref="J89:R89"/>
    <mergeCell ref="B90:Y90"/>
    <mergeCell ref="J91:R91"/>
    <mergeCell ref="S91:T91"/>
    <mergeCell ref="U91:V91"/>
    <mergeCell ref="W91:X91"/>
    <mergeCell ref="B92:Y92"/>
    <mergeCell ref="U95:V95"/>
    <mergeCell ref="W95:X95"/>
    <mergeCell ref="J95:R95"/>
    <mergeCell ref="J97:R97"/>
    <mergeCell ref="S97:T97"/>
    <mergeCell ref="U97:V97"/>
    <mergeCell ref="W97:X97"/>
    <mergeCell ref="J93:R93"/>
    <mergeCell ref="S93:T93"/>
    <mergeCell ref="U93:V93"/>
    <mergeCell ref="W93:X93"/>
    <mergeCell ref="B94:Y94"/>
    <mergeCell ref="S95:T95"/>
    <mergeCell ref="B96:Y96"/>
    <mergeCell ref="S101:T101"/>
    <mergeCell ref="U101:V101"/>
    <mergeCell ref="B110:Y110"/>
    <mergeCell ref="J111:R111"/>
    <mergeCell ref="S111:T111"/>
    <mergeCell ref="U111:V111"/>
    <mergeCell ref="W111:X111"/>
    <mergeCell ref="B112:Y112"/>
    <mergeCell ref="W113:X113"/>
    <mergeCell ref="B115:G115"/>
    <mergeCell ref="B117:G117"/>
    <mergeCell ref="B119:G119"/>
    <mergeCell ref="J113:R113"/>
    <mergeCell ref="B114:Y114"/>
    <mergeCell ref="J115:R115"/>
    <mergeCell ref="S115:T115"/>
    <mergeCell ref="U115:V115"/>
    <mergeCell ref="W115:X115"/>
    <mergeCell ref="B116:Y116"/>
    <mergeCell ref="U119:V119"/>
    <mergeCell ref="W119:X119"/>
    <mergeCell ref="J117:R117"/>
    <mergeCell ref="S117:T117"/>
    <mergeCell ref="U117:V117"/>
    <mergeCell ref="W117:X117"/>
    <mergeCell ref="B118:Y118"/>
    <mergeCell ref="J119:R119"/>
    <mergeCell ref="S119:T119"/>
    <mergeCell ref="B120:Y120"/>
    <mergeCell ref="B98:Y98"/>
    <mergeCell ref="J99:R99"/>
    <mergeCell ref="S99:T99"/>
    <mergeCell ref="U99:V99"/>
    <mergeCell ref="W99:X99"/>
    <mergeCell ref="B100:Y100"/>
    <mergeCell ref="W101:X101"/>
    <mergeCell ref="B103:G103"/>
    <mergeCell ref="B105:G105"/>
    <mergeCell ref="B107:G107"/>
    <mergeCell ref="B109:G109"/>
    <mergeCell ref="B111:G111"/>
    <mergeCell ref="B113:G113"/>
    <mergeCell ref="J101:R101"/>
    <mergeCell ref="B102:Y102"/>
    <mergeCell ref="J103:R103"/>
    <mergeCell ref="S103:T103"/>
    <mergeCell ref="U103:V103"/>
    <mergeCell ref="W103:X103"/>
    <mergeCell ref="B104:Y104"/>
    <mergeCell ref="U107:V107"/>
    <mergeCell ref="W107:X107"/>
    <mergeCell ref="J107:R107"/>
    <mergeCell ref="J109:R109"/>
    <mergeCell ref="S109:T109"/>
    <mergeCell ref="U109:V109"/>
    <mergeCell ref="W109:X109"/>
    <mergeCell ref="J105:R105"/>
    <mergeCell ref="S105:T105"/>
    <mergeCell ref="U105:V105"/>
    <mergeCell ref="W105:X105"/>
    <mergeCell ref="B106:Y106"/>
    <mergeCell ref="S107:T107"/>
    <mergeCell ref="B108:Y108"/>
    <mergeCell ref="S113:T113"/>
    <mergeCell ref="U113:V113"/>
    <mergeCell ref="S7:T7"/>
    <mergeCell ref="U7:W7"/>
    <mergeCell ref="AA8:AC8"/>
    <mergeCell ref="A1:W1"/>
    <mergeCell ref="A4:Y4"/>
    <mergeCell ref="A5:Y5"/>
    <mergeCell ref="B7:F7"/>
    <mergeCell ref="G7:H7"/>
    <mergeCell ref="I7:K7"/>
    <mergeCell ref="L7:R7"/>
    <mergeCell ref="A9:Y9"/>
    <mergeCell ref="A10:Y10"/>
    <mergeCell ref="D11:E11"/>
    <mergeCell ref="G11:H11"/>
    <mergeCell ref="K11:Q11"/>
    <mergeCell ref="R11:S11"/>
    <mergeCell ref="T11:V11"/>
    <mergeCell ref="Q15:R15"/>
    <mergeCell ref="S15:X15"/>
    <mergeCell ref="I11:J11"/>
    <mergeCell ref="A13:M13"/>
    <mergeCell ref="N13:O13"/>
    <mergeCell ref="P13:X13"/>
    <mergeCell ref="A14:Y14"/>
    <mergeCell ref="A15:H15"/>
    <mergeCell ref="J15:P15"/>
    <mergeCell ref="I17:J17"/>
    <mergeCell ref="I18:J18"/>
    <mergeCell ref="K18:L18"/>
    <mergeCell ref="M18:N18"/>
    <mergeCell ref="R24:W24"/>
    <mergeCell ref="R25:W25"/>
    <mergeCell ref="R18:W18"/>
    <mergeCell ref="X18:Y18"/>
    <mergeCell ref="R19:W19"/>
    <mergeCell ref="R20:W20"/>
    <mergeCell ref="R21:W21"/>
    <mergeCell ref="R22:W22"/>
    <mergeCell ref="R23:W23"/>
    <mergeCell ref="I26:J26"/>
    <mergeCell ref="I27:J27"/>
    <mergeCell ref="K27:L27"/>
    <mergeCell ref="M27:N27"/>
    <mergeCell ref="I28:J28"/>
    <mergeCell ref="K28:L28"/>
    <mergeCell ref="I22:J22"/>
    <mergeCell ref="I23:J23"/>
    <mergeCell ref="K23:L23"/>
    <mergeCell ref="M23:N23"/>
    <mergeCell ref="O25:Q28"/>
    <mergeCell ref="K26:L26"/>
    <mergeCell ref="M26:N26"/>
    <mergeCell ref="M28:N28"/>
    <mergeCell ref="R28:W28"/>
    <mergeCell ref="A29:Q29"/>
    <mergeCell ref="A26:E26"/>
    <mergeCell ref="A27:E27"/>
    <mergeCell ref="F27:G27"/>
    <mergeCell ref="A28:E28"/>
    <mergeCell ref="F28:G28"/>
    <mergeCell ref="A31:H31"/>
    <mergeCell ref="I31:M31"/>
    <mergeCell ref="I33:O33"/>
    <mergeCell ref="P33:Q33"/>
    <mergeCell ref="N31:Q31"/>
    <mergeCell ref="R31:W31"/>
    <mergeCell ref="A32:G32"/>
    <mergeCell ref="I32:O32"/>
    <mergeCell ref="P32:Q32"/>
    <mergeCell ref="R32:W32"/>
    <mergeCell ref="A33:G33"/>
    <mergeCell ref="A17:E17"/>
    <mergeCell ref="F17:G17"/>
    <mergeCell ref="K17:L17"/>
    <mergeCell ref="M17:N17"/>
    <mergeCell ref="R17:W17"/>
    <mergeCell ref="A18:E18"/>
    <mergeCell ref="F18:G18"/>
    <mergeCell ref="A19:E19"/>
    <mergeCell ref="F19:G19"/>
    <mergeCell ref="I19:J19"/>
    <mergeCell ref="K19:L19"/>
    <mergeCell ref="M19:N19"/>
    <mergeCell ref="F20:G20"/>
    <mergeCell ref="M20:N20"/>
    <mergeCell ref="I20:J20"/>
    <mergeCell ref="K20:L20"/>
    <mergeCell ref="I21:J21"/>
    <mergeCell ref="K21:L21"/>
    <mergeCell ref="M21:N21"/>
    <mergeCell ref="K22:L22"/>
    <mergeCell ref="M22:N22"/>
    <mergeCell ref="A24:E24"/>
    <mergeCell ref="F24:G24"/>
    <mergeCell ref="I24:J24"/>
    <mergeCell ref="K24:L24"/>
    <mergeCell ref="M24:N24"/>
    <mergeCell ref="A20:E20"/>
    <mergeCell ref="A21:E21"/>
    <mergeCell ref="F21:G21"/>
    <mergeCell ref="A22:E22"/>
    <mergeCell ref="F22:G22"/>
    <mergeCell ref="A23:E23"/>
    <mergeCell ref="F23:G23"/>
    <mergeCell ref="A25:E25"/>
    <mergeCell ref="F25:G25"/>
    <mergeCell ref="I25:J25"/>
    <mergeCell ref="K25:L25"/>
    <mergeCell ref="M25:N25"/>
    <mergeCell ref="F26:G26"/>
    <mergeCell ref="R26:W26"/>
    <mergeCell ref="A34:G34"/>
    <mergeCell ref="I34:O34"/>
    <mergeCell ref="P34:Q34"/>
    <mergeCell ref="A35:G35"/>
    <mergeCell ref="I35:O35"/>
    <mergeCell ref="P35:Q35"/>
    <mergeCell ref="A37:Y37"/>
    <mergeCell ref="B74:Y74"/>
    <mergeCell ref="J75:R75"/>
    <mergeCell ref="S75:T75"/>
    <mergeCell ref="U75:V75"/>
    <mergeCell ref="W75:X75"/>
    <mergeCell ref="B76:Y76"/>
    <mergeCell ref="W77:X77"/>
    <mergeCell ref="B79:G79"/>
    <mergeCell ref="B81:G81"/>
    <mergeCell ref="B83:G83"/>
    <mergeCell ref="B85:G85"/>
    <mergeCell ref="B87:G87"/>
    <mergeCell ref="B89:G89"/>
    <mergeCell ref="J77:R77"/>
    <mergeCell ref="B78:Y78"/>
    <mergeCell ref="J79:R79"/>
    <mergeCell ref="S79:T79"/>
    <mergeCell ref="U79:V79"/>
    <mergeCell ref="W79:X79"/>
    <mergeCell ref="B80:Y80"/>
    <mergeCell ref="U83:V83"/>
    <mergeCell ref="W83:X83"/>
    <mergeCell ref="J83:R83"/>
    <mergeCell ref="J85:R85"/>
    <mergeCell ref="S85:T85"/>
    <mergeCell ref="U85:V85"/>
    <mergeCell ref="W85:X85"/>
    <mergeCell ref="J81:R81"/>
    <mergeCell ref="S81:T81"/>
    <mergeCell ref="U81:V81"/>
    <mergeCell ref="W81:X81"/>
    <mergeCell ref="B82:Y82"/>
    <mergeCell ref="S83:T83"/>
    <mergeCell ref="B84:Y84"/>
    <mergeCell ref="S89:T89"/>
    <mergeCell ref="U89:V89"/>
  </mergeCells>
  <dataValidations>
    <dataValidation type="list" allowBlank="1" showErrorMessage="1" sqref="L16:M16 Y15:Y16 X19:X22 F20:F23 H20:I23 K20:K23 M20:M23 F28 H28:I28 K28 M28 X24:Y28 P32:P34 H33:H35 W33:W35 Y31:Y35">
      <formula1>$AB$34:$AB$35</formula1>
    </dataValidation>
    <dataValidation type="list" allowBlank="1" showErrorMessage="1" sqref="F18 H18:I18 K18 M18 F25:F27 H25:I27 K25:K27 M25:M27">
      <formula1>$AA$18:$AA$60</formula1>
    </dataValidation>
    <dataValidation type="list" allowBlank="1" showInputMessage="1" showErrorMessage="1" prompt="Select one" sqref="X18">
      <formula1>$AB$40:$AB$57</formula1>
    </dataValidation>
    <dataValidation type="list" allowBlank="1" showErrorMessage="1" sqref="F24 H24:I24 K24 M24">
      <formula1>$AB$22:$AB$29</formula1>
    </dataValidation>
  </dataValidations>
  <printOptions/>
  <pageMargins bottom="0.5" footer="0.0" header="0.0" left="0.5" right="0.5" top="0.5"/>
  <pageSetup fitToHeight="0"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5.29"/>
    <col customWidth="1" min="3" max="5" width="3.57"/>
    <col customWidth="1" min="6" max="6" width="2.86"/>
    <col customWidth="1" min="7" max="7" width="3.43"/>
    <col customWidth="1" min="8" max="8" width="6.43"/>
    <col customWidth="1" min="9" max="9" width="4.29"/>
    <col customWidth="1" min="10" max="22" width="3.0"/>
    <col customWidth="1" min="23" max="25" width="7.57"/>
    <col customWidth="1" hidden="1" min="26" max="28" width="9.14"/>
    <col customWidth="1" min="29" max="29" width="76.86"/>
    <col customWidth="1" min="30" max="37" width="9.14"/>
  </cols>
  <sheetData>
    <row r="1" ht="29.25" customHeight="1">
      <c r="A1" s="6" t="s">
        <v>599</v>
      </c>
      <c r="X1" s="11"/>
      <c r="Y1" s="11"/>
      <c r="Z1" s="11"/>
      <c r="AA1" s="189"/>
      <c r="AB1" s="11"/>
      <c r="AC1" s="263" t="s">
        <v>686</v>
      </c>
      <c r="AD1" s="264"/>
      <c r="AE1" s="11"/>
      <c r="AF1" s="11"/>
      <c r="AG1" s="11"/>
      <c r="AH1" s="11"/>
      <c r="AI1" s="11"/>
      <c r="AJ1" s="11"/>
      <c r="AK1" s="11"/>
    </row>
    <row r="2" ht="13.5"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89"/>
      <c r="AB2" s="11"/>
      <c r="AC2" s="264" t="s">
        <v>687</v>
      </c>
      <c r="AD2" s="264"/>
      <c r="AE2" s="11"/>
      <c r="AF2" s="11"/>
      <c r="AG2" s="11"/>
      <c r="AH2" s="11"/>
      <c r="AI2" s="11"/>
      <c r="AJ2" s="11"/>
      <c r="AK2" s="11"/>
    </row>
    <row r="3" ht="13.5" customHeight="1">
      <c r="A3" s="11"/>
      <c r="B3" s="11"/>
      <c r="C3" s="11"/>
      <c r="D3" s="11"/>
      <c r="E3" s="11"/>
      <c r="F3" s="11"/>
      <c r="G3" s="11"/>
      <c r="H3" s="11"/>
      <c r="I3" s="11"/>
      <c r="J3" s="11"/>
      <c r="K3" s="11"/>
      <c r="L3" s="11"/>
      <c r="M3" s="11"/>
      <c r="N3" s="11"/>
      <c r="O3" s="11"/>
      <c r="P3" s="11"/>
      <c r="Q3" s="11"/>
      <c r="R3" s="11"/>
      <c r="S3" s="11"/>
      <c r="T3" s="11"/>
      <c r="U3" s="11"/>
      <c r="V3" s="11"/>
      <c r="W3" s="11"/>
      <c r="X3" s="11"/>
      <c r="Y3" s="11"/>
      <c r="Z3" s="11"/>
      <c r="AA3" s="189"/>
      <c r="AB3" s="11"/>
      <c r="AC3" s="264" t="s">
        <v>688</v>
      </c>
      <c r="AD3" s="264"/>
      <c r="AE3" s="11"/>
      <c r="AF3" s="11"/>
      <c r="AG3" s="11"/>
      <c r="AH3" s="11"/>
      <c r="AI3" s="11"/>
      <c r="AJ3" s="11"/>
      <c r="AK3" s="11"/>
    </row>
    <row r="4" ht="13.5" customHeight="1">
      <c r="A4" s="265" t="s">
        <v>1308</v>
      </c>
      <c r="Z4" s="11"/>
      <c r="AA4" s="189"/>
      <c r="AB4" s="11"/>
      <c r="AC4" s="266" t="s">
        <v>690</v>
      </c>
      <c r="AD4" s="264"/>
      <c r="AE4" s="11"/>
      <c r="AF4" s="11"/>
      <c r="AG4" s="11"/>
      <c r="AH4" s="11"/>
      <c r="AI4" s="11"/>
      <c r="AJ4" s="11"/>
      <c r="AK4" s="11"/>
    </row>
    <row r="5" ht="13.5" customHeight="1">
      <c r="A5" s="267" t="str">
        <f>IF('Task 1'!C7="","",'Task 1'!C7)</f>
        <v>SECA</v>
      </c>
      <c r="Z5" s="11"/>
      <c r="AA5" s="189"/>
      <c r="AB5" s="11"/>
      <c r="AC5" s="264" t="s">
        <v>692</v>
      </c>
      <c r="AD5" s="264"/>
      <c r="AE5" s="11"/>
      <c r="AF5" s="11"/>
      <c r="AG5" s="11"/>
      <c r="AH5" s="11"/>
      <c r="AI5" s="11"/>
      <c r="AJ5" s="11"/>
      <c r="AK5" s="11"/>
    </row>
    <row r="6" ht="3.0" customHeight="1">
      <c r="A6" s="267"/>
      <c r="B6" s="267"/>
      <c r="C6" s="267"/>
      <c r="D6" s="5"/>
      <c r="E6" s="5"/>
      <c r="F6" s="5"/>
      <c r="G6" s="5"/>
      <c r="H6" s="5"/>
      <c r="I6" s="5"/>
      <c r="J6" s="5"/>
      <c r="K6" s="5"/>
      <c r="L6" s="5"/>
      <c r="M6" s="5"/>
      <c r="N6" s="5"/>
      <c r="O6" s="5"/>
      <c r="P6" s="5"/>
      <c r="Q6" s="5"/>
      <c r="R6" s="5"/>
      <c r="S6" s="5"/>
      <c r="T6" s="5"/>
      <c r="U6" s="5"/>
      <c r="V6" s="5"/>
      <c r="W6" s="5"/>
      <c r="X6" s="5"/>
      <c r="Y6" s="5"/>
      <c r="Z6" s="11"/>
      <c r="AA6" s="189"/>
      <c r="AB6" s="11"/>
      <c r="AC6" s="264"/>
      <c r="AD6" s="264"/>
      <c r="AE6" s="11"/>
      <c r="AF6" s="11"/>
      <c r="AG6" s="11"/>
      <c r="AH6" s="11"/>
      <c r="AI6" s="11"/>
      <c r="AJ6" s="11"/>
      <c r="AK6" s="11"/>
    </row>
    <row r="7" ht="18.0" customHeight="1">
      <c r="A7" s="268" t="s">
        <v>608</v>
      </c>
      <c r="B7" s="269" t="s">
        <v>674</v>
      </c>
      <c r="G7" s="270" t="str">
        <f>IF('Task 1'!B7="","",'Task 1'!B7)</f>
        <v>2019-2020</v>
      </c>
      <c r="I7" s="271" t="s">
        <v>36</v>
      </c>
      <c r="L7" s="269" t="str">
        <f>IF('Task 1'!F7="","",'Task 1'!F7)</f>
        <v>H92588</v>
      </c>
      <c r="S7" s="271" t="s">
        <v>39</v>
      </c>
      <c r="U7" s="269" t="str">
        <f>IF('Task 1'!J7="","",'Task 1'!J7)</f>
        <v>27 North</v>
      </c>
      <c r="X7" s="271" t="s">
        <v>38</v>
      </c>
      <c r="Y7" s="270">
        <f>IF('Task 1'!I7="","",'Task 1'!I7)</f>
        <v>16</v>
      </c>
      <c r="Z7" s="195"/>
      <c r="AA7" s="193"/>
      <c r="AB7" s="195"/>
      <c r="AC7" s="195"/>
      <c r="AD7" s="266"/>
      <c r="AE7" s="195"/>
      <c r="AF7" s="195"/>
      <c r="AG7" s="195"/>
      <c r="AH7" s="195"/>
      <c r="AI7" s="195"/>
      <c r="AJ7" s="195"/>
      <c r="AK7" s="195"/>
    </row>
    <row r="8" ht="3.0" customHeight="1">
      <c r="A8" s="236"/>
      <c r="B8" s="11"/>
      <c r="C8" s="11"/>
      <c r="D8" s="11"/>
      <c r="E8" s="11"/>
      <c r="F8" s="11"/>
      <c r="G8" s="11"/>
      <c r="H8" s="11"/>
      <c r="I8" s="11"/>
      <c r="J8" s="11"/>
      <c r="K8" s="11"/>
      <c r="L8" s="11"/>
      <c r="M8" s="11"/>
      <c r="N8" s="11"/>
      <c r="O8" s="11"/>
      <c r="P8" s="11"/>
      <c r="Q8" s="11"/>
      <c r="R8" s="11"/>
      <c r="S8" s="11"/>
      <c r="T8" s="11"/>
      <c r="U8" s="11"/>
      <c r="V8" s="11"/>
      <c r="W8" s="11"/>
      <c r="X8" s="11"/>
      <c r="Y8" s="11"/>
      <c r="Z8" s="11"/>
      <c r="AA8" s="189" t="s">
        <v>693</v>
      </c>
      <c r="AD8" s="222"/>
      <c r="AE8" s="11"/>
      <c r="AF8" s="11"/>
      <c r="AG8" s="11"/>
      <c r="AH8" s="11"/>
      <c r="AI8" s="11"/>
      <c r="AJ8" s="11"/>
      <c r="AK8" s="11"/>
    </row>
    <row r="9" ht="13.5" customHeight="1">
      <c r="A9" s="272" t="s">
        <v>694</v>
      </c>
      <c r="B9" s="273"/>
      <c r="C9" s="273"/>
      <c r="D9" s="273"/>
      <c r="E9" s="273"/>
      <c r="F9" s="273"/>
      <c r="G9" s="273"/>
      <c r="H9" s="273"/>
      <c r="I9" s="273"/>
      <c r="J9" s="273"/>
      <c r="K9" s="273"/>
      <c r="L9" s="273"/>
      <c r="M9" s="273"/>
      <c r="N9" s="273"/>
      <c r="O9" s="273"/>
      <c r="P9" s="273"/>
      <c r="Q9" s="273"/>
      <c r="R9" s="273"/>
      <c r="S9" s="273"/>
      <c r="T9" s="273"/>
      <c r="U9" s="273"/>
      <c r="V9" s="273"/>
      <c r="W9" s="273"/>
      <c r="X9" s="273"/>
      <c r="Y9" s="274"/>
      <c r="Z9" s="11"/>
      <c r="AA9" s="189"/>
      <c r="AB9" s="11"/>
      <c r="AC9" s="264" t="s">
        <v>695</v>
      </c>
      <c r="AD9" s="264"/>
      <c r="AE9" s="11"/>
      <c r="AF9" s="11"/>
      <c r="AG9" s="11"/>
      <c r="AH9" s="11"/>
      <c r="AI9" s="11"/>
      <c r="AJ9" s="11"/>
      <c r="AK9" s="11"/>
    </row>
    <row r="10" ht="13.5" customHeight="1">
      <c r="A10" s="275" t="s">
        <v>696</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7"/>
      <c r="Z10" s="11"/>
      <c r="AA10" s="189"/>
      <c r="AB10" s="11"/>
      <c r="AC10" s="364" t="s">
        <v>1243</v>
      </c>
      <c r="AD10" s="264"/>
      <c r="AE10" s="11"/>
      <c r="AF10" s="11"/>
      <c r="AG10" s="11"/>
      <c r="AH10" s="11"/>
      <c r="AI10" s="11"/>
      <c r="AJ10" s="11"/>
      <c r="AK10" s="11"/>
    </row>
    <row r="11" ht="13.5" customHeight="1">
      <c r="A11" s="11"/>
      <c r="B11" s="11"/>
      <c r="C11" s="278" t="s">
        <v>1309</v>
      </c>
      <c r="D11" s="279">
        <f>September!D11</f>
        <v>149</v>
      </c>
      <c r="E11" s="25"/>
      <c r="F11" s="11"/>
      <c r="G11" s="278" t="s">
        <v>1310</v>
      </c>
      <c r="I11" s="279">
        <f>November!I11+December!R11</f>
        <v>100</v>
      </c>
      <c r="J11" s="25"/>
      <c r="K11" s="280" t="s">
        <v>1311</v>
      </c>
      <c r="R11" s="279"/>
      <c r="S11" s="25"/>
      <c r="T11" s="281" t="s">
        <v>700</v>
      </c>
      <c r="W11" s="282"/>
      <c r="X11" s="278" t="s">
        <v>701</v>
      </c>
      <c r="Y11" s="283"/>
      <c r="Z11" s="11"/>
      <c r="AA11" s="189"/>
      <c r="AB11" s="11"/>
      <c r="AC11" s="284" t="s">
        <v>1312</v>
      </c>
      <c r="AD11" s="264"/>
      <c r="AE11" s="11"/>
      <c r="AF11" s="11"/>
      <c r="AG11" s="11"/>
      <c r="AH11" s="11"/>
      <c r="AI11" s="11"/>
      <c r="AJ11" s="11"/>
      <c r="AK11" s="11"/>
    </row>
    <row r="12" ht="8.25" customHeight="1">
      <c r="A12" s="284"/>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t="s">
        <v>1313</v>
      </c>
      <c r="AD12" s="284"/>
      <c r="AE12" s="284"/>
      <c r="AF12" s="284"/>
      <c r="AG12" s="284"/>
      <c r="AH12" s="284"/>
      <c r="AI12" s="284"/>
      <c r="AJ12" s="284"/>
      <c r="AK12" s="284"/>
    </row>
    <row r="13" ht="12.0" customHeight="1">
      <c r="A13" s="278" t="s">
        <v>953</v>
      </c>
      <c r="N13" s="279" t="str">
        <f>'Task 1'!I36</f>
        <v>No</v>
      </c>
      <c r="O13" s="25"/>
      <c r="P13" s="278" t="s">
        <v>954</v>
      </c>
      <c r="Y13" s="279" t="str">
        <f>'Task 1'!I37</f>
        <v>No</v>
      </c>
      <c r="Z13" s="285"/>
      <c r="AA13" s="285"/>
      <c r="AB13" s="285"/>
      <c r="AC13" s="286" t="s">
        <v>1314</v>
      </c>
      <c r="AD13" s="284"/>
      <c r="AE13" s="284"/>
      <c r="AF13" s="284"/>
      <c r="AG13" s="284"/>
      <c r="AH13" s="284"/>
      <c r="AI13" s="284"/>
      <c r="AJ13" s="284"/>
      <c r="AK13" s="284"/>
    </row>
    <row r="14" ht="12.0" customHeight="1">
      <c r="A14" s="257" t="s">
        <v>707</v>
      </c>
      <c r="B14" s="8"/>
      <c r="C14" s="8"/>
      <c r="D14" s="8"/>
      <c r="E14" s="8"/>
      <c r="F14" s="8"/>
      <c r="G14" s="8"/>
      <c r="H14" s="8"/>
      <c r="I14" s="8"/>
      <c r="J14" s="8"/>
      <c r="K14" s="8"/>
      <c r="L14" s="8"/>
      <c r="M14" s="8"/>
      <c r="N14" s="8"/>
      <c r="O14" s="8"/>
      <c r="P14" s="8"/>
      <c r="Q14" s="8"/>
      <c r="R14" s="8"/>
      <c r="S14" s="8"/>
      <c r="T14" s="8"/>
      <c r="U14" s="8"/>
      <c r="V14" s="8"/>
      <c r="W14" s="8"/>
      <c r="X14" s="8"/>
      <c r="Y14" s="10"/>
      <c r="Z14" s="11"/>
      <c r="AA14" s="11"/>
      <c r="AB14" s="11"/>
      <c r="AC14" s="288" t="s">
        <v>1315</v>
      </c>
      <c r="AD14" s="11"/>
      <c r="AE14" s="11"/>
      <c r="AF14" s="11"/>
      <c r="AG14" s="11"/>
      <c r="AH14" s="11"/>
      <c r="AI14" s="11"/>
      <c r="AJ14" s="11"/>
      <c r="AK14" s="11"/>
    </row>
    <row r="15" ht="12.0" customHeight="1">
      <c r="A15" s="224" t="s">
        <v>708</v>
      </c>
      <c r="I15" s="287" t="str">
        <f>'Task 1'!I38</f>
        <v>Yes</v>
      </c>
      <c r="J15" s="258" t="s">
        <v>709</v>
      </c>
      <c r="Q15" s="287" t="str">
        <f>'Task 1'!I39</f>
        <v>No</v>
      </c>
      <c r="R15" s="25"/>
      <c r="S15" s="258" t="s">
        <v>710</v>
      </c>
      <c r="Y15" s="287" t="s">
        <v>72</v>
      </c>
      <c r="Z15" s="189"/>
      <c r="AA15" s="189"/>
      <c r="AB15" s="189"/>
      <c r="AC15" s="288" t="s">
        <v>1251</v>
      </c>
      <c r="AD15" s="189"/>
      <c r="AE15" s="189"/>
      <c r="AF15" s="189"/>
      <c r="AG15" s="189"/>
      <c r="AH15" s="189"/>
      <c r="AI15" s="189"/>
      <c r="AJ15" s="189"/>
      <c r="AK15" s="189"/>
    </row>
    <row r="16" ht="3.0" customHeight="1">
      <c r="A16" s="285"/>
      <c r="B16" s="285"/>
      <c r="C16" s="285"/>
      <c r="D16" s="285"/>
      <c r="E16" s="285"/>
      <c r="F16" s="285"/>
      <c r="G16" s="285"/>
      <c r="H16" s="285"/>
      <c r="I16" s="285"/>
      <c r="J16" s="285"/>
      <c r="K16" s="285"/>
      <c r="L16" s="285"/>
      <c r="M16" s="11"/>
      <c r="N16" s="278"/>
      <c r="O16" s="278"/>
      <c r="P16" s="278"/>
      <c r="Q16" s="278"/>
      <c r="R16" s="278"/>
      <c r="S16" s="278"/>
      <c r="T16" s="278"/>
      <c r="U16" s="278"/>
      <c r="V16" s="278"/>
      <c r="W16" s="278"/>
      <c r="X16" s="278"/>
      <c r="Y16" s="285"/>
      <c r="Z16" s="189"/>
      <c r="AA16" s="189"/>
      <c r="AB16" s="189"/>
      <c r="AC16" s="288"/>
      <c r="AD16" s="288"/>
      <c r="AE16" s="189"/>
      <c r="AF16" s="189"/>
      <c r="AG16" s="189"/>
      <c r="AH16" s="189"/>
      <c r="AI16" s="189"/>
      <c r="AJ16" s="189"/>
      <c r="AK16" s="189"/>
    </row>
    <row r="17" ht="12.0" customHeight="1">
      <c r="A17" s="257" t="s">
        <v>711</v>
      </c>
      <c r="B17" s="8"/>
      <c r="C17" s="8"/>
      <c r="D17" s="8"/>
      <c r="E17" s="10"/>
      <c r="F17" s="289" t="s">
        <v>713</v>
      </c>
      <c r="G17" s="10"/>
      <c r="H17" s="291" t="s">
        <v>715</v>
      </c>
      <c r="I17" s="289" t="s">
        <v>716</v>
      </c>
      <c r="J17" s="10"/>
      <c r="K17" s="289" t="s">
        <v>717</v>
      </c>
      <c r="L17" s="10"/>
      <c r="M17" s="289" t="s">
        <v>718</v>
      </c>
      <c r="N17" s="10"/>
      <c r="O17" s="183"/>
      <c r="P17" s="291"/>
      <c r="Q17" s="291"/>
      <c r="R17" s="257" t="s">
        <v>719</v>
      </c>
      <c r="S17" s="8"/>
      <c r="T17" s="8"/>
      <c r="U17" s="8"/>
      <c r="V17" s="8"/>
      <c r="W17" s="10"/>
      <c r="X17" s="291" t="s">
        <v>720</v>
      </c>
      <c r="Y17" s="292" t="s">
        <v>721</v>
      </c>
      <c r="Z17" s="189"/>
      <c r="AA17" s="189"/>
      <c r="AB17" s="189"/>
      <c r="AC17" s="189" t="s">
        <v>1316</v>
      </c>
      <c r="AD17" s="288"/>
      <c r="AE17" s="189"/>
      <c r="AF17" s="189"/>
      <c r="AG17" s="189"/>
      <c r="AH17" s="189"/>
      <c r="AI17" s="189"/>
      <c r="AJ17" s="189"/>
      <c r="AK17" s="189"/>
    </row>
    <row r="18" ht="10.5" customHeight="1">
      <c r="A18" s="190" t="s">
        <v>1317</v>
      </c>
      <c r="F18" s="322" t="s">
        <v>737</v>
      </c>
      <c r="G18" s="293"/>
      <c r="H18" s="470" t="s">
        <v>772</v>
      </c>
      <c r="I18" s="296"/>
      <c r="J18" s="293"/>
      <c r="K18" s="296"/>
      <c r="L18" s="293"/>
      <c r="M18" s="296"/>
      <c r="N18" s="25"/>
      <c r="O18" s="11"/>
      <c r="P18" s="205"/>
      <c r="Q18" s="205"/>
      <c r="R18" s="189" t="s">
        <v>725</v>
      </c>
      <c r="X18" s="418" t="s">
        <v>854</v>
      </c>
      <c r="Y18" s="25"/>
      <c r="Z18" s="189"/>
      <c r="AA18" s="11" t="s">
        <v>665</v>
      </c>
      <c r="AB18" s="189"/>
      <c r="AC18" s="288" t="s">
        <v>1254</v>
      </c>
      <c r="AD18" s="288"/>
      <c r="AE18" s="189"/>
      <c r="AF18" s="189"/>
      <c r="AG18" s="189"/>
      <c r="AH18" s="189"/>
      <c r="AI18" s="189"/>
      <c r="AJ18" s="189"/>
      <c r="AK18" s="189"/>
    </row>
    <row r="19" ht="10.5" customHeight="1">
      <c r="A19" s="224" t="s">
        <v>727</v>
      </c>
      <c r="F19" s="419">
        <v>45.0</v>
      </c>
      <c r="G19" s="129"/>
      <c r="H19" s="471">
        <v>52.0</v>
      </c>
      <c r="I19" s="302">
        <v>0.0</v>
      </c>
      <c r="J19" s="129"/>
      <c r="K19" s="302">
        <v>0.0</v>
      </c>
      <c r="L19" s="129"/>
      <c r="M19" s="302">
        <v>0.0</v>
      </c>
      <c r="N19" s="128"/>
      <c r="O19" s="189"/>
      <c r="P19" s="189"/>
      <c r="Q19" s="189"/>
      <c r="R19" s="189" t="s">
        <v>728</v>
      </c>
      <c r="X19" s="303" t="s">
        <v>74</v>
      </c>
      <c r="Y19" s="295">
        <v>9.0</v>
      </c>
      <c r="Z19" s="189"/>
      <c r="AA19" s="189" t="s">
        <v>668</v>
      </c>
      <c r="AB19" s="189"/>
      <c r="AC19" s="288"/>
      <c r="AD19" s="288"/>
      <c r="AE19" s="189"/>
      <c r="AF19" s="189"/>
      <c r="AG19" s="189"/>
      <c r="AH19" s="189"/>
      <c r="AI19" s="189"/>
      <c r="AJ19" s="189"/>
      <c r="AK19" s="189"/>
    </row>
    <row r="20" ht="10.5" customHeight="1">
      <c r="A20" s="224" t="s">
        <v>1318</v>
      </c>
      <c r="F20" s="419" t="s">
        <v>74</v>
      </c>
      <c r="G20" s="129"/>
      <c r="H20" s="471" t="s">
        <v>74</v>
      </c>
      <c r="I20" s="302" t="s">
        <v>72</v>
      </c>
      <c r="J20" s="128"/>
      <c r="K20" s="302" t="s">
        <v>72</v>
      </c>
      <c r="L20" s="128"/>
      <c r="M20" s="302" t="s">
        <v>72</v>
      </c>
      <c r="N20" s="128"/>
      <c r="O20" s="189"/>
      <c r="P20" s="189"/>
      <c r="Q20" s="189"/>
      <c r="R20" s="189" t="s">
        <v>731</v>
      </c>
      <c r="X20" s="305" t="s">
        <v>72</v>
      </c>
      <c r="Y20" s="302">
        <v>0.0</v>
      </c>
      <c r="Z20" s="189"/>
      <c r="AA20" s="189" t="s">
        <v>732</v>
      </c>
      <c r="AB20" s="189"/>
      <c r="AC20" s="189"/>
      <c r="AD20" s="189"/>
      <c r="AE20" s="189"/>
      <c r="AF20" s="189"/>
      <c r="AG20" s="189"/>
      <c r="AH20" s="189"/>
      <c r="AI20" s="189"/>
      <c r="AJ20" s="189"/>
      <c r="AK20" s="189"/>
    </row>
    <row r="21" ht="10.5" customHeight="1">
      <c r="A21" s="224" t="s">
        <v>1319</v>
      </c>
      <c r="F21" s="299" t="s">
        <v>72</v>
      </c>
      <c r="G21" s="129"/>
      <c r="H21" s="300" t="s">
        <v>72</v>
      </c>
      <c r="I21" s="302" t="s">
        <v>72</v>
      </c>
      <c r="J21" s="128"/>
      <c r="K21" s="302" t="s">
        <v>72</v>
      </c>
      <c r="L21" s="128"/>
      <c r="M21" s="302" t="s">
        <v>72</v>
      </c>
      <c r="N21" s="128"/>
      <c r="O21" s="189"/>
      <c r="P21" s="189"/>
      <c r="Q21" s="189"/>
      <c r="R21" s="189" t="s">
        <v>736</v>
      </c>
      <c r="X21" s="305" t="s">
        <v>72</v>
      </c>
      <c r="Y21" s="302">
        <v>0.0</v>
      </c>
      <c r="Z21" s="189"/>
      <c r="AA21" s="189" t="s">
        <v>737</v>
      </c>
      <c r="AB21" s="189"/>
      <c r="AC21" s="288"/>
      <c r="AD21" s="288"/>
      <c r="AE21" s="189"/>
      <c r="AF21" s="189"/>
      <c r="AG21" s="189"/>
      <c r="AH21" s="189"/>
      <c r="AI21" s="189"/>
      <c r="AJ21" s="189"/>
      <c r="AK21" s="189"/>
    </row>
    <row r="22" ht="10.5" customHeight="1">
      <c r="A22" s="224" t="s">
        <v>1320</v>
      </c>
      <c r="F22" s="299" t="s">
        <v>72</v>
      </c>
      <c r="G22" s="129"/>
      <c r="H22" s="300" t="s">
        <v>72</v>
      </c>
      <c r="I22" s="302" t="s">
        <v>72</v>
      </c>
      <c r="J22" s="128"/>
      <c r="K22" s="302" t="s">
        <v>72</v>
      </c>
      <c r="L22" s="128"/>
      <c r="M22" s="302" t="s">
        <v>72</v>
      </c>
      <c r="N22" s="128"/>
      <c r="O22" s="189"/>
      <c r="P22" s="189"/>
      <c r="Q22" s="189"/>
      <c r="R22" s="189" t="s">
        <v>1321</v>
      </c>
      <c r="X22" s="306" t="s">
        <v>72</v>
      </c>
      <c r="Y22" s="287">
        <v>0.0</v>
      </c>
      <c r="Z22" s="189"/>
      <c r="AA22" s="189" t="s">
        <v>670</v>
      </c>
      <c r="AB22" s="204" t="s">
        <v>72</v>
      </c>
      <c r="AC22" s="288"/>
      <c r="AD22" s="288"/>
      <c r="AE22" s="189"/>
      <c r="AF22" s="189"/>
      <c r="AG22" s="189"/>
      <c r="AH22" s="189"/>
      <c r="AI22" s="189"/>
      <c r="AJ22" s="189"/>
      <c r="AK22" s="189"/>
    </row>
    <row r="23" ht="10.5" customHeight="1">
      <c r="A23" s="224" t="s">
        <v>1322</v>
      </c>
      <c r="F23" s="299" t="s">
        <v>72</v>
      </c>
      <c r="G23" s="129"/>
      <c r="H23" s="300" t="s">
        <v>72</v>
      </c>
      <c r="I23" s="302" t="s">
        <v>72</v>
      </c>
      <c r="J23" s="128"/>
      <c r="K23" s="302" t="s">
        <v>72</v>
      </c>
      <c r="L23" s="128"/>
      <c r="M23" s="302" t="s">
        <v>72</v>
      </c>
      <c r="N23" s="128"/>
      <c r="O23" s="189"/>
      <c r="P23" s="189"/>
      <c r="Q23" s="189"/>
      <c r="R23" s="307" t="s">
        <v>742</v>
      </c>
      <c r="S23" s="8"/>
      <c r="T23" s="8"/>
      <c r="U23" s="8"/>
      <c r="V23" s="8"/>
      <c r="W23" s="10"/>
      <c r="X23" s="309" t="s">
        <v>743</v>
      </c>
      <c r="Y23" s="311" t="s">
        <v>746</v>
      </c>
      <c r="Z23" s="189"/>
      <c r="AA23" s="11" t="s">
        <v>673</v>
      </c>
      <c r="AB23" s="204" t="s">
        <v>747</v>
      </c>
      <c r="AC23" s="288"/>
      <c r="AD23" s="288"/>
      <c r="AE23" s="189"/>
      <c r="AF23" s="189"/>
      <c r="AG23" s="189"/>
      <c r="AH23" s="189"/>
      <c r="AI23" s="189"/>
      <c r="AJ23" s="189"/>
      <c r="AK23" s="189"/>
    </row>
    <row r="24" ht="10.5" customHeight="1">
      <c r="A24" s="224" t="s">
        <v>1323</v>
      </c>
      <c r="F24" s="312" t="s">
        <v>72</v>
      </c>
      <c r="G24" s="129"/>
      <c r="H24" s="313" t="s">
        <v>72</v>
      </c>
      <c r="I24" s="314" t="s">
        <v>72</v>
      </c>
      <c r="J24" s="129"/>
      <c r="K24" s="314" t="s">
        <v>72</v>
      </c>
      <c r="L24" s="129"/>
      <c r="M24" s="314" t="s">
        <v>72</v>
      </c>
      <c r="N24" s="128"/>
      <c r="O24" s="189"/>
      <c r="P24" s="189"/>
      <c r="Q24" s="189"/>
      <c r="R24" s="189" t="s">
        <v>750</v>
      </c>
      <c r="X24" s="305" t="s">
        <v>72</v>
      </c>
      <c r="Y24" s="305" t="s">
        <v>72</v>
      </c>
      <c r="Z24" s="189"/>
      <c r="AA24" s="11" t="s">
        <v>675</v>
      </c>
      <c r="AB24" s="204" t="s">
        <v>751</v>
      </c>
      <c r="AC24" s="288"/>
      <c r="AD24" s="288"/>
      <c r="AE24" s="189"/>
      <c r="AF24" s="189"/>
      <c r="AG24" s="189"/>
      <c r="AH24" s="189"/>
      <c r="AI24" s="189"/>
      <c r="AJ24" s="189"/>
      <c r="AK24" s="189"/>
    </row>
    <row r="25" ht="10.5" customHeight="1">
      <c r="A25" s="190" t="s">
        <v>1324</v>
      </c>
      <c r="F25" s="299"/>
      <c r="G25" s="129"/>
      <c r="H25" s="300"/>
      <c r="I25" s="302"/>
      <c r="J25" s="129"/>
      <c r="K25" s="302"/>
      <c r="L25" s="129"/>
      <c r="M25" s="302"/>
      <c r="N25" s="128"/>
      <c r="O25" s="315"/>
      <c r="R25" s="189" t="s">
        <v>753</v>
      </c>
      <c r="X25" s="305" t="s">
        <v>72</v>
      </c>
      <c r="Y25" s="305" t="s">
        <v>72</v>
      </c>
      <c r="Z25" s="189"/>
      <c r="AA25" s="11" t="s">
        <v>754</v>
      </c>
      <c r="AB25" s="204" t="s">
        <v>755</v>
      </c>
      <c r="AC25" s="288"/>
      <c r="AD25" s="288"/>
      <c r="AE25" s="189"/>
      <c r="AF25" s="189"/>
      <c r="AG25" s="189"/>
      <c r="AH25" s="189"/>
      <c r="AI25" s="189"/>
      <c r="AJ25" s="189"/>
      <c r="AK25" s="189"/>
    </row>
    <row r="26" ht="10.5" customHeight="1">
      <c r="A26" s="190" t="s">
        <v>1325</v>
      </c>
      <c r="F26" s="299"/>
      <c r="G26" s="129"/>
      <c r="H26" s="300"/>
      <c r="I26" s="302"/>
      <c r="J26" s="129"/>
      <c r="K26" s="302"/>
      <c r="L26" s="129"/>
      <c r="M26" s="302"/>
      <c r="N26" s="128"/>
      <c r="R26" s="189" t="s">
        <v>758</v>
      </c>
      <c r="X26" s="305" t="s">
        <v>72</v>
      </c>
      <c r="Y26" s="305" t="s">
        <v>72</v>
      </c>
      <c r="Z26" s="11"/>
      <c r="AA26" s="11" t="s">
        <v>759</v>
      </c>
      <c r="AB26" s="204" t="s">
        <v>760</v>
      </c>
      <c r="AC26" s="264"/>
      <c r="AD26" s="264"/>
      <c r="AE26" s="11"/>
      <c r="AF26" s="11"/>
      <c r="AG26" s="11"/>
      <c r="AH26" s="11"/>
      <c r="AI26" s="11"/>
      <c r="AJ26" s="11"/>
      <c r="AK26" s="11"/>
    </row>
    <row r="27" ht="10.5" customHeight="1">
      <c r="A27" s="190" t="s">
        <v>1326</v>
      </c>
      <c r="F27" s="299"/>
      <c r="G27" s="129"/>
      <c r="H27" s="300"/>
      <c r="I27" s="302"/>
      <c r="J27" s="129"/>
      <c r="K27" s="302"/>
      <c r="L27" s="129"/>
      <c r="M27" s="302"/>
      <c r="N27" s="128"/>
      <c r="R27" s="187" t="s">
        <v>625</v>
      </c>
      <c r="S27" s="187"/>
      <c r="T27" s="187"/>
      <c r="U27" s="187"/>
      <c r="V27" s="187"/>
      <c r="W27" s="187"/>
      <c r="X27" s="305" t="s">
        <v>72</v>
      </c>
      <c r="Y27" s="305" t="s">
        <v>72</v>
      </c>
      <c r="Z27" s="11"/>
      <c r="AA27" s="11" t="s">
        <v>765</v>
      </c>
      <c r="AB27" s="204" t="s">
        <v>766</v>
      </c>
      <c r="AC27" s="264"/>
      <c r="AD27" s="264"/>
      <c r="AE27" s="11"/>
      <c r="AF27" s="11"/>
      <c r="AG27" s="11"/>
      <c r="AH27" s="11"/>
      <c r="AI27" s="11"/>
      <c r="AJ27" s="11"/>
      <c r="AK27" s="11"/>
    </row>
    <row r="28" ht="10.5" customHeight="1">
      <c r="A28" s="224" t="s">
        <v>1327</v>
      </c>
      <c r="F28" s="299" t="s">
        <v>72</v>
      </c>
      <c r="G28" s="129"/>
      <c r="H28" s="300" t="s">
        <v>72</v>
      </c>
      <c r="I28" s="302" t="s">
        <v>72</v>
      </c>
      <c r="J28" s="128"/>
      <c r="K28" s="302" t="s">
        <v>72</v>
      </c>
      <c r="L28" s="128"/>
      <c r="M28" s="302" t="s">
        <v>72</v>
      </c>
      <c r="N28" s="128"/>
      <c r="R28" s="189" t="s">
        <v>771</v>
      </c>
      <c r="X28" s="305" t="s">
        <v>72</v>
      </c>
      <c r="Y28" s="305" t="s">
        <v>72</v>
      </c>
      <c r="Z28" s="189"/>
      <c r="AA28" s="11" t="s">
        <v>772</v>
      </c>
      <c r="AB28" s="204" t="s">
        <v>773</v>
      </c>
      <c r="AC28" s="288"/>
      <c r="AD28" s="288"/>
      <c r="AE28" s="189"/>
      <c r="AF28" s="189"/>
      <c r="AG28" s="189"/>
      <c r="AH28" s="189"/>
      <c r="AI28" s="189"/>
      <c r="AJ28" s="189"/>
      <c r="AK28" s="189"/>
    </row>
    <row r="29" ht="11.25" customHeight="1">
      <c r="A29" s="193" t="s">
        <v>774</v>
      </c>
      <c r="R29" s="183" t="s">
        <v>775</v>
      </c>
      <c r="S29" s="183"/>
      <c r="T29" s="183"/>
      <c r="U29" s="183"/>
      <c r="V29" s="183"/>
      <c r="W29" s="317" t="s">
        <v>628</v>
      </c>
      <c r="X29" s="318" t="s">
        <v>721</v>
      </c>
      <c r="Y29" s="292" t="s">
        <v>52</v>
      </c>
      <c r="Z29" s="189"/>
      <c r="AA29" s="11" t="s">
        <v>776</v>
      </c>
      <c r="AB29" s="204" t="s">
        <v>777</v>
      </c>
      <c r="AC29" s="288"/>
      <c r="AD29" s="288"/>
      <c r="AE29" s="189"/>
      <c r="AF29" s="189"/>
      <c r="AG29" s="189"/>
      <c r="AH29" s="189"/>
      <c r="AI29" s="189"/>
      <c r="AJ29" s="189"/>
      <c r="AK29" s="189"/>
    </row>
    <row r="30" ht="3.0" hidden="1" customHeight="1">
      <c r="A30" s="11"/>
      <c r="B30" s="11"/>
      <c r="C30" s="11"/>
      <c r="D30" s="11"/>
      <c r="E30" s="11"/>
      <c r="F30" s="11"/>
      <c r="G30" s="11"/>
      <c r="H30" s="11"/>
      <c r="I30" s="11"/>
      <c r="J30" s="11"/>
      <c r="K30" s="11"/>
      <c r="L30" s="11"/>
      <c r="M30" s="11"/>
      <c r="N30" s="11"/>
      <c r="O30" s="11"/>
      <c r="P30" s="11"/>
      <c r="Q30" s="11"/>
      <c r="R30" s="11"/>
      <c r="S30" s="11"/>
      <c r="T30" s="11"/>
      <c r="U30" s="11"/>
      <c r="V30" s="11"/>
      <c r="W30" s="11"/>
      <c r="X30" s="319"/>
      <c r="Y30" s="11"/>
      <c r="Z30" s="189"/>
      <c r="AA30" s="189" t="s">
        <v>723</v>
      </c>
      <c r="AB30" s="189"/>
      <c r="AC30" s="288"/>
      <c r="AD30" s="288"/>
      <c r="AE30" s="189"/>
      <c r="AF30" s="189"/>
      <c r="AG30" s="189"/>
      <c r="AH30" s="189"/>
      <c r="AI30" s="189"/>
      <c r="AJ30" s="189"/>
      <c r="AK30" s="189"/>
    </row>
    <row r="31" ht="11.25" customHeight="1">
      <c r="A31" s="257" t="s">
        <v>780</v>
      </c>
      <c r="B31" s="8"/>
      <c r="C31" s="8"/>
      <c r="D31" s="8"/>
      <c r="E31" s="8"/>
      <c r="F31" s="8"/>
      <c r="G31" s="8"/>
      <c r="H31" s="10"/>
      <c r="I31" s="186" t="s">
        <v>784</v>
      </c>
      <c r="J31" s="8"/>
      <c r="K31" s="8"/>
      <c r="L31" s="8"/>
      <c r="M31" s="10"/>
      <c r="N31" s="289"/>
      <c r="O31" s="8"/>
      <c r="P31" s="8"/>
      <c r="Q31" s="10"/>
      <c r="R31" s="189" t="s">
        <v>790</v>
      </c>
      <c r="X31" s="321">
        <v>0.0</v>
      </c>
      <c r="Y31" s="296" t="s">
        <v>72</v>
      </c>
      <c r="Z31" s="189"/>
      <c r="AA31" s="11" t="s">
        <v>791</v>
      </c>
      <c r="AB31" s="189"/>
      <c r="AC31" s="288"/>
      <c r="AD31" s="288"/>
      <c r="AE31" s="189"/>
      <c r="AF31" s="189"/>
      <c r="AG31" s="189"/>
      <c r="AH31" s="189"/>
      <c r="AI31" s="189"/>
      <c r="AJ31" s="189"/>
      <c r="AK31" s="189"/>
    </row>
    <row r="32" ht="10.5" customHeight="1">
      <c r="A32" s="189" t="s">
        <v>792</v>
      </c>
      <c r="H32" s="287">
        <v>0.0</v>
      </c>
      <c r="I32" s="189" t="s">
        <v>793</v>
      </c>
      <c r="P32" s="287" t="s">
        <v>72</v>
      </c>
      <c r="Q32" s="25"/>
      <c r="R32" s="187" t="s">
        <v>794</v>
      </c>
      <c r="X32" s="321">
        <v>0.0</v>
      </c>
      <c r="Y32" s="296" t="s">
        <v>72</v>
      </c>
      <c r="Z32" s="11"/>
      <c r="AA32" s="11" t="s">
        <v>795</v>
      </c>
      <c r="AB32" s="11"/>
      <c r="AC32" s="264"/>
      <c r="AD32" s="264"/>
      <c r="AE32" s="11"/>
      <c r="AF32" s="11"/>
      <c r="AG32" s="11"/>
      <c r="AH32" s="11"/>
      <c r="AI32" s="11"/>
      <c r="AJ32" s="11"/>
      <c r="AK32" s="11"/>
    </row>
    <row r="33" ht="10.5" customHeight="1">
      <c r="A33" s="189" t="s">
        <v>796</v>
      </c>
      <c r="H33" s="287" t="s">
        <v>72</v>
      </c>
      <c r="I33" s="189" t="s">
        <v>797</v>
      </c>
      <c r="P33" s="287" t="s">
        <v>72</v>
      </c>
      <c r="Q33" s="25"/>
      <c r="R33" s="189" t="s">
        <v>798</v>
      </c>
      <c r="S33" s="189"/>
      <c r="T33" s="189"/>
      <c r="U33" s="189"/>
      <c r="V33" s="189"/>
      <c r="W33" s="305" t="s">
        <v>72</v>
      </c>
      <c r="X33" s="321">
        <v>0.0</v>
      </c>
      <c r="Y33" s="296" t="s">
        <v>72</v>
      </c>
      <c r="Z33" s="11"/>
      <c r="AA33" s="189" t="s">
        <v>799</v>
      </c>
      <c r="AB33" s="189"/>
      <c r="AC33" s="264"/>
      <c r="AD33" s="264"/>
      <c r="AE33" s="11"/>
      <c r="AF33" s="11"/>
      <c r="AG33" s="11"/>
      <c r="AH33" s="11"/>
      <c r="AI33" s="11"/>
      <c r="AJ33" s="11"/>
      <c r="AK33" s="11"/>
    </row>
    <row r="34" ht="10.5" customHeight="1">
      <c r="A34" s="189" t="s">
        <v>801</v>
      </c>
      <c r="H34" s="299" t="s">
        <v>72</v>
      </c>
      <c r="I34" s="193" t="s">
        <v>802</v>
      </c>
      <c r="P34" s="322" t="s">
        <v>74</v>
      </c>
      <c r="Q34" s="25"/>
      <c r="R34" s="189" t="s">
        <v>803</v>
      </c>
      <c r="S34" s="189"/>
      <c r="T34" s="189"/>
      <c r="U34" s="189"/>
      <c r="V34" s="189"/>
      <c r="W34" s="306" t="s">
        <v>72</v>
      </c>
      <c r="X34" s="323">
        <v>0.0</v>
      </c>
      <c r="Y34" s="302" t="s">
        <v>72</v>
      </c>
      <c r="Z34" s="11"/>
      <c r="AA34" s="189" t="s">
        <v>804</v>
      </c>
      <c r="AB34" s="189" t="s">
        <v>72</v>
      </c>
      <c r="AC34" s="324"/>
      <c r="AD34" s="324"/>
      <c r="AE34" s="205"/>
      <c r="AF34" s="205"/>
      <c r="AG34" s="205"/>
      <c r="AH34" s="205"/>
      <c r="AI34" s="205"/>
      <c r="AJ34" s="205"/>
      <c r="AK34" s="205"/>
    </row>
    <row r="35" ht="10.5" customHeight="1">
      <c r="A35" s="189" t="s">
        <v>805</v>
      </c>
      <c r="H35" s="299" t="s">
        <v>72</v>
      </c>
      <c r="I35" s="189"/>
      <c r="P35" s="325"/>
      <c r="Q35" s="32"/>
      <c r="R35" s="189" t="s">
        <v>806</v>
      </c>
      <c r="S35" s="187"/>
      <c r="T35" s="187"/>
      <c r="U35" s="187"/>
      <c r="V35" s="187"/>
      <c r="W35" s="306" t="s">
        <v>72</v>
      </c>
      <c r="X35" s="326">
        <v>0.0</v>
      </c>
      <c r="Y35" s="296" t="s">
        <v>72</v>
      </c>
      <c r="Z35" s="11"/>
      <c r="AA35" s="189" t="s">
        <v>807</v>
      </c>
      <c r="AB35" s="189" t="s">
        <v>74</v>
      </c>
      <c r="AC35" s="288"/>
      <c r="AD35" s="288"/>
      <c r="AE35" s="189"/>
      <c r="AF35" s="189"/>
      <c r="AG35" s="189"/>
      <c r="AH35" s="189"/>
      <c r="AI35" s="189"/>
      <c r="AJ35" s="189"/>
      <c r="AK35" s="189"/>
    </row>
    <row r="36" ht="3.0"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89" t="s">
        <v>808</v>
      </c>
      <c r="AB36" s="189"/>
      <c r="AC36" s="288"/>
      <c r="AD36" s="288"/>
      <c r="AE36" s="189"/>
      <c r="AF36" s="189"/>
      <c r="AG36" s="189"/>
      <c r="AH36" s="189"/>
      <c r="AI36" s="189"/>
      <c r="AJ36" s="189"/>
      <c r="AK36" s="189"/>
    </row>
    <row r="37" ht="13.5" customHeight="1">
      <c r="A37" s="327" t="s">
        <v>809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4"/>
      <c r="Z37" s="205"/>
      <c r="AA37" s="189" t="s">
        <v>810</v>
      </c>
      <c r="AB37" s="189"/>
      <c r="AC37" s="205"/>
      <c r="AD37" s="205"/>
      <c r="AE37" s="205"/>
      <c r="AF37" s="205"/>
      <c r="AG37" s="205"/>
      <c r="AH37" s="205"/>
      <c r="AI37" s="205"/>
      <c r="AJ37" s="205"/>
      <c r="AK37" s="205"/>
    </row>
    <row r="38" ht="13.5" customHeight="1">
      <c r="A38" s="328"/>
      <c r="B38" s="32"/>
      <c r="C38" s="32"/>
      <c r="D38" s="32"/>
      <c r="E38" s="32"/>
      <c r="F38" s="32"/>
      <c r="G38" s="329"/>
      <c r="H38" s="330" t="s">
        <v>176</v>
      </c>
      <c r="I38" s="331"/>
      <c r="J38" s="332" t="s">
        <v>592</v>
      </c>
      <c r="K38" s="128"/>
      <c r="L38" s="128"/>
      <c r="M38" s="128"/>
      <c r="N38" s="128"/>
      <c r="O38" s="128"/>
      <c r="P38" s="128"/>
      <c r="Q38" s="128"/>
      <c r="R38" s="128"/>
      <c r="S38" s="128"/>
      <c r="T38" s="128"/>
      <c r="U38" s="331"/>
      <c r="V38" s="333" t="s">
        <v>657</v>
      </c>
      <c r="W38" s="25"/>
      <c r="X38" s="25"/>
      <c r="Y38" s="293"/>
      <c r="Z38" s="11"/>
      <c r="AA38" s="189" t="s">
        <v>811</v>
      </c>
      <c r="AB38" s="189"/>
      <c r="AC38" s="264"/>
      <c r="AD38" s="264"/>
      <c r="AE38" s="11"/>
      <c r="AF38" s="11"/>
      <c r="AG38" s="11"/>
      <c r="AH38" s="11"/>
      <c r="AI38" s="11"/>
      <c r="AJ38" s="11"/>
      <c r="AK38" s="11"/>
    </row>
    <row r="39" ht="54.0" customHeight="1">
      <c r="A39" s="189"/>
      <c r="B39" s="189"/>
      <c r="C39" s="189"/>
      <c r="D39" s="189"/>
      <c r="E39" s="189"/>
      <c r="F39" s="189"/>
      <c r="G39" s="189"/>
      <c r="H39" s="334" t="s">
        <v>812</v>
      </c>
      <c r="I39" s="335" t="s">
        <v>813</v>
      </c>
      <c r="J39" s="336" t="s">
        <v>814</v>
      </c>
      <c r="K39" s="337" t="s">
        <v>815</v>
      </c>
      <c r="L39" s="338" t="s">
        <v>816</v>
      </c>
      <c r="M39" s="339" t="s">
        <v>817</v>
      </c>
      <c r="N39" s="340" t="s">
        <v>818</v>
      </c>
      <c r="O39" s="341" t="s">
        <v>819</v>
      </c>
      <c r="P39" s="341" t="s">
        <v>820</v>
      </c>
      <c r="Q39" s="337" t="s">
        <v>821</v>
      </c>
      <c r="R39" s="342" t="s">
        <v>822</v>
      </c>
      <c r="S39" s="342" t="s">
        <v>823</v>
      </c>
      <c r="T39" s="342" t="s">
        <v>824</v>
      </c>
      <c r="U39" s="343" t="s">
        <v>825</v>
      </c>
      <c r="V39" s="344" t="s">
        <v>826</v>
      </c>
      <c r="W39" s="345" t="s">
        <v>827</v>
      </c>
      <c r="X39" s="343" t="s">
        <v>828</v>
      </c>
      <c r="Y39" s="346" t="s">
        <v>829</v>
      </c>
      <c r="Z39" s="11"/>
      <c r="AA39" s="189" t="s">
        <v>830</v>
      </c>
      <c r="AB39" s="189"/>
      <c r="AC39" s="264"/>
      <c r="AD39" s="264"/>
      <c r="AE39" s="11"/>
      <c r="AF39" s="11"/>
      <c r="AG39" s="11"/>
      <c r="AH39" s="11"/>
      <c r="AI39" s="11"/>
      <c r="AJ39" s="11"/>
      <c r="AK39" s="11"/>
    </row>
    <row r="40" ht="13.5" customHeight="1">
      <c r="A40" s="287"/>
      <c r="B40" s="347" t="s">
        <v>831</v>
      </c>
      <c r="C40" s="25"/>
      <c r="D40" s="25"/>
      <c r="E40" s="25"/>
      <c r="F40" s="25"/>
      <c r="G40" s="293"/>
      <c r="H40" s="348"/>
      <c r="I40" s="349"/>
      <c r="J40" s="350" t="s">
        <v>1328</v>
      </c>
      <c r="K40" s="128"/>
      <c r="L40" s="128"/>
      <c r="M40" s="128"/>
      <c r="N40" s="128"/>
      <c r="O40" s="128"/>
      <c r="P40" s="128"/>
      <c r="Q40" s="128"/>
      <c r="R40" s="128"/>
      <c r="S40" s="128"/>
      <c r="T40" s="128"/>
      <c r="U40" s="128"/>
      <c r="V40" s="331"/>
      <c r="W40" s="350" t="s">
        <v>835</v>
      </c>
      <c r="X40" s="331"/>
      <c r="Y40" s="293"/>
      <c r="Z40" s="11"/>
      <c r="AA40" s="189" t="s">
        <v>836</v>
      </c>
      <c r="AB40" s="285" t="s">
        <v>726</v>
      </c>
      <c r="AC40" s="264"/>
      <c r="AD40" s="264"/>
      <c r="AE40" s="11"/>
      <c r="AF40" s="11"/>
      <c r="AG40" s="11"/>
      <c r="AH40" s="11"/>
      <c r="AI40" s="11"/>
      <c r="AJ40" s="11"/>
      <c r="AK40" s="11"/>
    </row>
    <row r="41" ht="13.5" customHeight="1">
      <c r="A41" s="352">
        <v>1.0</v>
      </c>
      <c r="B41" s="353" t="s">
        <v>1329</v>
      </c>
      <c r="C41" s="128"/>
      <c r="D41" s="128"/>
      <c r="E41" s="128"/>
      <c r="F41" s="128"/>
      <c r="G41" s="129"/>
      <c r="H41" s="358">
        <v>0.0</v>
      </c>
      <c r="I41" s="359">
        <v>0.0</v>
      </c>
      <c r="J41" s="366"/>
      <c r="K41" s="357"/>
      <c r="L41" s="357"/>
      <c r="M41" s="357"/>
      <c r="N41" s="358"/>
      <c r="O41" s="357"/>
      <c r="P41" s="357"/>
      <c r="Q41" s="358"/>
      <c r="R41" s="358"/>
      <c r="S41" s="358"/>
      <c r="T41" s="358"/>
      <c r="U41" s="359"/>
      <c r="V41" s="474" t="s">
        <v>838</v>
      </c>
      <c r="W41" s="475">
        <v>45.35</v>
      </c>
      <c r="X41" s="362">
        <v>0.0</v>
      </c>
      <c r="Y41" s="363">
        <v>0.0</v>
      </c>
      <c r="Z41" s="285"/>
      <c r="AA41" s="189" t="s">
        <v>724</v>
      </c>
      <c r="AB41" s="285" t="s">
        <v>71</v>
      </c>
      <c r="AC41" s="364"/>
      <c r="AD41" s="364"/>
      <c r="AE41" s="285"/>
      <c r="AF41" s="285"/>
      <c r="AG41" s="285"/>
      <c r="AH41" s="285"/>
      <c r="AI41" s="285"/>
      <c r="AJ41" s="285"/>
      <c r="AK41" s="285"/>
    </row>
    <row r="42" ht="13.5" customHeight="1">
      <c r="A42" s="352">
        <f t="shared" ref="A42:A65" si="1">1+A41</f>
        <v>2</v>
      </c>
      <c r="B42" s="353" t="s">
        <v>270</v>
      </c>
      <c r="C42" s="128"/>
      <c r="D42" s="128"/>
      <c r="E42" s="128"/>
      <c r="F42" s="128"/>
      <c r="G42" s="129"/>
      <c r="H42" s="354">
        <v>9.5</v>
      </c>
      <c r="I42" s="355">
        <v>8.0</v>
      </c>
      <c r="J42" s="356" t="s">
        <v>838</v>
      </c>
      <c r="K42" s="421" t="s">
        <v>838</v>
      </c>
      <c r="L42" s="357"/>
      <c r="M42" s="357"/>
      <c r="N42" s="358"/>
      <c r="O42" s="357"/>
      <c r="P42" s="421" t="s">
        <v>838</v>
      </c>
      <c r="Q42" s="358"/>
      <c r="R42" s="358"/>
      <c r="S42" s="358"/>
      <c r="T42" s="358"/>
      <c r="U42" s="359"/>
      <c r="V42" s="360"/>
      <c r="W42" s="361">
        <v>0.0</v>
      </c>
      <c r="X42" s="362">
        <v>0.0</v>
      </c>
      <c r="Y42" s="363">
        <v>0.0</v>
      </c>
      <c r="Z42" s="285"/>
      <c r="AA42" s="189"/>
      <c r="AB42" s="285"/>
      <c r="AC42" s="364"/>
      <c r="AD42" s="364"/>
      <c r="AE42" s="285"/>
      <c r="AF42" s="285"/>
      <c r="AG42" s="285"/>
      <c r="AH42" s="285"/>
      <c r="AI42" s="285"/>
      <c r="AJ42" s="285"/>
      <c r="AK42" s="285"/>
    </row>
    <row r="43" ht="13.5" customHeight="1">
      <c r="A43" s="352">
        <f t="shared" si="1"/>
        <v>3</v>
      </c>
      <c r="B43" s="353" t="s">
        <v>1330</v>
      </c>
      <c r="C43" s="128"/>
      <c r="D43" s="128"/>
      <c r="E43" s="128"/>
      <c r="F43" s="128"/>
      <c r="G43" s="129"/>
      <c r="H43" s="354">
        <v>3.0</v>
      </c>
      <c r="I43" s="355">
        <v>1.0</v>
      </c>
      <c r="J43" s="356" t="s">
        <v>838</v>
      </c>
      <c r="K43" s="421" t="s">
        <v>838</v>
      </c>
      <c r="L43" s="357"/>
      <c r="M43" s="357"/>
      <c r="N43" s="358"/>
      <c r="O43" s="357"/>
      <c r="P43" s="421" t="s">
        <v>838</v>
      </c>
      <c r="Q43" s="358"/>
      <c r="R43" s="358"/>
      <c r="S43" s="358"/>
      <c r="T43" s="358"/>
      <c r="U43" s="359"/>
      <c r="V43" s="360"/>
      <c r="W43" s="361">
        <v>0.0</v>
      </c>
      <c r="X43" s="362">
        <v>0.0</v>
      </c>
      <c r="Y43" s="363">
        <v>0.0</v>
      </c>
      <c r="Z43" s="285"/>
      <c r="AA43" s="189"/>
      <c r="AB43" s="285"/>
      <c r="AC43" s="364"/>
      <c r="AD43" s="364"/>
      <c r="AE43" s="285"/>
      <c r="AF43" s="285"/>
      <c r="AG43" s="285"/>
      <c r="AH43" s="285"/>
      <c r="AI43" s="285"/>
      <c r="AJ43" s="285"/>
      <c r="AK43" s="285"/>
    </row>
    <row r="44" ht="13.5" customHeight="1">
      <c r="A44" s="352">
        <f t="shared" si="1"/>
        <v>4</v>
      </c>
      <c r="B44" s="353" t="s">
        <v>272</v>
      </c>
      <c r="C44" s="128"/>
      <c r="D44" s="128"/>
      <c r="E44" s="128"/>
      <c r="F44" s="128"/>
      <c r="G44" s="129"/>
      <c r="H44" s="354">
        <v>24.0</v>
      </c>
      <c r="I44" s="355">
        <v>16.0</v>
      </c>
      <c r="J44" s="356" t="s">
        <v>838</v>
      </c>
      <c r="K44" s="421" t="s">
        <v>838</v>
      </c>
      <c r="L44" s="357"/>
      <c r="M44" s="421" t="s">
        <v>838</v>
      </c>
      <c r="N44" s="358"/>
      <c r="O44" s="357"/>
      <c r="P44" s="357"/>
      <c r="Q44" s="354" t="s">
        <v>838</v>
      </c>
      <c r="R44" s="358"/>
      <c r="S44" s="358"/>
      <c r="T44" s="358"/>
      <c r="U44" s="359"/>
      <c r="V44" s="360"/>
      <c r="W44" s="361">
        <v>0.0</v>
      </c>
      <c r="X44" s="362">
        <v>0.0</v>
      </c>
      <c r="Y44" s="363">
        <v>0.0</v>
      </c>
      <c r="Z44" s="285"/>
      <c r="AA44" s="189"/>
      <c r="AB44" s="285"/>
      <c r="AC44" s="364"/>
      <c r="AD44" s="364"/>
      <c r="AE44" s="285"/>
      <c r="AF44" s="285"/>
      <c r="AG44" s="285"/>
      <c r="AH44" s="285"/>
      <c r="AI44" s="285"/>
      <c r="AJ44" s="285"/>
      <c r="AK44" s="285"/>
    </row>
    <row r="45" ht="13.5" customHeight="1">
      <c r="A45" s="352">
        <f t="shared" si="1"/>
        <v>5</v>
      </c>
      <c r="B45" s="353" t="s">
        <v>274</v>
      </c>
      <c r="C45" s="128"/>
      <c r="D45" s="128"/>
      <c r="E45" s="128"/>
      <c r="F45" s="128"/>
      <c r="G45" s="129"/>
      <c r="H45" s="354">
        <v>27.0</v>
      </c>
      <c r="I45" s="355">
        <v>9.0</v>
      </c>
      <c r="J45" s="356" t="s">
        <v>838</v>
      </c>
      <c r="K45" s="421" t="s">
        <v>838</v>
      </c>
      <c r="L45" s="357"/>
      <c r="M45" s="421" t="s">
        <v>838</v>
      </c>
      <c r="N45" s="358"/>
      <c r="O45" s="357"/>
      <c r="P45" s="357"/>
      <c r="Q45" s="354" t="s">
        <v>838</v>
      </c>
      <c r="R45" s="358"/>
      <c r="S45" s="358"/>
      <c r="T45" s="358"/>
      <c r="U45" s="359"/>
      <c r="V45" s="360"/>
      <c r="W45" s="361">
        <v>0.0</v>
      </c>
      <c r="X45" s="362">
        <v>0.0</v>
      </c>
      <c r="Y45" s="363">
        <v>0.0</v>
      </c>
      <c r="Z45" s="285"/>
      <c r="AA45" s="189"/>
      <c r="AB45" s="285"/>
      <c r="AC45" s="364"/>
      <c r="AD45" s="364"/>
      <c r="AE45" s="285"/>
      <c r="AF45" s="285"/>
      <c r="AG45" s="285"/>
      <c r="AH45" s="285"/>
      <c r="AI45" s="285"/>
      <c r="AJ45" s="285"/>
      <c r="AK45" s="285"/>
    </row>
    <row r="46" ht="13.5" customHeight="1">
      <c r="A46" s="352">
        <f t="shared" si="1"/>
        <v>6</v>
      </c>
      <c r="B46" s="365"/>
      <c r="C46" s="128"/>
      <c r="D46" s="128"/>
      <c r="E46" s="128"/>
      <c r="F46" s="128"/>
      <c r="G46" s="129"/>
      <c r="H46" s="358">
        <v>0.0</v>
      </c>
      <c r="I46" s="359">
        <v>0.0</v>
      </c>
      <c r="J46" s="366"/>
      <c r="K46" s="357"/>
      <c r="L46" s="357"/>
      <c r="M46" s="357"/>
      <c r="N46" s="358"/>
      <c r="O46" s="357"/>
      <c r="P46" s="357"/>
      <c r="Q46" s="358"/>
      <c r="R46" s="358"/>
      <c r="S46" s="358"/>
      <c r="T46" s="358"/>
      <c r="U46" s="359"/>
      <c r="V46" s="360"/>
      <c r="W46" s="361">
        <v>0.0</v>
      </c>
      <c r="X46" s="362">
        <v>0.0</v>
      </c>
      <c r="Y46" s="363">
        <v>0.0</v>
      </c>
      <c r="Z46" s="285"/>
      <c r="AA46" s="189"/>
      <c r="AB46" s="285"/>
      <c r="AC46" s="364"/>
      <c r="AD46" s="364"/>
      <c r="AE46" s="285"/>
      <c r="AF46" s="285"/>
      <c r="AG46" s="285"/>
      <c r="AH46" s="285"/>
      <c r="AI46" s="285"/>
      <c r="AJ46" s="285"/>
      <c r="AK46" s="285"/>
    </row>
    <row r="47" ht="13.5" customHeight="1">
      <c r="A47" s="352">
        <f t="shared" si="1"/>
        <v>7</v>
      </c>
      <c r="B47" s="365"/>
      <c r="C47" s="128"/>
      <c r="D47" s="128"/>
      <c r="E47" s="128"/>
      <c r="F47" s="128"/>
      <c r="G47" s="129"/>
      <c r="H47" s="358">
        <v>0.0</v>
      </c>
      <c r="I47" s="359">
        <v>0.0</v>
      </c>
      <c r="J47" s="366"/>
      <c r="K47" s="357"/>
      <c r="L47" s="357"/>
      <c r="M47" s="357"/>
      <c r="N47" s="358"/>
      <c r="O47" s="357"/>
      <c r="P47" s="357"/>
      <c r="Q47" s="358"/>
      <c r="R47" s="358"/>
      <c r="S47" s="358"/>
      <c r="T47" s="358"/>
      <c r="U47" s="359"/>
      <c r="V47" s="360"/>
      <c r="W47" s="361">
        <v>0.0</v>
      </c>
      <c r="X47" s="362">
        <v>0.0</v>
      </c>
      <c r="Y47" s="363">
        <v>0.0</v>
      </c>
      <c r="Z47" s="285"/>
      <c r="AA47" s="189"/>
      <c r="AB47" s="285"/>
      <c r="AC47" s="364"/>
      <c r="AD47" s="364"/>
      <c r="AE47" s="285"/>
      <c r="AF47" s="285"/>
      <c r="AG47" s="285"/>
      <c r="AH47" s="285"/>
      <c r="AI47" s="285"/>
      <c r="AJ47" s="285"/>
      <c r="AK47" s="285"/>
    </row>
    <row r="48" ht="13.5" customHeight="1">
      <c r="A48" s="352">
        <f t="shared" si="1"/>
        <v>8</v>
      </c>
      <c r="B48" s="365"/>
      <c r="C48" s="128"/>
      <c r="D48" s="128"/>
      <c r="E48" s="128"/>
      <c r="F48" s="128"/>
      <c r="G48" s="129"/>
      <c r="H48" s="358">
        <v>0.0</v>
      </c>
      <c r="I48" s="359">
        <v>0.0</v>
      </c>
      <c r="J48" s="366"/>
      <c r="K48" s="357"/>
      <c r="L48" s="357"/>
      <c r="M48" s="357"/>
      <c r="N48" s="358"/>
      <c r="O48" s="357"/>
      <c r="P48" s="357"/>
      <c r="Q48" s="358"/>
      <c r="R48" s="358"/>
      <c r="S48" s="358"/>
      <c r="T48" s="358"/>
      <c r="U48" s="359"/>
      <c r="V48" s="360"/>
      <c r="W48" s="361">
        <v>0.0</v>
      </c>
      <c r="X48" s="362">
        <v>0.0</v>
      </c>
      <c r="Y48" s="363">
        <v>0.0</v>
      </c>
      <c r="Z48" s="285"/>
      <c r="AA48" s="189"/>
      <c r="AB48" s="285"/>
      <c r="AC48" s="364"/>
      <c r="AD48" s="364"/>
      <c r="AE48" s="285"/>
      <c r="AF48" s="285"/>
      <c r="AG48" s="285"/>
      <c r="AH48" s="285"/>
      <c r="AI48" s="285"/>
      <c r="AJ48" s="285"/>
      <c r="AK48" s="285"/>
    </row>
    <row r="49" ht="13.5" customHeight="1">
      <c r="A49" s="352">
        <f t="shared" si="1"/>
        <v>9</v>
      </c>
      <c r="B49" s="365"/>
      <c r="C49" s="128"/>
      <c r="D49" s="128"/>
      <c r="E49" s="128"/>
      <c r="F49" s="128"/>
      <c r="G49" s="129"/>
      <c r="H49" s="358">
        <v>0.0</v>
      </c>
      <c r="I49" s="359">
        <v>0.0</v>
      </c>
      <c r="J49" s="366"/>
      <c r="K49" s="357"/>
      <c r="L49" s="357"/>
      <c r="M49" s="357"/>
      <c r="N49" s="358"/>
      <c r="O49" s="357"/>
      <c r="P49" s="357"/>
      <c r="Q49" s="358"/>
      <c r="R49" s="358"/>
      <c r="S49" s="358"/>
      <c r="T49" s="358"/>
      <c r="U49" s="359"/>
      <c r="V49" s="360"/>
      <c r="W49" s="361">
        <v>0.0</v>
      </c>
      <c r="X49" s="362">
        <v>0.0</v>
      </c>
      <c r="Y49" s="363">
        <v>0.0</v>
      </c>
      <c r="Z49" s="285"/>
      <c r="AA49" s="189"/>
      <c r="AB49" s="285"/>
      <c r="AC49" s="364"/>
      <c r="AD49" s="364"/>
      <c r="AE49" s="285"/>
      <c r="AF49" s="285"/>
      <c r="AG49" s="285"/>
      <c r="AH49" s="285"/>
      <c r="AI49" s="285"/>
      <c r="AJ49" s="285"/>
      <c r="AK49" s="285"/>
    </row>
    <row r="50" ht="13.5" customHeight="1">
      <c r="A50" s="352">
        <f t="shared" si="1"/>
        <v>10</v>
      </c>
      <c r="B50" s="365"/>
      <c r="C50" s="128"/>
      <c r="D50" s="128"/>
      <c r="E50" s="128"/>
      <c r="F50" s="128"/>
      <c r="G50" s="129"/>
      <c r="H50" s="358">
        <v>0.0</v>
      </c>
      <c r="I50" s="359">
        <v>0.0</v>
      </c>
      <c r="J50" s="366"/>
      <c r="K50" s="357"/>
      <c r="L50" s="357"/>
      <c r="M50" s="357"/>
      <c r="N50" s="358"/>
      <c r="O50" s="357"/>
      <c r="P50" s="357"/>
      <c r="Q50" s="358"/>
      <c r="R50" s="358"/>
      <c r="S50" s="358"/>
      <c r="T50" s="358"/>
      <c r="U50" s="359"/>
      <c r="V50" s="360"/>
      <c r="W50" s="361">
        <v>0.0</v>
      </c>
      <c r="X50" s="362">
        <v>0.0</v>
      </c>
      <c r="Y50" s="363">
        <v>0.0</v>
      </c>
      <c r="Z50" s="285"/>
      <c r="AA50" s="189"/>
      <c r="AB50" s="285"/>
      <c r="AC50" s="364"/>
      <c r="AD50" s="364"/>
      <c r="AE50" s="285"/>
      <c r="AF50" s="285"/>
      <c r="AG50" s="285"/>
      <c r="AH50" s="285"/>
      <c r="AI50" s="285"/>
      <c r="AJ50" s="285"/>
      <c r="AK50" s="285"/>
    </row>
    <row r="51" ht="13.5" customHeight="1">
      <c r="A51" s="352">
        <f t="shared" si="1"/>
        <v>11</v>
      </c>
      <c r="B51" s="365"/>
      <c r="C51" s="128"/>
      <c r="D51" s="128"/>
      <c r="E51" s="128"/>
      <c r="F51" s="128"/>
      <c r="G51" s="129"/>
      <c r="H51" s="358">
        <v>0.0</v>
      </c>
      <c r="I51" s="359">
        <v>0.0</v>
      </c>
      <c r="J51" s="366"/>
      <c r="K51" s="357"/>
      <c r="L51" s="357"/>
      <c r="M51" s="357"/>
      <c r="N51" s="358"/>
      <c r="O51" s="357"/>
      <c r="P51" s="357"/>
      <c r="Q51" s="358"/>
      <c r="R51" s="358"/>
      <c r="S51" s="358"/>
      <c r="T51" s="358"/>
      <c r="U51" s="359"/>
      <c r="V51" s="360"/>
      <c r="W51" s="361">
        <v>0.0</v>
      </c>
      <c r="X51" s="362">
        <v>0.0</v>
      </c>
      <c r="Y51" s="363">
        <v>0.0</v>
      </c>
      <c r="Z51" s="285"/>
      <c r="AA51" s="189"/>
      <c r="AB51" s="285"/>
      <c r="AC51" s="364"/>
      <c r="AD51" s="364"/>
      <c r="AE51" s="285"/>
      <c r="AF51" s="285"/>
      <c r="AG51" s="285"/>
      <c r="AH51" s="285"/>
      <c r="AI51" s="285"/>
      <c r="AJ51" s="285"/>
      <c r="AK51" s="285"/>
    </row>
    <row r="52" ht="13.5" customHeight="1">
      <c r="A52" s="352">
        <f t="shared" si="1"/>
        <v>12</v>
      </c>
      <c r="B52" s="365"/>
      <c r="C52" s="128"/>
      <c r="D52" s="128"/>
      <c r="E52" s="128"/>
      <c r="F52" s="128"/>
      <c r="G52" s="129"/>
      <c r="H52" s="358">
        <v>0.0</v>
      </c>
      <c r="I52" s="359">
        <v>0.0</v>
      </c>
      <c r="J52" s="366"/>
      <c r="K52" s="357"/>
      <c r="L52" s="357"/>
      <c r="M52" s="357"/>
      <c r="N52" s="358"/>
      <c r="O52" s="357"/>
      <c r="P52" s="357"/>
      <c r="Q52" s="358"/>
      <c r="R52" s="358"/>
      <c r="S52" s="358"/>
      <c r="T52" s="358"/>
      <c r="U52" s="359"/>
      <c r="V52" s="360"/>
      <c r="W52" s="361">
        <v>0.0</v>
      </c>
      <c r="X52" s="362">
        <v>0.0</v>
      </c>
      <c r="Y52" s="363">
        <v>0.0</v>
      </c>
      <c r="Z52" s="285"/>
      <c r="AA52" s="367" t="s">
        <v>839</v>
      </c>
      <c r="AB52" s="285" t="s">
        <v>852</v>
      </c>
      <c r="AC52" s="364"/>
      <c r="AD52" s="364"/>
      <c r="AE52" s="285"/>
      <c r="AF52" s="285"/>
      <c r="AG52" s="285"/>
      <c r="AH52" s="285"/>
      <c r="AI52" s="285"/>
      <c r="AJ52" s="285"/>
      <c r="AK52" s="285"/>
    </row>
    <row r="53" ht="13.5" customHeight="1">
      <c r="A53" s="352">
        <f t="shared" si="1"/>
        <v>13</v>
      </c>
      <c r="B53" s="365"/>
      <c r="C53" s="128"/>
      <c r="D53" s="128"/>
      <c r="E53" s="128"/>
      <c r="F53" s="128"/>
      <c r="G53" s="129"/>
      <c r="H53" s="358">
        <v>0.0</v>
      </c>
      <c r="I53" s="359">
        <v>0.0</v>
      </c>
      <c r="J53" s="366"/>
      <c r="K53" s="357"/>
      <c r="L53" s="357"/>
      <c r="M53" s="357"/>
      <c r="N53" s="358"/>
      <c r="O53" s="357"/>
      <c r="P53" s="357"/>
      <c r="Q53" s="358"/>
      <c r="R53" s="358"/>
      <c r="S53" s="358"/>
      <c r="T53" s="358"/>
      <c r="U53" s="359"/>
      <c r="V53" s="360"/>
      <c r="W53" s="361">
        <v>0.0</v>
      </c>
      <c r="X53" s="362">
        <v>0.0</v>
      </c>
      <c r="Y53" s="363">
        <v>0.0</v>
      </c>
      <c r="Z53" s="285"/>
      <c r="AA53" s="285" t="s">
        <v>841</v>
      </c>
      <c r="AB53" s="285" t="s">
        <v>853</v>
      </c>
      <c r="AC53" s="364"/>
      <c r="AD53" s="364"/>
      <c r="AE53" s="285"/>
      <c r="AF53" s="285"/>
      <c r="AG53" s="285"/>
      <c r="AH53" s="285"/>
      <c r="AI53" s="285"/>
      <c r="AJ53" s="285"/>
      <c r="AK53" s="285"/>
    </row>
    <row r="54" ht="13.5" customHeight="1">
      <c r="A54" s="352">
        <f t="shared" si="1"/>
        <v>14</v>
      </c>
      <c r="B54" s="365"/>
      <c r="C54" s="128"/>
      <c r="D54" s="128"/>
      <c r="E54" s="128"/>
      <c r="F54" s="128"/>
      <c r="G54" s="129"/>
      <c r="H54" s="358">
        <v>0.0</v>
      </c>
      <c r="I54" s="359">
        <v>0.0</v>
      </c>
      <c r="J54" s="366"/>
      <c r="K54" s="357"/>
      <c r="L54" s="357"/>
      <c r="M54" s="357"/>
      <c r="N54" s="358"/>
      <c r="O54" s="357"/>
      <c r="P54" s="357"/>
      <c r="Q54" s="358"/>
      <c r="R54" s="358"/>
      <c r="S54" s="358"/>
      <c r="T54" s="358"/>
      <c r="U54" s="359"/>
      <c r="V54" s="360"/>
      <c r="W54" s="361">
        <v>0.0</v>
      </c>
      <c r="X54" s="362">
        <v>0.0</v>
      </c>
      <c r="Y54" s="363">
        <v>0.0</v>
      </c>
      <c r="Z54" s="285"/>
      <c r="AA54" s="285" t="s">
        <v>842</v>
      </c>
      <c r="AB54" s="285" t="s">
        <v>854</v>
      </c>
      <c r="AC54" s="364"/>
      <c r="AD54" s="364"/>
      <c r="AE54" s="285"/>
      <c r="AF54" s="285"/>
      <c r="AG54" s="285"/>
      <c r="AH54" s="285"/>
      <c r="AI54" s="285"/>
      <c r="AJ54" s="285"/>
      <c r="AK54" s="285"/>
    </row>
    <row r="55" ht="13.5" customHeight="1">
      <c r="A55" s="352">
        <f t="shared" si="1"/>
        <v>15</v>
      </c>
      <c r="B55" s="365"/>
      <c r="C55" s="128"/>
      <c r="D55" s="128"/>
      <c r="E55" s="128"/>
      <c r="F55" s="128"/>
      <c r="G55" s="129"/>
      <c r="H55" s="358">
        <v>0.0</v>
      </c>
      <c r="I55" s="359">
        <v>0.0</v>
      </c>
      <c r="J55" s="366"/>
      <c r="K55" s="357"/>
      <c r="L55" s="357"/>
      <c r="M55" s="357"/>
      <c r="N55" s="358"/>
      <c r="O55" s="357"/>
      <c r="P55" s="357"/>
      <c r="Q55" s="358"/>
      <c r="R55" s="358"/>
      <c r="S55" s="358"/>
      <c r="T55" s="358"/>
      <c r="U55" s="359"/>
      <c r="V55" s="360"/>
      <c r="W55" s="361">
        <v>0.0</v>
      </c>
      <c r="X55" s="362">
        <v>0.0</v>
      </c>
      <c r="Y55" s="363">
        <v>0.0</v>
      </c>
      <c r="Z55" s="285"/>
      <c r="AA55" s="285" t="s">
        <v>844</v>
      </c>
      <c r="AB55" s="285" t="s">
        <v>855</v>
      </c>
      <c r="AC55" s="364"/>
      <c r="AD55" s="364"/>
      <c r="AE55" s="285"/>
      <c r="AF55" s="285"/>
      <c r="AG55" s="285"/>
      <c r="AH55" s="285"/>
      <c r="AI55" s="285"/>
      <c r="AJ55" s="285"/>
      <c r="AK55" s="285"/>
    </row>
    <row r="56" ht="13.5" customHeight="1">
      <c r="A56" s="352">
        <f t="shared" si="1"/>
        <v>16</v>
      </c>
      <c r="B56" s="365"/>
      <c r="C56" s="128"/>
      <c r="D56" s="128"/>
      <c r="E56" s="128"/>
      <c r="F56" s="128"/>
      <c r="G56" s="129"/>
      <c r="H56" s="358">
        <v>0.0</v>
      </c>
      <c r="I56" s="359">
        <v>0.0</v>
      </c>
      <c r="J56" s="366"/>
      <c r="K56" s="357"/>
      <c r="L56" s="357"/>
      <c r="M56" s="357"/>
      <c r="N56" s="358"/>
      <c r="O56" s="357"/>
      <c r="P56" s="357"/>
      <c r="Q56" s="358"/>
      <c r="R56" s="358"/>
      <c r="S56" s="358"/>
      <c r="T56" s="358"/>
      <c r="U56" s="359"/>
      <c r="V56" s="360"/>
      <c r="W56" s="361">
        <v>0.0</v>
      </c>
      <c r="X56" s="362">
        <v>0.0</v>
      </c>
      <c r="Y56" s="363">
        <v>0.0</v>
      </c>
      <c r="Z56" s="285"/>
      <c r="AA56" s="285" t="s">
        <v>845</v>
      </c>
      <c r="AB56" s="285" t="s">
        <v>856</v>
      </c>
      <c r="AC56" s="364"/>
      <c r="AD56" s="364"/>
      <c r="AE56" s="285"/>
      <c r="AF56" s="285"/>
      <c r="AG56" s="285"/>
      <c r="AH56" s="285"/>
      <c r="AI56" s="285"/>
      <c r="AJ56" s="285"/>
      <c r="AK56" s="285"/>
    </row>
    <row r="57" ht="13.5" customHeight="1">
      <c r="A57" s="352">
        <f t="shared" si="1"/>
        <v>17</v>
      </c>
      <c r="B57" s="365"/>
      <c r="C57" s="128"/>
      <c r="D57" s="128"/>
      <c r="E57" s="128"/>
      <c r="F57" s="128"/>
      <c r="G57" s="129"/>
      <c r="H57" s="358">
        <v>0.0</v>
      </c>
      <c r="I57" s="359">
        <v>0.0</v>
      </c>
      <c r="J57" s="366"/>
      <c r="K57" s="357"/>
      <c r="L57" s="357"/>
      <c r="M57" s="357"/>
      <c r="N57" s="358"/>
      <c r="O57" s="357"/>
      <c r="P57" s="357"/>
      <c r="Q57" s="358"/>
      <c r="R57" s="358"/>
      <c r="S57" s="358"/>
      <c r="T57" s="358"/>
      <c r="U57" s="359"/>
      <c r="V57" s="360"/>
      <c r="W57" s="361">
        <v>0.0</v>
      </c>
      <c r="X57" s="362">
        <v>0.0</v>
      </c>
      <c r="Y57" s="363">
        <v>0.0</v>
      </c>
      <c r="Z57" s="285"/>
      <c r="AA57" s="285" t="s">
        <v>846</v>
      </c>
      <c r="AB57" s="285" t="s">
        <v>857</v>
      </c>
      <c r="AC57" s="364"/>
      <c r="AD57" s="364"/>
      <c r="AE57" s="285"/>
      <c r="AF57" s="285"/>
      <c r="AG57" s="285"/>
      <c r="AH57" s="285"/>
      <c r="AI57" s="285"/>
      <c r="AJ57" s="285"/>
      <c r="AK57" s="285"/>
    </row>
    <row r="58" ht="13.5" customHeight="1">
      <c r="A58" s="352">
        <f t="shared" si="1"/>
        <v>18</v>
      </c>
      <c r="B58" s="365"/>
      <c r="C58" s="128"/>
      <c r="D58" s="128"/>
      <c r="E58" s="128"/>
      <c r="F58" s="128"/>
      <c r="G58" s="129"/>
      <c r="H58" s="358">
        <v>0.0</v>
      </c>
      <c r="I58" s="359">
        <v>0.0</v>
      </c>
      <c r="J58" s="366"/>
      <c r="K58" s="357"/>
      <c r="L58" s="357"/>
      <c r="M58" s="357"/>
      <c r="N58" s="358"/>
      <c r="O58" s="357"/>
      <c r="P58" s="357"/>
      <c r="Q58" s="358"/>
      <c r="R58" s="358"/>
      <c r="S58" s="358"/>
      <c r="T58" s="358"/>
      <c r="U58" s="359"/>
      <c r="V58" s="360"/>
      <c r="W58" s="361">
        <v>0.0</v>
      </c>
      <c r="X58" s="362">
        <v>0.0</v>
      </c>
      <c r="Y58" s="363">
        <v>0.0</v>
      </c>
      <c r="Z58" s="285"/>
      <c r="AA58" s="285" t="s">
        <v>848</v>
      </c>
      <c r="AB58" s="285"/>
      <c r="AC58" s="364"/>
      <c r="AD58" s="364"/>
      <c r="AE58" s="285"/>
      <c r="AF58" s="285"/>
      <c r="AG58" s="285"/>
      <c r="AH58" s="285"/>
      <c r="AI58" s="285"/>
      <c r="AJ58" s="285"/>
      <c r="AK58" s="285"/>
    </row>
    <row r="59" ht="13.5" customHeight="1">
      <c r="A59" s="352">
        <f t="shared" si="1"/>
        <v>19</v>
      </c>
      <c r="B59" s="365"/>
      <c r="C59" s="128"/>
      <c r="D59" s="128"/>
      <c r="E59" s="128"/>
      <c r="F59" s="128"/>
      <c r="G59" s="129"/>
      <c r="H59" s="358">
        <v>0.0</v>
      </c>
      <c r="I59" s="359">
        <v>0.0</v>
      </c>
      <c r="J59" s="366"/>
      <c r="K59" s="357"/>
      <c r="L59" s="357"/>
      <c r="M59" s="357"/>
      <c r="N59" s="358"/>
      <c r="O59" s="357"/>
      <c r="P59" s="357"/>
      <c r="Q59" s="358"/>
      <c r="R59" s="358"/>
      <c r="S59" s="358"/>
      <c r="T59" s="358"/>
      <c r="U59" s="359"/>
      <c r="V59" s="360"/>
      <c r="W59" s="361">
        <v>0.0</v>
      </c>
      <c r="X59" s="362">
        <v>0.0</v>
      </c>
      <c r="Y59" s="363">
        <v>0.0</v>
      </c>
      <c r="Z59" s="285"/>
      <c r="AA59" s="285"/>
      <c r="AB59" s="285"/>
      <c r="AC59" s="364"/>
      <c r="AD59" s="364"/>
      <c r="AE59" s="285"/>
      <c r="AF59" s="285"/>
      <c r="AG59" s="285"/>
      <c r="AH59" s="285"/>
      <c r="AI59" s="285"/>
      <c r="AJ59" s="285"/>
      <c r="AK59" s="285"/>
    </row>
    <row r="60" ht="13.5" customHeight="1">
      <c r="A60" s="352">
        <f t="shared" si="1"/>
        <v>20</v>
      </c>
      <c r="B60" s="365"/>
      <c r="C60" s="128"/>
      <c r="D60" s="128"/>
      <c r="E60" s="128"/>
      <c r="F60" s="128"/>
      <c r="G60" s="129"/>
      <c r="H60" s="358">
        <v>0.0</v>
      </c>
      <c r="I60" s="359">
        <v>0.0</v>
      </c>
      <c r="J60" s="366"/>
      <c r="K60" s="357"/>
      <c r="L60" s="357"/>
      <c r="M60" s="357"/>
      <c r="N60" s="358"/>
      <c r="O60" s="357"/>
      <c r="P60" s="357"/>
      <c r="Q60" s="358"/>
      <c r="R60" s="358"/>
      <c r="S60" s="358"/>
      <c r="T60" s="358"/>
      <c r="U60" s="359"/>
      <c r="V60" s="360"/>
      <c r="W60" s="361">
        <v>0.0</v>
      </c>
      <c r="X60" s="362">
        <v>0.0</v>
      </c>
      <c r="Y60" s="363">
        <v>0.0</v>
      </c>
      <c r="Z60" s="285"/>
      <c r="AA60" s="285"/>
      <c r="AB60" s="285"/>
      <c r="AC60" s="364"/>
      <c r="AD60" s="364"/>
      <c r="AE60" s="285"/>
      <c r="AF60" s="285"/>
      <c r="AG60" s="285"/>
      <c r="AH60" s="285"/>
      <c r="AI60" s="285"/>
      <c r="AJ60" s="285"/>
      <c r="AK60" s="285"/>
    </row>
    <row r="61" ht="13.5" customHeight="1">
      <c r="A61" s="352">
        <f t="shared" si="1"/>
        <v>21</v>
      </c>
      <c r="B61" s="365"/>
      <c r="C61" s="128"/>
      <c r="D61" s="128"/>
      <c r="E61" s="128"/>
      <c r="F61" s="128"/>
      <c r="G61" s="129"/>
      <c r="H61" s="358">
        <v>0.0</v>
      </c>
      <c r="I61" s="359">
        <v>0.0</v>
      </c>
      <c r="J61" s="366"/>
      <c r="K61" s="357"/>
      <c r="L61" s="357"/>
      <c r="M61" s="357"/>
      <c r="N61" s="358"/>
      <c r="O61" s="357"/>
      <c r="P61" s="357"/>
      <c r="Q61" s="358"/>
      <c r="R61" s="358"/>
      <c r="S61" s="358"/>
      <c r="T61" s="358"/>
      <c r="U61" s="359"/>
      <c r="V61" s="360"/>
      <c r="W61" s="361">
        <v>0.0</v>
      </c>
      <c r="X61" s="362">
        <v>0.0</v>
      </c>
      <c r="Y61" s="363">
        <v>0.0</v>
      </c>
      <c r="Z61" s="285"/>
      <c r="AA61" s="285"/>
      <c r="AB61" s="285"/>
      <c r="AC61" s="364"/>
      <c r="AD61" s="364"/>
      <c r="AE61" s="285"/>
      <c r="AF61" s="285"/>
      <c r="AG61" s="285"/>
      <c r="AH61" s="285"/>
      <c r="AI61" s="285"/>
      <c r="AJ61" s="285"/>
      <c r="AK61" s="285"/>
    </row>
    <row r="62" ht="13.5" customHeight="1">
      <c r="A62" s="352">
        <f t="shared" si="1"/>
        <v>22</v>
      </c>
      <c r="B62" s="365"/>
      <c r="C62" s="128"/>
      <c r="D62" s="128"/>
      <c r="E62" s="128"/>
      <c r="F62" s="128"/>
      <c r="G62" s="129"/>
      <c r="H62" s="358">
        <v>0.0</v>
      </c>
      <c r="I62" s="359">
        <v>0.0</v>
      </c>
      <c r="J62" s="366"/>
      <c r="K62" s="357"/>
      <c r="L62" s="357"/>
      <c r="M62" s="357"/>
      <c r="N62" s="358"/>
      <c r="O62" s="357"/>
      <c r="P62" s="357"/>
      <c r="Q62" s="358"/>
      <c r="R62" s="358"/>
      <c r="S62" s="358"/>
      <c r="T62" s="358"/>
      <c r="U62" s="359"/>
      <c r="V62" s="360"/>
      <c r="W62" s="361">
        <v>0.0</v>
      </c>
      <c r="X62" s="362">
        <v>0.0</v>
      </c>
      <c r="Y62" s="363">
        <v>0.0</v>
      </c>
      <c r="Z62" s="285"/>
      <c r="AA62" s="285"/>
      <c r="AB62" s="285"/>
      <c r="AC62" s="364"/>
      <c r="AD62" s="364"/>
      <c r="AE62" s="285"/>
      <c r="AF62" s="285"/>
      <c r="AG62" s="285"/>
      <c r="AH62" s="285"/>
      <c r="AI62" s="285"/>
      <c r="AJ62" s="285"/>
      <c r="AK62" s="285"/>
    </row>
    <row r="63" ht="13.5" customHeight="1">
      <c r="A63" s="352">
        <f t="shared" si="1"/>
        <v>23</v>
      </c>
      <c r="B63" s="365"/>
      <c r="C63" s="128"/>
      <c r="D63" s="128"/>
      <c r="E63" s="128"/>
      <c r="F63" s="128"/>
      <c r="G63" s="129"/>
      <c r="H63" s="358">
        <v>0.0</v>
      </c>
      <c r="I63" s="359">
        <v>0.0</v>
      </c>
      <c r="J63" s="366"/>
      <c r="K63" s="357"/>
      <c r="L63" s="357"/>
      <c r="M63" s="357"/>
      <c r="N63" s="358"/>
      <c r="O63" s="357"/>
      <c r="P63" s="357"/>
      <c r="Q63" s="358"/>
      <c r="R63" s="358"/>
      <c r="S63" s="358"/>
      <c r="T63" s="358"/>
      <c r="U63" s="359"/>
      <c r="V63" s="360"/>
      <c r="W63" s="361">
        <v>0.0</v>
      </c>
      <c r="X63" s="362">
        <v>0.0</v>
      </c>
      <c r="Y63" s="363">
        <v>0.0</v>
      </c>
      <c r="Z63" s="285"/>
      <c r="AA63" s="285"/>
      <c r="AB63" s="285"/>
      <c r="AC63" s="364"/>
      <c r="AD63" s="364"/>
      <c r="AE63" s="285"/>
      <c r="AF63" s="285"/>
      <c r="AG63" s="285"/>
      <c r="AH63" s="285"/>
      <c r="AI63" s="285"/>
      <c r="AJ63" s="285"/>
      <c r="AK63" s="285"/>
    </row>
    <row r="64" ht="13.5" customHeight="1">
      <c r="A64" s="352">
        <f t="shared" si="1"/>
        <v>24</v>
      </c>
      <c r="B64" s="365"/>
      <c r="C64" s="128"/>
      <c r="D64" s="128"/>
      <c r="E64" s="128"/>
      <c r="F64" s="128"/>
      <c r="G64" s="129"/>
      <c r="H64" s="358">
        <v>0.0</v>
      </c>
      <c r="I64" s="359">
        <v>0.0</v>
      </c>
      <c r="J64" s="366"/>
      <c r="K64" s="357"/>
      <c r="L64" s="357"/>
      <c r="M64" s="357"/>
      <c r="N64" s="358"/>
      <c r="O64" s="357"/>
      <c r="P64" s="357"/>
      <c r="Q64" s="358"/>
      <c r="R64" s="358"/>
      <c r="S64" s="358"/>
      <c r="T64" s="358"/>
      <c r="U64" s="359"/>
      <c r="V64" s="360"/>
      <c r="W64" s="361">
        <v>0.0</v>
      </c>
      <c r="X64" s="362">
        <v>0.0</v>
      </c>
      <c r="Y64" s="363">
        <v>0.0</v>
      </c>
      <c r="Z64" s="285"/>
      <c r="AA64" s="285"/>
      <c r="AB64" s="285"/>
      <c r="AC64" s="364"/>
      <c r="AD64" s="364"/>
      <c r="AE64" s="285"/>
      <c r="AF64" s="285"/>
      <c r="AG64" s="285"/>
      <c r="AH64" s="285"/>
      <c r="AI64" s="285"/>
      <c r="AJ64" s="285"/>
      <c r="AK64" s="285"/>
    </row>
    <row r="65" ht="13.5" customHeight="1">
      <c r="A65" s="352">
        <f t="shared" si="1"/>
        <v>25</v>
      </c>
      <c r="B65" s="365"/>
      <c r="C65" s="128"/>
      <c r="D65" s="128"/>
      <c r="E65" s="128"/>
      <c r="F65" s="128"/>
      <c r="G65" s="129"/>
      <c r="H65" s="358">
        <v>0.0</v>
      </c>
      <c r="I65" s="359">
        <v>0.0</v>
      </c>
      <c r="J65" s="366"/>
      <c r="K65" s="357"/>
      <c r="L65" s="357"/>
      <c r="M65" s="357"/>
      <c r="N65" s="358"/>
      <c r="O65" s="357"/>
      <c r="P65" s="357"/>
      <c r="Q65" s="358"/>
      <c r="R65" s="358"/>
      <c r="S65" s="358"/>
      <c r="T65" s="358"/>
      <c r="U65" s="359"/>
      <c r="V65" s="360"/>
      <c r="W65" s="361">
        <v>0.0</v>
      </c>
      <c r="X65" s="362">
        <v>0.0</v>
      </c>
      <c r="Y65" s="363">
        <v>0.0</v>
      </c>
      <c r="Z65" s="285"/>
      <c r="AA65" s="285"/>
      <c r="AB65" s="285"/>
      <c r="AC65" s="364"/>
      <c r="AD65" s="364"/>
      <c r="AE65" s="285"/>
      <c r="AF65" s="285"/>
      <c r="AG65" s="285"/>
      <c r="AH65" s="285"/>
      <c r="AI65" s="285"/>
      <c r="AJ65" s="285"/>
      <c r="AK65" s="285"/>
    </row>
    <row r="66" ht="13.5" customHeight="1">
      <c r="A66" s="11"/>
      <c r="B66" s="368" t="s">
        <v>858</v>
      </c>
      <c r="C66" s="32"/>
      <c r="D66" s="32"/>
      <c r="E66" s="32"/>
      <c r="F66" s="32"/>
      <c r="G66" s="32"/>
      <c r="H66" s="223">
        <f t="shared" ref="H66:I66" si="2">SUM(H41:H65)</f>
        <v>63.5</v>
      </c>
      <c r="I66" s="223">
        <f t="shared" si="2"/>
        <v>34</v>
      </c>
      <c r="J66" s="223">
        <f t="shared" ref="J66:V66" si="3">COUNTIF(J41:J65,"x")</f>
        <v>4</v>
      </c>
      <c r="K66" s="223">
        <f t="shared" si="3"/>
        <v>4</v>
      </c>
      <c r="L66" s="223">
        <f t="shared" si="3"/>
        <v>0</v>
      </c>
      <c r="M66" s="223">
        <f t="shared" si="3"/>
        <v>2</v>
      </c>
      <c r="N66" s="369">
        <f t="shared" si="3"/>
        <v>0</v>
      </c>
      <c r="O66" s="369">
        <f t="shared" si="3"/>
        <v>0</v>
      </c>
      <c r="P66" s="369">
        <f t="shared" si="3"/>
        <v>2</v>
      </c>
      <c r="Q66" s="223">
        <f t="shared" si="3"/>
        <v>2</v>
      </c>
      <c r="R66" s="223">
        <f t="shared" si="3"/>
        <v>0</v>
      </c>
      <c r="S66" s="223">
        <f t="shared" si="3"/>
        <v>0</v>
      </c>
      <c r="T66" s="223">
        <f t="shared" si="3"/>
        <v>0</v>
      </c>
      <c r="U66" s="223">
        <f t="shared" si="3"/>
        <v>0</v>
      </c>
      <c r="V66" s="223">
        <f t="shared" si="3"/>
        <v>1</v>
      </c>
      <c r="W66" s="370">
        <f t="shared" ref="W66:Y66" si="4">SUM(W41:W65)</f>
        <v>45.35</v>
      </c>
      <c r="X66" s="370">
        <f t="shared" si="4"/>
        <v>0</v>
      </c>
      <c r="Y66" s="370">
        <f t="shared" si="4"/>
        <v>0</v>
      </c>
      <c r="Z66" s="11"/>
      <c r="AA66" s="189"/>
      <c r="AB66" s="11"/>
      <c r="AC66" s="11"/>
      <c r="AD66" s="11"/>
      <c r="AE66" s="11"/>
      <c r="AF66" s="11"/>
      <c r="AG66" s="11"/>
      <c r="AH66" s="11"/>
      <c r="AI66" s="11"/>
      <c r="AJ66" s="11"/>
      <c r="AK66" s="11"/>
    </row>
    <row r="67" ht="12.75" customHeight="1">
      <c r="A67" s="327" t="s">
        <v>862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4"/>
      <c r="Z67" s="11"/>
      <c r="AA67" s="189"/>
      <c r="AB67" s="11"/>
      <c r="AC67" s="264" t="s">
        <v>863</v>
      </c>
      <c r="AD67" s="264"/>
      <c r="AE67" s="11"/>
      <c r="AF67" s="11"/>
      <c r="AG67" s="11"/>
      <c r="AH67" s="11"/>
      <c r="AI67" s="11"/>
      <c r="AJ67" s="11"/>
      <c r="AK67" s="11"/>
    </row>
    <row r="68" ht="13.5" customHeight="1">
      <c r="A68" s="371" t="s">
        <v>864</v>
      </c>
      <c r="B68" s="276"/>
      <c r="C68" s="276"/>
      <c r="D68" s="276"/>
      <c r="E68" s="276"/>
      <c r="F68" s="276"/>
      <c r="G68" s="277"/>
      <c r="H68" s="372" t="s">
        <v>865</v>
      </c>
      <c r="I68" s="276"/>
      <c r="J68" s="276"/>
      <c r="K68" s="276"/>
      <c r="L68" s="276"/>
      <c r="M68" s="276"/>
      <c r="N68" s="276"/>
      <c r="O68" s="276"/>
      <c r="P68" s="276"/>
      <c r="Q68" s="276"/>
      <c r="R68" s="276"/>
      <c r="S68" s="276"/>
      <c r="T68" s="276"/>
      <c r="U68" s="276"/>
      <c r="V68" s="276"/>
      <c r="W68" s="276"/>
      <c r="X68" s="276"/>
      <c r="Y68" s="277"/>
      <c r="Z68" s="11"/>
      <c r="AA68" s="189"/>
      <c r="AB68" s="11"/>
      <c r="AC68" s="264" t="s">
        <v>866</v>
      </c>
      <c r="AD68" s="264"/>
      <c r="AE68" s="11"/>
      <c r="AF68" s="11"/>
      <c r="AG68" s="11"/>
      <c r="AH68" s="11"/>
      <c r="AI68" s="11"/>
      <c r="AJ68" s="11"/>
      <c r="AK68" s="11"/>
    </row>
    <row r="69" ht="147.0" customHeight="1">
      <c r="A69" s="373" t="s">
        <v>1331</v>
      </c>
      <c r="Z69" s="11"/>
      <c r="AA69" s="189"/>
      <c r="AB69" s="11"/>
      <c r="AC69" s="264"/>
      <c r="AD69" s="264"/>
      <c r="AE69" s="11"/>
      <c r="AF69" s="11"/>
      <c r="AG69" s="11"/>
      <c r="AH69" s="11"/>
      <c r="AI69" s="11"/>
      <c r="AJ69" s="11"/>
      <c r="AK69" s="11"/>
    </row>
    <row r="70" ht="13.5" customHeight="1">
      <c r="A70" s="374" t="s">
        <v>868</v>
      </c>
      <c r="B70" s="8"/>
      <c r="C70" s="8"/>
      <c r="D70" s="8"/>
      <c r="E70" s="8"/>
      <c r="F70" s="8"/>
      <c r="G70" s="10"/>
      <c r="H70" s="375"/>
      <c r="I70" s="8"/>
      <c r="J70" s="8"/>
      <c r="K70" s="8"/>
      <c r="L70" s="8"/>
      <c r="M70" s="8"/>
      <c r="N70" s="8"/>
      <c r="O70" s="8"/>
      <c r="P70" s="8"/>
      <c r="Q70" s="8"/>
      <c r="R70" s="8"/>
      <c r="S70" s="8"/>
      <c r="T70" s="8"/>
      <c r="U70" s="8"/>
      <c r="V70" s="8"/>
      <c r="W70" s="8"/>
      <c r="X70" s="8"/>
      <c r="Y70" s="10"/>
      <c r="Z70" s="11"/>
      <c r="AA70" s="189"/>
      <c r="AB70" s="11"/>
      <c r="AC70" s="264" t="s">
        <v>869</v>
      </c>
      <c r="AD70" s="264"/>
      <c r="AE70" s="11"/>
      <c r="AF70" s="11"/>
      <c r="AG70" s="11"/>
      <c r="AH70" s="11"/>
      <c r="AI70" s="11"/>
      <c r="AJ70" s="11"/>
      <c r="AK70" s="11"/>
    </row>
    <row r="71" ht="13.5" customHeight="1">
      <c r="A71" s="376">
        <f>A41</f>
        <v>1</v>
      </c>
      <c r="B71" s="377" t="str">
        <f>IF(B41="","",B41)</f>
        <v>Ahipoki Fundraiser</v>
      </c>
      <c r="H71" s="378" t="s">
        <v>870</v>
      </c>
      <c r="I71" s="378"/>
      <c r="J71" s="379" t="s">
        <v>129</v>
      </c>
      <c r="K71" s="25"/>
      <c r="L71" s="25"/>
      <c r="M71" s="25"/>
      <c r="N71" s="25"/>
      <c r="O71" s="25"/>
      <c r="P71" s="25"/>
      <c r="Q71" s="25"/>
      <c r="R71" s="25"/>
      <c r="S71" s="378" t="s">
        <v>872</v>
      </c>
      <c r="U71" s="380">
        <f>IF(H41="","",H41)</f>
        <v>0</v>
      </c>
      <c r="V71" s="25"/>
      <c r="W71" s="378" t="s">
        <v>873</v>
      </c>
      <c r="Y71" s="381">
        <f>IF((W41="")*(X41=""),"",SUM(W41:X41))</f>
        <v>45.35</v>
      </c>
      <c r="Z71" s="11"/>
      <c r="AA71" s="189"/>
      <c r="AB71" s="11"/>
      <c r="AC71" s="264" t="s">
        <v>874</v>
      </c>
      <c r="AD71" s="264"/>
      <c r="AE71" s="11"/>
      <c r="AF71" s="11"/>
      <c r="AG71" s="11"/>
      <c r="AH71" s="11"/>
      <c r="AI71" s="11"/>
      <c r="AJ71" s="11"/>
      <c r="AK71" s="11"/>
    </row>
    <row r="72" ht="13.5" customHeight="1">
      <c r="A72" s="382"/>
      <c r="B72" s="383" t="s">
        <v>1332</v>
      </c>
      <c r="C72" s="25"/>
      <c r="D72" s="25"/>
      <c r="E72" s="25"/>
      <c r="F72" s="25"/>
      <c r="G72" s="25"/>
      <c r="H72" s="25"/>
      <c r="I72" s="25"/>
      <c r="J72" s="25"/>
      <c r="K72" s="25"/>
      <c r="L72" s="25"/>
      <c r="M72" s="25"/>
      <c r="N72" s="25"/>
      <c r="O72" s="25"/>
      <c r="P72" s="25"/>
      <c r="Q72" s="25"/>
      <c r="R72" s="25"/>
      <c r="S72" s="25"/>
      <c r="T72" s="25"/>
      <c r="U72" s="25"/>
      <c r="V72" s="25"/>
      <c r="W72" s="25"/>
      <c r="X72" s="25"/>
      <c r="Y72" s="25"/>
      <c r="Z72" s="11"/>
      <c r="AA72" s="189"/>
      <c r="AB72" s="11"/>
      <c r="AC72" s="264"/>
      <c r="AD72" s="264"/>
      <c r="AE72" s="11"/>
      <c r="AF72" s="11"/>
      <c r="AG72" s="11"/>
      <c r="AH72" s="11"/>
      <c r="AI72" s="11"/>
      <c r="AJ72" s="11"/>
      <c r="AK72" s="11"/>
    </row>
    <row r="73" ht="13.5" customHeight="1">
      <c r="A73" s="376">
        <f>A42</f>
        <v>2</v>
      </c>
      <c r="B73" s="377" t="str">
        <f>IF(B42="","",B42)</f>
        <v>SECA's Multicultural Faire</v>
      </c>
      <c r="H73" s="378" t="s">
        <v>870</v>
      </c>
      <c r="I73" s="378"/>
      <c r="J73" s="379" t="s">
        <v>145</v>
      </c>
      <c r="K73" s="25"/>
      <c r="L73" s="25"/>
      <c r="M73" s="25"/>
      <c r="N73" s="25"/>
      <c r="O73" s="25"/>
      <c r="P73" s="25"/>
      <c r="Q73" s="25"/>
      <c r="R73" s="25"/>
      <c r="S73" s="378" t="s">
        <v>872</v>
      </c>
      <c r="U73" s="380">
        <f>IF(H42="","",H42)</f>
        <v>9.5</v>
      </c>
      <c r="V73" s="25"/>
      <c r="W73" s="378" t="s">
        <v>873</v>
      </c>
      <c r="Y73" s="381">
        <f>IF((W42="")*(X42=""),"",SUM(W42:X42))</f>
        <v>0</v>
      </c>
      <c r="Z73" s="11"/>
      <c r="AA73" s="189"/>
      <c r="AB73" s="11"/>
      <c r="AC73" s="264"/>
      <c r="AD73" s="264"/>
      <c r="AE73" s="11"/>
      <c r="AF73" s="11"/>
      <c r="AG73" s="11"/>
      <c r="AH73" s="11"/>
      <c r="AI73" s="11"/>
      <c r="AJ73" s="11"/>
      <c r="AK73" s="11"/>
    </row>
    <row r="74" ht="13.5" customHeight="1">
      <c r="A74" s="382"/>
      <c r="B74" s="383" t="s">
        <v>1333</v>
      </c>
      <c r="C74" s="25"/>
      <c r="D74" s="25"/>
      <c r="E74" s="25"/>
      <c r="F74" s="25"/>
      <c r="G74" s="25"/>
      <c r="H74" s="25"/>
      <c r="I74" s="25"/>
      <c r="J74" s="25"/>
      <c r="K74" s="25"/>
      <c r="L74" s="25"/>
      <c r="M74" s="25"/>
      <c r="N74" s="25"/>
      <c r="O74" s="25"/>
      <c r="P74" s="25"/>
      <c r="Q74" s="25"/>
      <c r="R74" s="25"/>
      <c r="S74" s="25"/>
      <c r="T74" s="25"/>
      <c r="U74" s="25"/>
      <c r="V74" s="25"/>
      <c r="W74" s="25"/>
      <c r="X74" s="25"/>
      <c r="Y74" s="25"/>
      <c r="Z74" s="11"/>
      <c r="AA74" s="189"/>
      <c r="AB74" s="11"/>
      <c r="AC74" s="264"/>
      <c r="AD74" s="264"/>
      <c r="AE74" s="11"/>
      <c r="AF74" s="11"/>
      <c r="AG74" s="11"/>
      <c r="AH74" s="11"/>
      <c r="AI74" s="11"/>
      <c r="AJ74" s="11"/>
      <c r="AK74" s="11"/>
    </row>
    <row r="75" ht="13.5" customHeight="1">
      <c r="A75" s="376">
        <f>A43</f>
        <v>3</v>
      </c>
      <c r="B75" s="377" t="str">
        <f>IF(B43="","",B43)</f>
        <v>Rio Calaveras TA</v>
      </c>
      <c r="H75" s="378" t="s">
        <v>870</v>
      </c>
      <c r="I75" s="378"/>
      <c r="J75" s="379" t="s">
        <v>1334</v>
      </c>
      <c r="K75" s="25"/>
      <c r="L75" s="25"/>
      <c r="M75" s="25"/>
      <c r="N75" s="25"/>
      <c r="O75" s="25"/>
      <c r="P75" s="25"/>
      <c r="Q75" s="25"/>
      <c r="R75" s="25"/>
      <c r="S75" s="378" t="s">
        <v>872</v>
      </c>
      <c r="U75" s="380">
        <f>IF(H43="","",H43)</f>
        <v>3</v>
      </c>
      <c r="V75" s="25"/>
      <c r="W75" s="378" t="s">
        <v>873</v>
      </c>
      <c r="Y75" s="381">
        <f>IF((W43="")*(X43=""),"",SUM(W43:X43))</f>
        <v>0</v>
      </c>
      <c r="Z75" s="11"/>
      <c r="AA75" s="189"/>
      <c r="AB75" s="11"/>
      <c r="AC75" s="264"/>
      <c r="AD75" s="264"/>
      <c r="AE75" s="11"/>
      <c r="AF75" s="11"/>
      <c r="AG75" s="11"/>
      <c r="AH75" s="11"/>
      <c r="AI75" s="11"/>
      <c r="AJ75" s="11"/>
      <c r="AK75" s="11"/>
    </row>
    <row r="76" ht="13.5" customHeight="1">
      <c r="A76" s="382"/>
      <c r="B76" s="383" t="s">
        <v>1335</v>
      </c>
      <c r="C76" s="25"/>
      <c r="D76" s="25"/>
      <c r="E76" s="25"/>
      <c r="F76" s="25"/>
      <c r="G76" s="25"/>
      <c r="H76" s="25"/>
      <c r="I76" s="25"/>
      <c r="J76" s="25"/>
      <c r="K76" s="25"/>
      <c r="L76" s="25"/>
      <c r="M76" s="25"/>
      <c r="N76" s="25"/>
      <c r="O76" s="25"/>
      <c r="P76" s="25"/>
      <c r="Q76" s="25"/>
      <c r="R76" s="25"/>
      <c r="S76" s="25"/>
      <c r="T76" s="25"/>
      <c r="U76" s="25"/>
      <c r="V76" s="25"/>
      <c r="W76" s="25"/>
      <c r="X76" s="25"/>
      <c r="Y76" s="25"/>
      <c r="Z76" s="11"/>
      <c r="AA76" s="189"/>
      <c r="AB76" s="11"/>
      <c r="AC76" s="264"/>
      <c r="AD76" s="264"/>
      <c r="AE76" s="11"/>
      <c r="AF76" s="11"/>
      <c r="AG76" s="11"/>
      <c r="AH76" s="11"/>
      <c r="AI76" s="11"/>
      <c r="AJ76" s="11"/>
      <c r="AK76" s="11"/>
    </row>
    <row r="77" ht="13.5" customHeight="1">
      <c r="A77" s="376">
        <f>A44</f>
        <v>4</v>
      </c>
      <c r="B77" s="377" t="str">
        <f>IF(B44="","",B44)</f>
        <v>Grizzly's Workshop</v>
      </c>
      <c r="H77" s="378" t="s">
        <v>870</v>
      </c>
      <c r="I77" s="378"/>
      <c r="J77" s="379" t="s">
        <v>145</v>
      </c>
      <c r="K77" s="25"/>
      <c r="L77" s="25"/>
      <c r="M77" s="25"/>
      <c r="N77" s="25"/>
      <c r="O77" s="25"/>
      <c r="P77" s="25"/>
      <c r="Q77" s="25"/>
      <c r="R77" s="25"/>
      <c r="S77" s="378" t="s">
        <v>872</v>
      </c>
      <c r="U77" s="380">
        <f>IF(H44="","",H44)</f>
        <v>24</v>
      </c>
      <c r="V77" s="25"/>
      <c r="W77" s="378" t="s">
        <v>873</v>
      </c>
      <c r="Y77" s="381">
        <f>IF((W44="")*(X44=""),"",SUM(W44:X44))</f>
        <v>0</v>
      </c>
      <c r="Z77" s="11"/>
      <c r="AA77" s="189"/>
      <c r="AB77" s="11"/>
      <c r="AC77" s="264"/>
      <c r="AD77" s="264"/>
      <c r="AE77" s="11"/>
      <c r="AF77" s="11"/>
      <c r="AG77" s="11"/>
      <c r="AH77" s="11"/>
      <c r="AI77" s="11"/>
      <c r="AJ77" s="11"/>
      <c r="AK77" s="11"/>
    </row>
    <row r="78" ht="13.5" customHeight="1">
      <c r="A78" s="382"/>
      <c r="B78" s="383" t="s">
        <v>1336</v>
      </c>
      <c r="C78" s="25"/>
      <c r="D78" s="25"/>
      <c r="E78" s="25"/>
      <c r="F78" s="25"/>
      <c r="G78" s="25"/>
      <c r="H78" s="25"/>
      <c r="I78" s="25"/>
      <c r="J78" s="25"/>
      <c r="K78" s="25"/>
      <c r="L78" s="25"/>
      <c r="M78" s="25"/>
      <c r="N78" s="25"/>
      <c r="O78" s="25"/>
      <c r="P78" s="25"/>
      <c r="Q78" s="25"/>
      <c r="R78" s="25"/>
      <c r="S78" s="25"/>
      <c r="T78" s="25"/>
      <c r="U78" s="25"/>
      <c r="V78" s="25"/>
      <c r="W78" s="25"/>
      <c r="X78" s="25"/>
      <c r="Y78" s="25"/>
      <c r="Z78" s="11"/>
      <c r="AA78" s="189"/>
      <c r="AB78" s="11"/>
      <c r="AC78" s="264"/>
      <c r="AD78" s="264"/>
      <c r="AE78" s="11"/>
      <c r="AF78" s="11"/>
      <c r="AG78" s="11"/>
      <c r="AH78" s="11"/>
      <c r="AI78" s="11"/>
      <c r="AJ78" s="11"/>
      <c r="AK78" s="11"/>
    </row>
    <row r="79" ht="13.5" customHeight="1">
      <c r="A79" s="376">
        <f>A45</f>
        <v>5</v>
      </c>
      <c r="B79" s="377" t="str">
        <f>IF(B45="","",B45)</f>
        <v>Grizz-mas/December DCM</v>
      </c>
      <c r="H79" s="378" t="s">
        <v>870</v>
      </c>
      <c r="I79" s="378"/>
      <c r="J79" s="379" t="s">
        <v>1337</v>
      </c>
      <c r="K79" s="25"/>
      <c r="L79" s="25"/>
      <c r="M79" s="25"/>
      <c r="N79" s="25"/>
      <c r="O79" s="25"/>
      <c r="P79" s="25"/>
      <c r="Q79" s="25"/>
      <c r="R79" s="25"/>
      <c r="S79" s="378" t="s">
        <v>872</v>
      </c>
      <c r="U79" s="380">
        <f>IF(H45="","",H45)</f>
        <v>27</v>
      </c>
      <c r="V79" s="25"/>
      <c r="W79" s="378" t="s">
        <v>873</v>
      </c>
      <c r="Y79" s="381">
        <f>IF((W45="")*(X45=""),"",SUM(W45:X45))</f>
        <v>0</v>
      </c>
      <c r="Z79" s="11"/>
      <c r="AA79" s="189"/>
      <c r="AB79" s="11"/>
      <c r="AC79" s="264"/>
      <c r="AD79" s="264"/>
      <c r="AE79" s="11"/>
      <c r="AF79" s="11"/>
      <c r="AG79" s="11"/>
      <c r="AH79" s="11"/>
      <c r="AI79" s="11"/>
      <c r="AJ79" s="11"/>
      <c r="AK79" s="11"/>
    </row>
    <row r="80" ht="13.5" customHeight="1">
      <c r="A80" s="382"/>
      <c r="B80" s="383" t="s">
        <v>1338</v>
      </c>
      <c r="C80" s="25"/>
      <c r="D80" s="25"/>
      <c r="E80" s="25"/>
      <c r="F80" s="25"/>
      <c r="G80" s="25"/>
      <c r="H80" s="25"/>
      <c r="I80" s="25"/>
      <c r="J80" s="25"/>
      <c r="K80" s="25"/>
      <c r="L80" s="25"/>
      <c r="M80" s="25"/>
      <c r="N80" s="25"/>
      <c r="O80" s="25"/>
      <c r="P80" s="25"/>
      <c r="Q80" s="25"/>
      <c r="R80" s="25"/>
      <c r="S80" s="25"/>
      <c r="T80" s="25"/>
      <c r="U80" s="25"/>
      <c r="V80" s="25"/>
      <c r="W80" s="25"/>
      <c r="X80" s="25"/>
      <c r="Y80" s="25"/>
      <c r="Z80" s="11"/>
      <c r="AA80" s="189"/>
      <c r="AB80" s="11"/>
      <c r="AC80" s="264"/>
      <c r="AD80" s="264"/>
      <c r="AE80" s="11"/>
      <c r="AF80" s="11"/>
      <c r="AG80" s="11"/>
      <c r="AH80" s="11"/>
      <c r="AI80" s="11"/>
      <c r="AJ80" s="11"/>
      <c r="AK80" s="11"/>
    </row>
    <row r="81" ht="13.5" customHeight="1">
      <c r="A81" s="376">
        <f>A46</f>
        <v>6</v>
      </c>
      <c r="B81" s="377" t="str">
        <f>IF(B46="","",B46)</f>
        <v/>
      </c>
      <c r="H81" s="378" t="s">
        <v>870</v>
      </c>
      <c r="I81" s="378"/>
      <c r="J81" s="387"/>
      <c r="K81" s="25"/>
      <c r="L81" s="25"/>
      <c r="M81" s="25"/>
      <c r="N81" s="25"/>
      <c r="O81" s="25"/>
      <c r="P81" s="25"/>
      <c r="Q81" s="25"/>
      <c r="R81" s="25"/>
      <c r="S81" s="378" t="s">
        <v>872</v>
      </c>
      <c r="U81" s="380">
        <f>IF(H46="","",H46)</f>
        <v>0</v>
      </c>
      <c r="V81" s="25"/>
      <c r="W81" s="378" t="s">
        <v>873</v>
      </c>
      <c r="Y81" s="381">
        <f>IF((W46="")*(X46=""),"",SUM(W46:X46))</f>
        <v>0</v>
      </c>
      <c r="Z81" s="11"/>
      <c r="AA81" s="189"/>
      <c r="AB81" s="11"/>
      <c r="AC81" s="264"/>
      <c r="AD81" s="264"/>
      <c r="AE81" s="11"/>
      <c r="AF81" s="11"/>
      <c r="AG81" s="11"/>
      <c r="AH81" s="11"/>
      <c r="AI81" s="11"/>
      <c r="AJ81" s="11"/>
      <c r="AK81" s="11"/>
    </row>
    <row r="82" ht="13.5" customHeight="1">
      <c r="A82" s="382"/>
      <c r="B82" s="388" t="s">
        <v>887</v>
      </c>
      <c r="C82" s="25"/>
      <c r="D82" s="25"/>
      <c r="E82" s="25"/>
      <c r="F82" s="25"/>
      <c r="G82" s="25"/>
      <c r="H82" s="25"/>
      <c r="I82" s="25"/>
      <c r="J82" s="25"/>
      <c r="K82" s="25"/>
      <c r="L82" s="25"/>
      <c r="M82" s="25"/>
      <c r="N82" s="25"/>
      <c r="O82" s="25"/>
      <c r="P82" s="25"/>
      <c r="Q82" s="25"/>
      <c r="R82" s="25"/>
      <c r="S82" s="25"/>
      <c r="T82" s="25"/>
      <c r="U82" s="25"/>
      <c r="V82" s="25"/>
      <c r="W82" s="25"/>
      <c r="X82" s="25"/>
      <c r="Y82" s="25"/>
      <c r="Z82" s="11"/>
      <c r="AA82" s="189"/>
      <c r="AB82" s="11"/>
      <c r="AC82" s="264"/>
      <c r="AD82" s="264"/>
      <c r="AE82" s="11"/>
      <c r="AF82" s="11"/>
      <c r="AG82" s="11"/>
      <c r="AH82" s="11"/>
      <c r="AI82" s="11"/>
      <c r="AJ82" s="11"/>
      <c r="AK82" s="11"/>
    </row>
    <row r="83" ht="13.5" customHeight="1">
      <c r="A83" s="376">
        <f>A47</f>
        <v>7</v>
      </c>
      <c r="B83" s="377" t="str">
        <f>IF(B47="","",B47)</f>
        <v/>
      </c>
      <c r="H83" s="378" t="s">
        <v>870</v>
      </c>
      <c r="I83" s="378"/>
      <c r="J83" s="387"/>
      <c r="K83" s="25"/>
      <c r="L83" s="25"/>
      <c r="M83" s="25"/>
      <c r="N83" s="25"/>
      <c r="O83" s="25"/>
      <c r="P83" s="25"/>
      <c r="Q83" s="25"/>
      <c r="R83" s="25"/>
      <c r="S83" s="378" t="s">
        <v>872</v>
      </c>
      <c r="U83" s="380">
        <f>IF(H47="","",H47)</f>
        <v>0</v>
      </c>
      <c r="V83" s="25"/>
      <c r="W83" s="378" t="s">
        <v>873</v>
      </c>
      <c r="Y83" s="381">
        <f>IF((W47="")*(X47=""),"",SUM(W47:X47))</f>
        <v>0</v>
      </c>
      <c r="Z83" s="11"/>
      <c r="AA83" s="189"/>
      <c r="AB83" s="11"/>
      <c r="AC83" s="264"/>
      <c r="AD83" s="264"/>
      <c r="AE83" s="11"/>
      <c r="AF83" s="11"/>
      <c r="AG83" s="11"/>
      <c r="AH83" s="11"/>
      <c r="AI83" s="11"/>
      <c r="AJ83" s="11"/>
      <c r="AK83" s="11"/>
    </row>
    <row r="84" ht="13.5" customHeight="1">
      <c r="A84" s="382"/>
      <c r="B84" s="388" t="s">
        <v>887</v>
      </c>
      <c r="C84" s="25"/>
      <c r="D84" s="25"/>
      <c r="E84" s="25"/>
      <c r="F84" s="25"/>
      <c r="G84" s="25"/>
      <c r="H84" s="25"/>
      <c r="I84" s="25"/>
      <c r="J84" s="25"/>
      <c r="K84" s="25"/>
      <c r="L84" s="25"/>
      <c r="M84" s="25"/>
      <c r="N84" s="25"/>
      <c r="O84" s="25"/>
      <c r="P84" s="25"/>
      <c r="Q84" s="25"/>
      <c r="R84" s="25"/>
      <c r="S84" s="25"/>
      <c r="T84" s="25"/>
      <c r="U84" s="25"/>
      <c r="V84" s="25"/>
      <c r="W84" s="25"/>
      <c r="X84" s="25"/>
      <c r="Y84" s="25"/>
      <c r="Z84" s="11"/>
      <c r="AA84" s="189"/>
      <c r="AB84" s="11"/>
      <c r="AC84" s="264"/>
      <c r="AD84" s="264"/>
      <c r="AE84" s="11"/>
      <c r="AF84" s="11"/>
      <c r="AG84" s="11"/>
      <c r="AH84" s="11"/>
      <c r="AI84" s="11"/>
      <c r="AJ84" s="11"/>
      <c r="AK84" s="11"/>
    </row>
    <row r="85" ht="13.5" customHeight="1">
      <c r="A85" s="376">
        <f>A48</f>
        <v>8</v>
      </c>
      <c r="B85" s="377" t="str">
        <f>IF(B48="","",B48)</f>
        <v/>
      </c>
      <c r="H85" s="378" t="s">
        <v>870</v>
      </c>
      <c r="I85" s="378"/>
      <c r="J85" s="387"/>
      <c r="K85" s="25"/>
      <c r="L85" s="25"/>
      <c r="M85" s="25"/>
      <c r="N85" s="25"/>
      <c r="O85" s="25"/>
      <c r="P85" s="25"/>
      <c r="Q85" s="25"/>
      <c r="R85" s="25"/>
      <c r="S85" s="378" t="s">
        <v>872</v>
      </c>
      <c r="U85" s="380">
        <f>IF(H48="","",H48)</f>
        <v>0</v>
      </c>
      <c r="V85" s="25"/>
      <c r="W85" s="378" t="s">
        <v>873</v>
      </c>
      <c r="Y85" s="381">
        <f>IF((W48="")*(X48=""),"",SUM(W48:X48))</f>
        <v>0</v>
      </c>
      <c r="Z85" s="11"/>
      <c r="AA85" s="189"/>
      <c r="AB85" s="11"/>
      <c r="AC85" s="264"/>
      <c r="AD85" s="264"/>
      <c r="AE85" s="11"/>
      <c r="AF85" s="11"/>
      <c r="AG85" s="11"/>
      <c r="AH85" s="11"/>
      <c r="AI85" s="11"/>
      <c r="AJ85" s="11"/>
      <c r="AK85" s="11"/>
    </row>
    <row r="86" ht="13.5" customHeight="1">
      <c r="A86" s="382"/>
      <c r="B86" s="388" t="s">
        <v>887</v>
      </c>
      <c r="C86" s="25"/>
      <c r="D86" s="25"/>
      <c r="E86" s="25"/>
      <c r="F86" s="25"/>
      <c r="G86" s="25"/>
      <c r="H86" s="25"/>
      <c r="I86" s="25"/>
      <c r="J86" s="25"/>
      <c r="K86" s="25"/>
      <c r="L86" s="25"/>
      <c r="M86" s="25"/>
      <c r="N86" s="25"/>
      <c r="O86" s="25"/>
      <c r="P86" s="25"/>
      <c r="Q86" s="25"/>
      <c r="R86" s="25"/>
      <c r="S86" s="25"/>
      <c r="T86" s="25"/>
      <c r="U86" s="25"/>
      <c r="V86" s="25"/>
      <c r="W86" s="25"/>
      <c r="X86" s="25"/>
      <c r="Y86" s="25"/>
      <c r="Z86" s="11"/>
      <c r="AA86" s="189"/>
      <c r="AB86" s="11"/>
      <c r="AC86" s="264"/>
      <c r="AD86" s="264"/>
      <c r="AE86" s="11"/>
      <c r="AF86" s="11"/>
      <c r="AG86" s="11"/>
      <c r="AH86" s="11"/>
      <c r="AI86" s="11"/>
      <c r="AJ86" s="11"/>
      <c r="AK86" s="11"/>
    </row>
    <row r="87" ht="13.5" customHeight="1">
      <c r="A87" s="376">
        <f>A49</f>
        <v>9</v>
      </c>
      <c r="B87" s="377" t="str">
        <f>IF(B49="","",B49)</f>
        <v/>
      </c>
      <c r="H87" s="378" t="s">
        <v>870</v>
      </c>
      <c r="I87" s="378"/>
      <c r="J87" s="387"/>
      <c r="K87" s="25"/>
      <c r="L87" s="25"/>
      <c r="M87" s="25"/>
      <c r="N87" s="25"/>
      <c r="O87" s="25"/>
      <c r="P87" s="25"/>
      <c r="Q87" s="25"/>
      <c r="R87" s="25"/>
      <c r="S87" s="378" t="s">
        <v>872</v>
      </c>
      <c r="U87" s="380">
        <f>IF(H49="","",H49)</f>
        <v>0</v>
      </c>
      <c r="V87" s="25"/>
      <c r="W87" s="378" t="s">
        <v>873</v>
      </c>
      <c r="Y87" s="381">
        <f>IF((W49="")*(X49=""),"",SUM(W49:X49))</f>
        <v>0</v>
      </c>
      <c r="Z87" s="11"/>
      <c r="AA87" s="189"/>
      <c r="AB87" s="11"/>
      <c r="AC87" s="264"/>
      <c r="AD87" s="264"/>
      <c r="AE87" s="11"/>
      <c r="AF87" s="11"/>
      <c r="AG87" s="11"/>
      <c r="AH87" s="11"/>
      <c r="AI87" s="11"/>
      <c r="AJ87" s="11"/>
      <c r="AK87" s="11"/>
    </row>
    <row r="88" ht="13.5" customHeight="1">
      <c r="A88" s="382"/>
      <c r="B88" s="388" t="s">
        <v>887</v>
      </c>
      <c r="C88" s="25"/>
      <c r="D88" s="25"/>
      <c r="E88" s="25"/>
      <c r="F88" s="25"/>
      <c r="G88" s="25"/>
      <c r="H88" s="25"/>
      <c r="I88" s="25"/>
      <c r="J88" s="25"/>
      <c r="K88" s="25"/>
      <c r="L88" s="25"/>
      <c r="M88" s="25"/>
      <c r="N88" s="25"/>
      <c r="O88" s="25"/>
      <c r="P88" s="25"/>
      <c r="Q88" s="25"/>
      <c r="R88" s="25"/>
      <c r="S88" s="25"/>
      <c r="T88" s="25"/>
      <c r="U88" s="25"/>
      <c r="V88" s="25"/>
      <c r="W88" s="25"/>
      <c r="X88" s="25"/>
      <c r="Y88" s="25"/>
      <c r="Z88" s="11"/>
      <c r="AA88" s="189"/>
      <c r="AB88" s="11"/>
      <c r="AC88" s="264"/>
      <c r="AD88" s="264"/>
      <c r="AE88" s="11"/>
      <c r="AF88" s="11"/>
      <c r="AG88" s="11"/>
      <c r="AH88" s="11"/>
      <c r="AI88" s="11"/>
      <c r="AJ88" s="11"/>
      <c r="AK88" s="11"/>
    </row>
    <row r="89" ht="13.5" customHeight="1">
      <c r="A89" s="376">
        <f>A50</f>
        <v>10</v>
      </c>
      <c r="B89" s="377" t="str">
        <f>IF(B50="","",B50)</f>
        <v/>
      </c>
      <c r="H89" s="378" t="s">
        <v>870</v>
      </c>
      <c r="I89" s="378"/>
      <c r="J89" s="387"/>
      <c r="K89" s="25"/>
      <c r="L89" s="25"/>
      <c r="M89" s="25"/>
      <c r="N89" s="25"/>
      <c r="O89" s="25"/>
      <c r="P89" s="25"/>
      <c r="Q89" s="25"/>
      <c r="R89" s="25"/>
      <c r="S89" s="378" t="s">
        <v>872</v>
      </c>
      <c r="U89" s="380">
        <f>IF(H50="","",H50)</f>
        <v>0</v>
      </c>
      <c r="V89" s="25"/>
      <c r="W89" s="378" t="s">
        <v>873</v>
      </c>
      <c r="Y89" s="381">
        <f>IF((W50="")*(X50=""),"",SUM(W50:X50))</f>
        <v>0</v>
      </c>
      <c r="Z89" s="11"/>
      <c r="AA89" s="189"/>
      <c r="AB89" s="11"/>
      <c r="AC89" s="264"/>
      <c r="AD89" s="264"/>
      <c r="AE89" s="11"/>
      <c r="AF89" s="11"/>
      <c r="AG89" s="11"/>
      <c r="AH89" s="11"/>
      <c r="AI89" s="11"/>
      <c r="AJ89" s="11"/>
      <c r="AK89" s="11"/>
    </row>
    <row r="90" ht="13.5" customHeight="1">
      <c r="A90" s="382"/>
      <c r="B90" s="388" t="s">
        <v>887</v>
      </c>
      <c r="C90" s="25"/>
      <c r="D90" s="25"/>
      <c r="E90" s="25"/>
      <c r="F90" s="25"/>
      <c r="G90" s="25"/>
      <c r="H90" s="25"/>
      <c r="I90" s="25"/>
      <c r="J90" s="25"/>
      <c r="K90" s="25"/>
      <c r="L90" s="25"/>
      <c r="M90" s="25"/>
      <c r="N90" s="25"/>
      <c r="O90" s="25"/>
      <c r="P90" s="25"/>
      <c r="Q90" s="25"/>
      <c r="R90" s="25"/>
      <c r="S90" s="25"/>
      <c r="T90" s="25"/>
      <c r="U90" s="25"/>
      <c r="V90" s="25"/>
      <c r="W90" s="25"/>
      <c r="X90" s="25"/>
      <c r="Y90" s="25"/>
      <c r="Z90" s="11"/>
      <c r="AA90" s="189"/>
      <c r="AB90" s="11"/>
      <c r="AC90" s="264"/>
      <c r="AD90" s="264"/>
      <c r="AE90" s="11"/>
      <c r="AF90" s="11"/>
      <c r="AG90" s="11"/>
      <c r="AH90" s="11"/>
      <c r="AI90" s="11"/>
      <c r="AJ90" s="11"/>
      <c r="AK90" s="11"/>
    </row>
    <row r="91" ht="13.5" customHeight="1">
      <c r="A91" s="376">
        <f>A51</f>
        <v>11</v>
      </c>
      <c r="B91" s="377" t="str">
        <f>IF(B51="","",B51)</f>
        <v/>
      </c>
      <c r="H91" s="378" t="s">
        <v>870</v>
      </c>
      <c r="I91" s="378"/>
      <c r="J91" s="387"/>
      <c r="K91" s="25"/>
      <c r="L91" s="25"/>
      <c r="M91" s="25"/>
      <c r="N91" s="25"/>
      <c r="O91" s="25"/>
      <c r="P91" s="25"/>
      <c r="Q91" s="25"/>
      <c r="R91" s="25"/>
      <c r="S91" s="378" t="s">
        <v>872</v>
      </c>
      <c r="U91" s="380">
        <f>IF(H51="","",H51)</f>
        <v>0</v>
      </c>
      <c r="V91" s="25"/>
      <c r="W91" s="378" t="s">
        <v>873</v>
      </c>
      <c r="Y91" s="381">
        <f>IF((W51="")*(X51=""),"",SUM(W51:X51))</f>
        <v>0</v>
      </c>
      <c r="Z91" s="11"/>
      <c r="AA91" s="189"/>
      <c r="AB91" s="11"/>
      <c r="AC91" s="264"/>
      <c r="AD91" s="264"/>
      <c r="AE91" s="11"/>
      <c r="AF91" s="11"/>
      <c r="AG91" s="11"/>
      <c r="AH91" s="11"/>
      <c r="AI91" s="11"/>
      <c r="AJ91" s="11"/>
      <c r="AK91" s="11"/>
    </row>
    <row r="92" ht="13.5" customHeight="1">
      <c r="A92" s="382"/>
      <c r="B92" s="388" t="s">
        <v>887</v>
      </c>
      <c r="C92" s="25"/>
      <c r="D92" s="25"/>
      <c r="E92" s="25"/>
      <c r="F92" s="25"/>
      <c r="G92" s="25"/>
      <c r="H92" s="25"/>
      <c r="I92" s="25"/>
      <c r="J92" s="25"/>
      <c r="K92" s="25"/>
      <c r="L92" s="25"/>
      <c r="M92" s="25"/>
      <c r="N92" s="25"/>
      <c r="O92" s="25"/>
      <c r="P92" s="25"/>
      <c r="Q92" s="25"/>
      <c r="R92" s="25"/>
      <c r="S92" s="25"/>
      <c r="T92" s="25"/>
      <c r="U92" s="25"/>
      <c r="V92" s="25"/>
      <c r="W92" s="25"/>
      <c r="X92" s="25"/>
      <c r="Y92" s="25"/>
      <c r="Z92" s="11"/>
      <c r="AA92" s="189"/>
      <c r="AB92" s="11"/>
      <c r="AC92" s="264"/>
      <c r="AD92" s="264"/>
      <c r="AE92" s="11"/>
      <c r="AF92" s="11"/>
      <c r="AG92" s="11"/>
      <c r="AH92" s="11"/>
      <c r="AI92" s="11"/>
      <c r="AJ92" s="11"/>
      <c r="AK92" s="11"/>
    </row>
    <row r="93" ht="13.5" customHeight="1">
      <c r="A93" s="389">
        <f>A52</f>
        <v>12</v>
      </c>
      <c r="B93" s="390" t="str">
        <f>IF(B52="","",B52)</f>
        <v/>
      </c>
      <c r="C93" s="32"/>
      <c r="D93" s="32"/>
      <c r="E93" s="32"/>
      <c r="F93" s="32"/>
      <c r="G93" s="32"/>
      <c r="H93" s="391" t="s">
        <v>870</v>
      </c>
      <c r="I93" s="391"/>
      <c r="J93" s="392"/>
      <c r="K93" s="128"/>
      <c r="L93" s="128"/>
      <c r="M93" s="128"/>
      <c r="N93" s="128"/>
      <c r="O93" s="128"/>
      <c r="P93" s="128"/>
      <c r="Q93" s="128"/>
      <c r="R93" s="128"/>
      <c r="S93" s="391" t="s">
        <v>872</v>
      </c>
      <c r="T93" s="32"/>
      <c r="U93" s="393">
        <f>IF(H52="","",H52)</f>
        <v>0</v>
      </c>
      <c r="V93" s="128"/>
      <c r="W93" s="391" t="s">
        <v>873</v>
      </c>
      <c r="X93" s="32"/>
      <c r="Y93" s="394">
        <f>IF((W52="")*(X52=""),"",SUM(W52:X52))</f>
        <v>0</v>
      </c>
      <c r="Z93" s="11"/>
      <c r="AA93" s="189"/>
      <c r="AB93" s="11"/>
      <c r="AC93" s="264"/>
      <c r="AD93" s="264"/>
      <c r="AE93" s="11"/>
      <c r="AF93" s="11"/>
      <c r="AG93" s="11"/>
      <c r="AH93" s="11"/>
      <c r="AI93" s="11"/>
      <c r="AJ93" s="11"/>
      <c r="AK93" s="11"/>
    </row>
    <row r="94" ht="13.5" customHeight="1">
      <c r="A94" s="382"/>
      <c r="B94" s="388" t="s">
        <v>887</v>
      </c>
      <c r="C94" s="25"/>
      <c r="D94" s="25"/>
      <c r="E94" s="25"/>
      <c r="F94" s="25"/>
      <c r="G94" s="25"/>
      <c r="H94" s="25"/>
      <c r="I94" s="25"/>
      <c r="J94" s="25"/>
      <c r="K94" s="25"/>
      <c r="L94" s="25"/>
      <c r="M94" s="25"/>
      <c r="N94" s="25"/>
      <c r="O94" s="25"/>
      <c r="P94" s="25"/>
      <c r="Q94" s="25"/>
      <c r="R94" s="25"/>
      <c r="S94" s="25"/>
      <c r="T94" s="25"/>
      <c r="U94" s="25"/>
      <c r="V94" s="25"/>
      <c r="W94" s="25"/>
      <c r="X94" s="25"/>
      <c r="Y94" s="25"/>
      <c r="Z94" s="11"/>
      <c r="AA94" s="189"/>
      <c r="AB94" s="11"/>
      <c r="AC94" s="264"/>
      <c r="AD94" s="264"/>
      <c r="AE94" s="11"/>
      <c r="AF94" s="11"/>
      <c r="AG94" s="11"/>
      <c r="AH94" s="11"/>
      <c r="AI94" s="11"/>
      <c r="AJ94" s="11"/>
      <c r="AK94" s="11"/>
    </row>
    <row r="95" ht="13.5" customHeight="1">
      <c r="A95" s="389">
        <f>A53</f>
        <v>13</v>
      </c>
      <c r="B95" s="390" t="str">
        <f>IF(B53="","",B53)</f>
        <v/>
      </c>
      <c r="C95" s="32"/>
      <c r="D95" s="32"/>
      <c r="E95" s="32"/>
      <c r="F95" s="32"/>
      <c r="G95" s="32"/>
      <c r="H95" s="391" t="s">
        <v>870</v>
      </c>
      <c r="I95" s="391"/>
      <c r="J95" s="392"/>
      <c r="K95" s="128"/>
      <c r="L95" s="128"/>
      <c r="M95" s="128"/>
      <c r="N95" s="128"/>
      <c r="O95" s="128"/>
      <c r="P95" s="128"/>
      <c r="Q95" s="128"/>
      <c r="R95" s="128"/>
      <c r="S95" s="391" t="s">
        <v>872</v>
      </c>
      <c r="T95" s="32"/>
      <c r="U95" s="393">
        <f>IF(H53="","",H53)</f>
        <v>0</v>
      </c>
      <c r="V95" s="128"/>
      <c r="W95" s="391" t="s">
        <v>873</v>
      </c>
      <c r="X95" s="32"/>
      <c r="Y95" s="394">
        <f>IF((W53="")*(X53=""),"",SUM(W53:X53))</f>
        <v>0</v>
      </c>
      <c r="Z95" s="11"/>
      <c r="AA95" s="189"/>
      <c r="AB95" s="11"/>
      <c r="AC95" s="264"/>
      <c r="AD95" s="264"/>
      <c r="AE95" s="11"/>
      <c r="AF95" s="11"/>
      <c r="AG95" s="11"/>
      <c r="AH95" s="11"/>
      <c r="AI95" s="11"/>
      <c r="AJ95" s="11"/>
      <c r="AK95" s="11"/>
    </row>
    <row r="96" ht="13.5" customHeight="1">
      <c r="A96" s="382"/>
      <c r="B96" s="388" t="s">
        <v>887</v>
      </c>
      <c r="C96" s="25"/>
      <c r="D96" s="25"/>
      <c r="E96" s="25"/>
      <c r="F96" s="25"/>
      <c r="G96" s="25"/>
      <c r="H96" s="25"/>
      <c r="I96" s="25"/>
      <c r="J96" s="25"/>
      <c r="K96" s="25"/>
      <c r="L96" s="25"/>
      <c r="M96" s="25"/>
      <c r="N96" s="25"/>
      <c r="O96" s="25"/>
      <c r="P96" s="25"/>
      <c r="Q96" s="25"/>
      <c r="R96" s="25"/>
      <c r="S96" s="25"/>
      <c r="T96" s="25"/>
      <c r="U96" s="25"/>
      <c r="V96" s="25"/>
      <c r="W96" s="25"/>
      <c r="X96" s="25"/>
      <c r="Y96" s="25"/>
      <c r="Z96" s="11"/>
      <c r="AA96" s="189"/>
      <c r="AB96" s="11"/>
      <c r="AC96" s="264"/>
      <c r="AD96" s="264"/>
      <c r="AE96" s="11"/>
      <c r="AF96" s="11"/>
      <c r="AG96" s="11"/>
      <c r="AH96" s="11"/>
      <c r="AI96" s="11"/>
      <c r="AJ96" s="11"/>
      <c r="AK96" s="11"/>
    </row>
    <row r="97" ht="13.5" customHeight="1">
      <c r="A97" s="389">
        <f>A54</f>
        <v>14</v>
      </c>
      <c r="B97" s="390" t="str">
        <f>IF(B54="","",B54)</f>
        <v/>
      </c>
      <c r="C97" s="32"/>
      <c r="D97" s="32"/>
      <c r="E97" s="32"/>
      <c r="F97" s="32"/>
      <c r="G97" s="32"/>
      <c r="H97" s="391" t="s">
        <v>870</v>
      </c>
      <c r="I97" s="391"/>
      <c r="J97" s="395"/>
      <c r="K97" s="128"/>
      <c r="L97" s="128"/>
      <c r="M97" s="128"/>
      <c r="N97" s="128"/>
      <c r="O97" s="128"/>
      <c r="P97" s="128"/>
      <c r="Q97" s="128"/>
      <c r="R97" s="128"/>
      <c r="S97" s="391" t="s">
        <v>872</v>
      </c>
      <c r="T97" s="32"/>
      <c r="U97" s="393">
        <f>IF(H54="","",H54)</f>
        <v>0</v>
      </c>
      <c r="V97" s="128"/>
      <c r="W97" s="391" t="s">
        <v>873</v>
      </c>
      <c r="X97" s="32"/>
      <c r="Y97" s="394">
        <f>IF((W54="")*(X54=""),"",SUM(W54:X54))</f>
        <v>0</v>
      </c>
      <c r="Z97" s="11"/>
      <c r="AA97" s="189"/>
      <c r="AB97" s="11"/>
      <c r="AC97" s="264"/>
      <c r="AD97" s="264"/>
      <c r="AE97" s="11"/>
      <c r="AF97" s="11"/>
      <c r="AG97" s="11"/>
      <c r="AH97" s="11"/>
      <c r="AI97" s="11"/>
      <c r="AJ97" s="11"/>
      <c r="AK97" s="11"/>
    </row>
    <row r="98" ht="13.5" customHeight="1">
      <c r="A98" s="382"/>
      <c r="B98" s="388" t="s">
        <v>887</v>
      </c>
      <c r="C98" s="25"/>
      <c r="D98" s="25"/>
      <c r="E98" s="25"/>
      <c r="F98" s="25"/>
      <c r="G98" s="25"/>
      <c r="H98" s="25"/>
      <c r="I98" s="25"/>
      <c r="J98" s="25"/>
      <c r="K98" s="25"/>
      <c r="L98" s="25"/>
      <c r="M98" s="25"/>
      <c r="N98" s="25"/>
      <c r="O98" s="25"/>
      <c r="P98" s="25"/>
      <c r="Q98" s="25"/>
      <c r="R98" s="25"/>
      <c r="S98" s="25"/>
      <c r="T98" s="25"/>
      <c r="U98" s="25"/>
      <c r="V98" s="25"/>
      <c r="W98" s="25"/>
      <c r="X98" s="25"/>
      <c r="Y98" s="25"/>
      <c r="Z98" s="11"/>
      <c r="AA98" s="189"/>
      <c r="AB98" s="11"/>
      <c r="AC98" s="264"/>
      <c r="AD98" s="264"/>
      <c r="AE98" s="11"/>
      <c r="AF98" s="11"/>
      <c r="AG98" s="11"/>
      <c r="AH98" s="11"/>
      <c r="AI98" s="11"/>
      <c r="AJ98" s="11"/>
      <c r="AK98" s="11"/>
    </row>
    <row r="99" ht="13.5" customHeight="1">
      <c r="A99" s="389">
        <f>A55</f>
        <v>15</v>
      </c>
      <c r="B99" s="390" t="str">
        <f>IF(B55="","",B55)</f>
        <v/>
      </c>
      <c r="C99" s="32"/>
      <c r="D99" s="32"/>
      <c r="E99" s="32"/>
      <c r="F99" s="32"/>
      <c r="G99" s="32"/>
      <c r="H99" s="391" t="s">
        <v>870</v>
      </c>
      <c r="I99" s="391"/>
      <c r="J99" s="395"/>
      <c r="K99" s="128"/>
      <c r="L99" s="128"/>
      <c r="M99" s="128"/>
      <c r="N99" s="128"/>
      <c r="O99" s="128"/>
      <c r="P99" s="128"/>
      <c r="Q99" s="128"/>
      <c r="R99" s="128"/>
      <c r="S99" s="391" t="s">
        <v>872</v>
      </c>
      <c r="T99" s="32"/>
      <c r="U99" s="393">
        <f>IF(H55="","",H55)</f>
        <v>0</v>
      </c>
      <c r="V99" s="128"/>
      <c r="W99" s="391" t="s">
        <v>873</v>
      </c>
      <c r="X99" s="32"/>
      <c r="Y99" s="394">
        <f>IF((W55="")*(X55=""),"",SUM(W55:X55))</f>
        <v>0</v>
      </c>
      <c r="Z99" s="11"/>
      <c r="AA99" s="189"/>
      <c r="AB99" s="11"/>
      <c r="AC99" s="264"/>
      <c r="AD99" s="264"/>
      <c r="AE99" s="11"/>
      <c r="AF99" s="11"/>
      <c r="AG99" s="11"/>
      <c r="AH99" s="11"/>
      <c r="AI99" s="11"/>
      <c r="AJ99" s="11"/>
      <c r="AK99" s="11"/>
    </row>
    <row r="100" ht="13.5" customHeight="1">
      <c r="A100" s="382"/>
      <c r="B100" s="388" t="s">
        <v>887</v>
      </c>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11"/>
      <c r="AA100" s="189"/>
      <c r="AB100" s="11"/>
      <c r="AC100" s="264"/>
      <c r="AD100" s="264"/>
      <c r="AE100" s="11"/>
      <c r="AF100" s="11"/>
      <c r="AG100" s="11"/>
      <c r="AH100" s="11"/>
      <c r="AI100" s="11"/>
      <c r="AJ100" s="11"/>
      <c r="AK100" s="11"/>
    </row>
    <row r="101" ht="13.5" customHeight="1">
      <c r="A101" s="389">
        <f>A56</f>
        <v>16</v>
      </c>
      <c r="B101" s="390" t="str">
        <f>IF(B56="","",B56)</f>
        <v/>
      </c>
      <c r="C101" s="32"/>
      <c r="D101" s="32"/>
      <c r="E101" s="32"/>
      <c r="F101" s="32"/>
      <c r="G101" s="32"/>
      <c r="H101" s="391" t="s">
        <v>870</v>
      </c>
      <c r="I101" s="391"/>
      <c r="J101" s="395"/>
      <c r="K101" s="128"/>
      <c r="L101" s="128"/>
      <c r="M101" s="128"/>
      <c r="N101" s="128"/>
      <c r="O101" s="128"/>
      <c r="P101" s="128"/>
      <c r="Q101" s="128"/>
      <c r="R101" s="128"/>
      <c r="S101" s="391" t="s">
        <v>872</v>
      </c>
      <c r="T101" s="32"/>
      <c r="U101" s="393">
        <f>IF(H56="","",H56)</f>
        <v>0</v>
      </c>
      <c r="V101" s="128"/>
      <c r="W101" s="391" t="s">
        <v>873</v>
      </c>
      <c r="X101" s="32"/>
      <c r="Y101" s="394">
        <f>IF((W56="")*(X56=""),"",SUM(W56:X56))</f>
        <v>0</v>
      </c>
      <c r="Z101" s="11"/>
      <c r="AA101" s="189"/>
      <c r="AB101" s="11"/>
      <c r="AC101" s="264"/>
      <c r="AD101" s="264"/>
      <c r="AE101" s="11"/>
      <c r="AF101" s="11"/>
      <c r="AG101" s="11"/>
      <c r="AH101" s="11"/>
      <c r="AI101" s="11"/>
      <c r="AJ101" s="11"/>
      <c r="AK101" s="11"/>
    </row>
    <row r="102" ht="13.5" customHeight="1">
      <c r="A102" s="382"/>
      <c r="B102" s="388" t="s">
        <v>887</v>
      </c>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11"/>
      <c r="AA102" s="189"/>
      <c r="AB102" s="11"/>
      <c r="AC102" s="264"/>
      <c r="AD102" s="264"/>
      <c r="AE102" s="11"/>
      <c r="AF102" s="11"/>
      <c r="AG102" s="11"/>
      <c r="AH102" s="11"/>
      <c r="AI102" s="11"/>
      <c r="AJ102" s="11"/>
      <c r="AK102" s="11"/>
    </row>
    <row r="103" ht="13.5" customHeight="1">
      <c r="A103" s="389">
        <f>A57</f>
        <v>17</v>
      </c>
      <c r="B103" s="390" t="str">
        <f>IF(B57="","",B57)</f>
        <v/>
      </c>
      <c r="C103" s="32"/>
      <c r="D103" s="32"/>
      <c r="E103" s="32"/>
      <c r="F103" s="32"/>
      <c r="G103" s="32"/>
      <c r="H103" s="391" t="s">
        <v>870</v>
      </c>
      <c r="I103" s="391"/>
      <c r="J103" s="395"/>
      <c r="K103" s="128"/>
      <c r="L103" s="128"/>
      <c r="M103" s="128"/>
      <c r="N103" s="128"/>
      <c r="O103" s="128"/>
      <c r="P103" s="128"/>
      <c r="Q103" s="128"/>
      <c r="R103" s="128"/>
      <c r="S103" s="391" t="s">
        <v>872</v>
      </c>
      <c r="T103" s="32"/>
      <c r="U103" s="393">
        <f>IF(H57="","",H57)</f>
        <v>0</v>
      </c>
      <c r="V103" s="128"/>
      <c r="W103" s="391" t="s">
        <v>873</v>
      </c>
      <c r="X103" s="32"/>
      <c r="Y103" s="394">
        <f>IF((W57="")*(X57=""),"",SUM(W57:X57))</f>
        <v>0</v>
      </c>
      <c r="Z103" s="11"/>
      <c r="AA103" s="189"/>
      <c r="AB103" s="11"/>
      <c r="AC103" s="264"/>
      <c r="AD103" s="264"/>
      <c r="AE103" s="11"/>
      <c r="AF103" s="11"/>
      <c r="AG103" s="11"/>
      <c r="AH103" s="11"/>
      <c r="AI103" s="11"/>
      <c r="AJ103" s="11"/>
      <c r="AK103" s="11"/>
    </row>
    <row r="104" ht="13.5" customHeight="1">
      <c r="A104" s="382"/>
      <c r="B104" s="388" t="s">
        <v>887</v>
      </c>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11"/>
      <c r="AA104" s="189"/>
      <c r="AB104" s="11"/>
      <c r="AC104" s="264"/>
      <c r="AD104" s="264"/>
      <c r="AE104" s="11"/>
      <c r="AF104" s="11"/>
      <c r="AG104" s="11"/>
      <c r="AH104" s="11"/>
      <c r="AI104" s="11"/>
      <c r="AJ104" s="11"/>
      <c r="AK104" s="11"/>
    </row>
    <row r="105" ht="13.5" customHeight="1">
      <c r="A105" s="389">
        <f>A58</f>
        <v>18</v>
      </c>
      <c r="B105" s="390" t="str">
        <f>IF(B58="","",B58)</f>
        <v/>
      </c>
      <c r="C105" s="32"/>
      <c r="D105" s="32"/>
      <c r="E105" s="32"/>
      <c r="F105" s="32"/>
      <c r="G105" s="32"/>
      <c r="H105" s="391" t="s">
        <v>870</v>
      </c>
      <c r="I105" s="391"/>
      <c r="J105" s="395"/>
      <c r="K105" s="128"/>
      <c r="L105" s="128"/>
      <c r="M105" s="128"/>
      <c r="N105" s="128"/>
      <c r="O105" s="128"/>
      <c r="P105" s="128"/>
      <c r="Q105" s="128"/>
      <c r="R105" s="128"/>
      <c r="S105" s="391" t="s">
        <v>872</v>
      </c>
      <c r="T105" s="32"/>
      <c r="U105" s="393">
        <f>IF(H58="","",H58)</f>
        <v>0</v>
      </c>
      <c r="V105" s="128"/>
      <c r="W105" s="391" t="s">
        <v>873</v>
      </c>
      <c r="X105" s="32"/>
      <c r="Y105" s="394">
        <f>IF((W58="")*(X58=""),"",SUM(W58:X58))</f>
        <v>0</v>
      </c>
      <c r="Z105" s="11"/>
      <c r="AA105" s="189"/>
      <c r="AB105" s="11"/>
      <c r="AC105" s="264"/>
      <c r="AD105" s="264"/>
      <c r="AE105" s="11"/>
      <c r="AF105" s="11"/>
      <c r="AG105" s="11"/>
      <c r="AH105" s="11"/>
      <c r="AI105" s="11"/>
      <c r="AJ105" s="11"/>
      <c r="AK105" s="11"/>
    </row>
    <row r="106" ht="13.5" customHeight="1">
      <c r="A106" s="382"/>
      <c r="B106" s="388" t="s">
        <v>887</v>
      </c>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11"/>
      <c r="AA106" s="189"/>
      <c r="AB106" s="11"/>
      <c r="AC106" s="264"/>
      <c r="AD106" s="264"/>
      <c r="AE106" s="11"/>
      <c r="AF106" s="11"/>
      <c r="AG106" s="11"/>
      <c r="AH106" s="11"/>
      <c r="AI106" s="11"/>
      <c r="AJ106" s="11"/>
      <c r="AK106" s="11"/>
    </row>
    <row r="107" ht="13.5" customHeight="1">
      <c r="A107" s="389">
        <f>A59</f>
        <v>19</v>
      </c>
      <c r="B107" s="390" t="str">
        <f>IF(B59="","",B59)</f>
        <v/>
      </c>
      <c r="C107" s="32"/>
      <c r="D107" s="32"/>
      <c r="E107" s="32"/>
      <c r="F107" s="32"/>
      <c r="G107" s="32"/>
      <c r="H107" s="391" t="s">
        <v>870</v>
      </c>
      <c r="I107" s="391"/>
      <c r="J107" s="395"/>
      <c r="K107" s="128"/>
      <c r="L107" s="128"/>
      <c r="M107" s="128"/>
      <c r="N107" s="128"/>
      <c r="O107" s="128"/>
      <c r="P107" s="128"/>
      <c r="Q107" s="128"/>
      <c r="R107" s="128"/>
      <c r="S107" s="391" t="s">
        <v>872</v>
      </c>
      <c r="T107" s="32"/>
      <c r="U107" s="393">
        <f>IF(H59="","",H59)</f>
        <v>0</v>
      </c>
      <c r="V107" s="128"/>
      <c r="W107" s="391" t="s">
        <v>873</v>
      </c>
      <c r="X107" s="32"/>
      <c r="Y107" s="394">
        <f>IF((W59="")*(X59=""),"",SUM(W59:X59))</f>
        <v>0</v>
      </c>
      <c r="Z107" s="11"/>
      <c r="AA107" s="189"/>
      <c r="AB107" s="11"/>
      <c r="AC107" s="264"/>
      <c r="AD107" s="264"/>
      <c r="AE107" s="11"/>
      <c r="AF107" s="11"/>
      <c r="AG107" s="11"/>
      <c r="AH107" s="11"/>
      <c r="AI107" s="11"/>
      <c r="AJ107" s="11"/>
      <c r="AK107" s="11"/>
    </row>
    <row r="108" ht="13.5" customHeight="1">
      <c r="A108" s="382"/>
      <c r="B108" s="388" t="s">
        <v>887</v>
      </c>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11"/>
      <c r="AA108" s="189"/>
      <c r="AB108" s="11"/>
      <c r="AC108" s="264"/>
      <c r="AD108" s="264"/>
      <c r="AE108" s="11"/>
      <c r="AF108" s="11"/>
      <c r="AG108" s="11"/>
      <c r="AH108" s="11"/>
      <c r="AI108" s="11"/>
      <c r="AJ108" s="11"/>
      <c r="AK108" s="11"/>
    </row>
    <row r="109" ht="13.5" customHeight="1">
      <c r="A109" s="389">
        <f>A60</f>
        <v>20</v>
      </c>
      <c r="B109" s="390" t="str">
        <f>IF(B60="","",B60)</f>
        <v/>
      </c>
      <c r="C109" s="32"/>
      <c r="D109" s="32"/>
      <c r="E109" s="32"/>
      <c r="F109" s="32"/>
      <c r="G109" s="32"/>
      <c r="H109" s="391" t="s">
        <v>870</v>
      </c>
      <c r="I109" s="391"/>
      <c r="J109" s="395"/>
      <c r="K109" s="128"/>
      <c r="L109" s="128"/>
      <c r="M109" s="128"/>
      <c r="N109" s="128"/>
      <c r="O109" s="128"/>
      <c r="P109" s="128"/>
      <c r="Q109" s="128"/>
      <c r="R109" s="128"/>
      <c r="S109" s="391" t="s">
        <v>872</v>
      </c>
      <c r="T109" s="32"/>
      <c r="U109" s="393">
        <f>IF(H60="","",H60)</f>
        <v>0</v>
      </c>
      <c r="V109" s="128"/>
      <c r="W109" s="391" t="s">
        <v>873</v>
      </c>
      <c r="X109" s="32"/>
      <c r="Y109" s="394">
        <f>IF((W60="")*(X60=""),"",SUM(W60:X60))</f>
        <v>0</v>
      </c>
      <c r="Z109" s="11"/>
      <c r="AA109" s="189"/>
      <c r="AB109" s="11"/>
      <c r="AC109" s="264"/>
      <c r="AD109" s="264"/>
      <c r="AE109" s="11"/>
      <c r="AF109" s="11"/>
      <c r="AG109" s="11"/>
      <c r="AH109" s="11"/>
      <c r="AI109" s="11"/>
      <c r="AJ109" s="11"/>
      <c r="AK109" s="11"/>
    </row>
    <row r="110" ht="13.5" customHeight="1">
      <c r="A110" s="382"/>
      <c r="B110" s="388" t="s">
        <v>887</v>
      </c>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11"/>
      <c r="AA110" s="189"/>
      <c r="AB110" s="11"/>
      <c r="AC110" s="264"/>
      <c r="AD110" s="264"/>
      <c r="AE110" s="11"/>
      <c r="AF110" s="11"/>
      <c r="AG110" s="11"/>
      <c r="AH110" s="11"/>
      <c r="AI110" s="11"/>
      <c r="AJ110" s="11"/>
      <c r="AK110" s="11"/>
    </row>
    <row r="111" ht="13.5" customHeight="1">
      <c r="A111" s="389">
        <f>A61</f>
        <v>21</v>
      </c>
      <c r="B111" s="390" t="str">
        <f>IF(B61="","",B61)</f>
        <v/>
      </c>
      <c r="C111" s="32"/>
      <c r="D111" s="32"/>
      <c r="E111" s="32"/>
      <c r="F111" s="32"/>
      <c r="G111" s="32"/>
      <c r="H111" s="391" t="s">
        <v>870</v>
      </c>
      <c r="I111" s="391"/>
      <c r="J111" s="395"/>
      <c r="K111" s="128"/>
      <c r="L111" s="128"/>
      <c r="M111" s="128"/>
      <c r="N111" s="128"/>
      <c r="O111" s="128"/>
      <c r="P111" s="128"/>
      <c r="Q111" s="128"/>
      <c r="R111" s="128"/>
      <c r="S111" s="391" t="s">
        <v>872</v>
      </c>
      <c r="T111" s="32"/>
      <c r="U111" s="393">
        <f>IF(H61="","",H61)</f>
        <v>0</v>
      </c>
      <c r="V111" s="128"/>
      <c r="W111" s="391" t="s">
        <v>873</v>
      </c>
      <c r="X111" s="32"/>
      <c r="Y111" s="394">
        <f>IF((W61="")*(X61=""),"",SUM(W61:X61))</f>
        <v>0</v>
      </c>
      <c r="Z111" s="11"/>
      <c r="AA111" s="189"/>
      <c r="AB111" s="11"/>
      <c r="AC111" s="264"/>
      <c r="AD111" s="264"/>
      <c r="AE111" s="11"/>
      <c r="AF111" s="11"/>
      <c r="AG111" s="11"/>
      <c r="AH111" s="11"/>
      <c r="AI111" s="11"/>
      <c r="AJ111" s="11"/>
      <c r="AK111" s="11"/>
    </row>
    <row r="112" ht="13.5" customHeight="1">
      <c r="A112" s="382"/>
      <c r="B112" s="388" t="s">
        <v>887</v>
      </c>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11"/>
      <c r="AA112" s="189"/>
      <c r="AB112" s="11"/>
      <c r="AC112" s="264"/>
      <c r="AD112" s="264"/>
      <c r="AE112" s="11"/>
      <c r="AF112" s="11"/>
      <c r="AG112" s="11"/>
      <c r="AH112" s="11"/>
      <c r="AI112" s="11"/>
      <c r="AJ112" s="11"/>
      <c r="AK112" s="11"/>
    </row>
    <row r="113" ht="13.5" customHeight="1">
      <c r="A113" s="389">
        <f>A62</f>
        <v>22</v>
      </c>
      <c r="B113" s="390" t="str">
        <f>IF(B62="","",B62)</f>
        <v/>
      </c>
      <c r="C113" s="32"/>
      <c r="D113" s="32"/>
      <c r="E113" s="32"/>
      <c r="F113" s="32"/>
      <c r="G113" s="32"/>
      <c r="H113" s="391" t="s">
        <v>870</v>
      </c>
      <c r="I113" s="391"/>
      <c r="J113" s="395"/>
      <c r="K113" s="128"/>
      <c r="L113" s="128"/>
      <c r="M113" s="128"/>
      <c r="N113" s="128"/>
      <c r="O113" s="128"/>
      <c r="P113" s="128"/>
      <c r="Q113" s="128"/>
      <c r="R113" s="128"/>
      <c r="S113" s="391" t="s">
        <v>872</v>
      </c>
      <c r="T113" s="32"/>
      <c r="U113" s="393">
        <f>IF(H62="","",H62)</f>
        <v>0</v>
      </c>
      <c r="V113" s="128"/>
      <c r="W113" s="391" t="s">
        <v>873</v>
      </c>
      <c r="X113" s="32"/>
      <c r="Y113" s="394">
        <f>IF((W62="")*(X62=""),"",SUM(W62:X62))</f>
        <v>0</v>
      </c>
      <c r="Z113" s="11"/>
      <c r="AA113" s="189"/>
      <c r="AB113" s="11"/>
      <c r="AC113" s="264"/>
      <c r="AD113" s="264"/>
      <c r="AE113" s="11"/>
      <c r="AF113" s="11"/>
      <c r="AG113" s="11"/>
      <c r="AH113" s="11"/>
      <c r="AI113" s="11"/>
      <c r="AJ113" s="11"/>
      <c r="AK113" s="11"/>
    </row>
    <row r="114" ht="13.5" customHeight="1">
      <c r="A114" s="382"/>
      <c r="B114" s="388" t="s">
        <v>887</v>
      </c>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11"/>
      <c r="AA114" s="189"/>
      <c r="AB114" s="11"/>
      <c r="AC114" s="264"/>
      <c r="AD114" s="264"/>
      <c r="AE114" s="11"/>
      <c r="AF114" s="11"/>
      <c r="AG114" s="11"/>
      <c r="AH114" s="11"/>
      <c r="AI114" s="11"/>
      <c r="AJ114" s="11"/>
      <c r="AK114" s="11"/>
    </row>
    <row r="115" ht="13.5" customHeight="1">
      <c r="A115" s="389">
        <f>A63</f>
        <v>23</v>
      </c>
      <c r="B115" s="390" t="str">
        <f>IF(B63="","",B63)</f>
        <v/>
      </c>
      <c r="C115" s="32"/>
      <c r="D115" s="32"/>
      <c r="E115" s="32"/>
      <c r="F115" s="32"/>
      <c r="G115" s="32"/>
      <c r="H115" s="391" t="s">
        <v>870</v>
      </c>
      <c r="I115" s="391"/>
      <c r="J115" s="395"/>
      <c r="K115" s="128"/>
      <c r="L115" s="128"/>
      <c r="M115" s="128"/>
      <c r="N115" s="128"/>
      <c r="O115" s="128"/>
      <c r="P115" s="128"/>
      <c r="Q115" s="128"/>
      <c r="R115" s="128"/>
      <c r="S115" s="391" t="s">
        <v>872</v>
      </c>
      <c r="T115" s="32"/>
      <c r="U115" s="393">
        <f>IF(H63="","",H63)</f>
        <v>0</v>
      </c>
      <c r="V115" s="128"/>
      <c r="W115" s="391" t="s">
        <v>873</v>
      </c>
      <c r="X115" s="32"/>
      <c r="Y115" s="394">
        <f>IF((W63="")*(X63=""),"",SUM(W63:X63))</f>
        <v>0</v>
      </c>
      <c r="Z115" s="11"/>
      <c r="AA115" s="189"/>
      <c r="AB115" s="11"/>
      <c r="AC115" s="264"/>
      <c r="AD115" s="264"/>
      <c r="AE115" s="11"/>
      <c r="AF115" s="11"/>
      <c r="AG115" s="11"/>
      <c r="AH115" s="11"/>
      <c r="AI115" s="11"/>
      <c r="AJ115" s="11"/>
      <c r="AK115" s="11"/>
    </row>
    <row r="116" ht="13.5" customHeight="1">
      <c r="A116" s="382"/>
      <c r="B116" s="388" t="s">
        <v>887</v>
      </c>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11"/>
      <c r="AA116" s="189"/>
      <c r="AB116" s="11"/>
      <c r="AC116" s="264"/>
      <c r="AD116" s="264"/>
      <c r="AE116" s="11"/>
      <c r="AF116" s="11"/>
      <c r="AG116" s="11"/>
      <c r="AH116" s="11"/>
      <c r="AI116" s="11"/>
      <c r="AJ116" s="11"/>
      <c r="AK116" s="11"/>
    </row>
    <row r="117" ht="13.5" customHeight="1">
      <c r="A117" s="389">
        <f>A64</f>
        <v>24</v>
      </c>
      <c r="B117" s="390" t="str">
        <f>IF(B64="","",B64)</f>
        <v/>
      </c>
      <c r="C117" s="32"/>
      <c r="D117" s="32"/>
      <c r="E117" s="32"/>
      <c r="F117" s="32"/>
      <c r="G117" s="32"/>
      <c r="H117" s="391" t="s">
        <v>870</v>
      </c>
      <c r="I117" s="391"/>
      <c r="J117" s="395"/>
      <c r="K117" s="128"/>
      <c r="L117" s="128"/>
      <c r="M117" s="128"/>
      <c r="N117" s="128"/>
      <c r="O117" s="128"/>
      <c r="P117" s="128"/>
      <c r="Q117" s="128"/>
      <c r="R117" s="128"/>
      <c r="S117" s="391" t="s">
        <v>872</v>
      </c>
      <c r="T117" s="32"/>
      <c r="U117" s="393">
        <f>IF(H64="","",H64)</f>
        <v>0</v>
      </c>
      <c r="V117" s="128"/>
      <c r="W117" s="391" t="s">
        <v>873</v>
      </c>
      <c r="X117" s="32"/>
      <c r="Y117" s="394">
        <f>IF((W64="")*(X64=""),"",SUM(W64:X64))</f>
        <v>0</v>
      </c>
      <c r="Z117" s="11"/>
      <c r="AA117" s="189"/>
      <c r="AB117" s="11"/>
      <c r="AC117" s="264"/>
      <c r="AD117" s="264"/>
      <c r="AE117" s="11"/>
      <c r="AF117" s="11"/>
      <c r="AG117" s="11"/>
      <c r="AH117" s="11"/>
      <c r="AI117" s="11"/>
      <c r="AJ117" s="11"/>
      <c r="AK117" s="11"/>
    </row>
    <row r="118" ht="13.5" customHeight="1">
      <c r="A118" s="382"/>
      <c r="B118" s="388" t="s">
        <v>887</v>
      </c>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11"/>
      <c r="AA118" s="189"/>
      <c r="AB118" s="11"/>
      <c r="AC118" s="264"/>
      <c r="AD118" s="264"/>
      <c r="AE118" s="11"/>
      <c r="AF118" s="11"/>
      <c r="AG118" s="11"/>
      <c r="AH118" s="11"/>
      <c r="AI118" s="11"/>
      <c r="AJ118" s="11"/>
      <c r="AK118" s="11"/>
    </row>
    <row r="119" ht="13.5" customHeight="1">
      <c r="A119" s="389">
        <f>A65</f>
        <v>25</v>
      </c>
      <c r="B119" s="390" t="str">
        <f>IF(B65="","",B65)</f>
        <v/>
      </c>
      <c r="C119" s="32"/>
      <c r="D119" s="32"/>
      <c r="E119" s="32"/>
      <c r="F119" s="32"/>
      <c r="G119" s="32"/>
      <c r="H119" s="391" t="s">
        <v>870</v>
      </c>
      <c r="I119" s="391"/>
      <c r="J119" s="395"/>
      <c r="K119" s="128"/>
      <c r="L119" s="128"/>
      <c r="M119" s="128"/>
      <c r="N119" s="128"/>
      <c r="O119" s="128"/>
      <c r="P119" s="128"/>
      <c r="Q119" s="128"/>
      <c r="R119" s="128"/>
      <c r="S119" s="391" t="s">
        <v>872</v>
      </c>
      <c r="T119" s="32"/>
      <c r="U119" s="393">
        <f>IF(H65="","",H65)</f>
        <v>0</v>
      </c>
      <c r="V119" s="128"/>
      <c r="W119" s="391" t="s">
        <v>873</v>
      </c>
      <c r="X119" s="32"/>
      <c r="Y119" s="394">
        <f>IF((W65="")*(X65=""),"",SUM(W65:X65))</f>
        <v>0</v>
      </c>
      <c r="Z119" s="11"/>
      <c r="AA119" s="189"/>
      <c r="AB119" s="11"/>
      <c r="AC119" s="264"/>
      <c r="AD119" s="264"/>
      <c r="AE119" s="11"/>
      <c r="AF119" s="11"/>
      <c r="AG119" s="11"/>
      <c r="AH119" s="11"/>
      <c r="AI119" s="11"/>
      <c r="AJ119" s="11"/>
      <c r="AK119" s="11"/>
    </row>
    <row r="120" ht="13.5" customHeight="1">
      <c r="A120" s="382"/>
      <c r="B120" s="388" t="s">
        <v>887</v>
      </c>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11"/>
      <c r="AA120" s="189"/>
      <c r="AB120" s="11"/>
      <c r="AC120" s="264"/>
      <c r="AD120" s="264"/>
      <c r="AE120" s="11"/>
      <c r="AF120" s="11"/>
      <c r="AG120" s="11"/>
      <c r="AH120" s="11"/>
      <c r="AI120" s="11"/>
      <c r="AJ120" s="11"/>
      <c r="AK120" s="11"/>
    </row>
    <row r="121" ht="13.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89"/>
      <c r="AB121" s="11"/>
      <c r="AC121" s="264"/>
      <c r="AD121" s="264"/>
      <c r="AE121" s="11"/>
      <c r="AF121" s="11"/>
      <c r="AG121" s="11"/>
      <c r="AH121" s="11"/>
      <c r="AI121" s="11"/>
      <c r="AJ121" s="11"/>
      <c r="AK121" s="11"/>
    </row>
    <row r="122" ht="13.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89"/>
      <c r="AB122" s="11"/>
      <c r="AC122" s="264"/>
      <c r="AD122" s="264"/>
      <c r="AE122" s="11"/>
      <c r="AF122" s="11"/>
      <c r="AG122" s="11"/>
      <c r="AH122" s="11"/>
      <c r="AI122" s="11"/>
      <c r="AJ122" s="11"/>
      <c r="AK122" s="11"/>
    </row>
    <row r="123" ht="13.5" customHeight="1">
      <c r="A123" s="11" t="s">
        <v>895</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89"/>
      <c r="AB123" s="11"/>
      <c r="AC123" s="264"/>
      <c r="AD123" s="264"/>
      <c r="AE123" s="11"/>
      <c r="AF123" s="11"/>
      <c r="AG123" s="11"/>
      <c r="AH123" s="11"/>
      <c r="AI123" s="11"/>
      <c r="AJ123" s="11"/>
      <c r="AK123" s="11"/>
    </row>
    <row r="124" ht="13.5" customHeight="1">
      <c r="A124" s="256"/>
      <c r="B124" s="256" t="s">
        <v>897</v>
      </c>
      <c r="C124" s="256" t="s">
        <v>898</v>
      </c>
      <c r="D124" s="256" t="s">
        <v>899</v>
      </c>
      <c r="E124" s="256" t="s">
        <v>900</v>
      </c>
      <c r="F124" s="256" t="s">
        <v>901</v>
      </c>
      <c r="G124" s="256" t="s">
        <v>902</v>
      </c>
      <c r="H124" s="256" t="s">
        <v>903</v>
      </c>
      <c r="I124" s="256" t="s">
        <v>904</v>
      </c>
      <c r="J124" s="256" t="s">
        <v>905</v>
      </c>
      <c r="K124" s="256" t="s">
        <v>906</v>
      </c>
      <c r="L124" s="256" t="s">
        <v>907</v>
      </c>
      <c r="M124" s="256" t="s">
        <v>908</v>
      </c>
      <c r="N124" s="256" t="s">
        <v>747</v>
      </c>
      <c r="O124" s="256" t="s">
        <v>909</v>
      </c>
      <c r="P124" s="256" t="s">
        <v>910</v>
      </c>
      <c r="Q124" s="256" t="s">
        <v>911</v>
      </c>
      <c r="R124" s="256" t="s">
        <v>912</v>
      </c>
      <c r="S124" s="256" t="s">
        <v>838</v>
      </c>
      <c r="T124" s="256" t="s">
        <v>552</v>
      </c>
      <c r="U124" s="256"/>
      <c r="V124" s="256"/>
      <c r="W124" s="256"/>
      <c r="X124" s="256"/>
      <c r="Y124" s="256"/>
      <c r="Z124" s="256"/>
      <c r="AA124" s="256"/>
      <c r="AB124" s="256"/>
      <c r="AC124" s="256"/>
      <c r="AD124" s="256"/>
      <c r="AE124" s="256"/>
      <c r="AF124" s="256"/>
      <c r="AG124" s="256"/>
      <c r="AH124" s="256"/>
      <c r="AI124" s="256"/>
      <c r="AJ124" s="256"/>
      <c r="AK124" s="256"/>
    </row>
    <row r="125" ht="20.25" customHeight="1">
      <c r="A125" s="397"/>
      <c r="B125" s="397" t="str">
        <f>IF(F18&gt;0,"Yes",IF(H18&gt;0,"Yes",IF(I18&gt;0,"Yes",IF(K18&gt;0,"Yes",IF(M18&gt;0,"Yes","No")))))</f>
        <v>Yes</v>
      </c>
      <c r="C125" s="397" t="str">
        <f>IF(F25&gt;0,"Yes",IF(H25&gt;0,"Yes",IF(I25&gt;0,"Yes",IF(K25&gt;0,"Yes",IF(M25&gt;0,"Yes","No")))))</f>
        <v>No</v>
      </c>
      <c r="D125" s="397" t="str">
        <f>X19</f>
        <v>Yes</v>
      </c>
      <c r="E125" s="397" t="str">
        <f>IF(F21="Yes","Yes",IF(H21="Yes","Yes",IF(I21="Yes","Yes",IF(K21="Yes","Yes",IF(M21="Yes","Yes","No")))))</f>
        <v>No</v>
      </c>
      <c r="F125" s="397" t="str">
        <f>IF(F28="Yes","Yes",IF(H28="Yes","Yes",IF(I28="Yes","Yes",IF(K28="Yes","Yes",IF(M28="Yes","Yes","No")))))</f>
        <v>No</v>
      </c>
      <c r="G125" s="397" t="str">
        <f>'Task 1'!I38</f>
        <v>Yes</v>
      </c>
      <c r="H125" s="397">
        <f>H66</f>
        <v>63.5</v>
      </c>
      <c r="I125" s="397"/>
      <c r="J125" s="414">
        <f>J66</f>
        <v>4</v>
      </c>
      <c r="K125" s="415">
        <f>W66</f>
        <v>45.35</v>
      </c>
      <c r="L125" s="414"/>
      <c r="M125" s="397">
        <f t="shared" ref="M125:Q125" si="5">M66</f>
        <v>2</v>
      </c>
      <c r="N125" s="397">
        <f t="shared" si="5"/>
        <v>0</v>
      </c>
      <c r="O125" s="397">
        <f t="shared" si="5"/>
        <v>0</v>
      </c>
      <c r="P125" s="397">
        <f t="shared" si="5"/>
        <v>2</v>
      </c>
      <c r="Q125" s="397">
        <f t="shared" si="5"/>
        <v>2</v>
      </c>
      <c r="R125" s="397">
        <f>R66+S66+T66</f>
        <v>0</v>
      </c>
      <c r="S125" s="397">
        <f t="shared" ref="S125:T125" si="6">U66</f>
        <v>0</v>
      </c>
      <c r="T125" s="416">
        <f t="shared" si="6"/>
        <v>1</v>
      </c>
      <c r="U125" s="397"/>
      <c r="V125" s="256"/>
      <c r="W125" s="256"/>
      <c r="X125" s="256"/>
      <c r="Y125" s="256"/>
      <c r="Z125" s="256"/>
      <c r="AA125" s="256"/>
      <c r="AB125" s="256"/>
      <c r="AC125" s="256"/>
      <c r="AD125" s="256"/>
      <c r="AE125" s="256"/>
      <c r="AF125" s="256"/>
      <c r="AG125" s="256"/>
      <c r="AH125" s="256"/>
      <c r="AI125" s="256"/>
      <c r="AJ125" s="256"/>
      <c r="AK125" s="256"/>
    </row>
    <row r="126" ht="13.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89"/>
      <c r="AB126" s="11"/>
      <c r="AC126" s="264"/>
      <c r="AD126" s="264"/>
      <c r="AE126" s="11"/>
      <c r="AF126" s="11"/>
      <c r="AG126" s="11"/>
      <c r="AH126" s="11"/>
      <c r="AI126" s="11"/>
      <c r="AJ126" s="11"/>
      <c r="AK126" s="11"/>
    </row>
    <row r="127" ht="13.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89"/>
      <c r="AB127" s="11"/>
      <c r="AC127" s="264"/>
      <c r="AD127" s="264"/>
      <c r="AE127" s="11"/>
      <c r="AF127" s="11"/>
      <c r="AG127" s="11"/>
      <c r="AH127" s="11"/>
      <c r="AI127" s="11"/>
      <c r="AJ127" s="11"/>
      <c r="AK127" s="11"/>
    </row>
    <row r="128" ht="13.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89"/>
      <c r="AB128" s="11"/>
      <c r="AC128" s="264"/>
      <c r="AD128" s="264"/>
      <c r="AE128" s="11"/>
      <c r="AF128" s="11"/>
      <c r="AG128" s="11"/>
      <c r="AH128" s="11"/>
      <c r="AI128" s="11"/>
      <c r="AJ128" s="11"/>
      <c r="AK128" s="11"/>
    </row>
    <row r="129" ht="13.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89"/>
      <c r="AB129" s="11"/>
      <c r="AC129" s="264"/>
      <c r="AD129" s="264"/>
      <c r="AE129" s="11"/>
      <c r="AF129" s="11"/>
      <c r="AG129" s="11"/>
      <c r="AH129" s="11"/>
      <c r="AI129" s="11"/>
      <c r="AJ129" s="11"/>
      <c r="AK129" s="11"/>
    </row>
    <row r="130" ht="13.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89"/>
      <c r="AB130" s="11"/>
      <c r="AC130" s="264"/>
      <c r="AD130" s="264"/>
      <c r="AE130" s="11"/>
      <c r="AF130" s="11"/>
      <c r="AG130" s="11"/>
      <c r="AH130" s="11"/>
      <c r="AI130" s="11"/>
      <c r="AJ130" s="11"/>
      <c r="AK130" s="11"/>
    </row>
    <row r="131" ht="13.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89"/>
      <c r="AB131" s="11"/>
      <c r="AC131" s="264"/>
      <c r="AD131" s="264"/>
      <c r="AE131" s="11"/>
      <c r="AF131" s="11"/>
      <c r="AG131" s="11"/>
      <c r="AH131" s="11"/>
      <c r="AI131" s="11"/>
      <c r="AJ131" s="11"/>
      <c r="AK131" s="11"/>
    </row>
    <row r="132" ht="13.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89"/>
      <c r="AB132" s="11"/>
      <c r="AC132" s="264"/>
      <c r="AD132" s="264"/>
      <c r="AE132" s="11"/>
      <c r="AF132" s="11"/>
      <c r="AG132" s="11"/>
      <c r="AH132" s="11"/>
      <c r="AI132" s="11"/>
      <c r="AJ132" s="11"/>
      <c r="AK132" s="11"/>
    </row>
    <row r="133" ht="13.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89"/>
      <c r="AB133" s="11"/>
      <c r="AC133" s="264"/>
      <c r="AD133" s="264"/>
      <c r="AE133" s="11"/>
      <c r="AF133" s="11"/>
      <c r="AG133" s="11"/>
      <c r="AH133" s="11"/>
      <c r="AI133" s="11"/>
      <c r="AJ133" s="11"/>
      <c r="AK133" s="11"/>
    </row>
    <row r="134" ht="13.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89"/>
      <c r="AB134" s="11"/>
      <c r="AC134" s="264"/>
      <c r="AD134" s="264"/>
      <c r="AE134" s="11"/>
      <c r="AF134" s="11"/>
      <c r="AG134" s="11"/>
      <c r="AH134" s="11"/>
      <c r="AI134" s="11"/>
      <c r="AJ134" s="11"/>
      <c r="AK134" s="11"/>
    </row>
    <row r="135" ht="13.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89"/>
      <c r="AB135" s="11"/>
      <c r="AC135" s="264"/>
      <c r="AD135" s="264"/>
      <c r="AE135" s="11"/>
      <c r="AF135" s="11"/>
      <c r="AG135" s="11"/>
      <c r="AH135" s="11"/>
      <c r="AI135" s="11"/>
      <c r="AJ135" s="11"/>
      <c r="AK135" s="11"/>
    </row>
    <row r="136" ht="13.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89"/>
      <c r="AB136" s="11"/>
      <c r="AC136" s="264"/>
      <c r="AD136" s="264"/>
      <c r="AE136" s="11"/>
      <c r="AF136" s="11"/>
      <c r="AG136" s="11"/>
      <c r="AH136" s="11"/>
      <c r="AI136" s="11"/>
      <c r="AJ136" s="11"/>
      <c r="AK136" s="11"/>
    </row>
    <row r="137" ht="13.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89"/>
      <c r="AB137" s="11"/>
      <c r="AC137" s="264"/>
      <c r="AD137" s="264"/>
      <c r="AE137" s="11"/>
      <c r="AF137" s="11"/>
      <c r="AG137" s="11"/>
      <c r="AH137" s="11"/>
      <c r="AI137" s="11"/>
      <c r="AJ137" s="11"/>
      <c r="AK137" s="11"/>
    </row>
    <row r="138" ht="13.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89"/>
      <c r="AB138" s="11"/>
      <c r="AC138" s="264"/>
      <c r="AD138" s="264"/>
      <c r="AE138" s="11"/>
      <c r="AF138" s="11"/>
      <c r="AG138" s="11"/>
      <c r="AH138" s="11"/>
      <c r="AI138" s="11"/>
      <c r="AJ138" s="11"/>
      <c r="AK138" s="11"/>
    </row>
    <row r="139" ht="13.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89"/>
      <c r="AB139" s="11"/>
      <c r="AC139" s="264"/>
      <c r="AD139" s="264"/>
      <c r="AE139" s="11"/>
      <c r="AF139" s="11"/>
      <c r="AG139" s="11"/>
      <c r="AH139" s="11"/>
      <c r="AI139" s="11"/>
      <c r="AJ139" s="11"/>
      <c r="AK139" s="11"/>
    </row>
    <row r="140" ht="13.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89"/>
      <c r="AB140" s="11"/>
      <c r="AC140" s="264"/>
      <c r="AD140" s="264"/>
      <c r="AE140" s="11"/>
      <c r="AF140" s="11"/>
      <c r="AG140" s="11"/>
      <c r="AH140" s="11"/>
      <c r="AI140" s="11"/>
      <c r="AJ140" s="11"/>
      <c r="AK140" s="11"/>
    </row>
    <row r="141" ht="13.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89"/>
      <c r="AB141" s="11"/>
      <c r="AC141" s="264"/>
      <c r="AD141" s="264"/>
      <c r="AE141" s="11"/>
      <c r="AF141" s="11"/>
      <c r="AG141" s="11"/>
      <c r="AH141" s="11"/>
      <c r="AI141" s="11"/>
      <c r="AJ141" s="11"/>
      <c r="AK141" s="11"/>
    </row>
    <row r="142" ht="13.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89"/>
      <c r="AB142" s="11"/>
      <c r="AC142" s="264"/>
      <c r="AD142" s="264"/>
      <c r="AE142" s="11"/>
      <c r="AF142" s="11"/>
      <c r="AG142" s="11"/>
      <c r="AH142" s="11"/>
      <c r="AI142" s="11"/>
      <c r="AJ142" s="11"/>
      <c r="AK142" s="11"/>
    </row>
    <row r="143" ht="13.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89"/>
      <c r="AB143" s="11"/>
      <c r="AC143" s="264"/>
      <c r="AD143" s="264"/>
      <c r="AE143" s="11"/>
      <c r="AF143" s="11"/>
      <c r="AG143" s="11"/>
      <c r="AH143" s="11"/>
      <c r="AI143" s="11"/>
      <c r="AJ143" s="11"/>
      <c r="AK143" s="11"/>
    </row>
    <row r="144" ht="13.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89"/>
      <c r="AB144" s="11"/>
      <c r="AC144" s="264"/>
      <c r="AD144" s="264"/>
      <c r="AE144" s="11"/>
      <c r="AF144" s="11"/>
      <c r="AG144" s="11"/>
      <c r="AH144" s="11"/>
      <c r="AI144" s="11"/>
      <c r="AJ144" s="11"/>
      <c r="AK144" s="11"/>
    </row>
    <row r="145" ht="13.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89"/>
      <c r="AB145" s="11"/>
      <c r="AC145" s="264"/>
      <c r="AD145" s="264"/>
      <c r="AE145" s="11"/>
      <c r="AF145" s="11"/>
      <c r="AG145" s="11"/>
      <c r="AH145" s="11"/>
      <c r="AI145" s="11"/>
      <c r="AJ145" s="11"/>
      <c r="AK145" s="11"/>
    </row>
    <row r="146" ht="13.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89"/>
      <c r="AB146" s="11"/>
      <c r="AC146" s="264"/>
      <c r="AD146" s="264"/>
      <c r="AE146" s="11"/>
      <c r="AF146" s="11"/>
      <c r="AG146" s="11"/>
      <c r="AH146" s="11"/>
      <c r="AI146" s="11"/>
      <c r="AJ146" s="11"/>
      <c r="AK146" s="11"/>
    </row>
    <row r="147" ht="13.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89"/>
      <c r="AB147" s="11"/>
      <c r="AC147" s="264"/>
      <c r="AD147" s="264"/>
      <c r="AE147" s="11"/>
      <c r="AF147" s="11"/>
      <c r="AG147" s="11"/>
      <c r="AH147" s="11"/>
      <c r="AI147" s="11"/>
      <c r="AJ147" s="11"/>
      <c r="AK147" s="11"/>
    </row>
    <row r="148" ht="13.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89"/>
      <c r="AB148" s="11"/>
      <c r="AC148" s="264"/>
      <c r="AD148" s="264"/>
      <c r="AE148" s="11"/>
      <c r="AF148" s="11"/>
      <c r="AG148" s="11"/>
      <c r="AH148" s="11"/>
      <c r="AI148" s="11"/>
      <c r="AJ148" s="11"/>
      <c r="AK148" s="11"/>
    </row>
    <row r="149" ht="13.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89"/>
      <c r="AB149" s="11"/>
      <c r="AC149" s="264"/>
      <c r="AD149" s="264"/>
      <c r="AE149" s="11"/>
      <c r="AF149" s="11"/>
      <c r="AG149" s="11"/>
      <c r="AH149" s="11"/>
      <c r="AI149" s="11"/>
      <c r="AJ149" s="11"/>
      <c r="AK149" s="11"/>
    </row>
    <row r="150" ht="13.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89"/>
      <c r="AB150" s="11"/>
      <c r="AC150" s="264"/>
      <c r="AD150" s="264"/>
      <c r="AE150" s="11"/>
      <c r="AF150" s="11"/>
      <c r="AG150" s="11"/>
      <c r="AH150" s="11"/>
      <c r="AI150" s="11"/>
      <c r="AJ150" s="11"/>
      <c r="AK150" s="11"/>
    </row>
    <row r="151" ht="13.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89"/>
      <c r="AB151" s="11"/>
      <c r="AC151" s="264"/>
      <c r="AD151" s="264"/>
      <c r="AE151" s="11"/>
      <c r="AF151" s="11"/>
      <c r="AG151" s="11"/>
      <c r="AH151" s="11"/>
      <c r="AI151" s="11"/>
      <c r="AJ151" s="11"/>
      <c r="AK151" s="11"/>
    </row>
    <row r="152" ht="13.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89"/>
      <c r="AB152" s="11"/>
      <c r="AC152" s="264"/>
      <c r="AD152" s="264"/>
      <c r="AE152" s="11"/>
      <c r="AF152" s="11"/>
      <c r="AG152" s="11"/>
      <c r="AH152" s="11"/>
      <c r="AI152" s="11"/>
      <c r="AJ152" s="11"/>
      <c r="AK152" s="11"/>
    </row>
    <row r="153" ht="13.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89"/>
      <c r="AB153" s="11"/>
      <c r="AC153" s="264"/>
      <c r="AD153" s="264"/>
      <c r="AE153" s="11"/>
      <c r="AF153" s="11"/>
      <c r="AG153" s="11"/>
      <c r="AH153" s="11"/>
      <c r="AI153" s="11"/>
      <c r="AJ153" s="11"/>
      <c r="AK153" s="11"/>
    </row>
    <row r="154" ht="13.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89"/>
      <c r="AB154" s="11"/>
      <c r="AC154" s="264"/>
      <c r="AD154" s="264"/>
      <c r="AE154" s="11"/>
      <c r="AF154" s="11"/>
      <c r="AG154" s="11"/>
      <c r="AH154" s="11"/>
      <c r="AI154" s="11"/>
      <c r="AJ154" s="11"/>
      <c r="AK154" s="11"/>
    </row>
    <row r="155" ht="13.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89"/>
      <c r="AB155" s="11"/>
      <c r="AC155" s="264"/>
      <c r="AD155" s="264"/>
      <c r="AE155" s="11"/>
      <c r="AF155" s="11"/>
      <c r="AG155" s="11"/>
      <c r="AH155" s="11"/>
      <c r="AI155" s="11"/>
      <c r="AJ155" s="11"/>
      <c r="AK155" s="11"/>
    </row>
    <row r="156" ht="13.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89"/>
      <c r="AB156" s="11"/>
      <c r="AC156" s="264"/>
      <c r="AD156" s="264"/>
      <c r="AE156" s="11"/>
      <c r="AF156" s="11"/>
      <c r="AG156" s="11"/>
      <c r="AH156" s="11"/>
      <c r="AI156" s="11"/>
      <c r="AJ156" s="11"/>
      <c r="AK156" s="11"/>
    </row>
    <row r="157" ht="13.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89"/>
      <c r="AB157" s="11"/>
      <c r="AC157" s="264"/>
      <c r="AD157" s="264"/>
      <c r="AE157" s="11"/>
      <c r="AF157" s="11"/>
      <c r="AG157" s="11"/>
      <c r="AH157" s="11"/>
      <c r="AI157" s="11"/>
      <c r="AJ157" s="11"/>
      <c r="AK157" s="11"/>
    </row>
    <row r="158" ht="13.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89"/>
      <c r="AB158" s="11"/>
      <c r="AC158" s="264"/>
      <c r="AD158" s="264"/>
      <c r="AE158" s="11"/>
      <c r="AF158" s="11"/>
      <c r="AG158" s="11"/>
      <c r="AH158" s="11"/>
      <c r="AI158" s="11"/>
      <c r="AJ158" s="11"/>
      <c r="AK158" s="11"/>
    </row>
    <row r="159" ht="13.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89"/>
      <c r="AB159" s="11"/>
      <c r="AC159" s="264"/>
      <c r="AD159" s="264"/>
      <c r="AE159" s="11"/>
      <c r="AF159" s="11"/>
      <c r="AG159" s="11"/>
      <c r="AH159" s="11"/>
      <c r="AI159" s="11"/>
      <c r="AJ159" s="11"/>
      <c r="AK159" s="11"/>
    </row>
    <row r="160" ht="13.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89"/>
      <c r="AB160" s="11"/>
      <c r="AC160" s="264"/>
      <c r="AD160" s="264"/>
      <c r="AE160" s="11"/>
      <c r="AF160" s="11"/>
      <c r="AG160" s="11"/>
      <c r="AH160" s="11"/>
      <c r="AI160" s="11"/>
      <c r="AJ160" s="11"/>
      <c r="AK160" s="11"/>
    </row>
    <row r="161" ht="13.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89"/>
      <c r="AB161" s="11"/>
      <c r="AC161" s="264"/>
      <c r="AD161" s="264"/>
      <c r="AE161" s="11"/>
      <c r="AF161" s="11"/>
      <c r="AG161" s="11"/>
      <c r="AH161" s="11"/>
      <c r="AI161" s="11"/>
      <c r="AJ161" s="11"/>
      <c r="AK161" s="11"/>
    </row>
    <row r="162" ht="13.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89"/>
      <c r="AB162" s="11"/>
      <c r="AC162" s="264"/>
      <c r="AD162" s="264"/>
      <c r="AE162" s="11"/>
      <c r="AF162" s="11"/>
      <c r="AG162" s="11"/>
      <c r="AH162" s="11"/>
      <c r="AI162" s="11"/>
      <c r="AJ162" s="11"/>
      <c r="AK162" s="11"/>
    </row>
    <row r="163" ht="13.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89"/>
      <c r="AB163" s="11"/>
      <c r="AC163" s="264"/>
      <c r="AD163" s="264"/>
      <c r="AE163" s="11"/>
      <c r="AF163" s="11"/>
      <c r="AG163" s="11"/>
      <c r="AH163" s="11"/>
      <c r="AI163" s="11"/>
      <c r="AJ163" s="11"/>
      <c r="AK163" s="11"/>
    </row>
    <row r="164" ht="13.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89"/>
      <c r="AB164" s="11"/>
      <c r="AC164" s="264"/>
      <c r="AD164" s="264"/>
      <c r="AE164" s="11"/>
      <c r="AF164" s="11"/>
      <c r="AG164" s="11"/>
      <c r="AH164" s="11"/>
      <c r="AI164" s="11"/>
      <c r="AJ164" s="11"/>
      <c r="AK164" s="11"/>
    </row>
    <row r="165" ht="13.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89"/>
      <c r="AB165" s="11"/>
      <c r="AC165" s="264"/>
      <c r="AD165" s="264"/>
      <c r="AE165" s="11"/>
      <c r="AF165" s="11"/>
      <c r="AG165" s="11"/>
      <c r="AH165" s="11"/>
      <c r="AI165" s="11"/>
      <c r="AJ165" s="11"/>
      <c r="AK165" s="11"/>
    </row>
    <row r="166" ht="13.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89"/>
      <c r="AB166" s="11"/>
      <c r="AC166" s="264"/>
      <c r="AD166" s="264"/>
      <c r="AE166" s="11"/>
      <c r="AF166" s="11"/>
      <c r="AG166" s="11"/>
      <c r="AH166" s="11"/>
      <c r="AI166" s="11"/>
      <c r="AJ166" s="11"/>
      <c r="AK166" s="11"/>
    </row>
    <row r="167" ht="13.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89"/>
      <c r="AB167" s="11"/>
      <c r="AC167" s="264"/>
      <c r="AD167" s="264"/>
      <c r="AE167" s="11"/>
      <c r="AF167" s="11"/>
      <c r="AG167" s="11"/>
      <c r="AH167" s="11"/>
      <c r="AI167" s="11"/>
      <c r="AJ167" s="11"/>
      <c r="AK167" s="11"/>
    </row>
    <row r="168" ht="13.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89"/>
      <c r="AB168" s="11"/>
      <c r="AC168" s="264"/>
      <c r="AD168" s="264"/>
      <c r="AE168" s="11"/>
      <c r="AF168" s="11"/>
      <c r="AG168" s="11"/>
      <c r="AH168" s="11"/>
      <c r="AI168" s="11"/>
      <c r="AJ168" s="11"/>
      <c r="AK168" s="11"/>
    </row>
    <row r="169" ht="13.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89"/>
      <c r="AB169" s="11"/>
      <c r="AC169" s="264"/>
      <c r="AD169" s="264"/>
      <c r="AE169" s="11"/>
      <c r="AF169" s="11"/>
      <c r="AG169" s="11"/>
      <c r="AH169" s="11"/>
      <c r="AI169" s="11"/>
      <c r="AJ169" s="11"/>
      <c r="AK169" s="11"/>
    </row>
    <row r="170" ht="13.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89"/>
      <c r="AB170" s="11"/>
      <c r="AC170" s="264"/>
      <c r="AD170" s="264"/>
      <c r="AE170" s="11"/>
      <c r="AF170" s="11"/>
      <c r="AG170" s="11"/>
      <c r="AH170" s="11"/>
      <c r="AI170" s="11"/>
      <c r="AJ170" s="11"/>
      <c r="AK170" s="11"/>
    </row>
    <row r="171" ht="13.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89"/>
      <c r="AB171" s="11"/>
      <c r="AC171" s="264"/>
      <c r="AD171" s="264"/>
      <c r="AE171" s="11"/>
      <c r="AF171" s="11"/>
      <c r="AG171" s="11"/>
      <c r="AH171" s="11"/>
      <c r="AI171" s="11"/>
      <c r="AJ171" s="11"/>
      <c r="AK171" s="11"/>
    </row>
    <row r="172" ht="13.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89"/>
      <c r="AB172" s="11"/>
      <c r="AC172" s="264"/>
      <c r="AD172" s="264"/>
      <c r="AE172" s="11"/>
      <c r="AF172" s="11"/>
      <c r="AG172" s="11"/>
      <c r="AH172" s="11"/>
      <c r="AI172" s="11"/>
      <c r="AJ172" s="11"/>
      <c r="AK172" s="11"/>
    </row>
    <row r="173" ht="13.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89"/>
      <c r="AB173" s="11"/>
      <c r="AC173" s="264"/>
      <c r="AD173" s="264"/>
      <c r="AE173" s="11"/>
      <c r="AF173" s="11"/>
      <c r="AG173" s="11"/>
      <c r="AH173" s="11"/>
      <c r="AI173" s="11"/>
      <c r="AJ173" s="11"/>
      <c r="AK173" s="11"/>
    </row>
    <row r="174" ht="13.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89"/>
      <c r="AB174" s="11"/>
      <c r="AC174" s="264"/>
      <c r="AD174" s="264"/>
      <c r="AE174" s="11"/>
      <c r="AF174" s="11"/>
      <c r="AG174" s="11"/>
      <c r="AH174" s="11"/>
      <c r="AI174" s="11"/>
      <c r="AJ174" s="11"/>
      <c r="AK174" s="11"/>
    </row>
    <row r="175" ht="13.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89"/>
      <c r="AB175" s="11"/>
      <c r="AC175" s="264"/>
      <c r="AD175" s="264"/>
      <c r="AE175" s="11"/>
      <c r="AF175" s="11"/>
      <c r="AG175" s="11"/>
      <c r="AH175" s="11"/>
      <c r="AI175" s="11"/>
      <c r="AJ175" s="11"/>
      <c r="AK175" s="11"/>
    </row>
    <row r="176" ht="13.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89"/>
      <c r="AB176" s="11"/>
      <c r="AC176" s="264"/>
      <c r="AD176" s="264"/>
      <c r="AE176" s="11"/>
      <c r="AF176" s="11"/>
      <c r="AG176" s="11"/>
      <c r="AH176" s="11"/>
      <c r="AI176" s="11"/>
      <c r="AJ176" s="11"/>
      <c r="AK176" s="11"/>
    </row>
    <row r="177" ht="13.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89"/>
      <c r="AB177" s="11"/>
      <c r="AC177" s="264"/>
      <c r="AD177" s="264"/>
      <c r="AE177" s="11"/>
      <c r="AF177" s="11"/>
      <c r="AG177" s="11"/>
      <c r="AH177" s="11"/>
      <c r="AI177" s="11"/>
      <c r="AJ177" s="11"/>
      <c r="AK177" s="11"/>
    </row>
    <row r="178" ht="13.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89"/>
      <c r="AB178" s="11"/>
      <c r="AC178" s="264"/>
      <c r="AD178" s="264"/>
      <c r="AE178" s="11"/>
      <c r="AF178" s="11"/>
      <c r="AG178" s="11"/>
      <c r="AH178" s="11"/>
      <c r="AI178" s="11"/>
      <c r="AJ178" s="11"/>
      <c r="AK178" s="11"/>
    </row>
    <row r="179" ht="13.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89"/>
      <c r="AB179" s="11"/>
      <c r="AC179" s="264"/>
      <c r="AD179" s="264"/>
      <c r="AE179" s="11"/>
      <c r="AF179" s="11"/>
      <c r="AG179" s="11"/>
      <c r="AH179" s="11"/>
      <c r="AI179" s="11"/>
      <c r="AJ179" s="11"/>
      <c r="AK179" s="11"/>
    </row>
    <row r="180" ht="13.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89"/>
      <c r="AB180" s="11"/>
      <c r="AC180" s="264"/>
      <c r="AD180" s="264"/>
      <c r="AE180" s="11"/>
      <c r="AF180" s="11"/>
      <c r="AG180" s="11"/>
      <c r="AH180" s="11"/>
      <c r="AI180" s="11"/>
      <c r="AJ180" s="11"/>
      <c r="AK180" s="11"/>
    </row>
    <row r="181" ht="13.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89"/>
      <c r="AB181" s="11"/>
      <c r="AC181" s="264"/>
      <c r="AD181" s="264"/>
      <c r="AE181" s="11"/>
      <c r="AF181" s="11"/>
      <c r="AG181" s="11"/>
      <c r="AH181" s="11"/>
      <c r="AI181" s="11"/>
      <c r="AJ181" s="11"/>
      <c r="AK181" s="11"/>
    </row>
    <row r="182" ht="13.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89"/>
      <c r="AB182" s="11"/>
      <c r="AC182" s="264"/>
      <c r="AD182" s="264"/>
      <c r="AE182" s="11"/>
      <c r="AF182" s="11"/>
      <c r="AG182" s="11"/>
      <c r="AH182" s="11"/>
      <c r="AI182" s="11"/>
      <c r="AJ182" s="11"/>
      <c r="AK182" s="11"/>
    </row>
    <row r="183" ht="13.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89"/>
      <c r="AB183" s="11"/>
      <c r="AC183" s="264"/>
      <c r="AD183" s="264"/>
      <c r="AE183" s="11"/>
      <c r="AF183" s="11"/>
      <c r="AG183" s="11"/>
      <c r="AH183" s="11"/>
      <c r="AI183" s="11"/>
      <c r="AJ183" s="11"/>
      <c r="AK183" s="11"/>
    </row>
    <row r="184" ht="13.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89"/>
      <c r="AB184" s="11"/>
      <c r="AC184" s="264"/>
      <c r="AD184" s="264"/>
      <c r="AE184" s="11"/>
      <c r="AF184" s="11"/>
      <c r="AG184" s="11"/>
      <c r="AH184" s="11"/>
      <c r="AI184" s="11"/>
      <c r="AJ184" s="11"/>
      <c r="AK184" s="11"/>
    </row>
    <row r="185" ht="13.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89"/>
      <c r="AB185" s="11"/>
      <c r="AC185" s="264"/>
      <c r="AD185" s="264"/>
      <c r="AE185" s="11"/>
      <c r="AF185" s="11"/>
      <c r="AG185" s="11"/>
      <c r="AH185" s="11"/>
      <c r="AI185" s="11"/>
      <c r="AJ185" s="11"/>
      <c r="AK185" s="11"/>
    </row>
    <row r="186" ht="13.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89"/>
      <c r="AB186" s="11"/>
      <c r="AC186" s="264"/>
      <c r="AD186" s="264"/>
      <c r="AE186" s="11"/>
      <c r="AF186" s="11"/>
      <c r="AG186" s="11"/>
      <c r="AH186" s="11"/>
      <c r="AI186" s="11"/>
      <c r="AJ186" s="11"/>
      <c r="AK186" s="11"/>
    </row>
    <row r="187" ht="13.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89"/>
      <c r="AB187" s="11"/>
      <c r="AC187" s="264"/>
      <c r="AD187" s="264"/>
      <c r="AE187" s="11"/>
      <c r="AF187" s="11"/>
      <c r="AG187" s="11"/>
      <c r="AH187" s="11"/>
      <c r="AI187" s="11"/>
      <c r="AJ187" s="11"/>
      <c r="AK187" s="11"/>
    </row>
    <row r="188" ht="13.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89"/>
      <c r="AB188" s="11"/>
      <c r="AC188" s="264"/>
      <c r="AD188" s="264"/>
      <c r="AE188" s="11"/>
      <c r="AF188" s="11"/>
      <c r="AG188" s="11"/>
      <c r="AH188" s="11"/>
      <c r="AI188" s="11"/>
      <c r="AJ188" s="11"/>
      <c r="AK188" s="11"/>
    </row>
    <row r="189" ht="13.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89"/>
      <c r="AB189" s="11"/>
      <c r="AC189" s="264"/>
      <c r="AD189" s="264"/>
      <c r="AE189" s="11"/>
      <c r="AF189" s="11"/>
      <c r="AG189" s="11"/>
      <c r="AH189" s="11"/>
      <c r="AI189" s="11"/>
      <c r="AJ189" s="11"/>
      <c r="AK189" s="11"/>
    </row>
    <row r="190" ht="13.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89"/>
      <c r="AB190" s="11"/>
      <c r="AC190" s="264"/>
      <c r="AD190" s="264"/>
      <c r="AE190" s="11"/>
      <c r="AF190" s="11"/>
      <c r="AG190" s="11"/>
      <c r="AH190" s="11"/>
      <c r="AI190" s="11"/>
      <c r="AJ190" s="11"/>
      <c r="AK190" s="11"/>
    </row>
    <row r="191" ht="13.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89"/>
      <c r="AB191" s="11"/>
      <c r="AC191" s="264"/>
      <c r="AD191" s="264"/>
      <c r="AE191" s="11"/>
      <c r="AF191" s="11"/>
      <c r="AG191" s="11"/>
      <c r="AH191" s="11"/>
      <c r="AI191" s="11"/>
      <c r="AJ191" s="11"/>
      <c r="AK191" s="11"/>
    </row>
    <row r="192" ht="13.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89"/>
      <c r="AB192" s="11"/>
      <c r="AC192" s="264"/>
      <c r="AD192" s="264"/>
      <c r="AE192" s="11"/>
      <c r="AF192" s="11"/>
      <c r="AG192" s="11"/>
      <c r="AH192" s="11"/>
      <c r="AI192" s="11"/>
      <c r="AJ192" s="11"/>
      <c r="AK192" s="11"/>
    </row>
    <row r="193" ht="13.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89"/>
      <c r="AB193" s="11"/>
      <c r="AC193" s="264"/>
      <c r="AD193" s="264"/>
      <c r="AE193" s="11"/>
      <c r="AF193" s="11"/>
      <c r="AG193" s="11"/>
      <c r="AH193" s="11"/>
      <c r="AI193" s="11"/>
      <c r="AJ193" s="11"/>
      <c r="AK193" s="11"/>
    </row>
    <row r="194" ht="13.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89"/>
      <c r="AB194" s="11"/>
      <c r="AC194" s="264"/>
      <c r="AD194" s="264"/>
      <c r="AE194" s="11"/>
      <c r="AF194" s="11"/>
      <c r="AG194" s="11"/>
      <c r="AH194" s="11"/>
      <c r="AI194" s="11"/>
      <c r="AJ194" s="11"/>
      <c r="AK194" s="11"/>
    </row>
    <row r="195" ht="13.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89"/>
      <c r="AB195" s="11"/>
      <c r="AC195" s="264"/>
      <c r="AD195" s="264"/>
      <c r="AE195" s="11"/>
      <c r="AF195" s="11"/>
      <c r="AG195" s="11"/>
      <c r="AH195" s="11"/>
      <c r="AI195" s="11"/>
      <c r="AJ195" s="11"/>
      <c r="AK195" s="11"/>
    </row>
    <row r="196" ht="13.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89"/>
      <c r="AB196" s="11"/>
      <c r="AC196" s="264"/>
      <c r="AD196" s="264"/>
      <c r="AE196" s="11"/>
      <c r="AF196" s="11"/>
      <c r="AG196" s="11"/>
      <c r="AH196" s="11"/>
      <c r="AI196" s="11"/>
      <c r="AJ196" s="11"/>
      <c r="AK196" s="11"/>
    </row>
    <row r="197" ht="13.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89"/>
      <c r="AB197" s="11"/>
      <c r="AC197" s="264"/>
      <c r="AD197" s="264"/>
      <c r="AE197" s="11"/>
      <c r="AF197" s="11"/>
      <c r="AG197" s="11"/>
      <c r="AH197" s="11"/>
      <c r="AI197" s="11"/>
      <c r="AJ197" s="11"/>
      <c r="AK197" s="11"/>
    </row>
    <row r="198" ht="13.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89"/>
      <c r="AB198" s="11"/>
      <c r="AC198" s="264"/>
      <c r="AD198" s="264"/>
      <c r="AE198" s="11"/>
      <c r="AF198" s="11"/>
      <c r="AG198" s="11"/>
      <c r="AH198" s="11"/>
      <c r="AI198" s="11"/>
      <c r="AJ198" s="11"/>
      <c r="AK198" s="11"/>
    </row>
    <row r="199" ht="13.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89"/>
      <c r="AB199" s="11"/>
      <c r="AC199" s="264"/>
      <c r="AD199" s="264"/>
      <c r="AE199" s="11"/>
      <c r="AF199" s="11"/>
      <c r="AG199" s="11"/>
      <c r="AH199" s="11"/>
      <c r="AI199" s="11"/>
      <c r="AJ199" s="11"/>
      <c r="AK199" s="11"/>
    </row>
    <row r="200" ht="13.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89"/>
      <c r="AB200" s="11"/>
      <c r="AC200" s="264"/>
      <c r="AD200" s="264"/>
      <c r="AE200" s="11"/>
      <c r="AF200" s="11"/>
      <c r="AG200" s="11"/>
      <c r="AH200" s="11"/>
      <c r="AI200" s="11"/>
      <c r="AJ200" s="11"/>
      <c r="AK200" s="11"/>
    </row>
    <row r="201" ht="13.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89"/>
      <c r="AB201" s="11"/>
      <c r="AC201" s="264"/>
      <c r="AD201" s="264"/>
      <c r="AE201" s="11"/>
      <c r="AF201" s="11"/>
      <c r="AG201" s="11"/>
      <c r="AH201" s="11"/>
      <c r="AI201" s="11"/>
      <c r="AJ201" s="11"/>
      <c r="AK201" s="11"/>
    </row>
    <row r="202" ht="13.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89"/>
      <c r="AB202" s="11"/>
      <c r="AC202" s="264"/>
      <c r="AD202" s="264"/>
      <c r="AE202" s="11"/>
      <c r="AF202" s="11"/>
      <c r="AG202" s="11"/>
      <c r="AH202" s="11"/>
      <c r="AI202" s="11"/>
      <c r="AJ202" s="11"/>
      <c r="AK202" s="11"/>
    </row>
    <row r="203" ht="13.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89"/>
      <c r="AB203" s="11"/>
      <c r="AC203" s="264"/>
      <c r="AD203" s="264"/>
      <c r="AE203" s="11"/>
      <c r="AF203" s="11"/>
      <c r="AG203" s="11"/>
      <c r="AH203" s="11"/>
      <c r="AI203" s="11"/>
      <c r="AJ203" s="11"/>
      <c r="AK203" s="11"/>
    </row>
    <row r="204" ht="13.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89"/>
      <c r="AB204" s="11"/>
      <c r="AC204" s="264"/>
      <c r="AD204" s="264"/>
      <c r="AE204" s="11"/>
      <c r="AF204" s="11"/>
      <c r="AG204" s="11"/>
      <c r="AH204" s="11"/>
      <c r="AI204" s="11"/>
      <c r="AJ204" s="11"/>
      <c r="AK204" s="11"/>
    </row>
    <row r="205" ht="13.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89"/>
      <c r="AB205" s="11"/>
      <c r="AC205" s="264"/>
      <c r="AD205" s="264"/>
      <c r="AE205" s="11"/>
      <c r="AF205" s="11"/>
      <c r="AG205" s="11"/>
      <c r="AH205" s="11"/>
      <c r="AI205" s="11"/>
      <c r="AJ205" s="11"/>
      <c r="AK205" s="11"/>
    </row>
    <row r="206" ht="13.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89"/>
      <c r="AB206" s="11"/>
      <c r="AC206" s="264"/>
      <c r="AD206" s="264"/>
      <c r="AE206" s="11"/>
      <c r="AF206" s="11"/>
      <c r="AG206" s="11"/>
      <c r="AH206" s="11"/>
      <c r="AI206" s="11"/>
      <c r="AJ206" s="11"/>
      <c r="AK206" s="11"/>
    </row>
    <row r="207" ht="13.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89"/>
      <c r="AB207" s="11"/>
      <c r="AC207" s="264"/>
      <c r="AD207" s="264"/>
      <c r="AE207" s="11"/>
      <c r="AF207" s="11"/>
      <c r="AG207" s="11"/>
      <c r="AH207" s="11"/>
      <c r="AI207" s="11"/>
      <c r="AJ207" s="11"/>
      <c r="AK207" s="11"/>
    </row>
    <row r="208" ht="13.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89"/>
      <c r="AB208" s="11"/>
      <c r="AC208" s="264"/>
      <c r="AD208" s="264"/>
      <c r="AE208" s="11"/>
      <c r="AF208" s="11"/>
      <c r="AG208" s="11"/>
      <c r="AH208" s="11"/>
      <c r="AI208" s="11"/>
      <c r="AJ208" s="11"/>
      <c r="AK208" s="11"/>
    </row>
    <row r="209" ht="13.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89"/>
      <c r="AB209" s="11"/>
      <c r="AC209" s="264"/>
      <c r="AD209" s="264"/>
      <c r="AE209" s="11"/>
      <c r="AF209" s="11"/>
      <c r="AG209" s="11"/>
      <c r="AH209" s="11"/>
      <c r="AI209" s="11"/>
      <c r="AJ209" s="11"/>
      <c r="AK209" s="11"/>
    </row>
    <row r="210" ht="13.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89"/>
      <c r="AB210" s="11"/>
      <c r="AC210" s="264"/>
      <c r="AD210" s="264"/>
      <c r="AE210" s="11"/>
      <c r="AF210" s="11"/>
      <c r="AG210" s="11"/>
      <c r="AH210" s="11"/>
      <c r="AI210" s="11"/>
      <c r="AJ210" s="11"/>
      <c r="AK210" s="11"/>
    </row>
    <row r="211" ht="13.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89"/>
      <c r="AB211" s="11"/>
      <c r="AC211" s="264"/>
      <c r="AD211" s="264"/>
      <c r="AE211" s="11"/>
      <c r="AF211" s="11"/>
      <c r="AG211" s="11"/>
      <c r="AH211" s="11"/>
      <c r="AI211" s="11"/>
      <c r="AJ211" s="11"/>
      <c r="AK211" s="11"/>
    </row>
    <row r="212" ht="13.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89"/>
      <c r="AB212" s="11"/>
      <c r="AC212" s="264"/>
      <c r="AD212" s="264"/>
      <c r="AE212" s="11"/>
      <c r="AF212" s="11"/>
      <c r="AG212" s="11"/>
      <c r="AH212" s="11"/>
      <c r="AI212" s="11"/>
      <c r="AJ212" s="11"/>
      <c r="AK212" s="11"/>
    </row>
    <row r="213" ht="13.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89"/>
      <c r="AB213" s="11"/>
      <c r="AC213" s="264"/>
      <c r="AD213" s="264"/>
      <c r="AE213" s="11"/>
      <c r="AF213" s="11"/>
      <c r="AG213" s="11"/>
      <c r="AH213" s="11"/>
      <c r="AI213" s="11"/>
      <c r="AJ213" s="11"/>
      <c r="AK213" s="11"/>
    </row>
    <row r="214" ht="13.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89"/>
      <c r="AB214" s="11"/>
      <c r="AC214" s="264"/>
      <c r="AD214" s="264"/>
      <c r="AE214" s="11"/>
      <c r="AF214" s="11"/>
      <c r="AG214" s="11"/>
      <c r="AH214" s="11"/>
      <c r="AI214" s="11"/>
      <c r="AJ214" s="11"/>
      <c r="AK214" s="11"/>
    </row>
    <row r="215" ht="13.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89"/>
      <c r="AB215" s="11"/>
      <c r="AC215" s="264"/>
      <c r="AD215" s="264"/>
      <c r="AE215" s="11"/>
      <c r="AF215" s="11"/>
      <c r="AG215" s="11"/>
      <c r="AH215" s="11"/>
      <c r="AI215" s="11"/>
      <c r="AJ215" s="11"/>
      <c r="AK215" s="11"/>
    </row>
    <row r="216" ht="13.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89"/>
      <c r="AB216" s="11"/>
      <c r="AC216" s="264"/>
      <c r="AD216" s="264"/>
      <c r="AE216" s="11"/>
      <c r="AF216" s="11"/>
      <c r="AG216" s="11"/>
      <c r="AH216" s="11"/>
      <c r="AI216" s="11"/>
      <c r="AJ216" s="11"/>
      <c r="AK216" s="11"/>
    </row>
    <row r="217" ht="13.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89"/>
      <c r="AB217" s="11"/>
      <c r="AC217" s="264"/>
      <c r="AD217" s="264"/>
      <c r="AE217" s="11"/>
      <c r="AF217" s="11"/>
      <c r="AG217" s="11"/>
      <c r="AH217" s="11"/>
      <c r="AI217" s="11"/>
      <c r="AJ217" s="11"/>
      <c r="AK217" s="11"/>
    </row>
    <row r="218" ht="13.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89"/>
      <c r="AB218" s="11"/>
      <c r="AC218" s="264"/>
      <c r="AD218" s="264"/>
      <c r="AE218" s="11"/>
      <c r="AF218" s="11"/>
      <c r="AG218" s="11"/>
      <c r="AH218" s="11"/>
      <c r="AI218" s="11"/>
      <c r="AJ218" s="11"/>
      <c r="AK218" s="11"/>
    </row>
    <row r="219" ht="13.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89"/>
      <c r="AB219" s="11"/>
      <c r="AC219" s="264"/>
      <c r="AD219" s="264"/>
      <c r="AE219" s="11"/>
      <c r="AF219" s="11"/>
      <c r="AG219" s="11"/>
      <c r="AH219" s="11"/>
      <c r="AI219" s="11"/>
      <c r="AJ219" s="11"/>
      <c r="AK219" s="11"/>
    </row>
    <row r="220" ht="13.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89"/>
      <c r="AB220" s="11"/>
      <c r="AC220" s="264"/>
      <c r="AD220" s="264"/>
      <c r="AE220" s="11"/>
      <c r="AF220" s="11"/>
      <c r="AG220" s="11"/>
      <c r="AH220" s="11"/>
      <c r="AI220" s="11"/>
      <c r="AJ220" s="11"/>
      <c r="AK220" s="11"/>
    </row>
    <row r="221" ht="13.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89"/>
      <c r="AB221" s="11"/>
      <c r="AC221" s="264"/>
      <c r="AD221" s="264"/>
      <c r="AE221" s="11"/>
      <c r="AF221" s="11"/>
      <c r="AG221" s="11"/>
      <c r="AH221" s="11"/>
      <c r="AI221" s="11"/>
      <c r="AJ221" s="11"/>
      <c r="AK221" s="11"/>
    </row>
    <row r="222" ht="13.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89"/>
      <c r="AB222" s="11"/>
      <c r="AC222" s="264"/>
      <c r="AD222" s="264"/>
      <c r="AE222" s="11"/>
      <c r="AF222" s="11"/>
      <c r="AG222" s="11"/>
      <c r="AH222" s="11"/>
      <c r="AI222" s="11"/>
      <c r="AJ222" s="11"/>
      <c r="AK222" s="11"/>
    </row>
    <row r="223" ht="13.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89"/>
      <c r="AB223" s="11"/>
      <c r="AC223" s="264"/>
      <c r="AD223" s="264"/>
      <c r="AE223" s="11"/>
      <c r="AF223" s="11"/>
      <c r="AG223" s="11"/>
      <c r="AH223" s="11"/>
      <c r="AI223" s="11"/>
      <c r="AJ223" s="11"/>
      <c r="AK223" s="11"/>
    </row>
    <row r="224" ht="13.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89"/>
      <c r="AB224" s="11"/>
      <c r="AC224" s="264"/>
      <c r="AD224" s="264"/>
      <c r="AE224" s="11"/>
      <c r="AF224" s="11"/>
      <c r="AG224" s="11"/>
      <c r="AH224" s="11"/>
      <c r="AI224" s="11"/>
      <c r="AJ224" s="11"/>
      <c r="AK224" s="11"/>
    </row>
    <row r="225" ht="13.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89"/>
      <c r="AB225" s="11"/>
      <c r="AC225" s="264"/>
      <c r="AD225" s="264"/>
      <c r="AE225" s="11"/>
      <c r="AF225" s="11"/>
      <c r="AG225" s="11"/>
      <c r="AH225" s="11"/>
      <c r="AI225" s="11"/>
      <c r="AJ225" s="11"/>
      <c r="AK225" s="11"/>
    </row>
    <row r="226" ht="13.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89"/>
      <c r="AB226" s="11"/>
      <c r="AC226" s="264"/>
      <c r="AD226" s="264"/>
      <c r="AE226" s="11"/>
      <c r="AF226" s="11"/>
      <c r="AG226" s="11"/>
      <c r="AH226" s="11"/>
      <c r="AI226" s="11"/>
      <c r="AJ226" s="11"/>
      <c r="AK226" s="11"/>
    </row>
    <row r="227" ht="13.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89"/>
      <c r="AB227" s="11"/>
      <c r="AC227" s="264"/>
      <c r="AD227" s="264"/>
      <c r="AE227" s="11"/>
      <c r="AF227" s="11"/>
      <c r="AG227" s="11"/>
      <c r="AH227" s="11"/>
      <c r="AI227" s="11"/>
      <c r="AJ227" s="11"/>
      <c r="AK227" s="11"/>
    </row>
    <row r="228" ht="13.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89"/>
      <c r="AB228" s="11"/>
      <c r="AC228" s="264"/>
      <c r="AD228" s="264"/>
      <c r="AE228" s="11"/>
      <c r="AF228" s="11"/>
      <c r="AG228" s="11"/>
      <c r="AH228" s="11"/>
      <c r="AI228" s="11"/>
      <c r="AJ228" s="11"/>
      <c r="AK228" s="11"/>
    </row>
    <row r="229" ht="13.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89"/>
      <c r="AB229" s="11"/>
      <c r="AC229" s="264"/>
      <c r="AD229" s="264"/>
      <c r="AE229" s="11"/>
      <c r="AF229" s="11"/>
      <c r="AG229" s="11"/>
      <c r="AH229" s="11"/>
      <c r="AI229" s="11"/>
      <c r="AJ229" s="11"/>
      <c r="AK229" s="11"/>
    </row>
    <row r="230" ht="13.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89"/>
      <c r="AB230" s="11"/>
      <c r="AC230" s="264"/>
      <c r="AD230" s="264"/>
      <c r="AE230" s="11"/>
      <c r="AF230" s="11"/>
      <c r="AG230" s="11"/>
      <c r="AH230" s="11"/>
      <c r="AI230" s="11"/>
      <c r="AJ230" s="11"/>
      <c r="AK230" s="11"/>
    </row>
    <row r="231" ht="13.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89"/>
      <c r="AB231" s="11"/>
      <c r="AC231" s="264"/>
      <c r="AD231" s="264"/>
      <c r="AE231" s="11"/>
      <c r="AF231" s="11"/>
      <c r="AG231" s="11"/>
      <c r="AH231" s="11"/>
      <c r="AI231" s="11"/>
      <c r="AJ231" s="11"/>
      <c r="AK231" s="11"/>
    </row>
    <row r="232" ht="13.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89"/>
      <c r="AB232" s="11"/>
      <c r="AC232" s="264"/>
      <c r="AD232" s="264"/>
      <c r="AE232" s="11"/>
      <c r="AF232" s="11"/>
      <c r="AG232" s="11"/>
      <c r="AH232" s="11"/>
      <c r="AI232" s="11"/>
      <c r="AJ232" s="11"/>
      <c r="AK232" s="11"/>
    </row>
    <row r="233" ht="13.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89"/>
      <c r="AB233" s="11"/>
      <c r="AC233" s="264"/>
      <c r="AD233" s="264"/>
      <c r="AE233" s="11"/>
      <c r="AF233" s="11"/>
      <c r="AG233" s="11"/>
      <c r="AH233" s="11"/>
      <c r="AI233" s="11"/>
      <c r="AJ233" s="11"/>
      <c r="AK233" s="11"/>
    </row>
    <row r="234" ht="13.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89"/>
      <c r="AB234" s="11"/>
      <c r="AC234" s="264"/>
      <c r="AD234" s="264"/>
      <c r="AE234" s="11"/>
      <c r="AF234" s="11"/>
      <c r="AG234" s="11"/>
      <c r="AH234" s="11"/>
      <c r="AI234" s="11"/>
      <c r="AJ234" s="11"/>
      <c r="AK234" s="11"/>
    </row>
    <row r="235" ht="13.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89"/>
      <c r="AB235" s="11"/>
      <c r="AC235" s="264"/>
      <c r="AD235" s="264"/>
      <c r="AE235" s="11"/>
      <c r="AF235" s="11"/>
      <c r="AG235" s="11"/>
      <c r="AH235" s="11"/>
      <c r="AI235" s="11"/>
      <c r="AJ235" s="11"/>
      <c r="AK235" s="11"/>
    </row>
    <row r="236" ht="13.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89"/>
      <c r="AB236" s="11"/>
      <c r="AC236" s="264"/>
      <c r="AD236" s="264"/>
      <c r="AE236" s="11"/>
      <c r="AF236" s="11"/>
      <c r="AG236" s="11"/>
      <c r="AH236" s="11"/>
      <c r="AI236" s="11"/>
      <c r="AJ236" s="11"/>
      <c r="AK236" s="11"/>
    </row>
    <row r="237" ht="13.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89"/>
      <c r="AB237" s="11"/>
      <c r="AC237" s="264"/>
      <c r="AD237" s="264"/>
      <c r="AE237" s="11"/>
      <c r="AF237" s="11"/>
      <c r="AG237" s="11"/>
      <c r="AH237" s="11"/>
      <c r="AI237" s="11"/>
      <c r="AJ237" s="11"/>
      <c r="AK237" s="11"/>
    </row>
    <row r="238" ht="13.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89"/>
      <c r="AB238" s="11"/>
      <c r="AC238" s="264"/>
      <c r="AD238" s="264"/>
      <c r="AE238" s="11"/>
      <c r="AF238" s="11"/>
      <c r="AG238" s="11"/>
      <c r="AH238" s="11"/>
      <c r="AI238" s="11"/>
      <c r="AJ238" s="11"/>
      <c r="AK238" s="11"/>
    </row>
    <row r="239" ht="13.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89"/>
      <c r="AB239" s="11"/>
      <c r="AC239" s="264"/>
      <c r="AD239" s="264"/>
      <c r="AE239" s="11"/>
      <c r="AF239" s="11"/>
      <c r="AG239" s="11"/>
      <c r="AH239" s="11"/>
      <c r="AI239" s="11"/>
      <c r="AJ239" s="11"/>
      <c r="AK239" s="11"/>
    </row>
    <row r="240" ht="13.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89"/>
      <c r="AB240" s="11"/>
      <c r="AC240" s="264"/>
      <c r="AD240" s="264"/>
      <c r="AE240" s="11"/>
      <c r="AF240" s="11"/>
      <c r="AG240" s="11"/>
      <c r="AH240" s="11"/>
      <c r="AI240" s="11"/>
      <c r="AJ240" s="11"/>
      <c r="AK240" s="11"/>
    </row>
    <row r="241" ht="13.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89"/>
      <c r="AB241" s="11"/>
      <c r="AC241" s="264"/>
      <c r="AD241" s="264"/>
      <c r="AE241" s="11"/>
      <c r="AF241" s="11"/>
      <c r="AG241" s="11"/>
      <c r="AH241" s="11"/>
      <c r="AI241" s="11"/>
      <c r="AJ241" s="11"/>
      <c r="AK241" s="11"/>
    </row>
    <row r="242" ht="13.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89"/>
      <c r="AB242" s="11"/>
      <c r="AC242" s="264"/>
      <c r="AD242" s="264"/>
      <c r="AE242" s="11"/>
      <c r="AF242" s="11"/>
      <c r="AG242" s="11"/>
      <c r="AH242" s="11"/>
      <c r="AI242" s="11"/>
      <c r="AJ242" s="11"/>
      <c r="AK242" s="11"/>
    </row>
    <row r="243" ht="13.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89"/>
      <c r="AB243" s="11"/>
      <c r="AC243" s="264"/>
      <c r="AD243" s="264"/>
      <c r="AE243" s="11"/>
      <c r="AF243" s="11"/>
      <c r="AG243" s="11"/>
      <c r="AH243" s="11"/>
      <c r="AI243" s="11"/>
      <c r="AJ243" s="11"/>
      <c r="AK243" s="11"/>
    </row>
    <row r="244" ht="13.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89"/>
      <c r="AB244" s="11"/>
      <c r="AC244" s="264"/>
      <c r="AD244" s="264"/>
      <c r="AE244" s="11"/>
      <c r="AF244" s="11"/>
      <c r="AG244" s="11"/>
      <c r="AH244" s="11"/>
      <c r="AI244" s="11"/>
      <c r="AJ244" s="11"/>
      <c r="AK244" s="11"/>
    </row>
    <row r="245" ht="13.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89"/>
      <c r="AB245" s="11"/>
      <c r="AC245" s="264"/>
      <c r="AD245" s="264"/>
      <c r="AE245" s="11"/>
      <c r="AF245" s="11"/>
      <c r="AG245" s="11"/>
      <c r="AH245" s="11"/>
      <c r="AI245" s="11"/>
      <c r="AJ245" s="11"/>
      <c r="AK245" s="11"/>
    </row>
    <row r="246" ht="13.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89"/>
      <c r="AB246" s="11"/>
      <c r="AC246" s="264"/>
      <c r="AD246" s="264"/>
      <c r="AE246" s="11"/>
      <c r="AF246" s="11"/>
      <c r="AG246" s="11"/>
      <c r="AH246" s="11"/>
      <c r="AI246" s="11"/>
      <c r="AJ246" s="11"/>
      <c r="AK246" s="11"/>
    </row>
    <row r="247" ht="13.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89"/>
      <c r="AB247" s="11"/>
      <c r="AC247" s="264"/>
      <c r="AD247" s="264"/>
      <c r="AE247" s="11"/>
      <c r="AF247" s="11"/>
      <c r="AG247" s="11"/>
      <c r="AH247" s="11"/>
      <c r="AI247" s="11"/>
      <c r="AJ247" s="11"/>
      <c r="AK247" s="11"/>
    </row>
    <row r="248" ht="13.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89"/>
      <c r="AB248" s="11"/>
      <c r="AC248" s="264"/>
      <c r="AD248" s="264"/>
      <c r="AE248" s="11"/>
      <c r="AF248" s="11"/>
      <c r="AG248" s="11"/>
      <c r="AH248" s="11"/>
      <c r="AI248" s="11"/>
      <c r="AJ248" s="11"/>
      <c r="AK248" s="11"/>
    </row>
    <row r="249" ht="13.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89"/>
      <c r="AB249" s="11"/>
      <c r="AC249" s="264"/>
      <c r="AD249" s="264"/>
      <c r="AE249" s="11"/>
      <c r="AF249" s="11"/>
      <c r="AG249" s="11"/>
      <c r="AH249" s="11"/>
      <c r="AI249" s="11"/>
      <c r="AJ249" s="11"/>
      <c r="AK249" s="11"/>
    </row>
    <row r="250" ht="13.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89"/>
      <c r="AB250" s="11"/>
      <c r="AC250" s="264"/>
      <c r="AD250" s="264"/>
      <c r="AE250" s="11"/>
      <c r="AF250" s="11"/>
      <c r="AG250" s="11"/>
      <c r="AH250" s="11"/>
      <c r="AI250" s="11"/>
      <c r="AJ250" s="11"/>
      <c r="AK250" s="11"/>
    </row>
    <row r="251" ht="13.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89"/>
      <c r="AB251" s="11"/>
      <c r="AC251" s="264"/>
      <c r="AD251" s="264"/>
      <c r="AE251" s="11"/>
      <c r="AF251" s="11"/>
      <c r="AG251" s="11"/>
      <c r="AH251" s="11"/>
      <c r="AI251" s="11"/>
      <c r="AJ251" s="11"/>
      <c r="AK251" s="11"/>
    </row>
    <row r="252" ht="13.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89"/>
      <c r="AB252" s="11"/>
      <c r="AC252" s="264"/>
      <c r="AD252" s="264"/>
      <c r="AE252" s="11"/>
      <c r="AF252" s="11"/>
      <c r="AG252" s="11"/>
      <c r="AH252" s="11"/>
      <c r="AI252" s="11"/>
      <c r="AJ252" s="11"/>
      <c r="AK252" s="11"/>
    </row>
    <row r="253" ht="13.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89"/>
      <c r="AB253" s="11"/>
      <c r="AC253" s="264"/>
      <c r="AD253" s="264"/>
      <c r="AE253" s="11"/>
      <c r="AF253" s="11"/>
      <c r="AG253" s="11"/>
      <c r="AH253" s="11"/>
      <c r="AI253" s="11"/>
      <c r="AJ253" s="11"/>
      <c r="AK253" s="11"/>
    </row>
    <row r="254" ht="13.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89"/>
      <c r="AB254" s="11"/>
      <c r="AC254" s="264"/>
      <c r="AD254" s="264"/>
      <c r="AE254" s="11"/>
      <c r="AF254" s="11"/>
      <c r="AG254" s="11"/>
      <c r="AH254" s="11"/>
      <c r="AI254" s="11"/>
      <c r="AJ254" s="11"/>
      <c r="AK254" s="11"/>
    </row>
    <row r="255" ht="13.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89"/>
      <c r="AB255" s="11"/>
      <c r="AC255" s="264"/>
      <c r="AD255" s="264"/>
      <c r="AE255" s="11"/>
      <c r="AF255" s="11"/>
      <c r="AG255" s="11"/>
      <c r="AH255" s="11"/>
      <c r="AI255" s="11"/>
      <c r="AJ255" s="11"/>
      <c r="AK255" s="11"/>
    </row>
    <row r="256" ht="13.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89"/>
      <c r="AB256" s="11"/>
      <c r="AC256" s="264"/>
      <c r="AD256" s="264"/>
      <c r="AE256" s="11"/>
      <c r="AF256" s="11"/>
      <c r="AG256" s="11"/>
      <c r="AH256" s="11"/>
      <c r="AI256" s="11"/>
      <c r="AJ256" s="11"/>
      <c r="AK256" s="11"/>
    </row>
    <row r="257" ht="13.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89"/>
      <c r="AB257" s="11"/>
      <c r="AC257" s="264"/>
      <c r="AD257" s="264"/>
      <c r="AE257" s="11"/>
      <c r="AF257" s="11"/>
      <c r="AG257" s="11"/>
      <c r="AH257" s="11"/>
      <c r="AI257" s="11"/>
      <c r="AJ257" s="11"/>
      <c r="AK257" s="11"/>
    </row>
    <row r="258" ht="13.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89"/>
      <c r="AB258" s="11"/>
      <c r="AC258" s="264"/>
      <c r="AD258" s="264"/>
      <c r="AE258" s="11"/>
      <c r="AF258" s="11"/>
      <c r="AG258" s="11"/>
      <c r="AH258" s="11"/>
      <c r="AI258" s="11"/>
      <c r="AJ258" s="11"/>
      <c r="AK258" s="11"/>
    </row>
    <row r="259" ht="13.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89"/>
      <c r="AB259" s="11"/>
      <c r="AC259" s="264"/>
      <c r="AD259" s="264"/>
      <c r="AE259" s="11"/>
      <c r="AF259" s="11"/>
      <c r="AG259" s="11"/>
      <c r="AH259" s="11"/>
      <c r="AI259" s="11"/>
      <c r="AJ259" s="11"/>
      <c r="AK259" s="11"/>
    </row>
    <row r="260" ht="13.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89"/>
      <c r="AB260" s="11"/>
      <c r="AC260" s="264"/>
      <c r="AD260" s="264"/>
      <c r="AE260" s="11"/>
      <c r="AF260" s="11"/>
      <c r="AG260" s="11"/>
      <c r="AH260" s="11"/>
      <c r="AI260" s="11"/>
      <c r="AJ260" s="11"/>
      <c r="AK260" s="11"/>
    </row>
    <row r="261" ht="13.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89"/>
      <c r="AB261" s="11"/>
      <c r="AC261" s="264"/>
      <c r="AD261" s="264"/>
      <c r="AE261" s="11"/>
      <c r="AF261" s="11"/>
      <c r="AG261" s="11"/>
      <c r="AH261" s="11"/>
      <c r="AI261" s="11"/>
      <c r="AJ261" s="11"/>
      <c r="AK261" s="11"/>
    </row>
    <row r="262" ht="13.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89"/>
      <c r="AB262" s="11"/>
      <c r="AC262" s="264"/>
      <c r="AD262" s="264"/>
      <c r="AE262" s="11"/>
      <c r="AF262" s="11"/>
      <c r="AG262" s="11"/>
      <c r="AH262" s="11"/>
      <c r="AI262" s="11"/>
      <c r="AJ262" s="11"/>
      <c r="AK262" s="11"/>
    </row>
    <row r="263" ht="13.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89"/>
      <c r="AB263" s="11"/>
      <c r="AC263" s="264"/>
      <c r="AD263" s="264"/>
      <c r="AE263" s="11"/>
      <c r="AF263" s="11"/>
      <c r="AG263" s="11"/>
      <c r="AH263" s="11"/>
      <c r="AI263" s="11"/>
      <c r="AJ263" s="11"/>
      <c r="AK263" s="11"/>
    </row>
    <row r="264" ht="13.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89"/>
      <c r="AB264" s="11"/>
      <c r="AC264" s="264"/>
      <c r="AD264" s="264"/>
      <c r="AE264" s="11"/>
      <c r="AF264" s="11"/>
      <c r="AG264" s="11"/>
      <c r="AH264" s="11"/>
      <c r="AI264" s="11"/>
      <c r="AJ264" s="11"/>
      <c r="AK264" s="11"/>
    </row>
    <row r="265" ht="13.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89"/>
      <c r="AB265" s="11"/>
      <c r="AC265" s="264"/>
      <c r="AD265" s="264"/>
      <c r="AE265" s="11"/>
      <c r="AF265" s="11"/>
      <c r="AG265" s="11"/>
      <c r="AH265" s="11"/>
      <c r="AI265" s="11"/>
      <c r="AJ265" s="11"/>
      <c r="AK265" s="11"/>
    </row>
    <row r="266" ht="13.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89"/>
      <c r="AB266" s="11"/>
      <c r="AC266" s="264"/>
      <c r="AD266" s="264"/>
      <c r="AE266" s="11"/>
      <c r="AF266" s="11"/>
      <c r="AG266" s="11"/>
      <c r="AH266" s="11"/>
      <c r="AI266" s="11"/>
      <c r="AJ266" s="11"/>
      <c r="AK266" s="11"/>
    </row>
    <row r="267" ht="13.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89"/>
      <c r="AB267" s="11"/>
      <c r="AC267" s="264"/>
      <c r="AD267" s="264"/>
      <c r="AE267" s="11"/>
      <c r="AF267" s="11"/>
      <c r="AG267" s="11"/>
      <c r="AH267" s="11"/>
      <c r="AI267" s="11"/>
      <c r="AJ267" s="11"/>
      <c r="AK267" s="11"/>
    </row>
    <row r="268" ht="13.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89"/>
      <c r="AB268" s="11"/>
      <c r="AC268" s="264"/>
      <c r="AD268" s="264"/>
      <c r="AE268" s="11"/>
      <c r="AF268" s="11"/>
      <c r="AG268" s="11"/>
      <c r="AH268" s="11"/>
      <c r="AI268" s="11"/>
      <c r="AJ268" s="11"/>
      <c r="AK268" s="11"/>
    </row>
    <row r="269" ht="13.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89"/>
      <c r="AB269" s="11"/>
      <c r="AC269" s="264"/>
      <c r="AD269" s="264"/>
      <c r="AE269" s="11"/>
      <c r="AF269" s="11"/>
      <c r="AG269" s="11"/>
      <c r="AH269" s="11"/>
      <c r="AI269" s="11"/>
      <c r="AJ269" s="11"/>
      <c r="AK269" s="11"/>
    </row>
    <row r="270" ht="13.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89"/>
      <c r="AB270" s="11"/>
      <c r="AC270" s="264"/>
      <c r="AD270" s="264"/>
      <c r="AE270" s="11"/>
      <c r="AF270" s="11"/>
      <c r="AG270" s="11"/>
      <c r="AH270" s="11"/>
      <c r="AI270" s="11"/>
      <c r="AJ270" s="11"/>
      <c r="AK270" s="11"/>
    </row>
    <row r="271" ht="13.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89"/>
      <c r="AB271" s="11"/>
      <c r="AC271" s="264"/>
      <c r="AD271" s="264"/>
      <c r="AE271" s="11"/>
      <c r="AF271" s="11"/>
      <c r="AG271" s="11"/>
      <c r="AH271" s="11"/>
      <c r="AI271" s="11"/>
      <c r="AJ271" s="11"/>
      <c r="AK271" s="11"/>
    </row>
    <row r="272" ht="13.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89"/>
      <c r="AB272" s="11"/>
      <c r="AC272" s="264"/>
      <c r="AD272" s="264"/>
      <c r="AE272" s="11"/>
      <c r="AF272" s="11"/>
      <c r="AG272" s="11"/>
      <c r="AH272" s="11"/>
      <c r="AI272" s="11"/>
      <c r="AJ272" s="11"/>
      <c r="AK272" s="11"/>
    </row>
    <row r="273" ht="13.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89"/>
      <c r="AB273" s="11"/>
      <c r="AC273" s="264"/>
      <c r="AD273" s="264"/>
      <c r="AE273" s="11"/>
      <c r="AF273" s="11"/>
      <c r="AG273" s="11"/>
      <c r="AH273" s="11"/>
      <c r="AI273" s="11"/>
      <c r="AJ273" s="11"/>
      <c r="AK273" s="11"/>
    </row>
    <row r="274" ht="13.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89"/>
      <c r="AB274" s="11"/>
      <c r="AC274" s="264"/>
      <c r="AD274" s="264"/>
      <c r="AE274" s="11"/>
      <c r="AF274" s="11"/>
      <c r="AG274" s="11"/>
      <c r="AH274" s="11"/>
      <c r="AI274" s="11"/>
      <c r="AJ274" s="11"/>
      <c r="AK274" s="11"/>
    </row>
    <row r="275" ht="13.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89"/>
      <c r="AB275" s="11"/>
      <c r="AC275" s="264"/>
      <c r="AD275" s="264"/>
      <c r="AE275" s="11"/>
      <c r="AF275" s="11"/>
      <c r="AG275" s="11"/>
      <c r="AH275" s="11"/>
      <c r="AI275" s="11"/>
      <c r="AJ275" s="11"/>
      <c r="AK275" s="11"/>
    </row>
    <row r="276" ht="13.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89"/>
      <c r="AB276" s="11"/>
      <c r="AC276" s="264"/>
      <c r="AD276" s="264"/>
      <c r="AE276" s="11"/>
      <c r="AF276" s="11"/>
      <c r="AG276" s="11"/>
      <c r="AH276" s="11"/>
      <c r="AI276" s="11"/>
      <c r="AJ276" s="11"/>
      <c r="AK276" s="11"/>
    </row>
    <row r="277" ht="13.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89"/>
      <c r="AB277" s="11"/>
      <c r="AC277" s="264"/>
      <c r="AD277" s="264"/>
      <c r="AE277" s="11"/>
      <c r="AF277" s="11"/>
      <c r="AG277" s="11"/>
      <c r="AH277" s="11"/>
      <c r="AI277" s="11"/>
      <c r="AJ277" s="11"/>
      <c r="AK277" s="11"/>
    </row>
    <row r="278" ht="13.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89"/>
      <c r="AB278" s="11"/>
      <c r="AC278" s="264"/>
      <c r="AD278" s="264"/>
      <c r="AE278" s="11"/>
      <c r="AF278" s="11"/>
      <c r="AG278" s="11"/>
      <c r="AH278" s="11"/>
      <c r="AI278" s="11"/>
      <c r="AJ278" s="11"/>
      <c r="AK278" s="11"/>
    </row>
    <row r="279" ht="13.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89"/>
      <c r="AB279" s="11"/>
      <c r="AC279" s="264"/>
      <c r="AD279" s="264"/>
      <c r="AE279" s="11"/>
      <c r="AF279" s="11"/>
      <c r="AG279" s="11"/>
      <c r="AH279" s="11"/>
      <c r="AI279" s="11"/>
      <c r="AJ279" s="11"/>
      <c r="AK279" s="11"/>
    </row>
    <row r="280" ht="13.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89"/>
      <c r="AB280" s="11"/>
      <c r="AC280" s="264"/>
      <c r="AD280" s="264"/>
      <c r="AE280" s="11"/>
      <c r="AF280" s="11"/>
      <c r="AG280" s="11"/>
      <c r="AH280" s="11"/>
      <c r="AI280" s="11"/>
      <c r="AJ280" s="11"/>
      <c r="AK280" s="11"/>
    </row>
    <row r="281" ht="13.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89"/>
      <c r="AB281" s="11"/>
      <c r="AC281" s="264"/>
      <c r="AD281" s="264"/>
      <c r="AE281" s="11"/>
      <c r="AF281" s="11"/>
      <c r="AG281" s="11"/>
      <c r="AH281" s="11"/>
      <c r="AI281" s="11"/>
      <c r="AJ281" s="11"/>
      <c r="AK281" s="11"/>
    </row>
    <row r="282" ht="13.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89"/>
      <c r="AB282" s="11"/>
      <c r="AC282" s="264"/>
      <c r="AD282" s="264"/>
      <c r="AE282" s="11"/>
      <c r="AF282" s="11"/>
      <c r="AG282" s="11"/>
      <c r="AH282" s="11"/>
      <c r="AI282" s="11"/>
      <c r="AJ282" s="11"/>
      <c r="AK282" s="11"/>
    </row>
    <row r="283" ht="13.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89"/>
      <c r="AB283" s="11"/>
      <c r="AC283" s="264"/>
      <c r="AD283" s="264"/>
      <c r="AE283" s="11"/>
      <c r="AF283" s="11"/>
      <c r="AG283" s="11"/>
      <c r="AH283" s="11"/>
      <c r="AI283" s="11"/>
      <c r="AJ283" s="11"/>
      <c r="AK283" s="11"/>
    </row>
    <row r="284" ht="13.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89"/>
      <c r="AB284" s="11"/>
      <c r="AC284" s="264"/>
      <c r="AD284" s="264"/>
      <c r="AE284" s="11"/>
      <c r="AF284" s="11"/>
      <c r="AG284" s="11"/>
      <c r="AH284" s="11"/>
      <c r="AI284" s="11"/>
      <c r="AJ284" s="11"/>
      <c r="AK284" s="11"/>
    </row>
    <row r="285" ht="13.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89"/>
      <c r="AB285" s="11"/>
      <c r="AC285" s="264"/>
      <c r="AD285" s="264"/>
      <c r="AE285" s="11"/>
      <c r="AF285" s="11"/>
      <c r="AG285" s="11"/>
      <c r="AH285" s="11"/>
      <c r="AI285" s="11"/>
      <c r="AJ285" s="11"/>
      <c r="AK285" s="11"/>
    </row>
    <row r="286" ht="13.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89"/>
      <c r="AB286" s="11"/>
      <c r="AC286" s="264"/>
      <c r="AD286" s="264"/>
      <c r="AE286" s="11"/>
      <c r="AF286" s="11"/>
      <c r="AG286" s="11"/>
      <c r="AH286" s="11"/>
      <c r="AI286" s="11"/>
      <c r="AJ286" s="11"/>
      <c r="AK286" s="11"/>
    </row>
    <row r="287" ht="13.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89"/>
      <c r="AB287" s="11"/>
      <c r="AC287" s="264"/>
      <c r="AD287" s="264"/>
      <c r="AE287" s="11"/>
      <c r="AF287" s="11"/>
      <c r="AG287" s="11"/>
      <c r="AH287" s="11"/>
      <c r="AI287" s="11"/>
      <c r="AJ287" s="11"/>
      <c r="AK287" s="11"/>
    </row>
    <row r="288" ht="13.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89"/>
      <c r="AB288" s="11"/>
      <c r="AC288" s="264"/>
      <c r="AD288" s="264"/>
      <c r="AE288" s="11"/>
      <c r="AF288" s="11"/>
      <c r="AG288" s="11"/>
      <c r="AH288" s="11"/>
      <c r="AI288" s="11"/>
      <c r="AJ288" s="11"/>
      <c r="AK288" s="11"/>
    </row>
    <row r="289" ht="13.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89"/>
      <c r="AB289" s="11"/>
      <c r="AC289" s="264"/>
      <c r="AD289" s="264"/>
      <c r="AE289" s="11"/>
      <c r="AF289" s="11"/>
      <c r="AG289" s="11"/>
      <c r="AH289" s="11"/>
      <c r="AI289" s="11"/>
      <c r="AJ289" s="11"/>
      <c r="AK289" s="11"/>
    </row>
    <row r="290" ht="13.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89"/>
      <c r="AB290" s="11"/>
      <c r="AC290" s="264"/>
      <c r="AD290" s="264"/>
      <c r="AE290" s="11"/>
      <c r="AF290" s="11"/>
      <c r="AG290" s="11"/>
      <c r="AH290" s="11"/>
      <c r="AI290" s="11"/>
      <c r="AJ290" s="11"/>
      <c r="AK290" s="11"/>
    </row>
    <row r="291" ht="13.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89"/>
      <c r="AB291" s="11"/>
      <c r="AC291" s="264"/>
      <c r="AD291" s="264"/>
      <c r="AE291" s="11"/>
      <c r="AF291" s="11"/>
      <c r="AG291" s="11"/>
      <c r="AH291" s="11"/>
      <c r="AI291" s="11"/>
      <c r="AJ291" s="11"/>
      <c r="AK291" s="11"/>
    </row>
    <row r="292" ht="13.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89"/>
      <c r="AB292" s="11"/>
      <c r="AC292" s="264"/>
      <c r="AD292" s="264"/>
      <c r="AE292" s="11"/>
      <c r="AF292" s="11"/>
      <c r="AG292" s="11"/>
      <c r="AH292" s="11"/>
      <c r="AI292" s="11"/>
      <c r="AJ292" s="11"/>
      <c r="AK292" s="11"/>
    </row>
    <row r="293" ht="13.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89"/>
      <c r="AB293" s="11"/>
      <c r="AC293" s="264"/>
      <c r="AD293" s="264"/>
      <c r="AE293" s="11"/>
      <c r="AF293" s="11"/>
      <c r="AG293" s="11"/>
      <c r="AH293" s="11"/>
      <c r="AI293" s="11"/>
      <c r="AJ293" s="11"/>
      <c r="AK293" s="11"/>
    </row>
    <row r="294" ht="13.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89"/>
      <c r="AB294" s="11"/>
      <c r="AC294" s="264"/>
      <c r="AD294" s="264"/>
      <c r="AE294" s="11"/>
      <c r="AF294" s="11"/>
      <c r="AG294" s="11"/>
      <c r="AH294" s="11"/>
      <c r="AI294" s="11"/>
      <c r="AJ294" s="11"/>
      <c r="AK294" s="11"/>
    </row>
    <row r="295" ht="13.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89"/>
      <c r="AB295" s="11"/>
      <c r="AC295" s="264"/>
      <c r="AD295" s="264"/>
      <c r="AE295" s="11"/>
      <c r="AF295" s="11"/>
      <c r="AG295" s="11"/>
      <c r="AH295" s="11"/>
      <c r="AI295" s="11"/>
      <c r="AJ295" s="11"/>
      <c r="AK295" s="11"/>
    </row>
    <row r="296" ht="13.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89"/>
      <c r="AB296" s="11"/>
      <c r="AC296" s="264"/>
      <c r="AD296" s="264"/>
      <c r="AE296" s="11"/>
      <c r="AF296" s="11"/>
      <c r="AG296" s="11"/>
      <c r="AH296" s="11"/>
      <c r="AI296" s="11"/>
      <c r="AJ296" s="11"/>
      <c r="AK296" s="11"/>
    </row>
    <row r="297" ht="13.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89"/>
      <c r="AB297" s="11"/>
      <c r="AC297" s="264"/>
      <c r="AD297" s="264"/>
      <c r="AE297" s="11"/>
      <c r="AF297" s="11"/>
      <c r="AG297" s="11"/>
      <c r="AH297" s="11"/>
      <c r="AI297" s="11"/>
      <c r="AJ297" s="11"/>
      <c r="AK297" s="11"/>
    </row>
    <row r="298" ht="13.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89"/>
      <c r="AB298" s="11"/>
      <c r="AC298" s="264"/>
      <c r="AD298" s="264"/>
      <c r="AE298" s="11"/>
      <c r="AF298" s="11"/>
      <c r="AG298" s="11"/>
      <c r="AH298" s="11"/>
      <c r="AI298" s="11"/>
      <c r="AJ298" s="11"/>
      <c r="AK298" s="11"/>
    </row>
    <row r="299" ht="13.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89"/>
      <c r="AB299" s="11"/>
      <c r="AC299" s="264"/>
      <c r="AD299" s="264"/>
      <c r="AE299" s="11"/>
      <c r="AF299" s="11"/>
      <c r="AG299" s="11"/>
      <c r="AH299" s="11"/>
      <c r="AI299" s="11"/>
      <c r="AJ299" s="11"/>
      <c r="AK299" s="11"/>
    </row>
    <row r="300" ht="13.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89"/>
      <c r="AB300" s="11"/>
      <c r="AC300" s="264"/>
      <c r="AD300" s="264"/>
      <c r="AE300" s="11"/>
      <c r="AF300" s="11"/>
      <c r="AG300" s="11"/>
      <c r="AH300" s="11"/>
      <c r="AI300" s="11"/>
      <c r="AJ300" s="11"/>
      <c r="AK300" s="11"/>
    </row>
    <row r="301" ht="13.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89"/>
      <c r="AB301" s="11"/>
      <c r="AC301" s="264"/>
      <c r="AD301" s="264"/>
      <c r="AE301" s="11"/>
      <c r="AF301" s="11"/>
      <c r="AG301" s="11"/>
      <c r="AH301" s="11"/>
      <c r="AI301" s="11"/>
      <c r="AJ301" s="11"/>
      <c r="AK301" s="11"/>
    </row>
    <row r="302" ht="13.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89"/>
      <c r="AB302" s="11"/>
      <c r="AC302" s="264"/>
      <c r="AD302" s="264"/>
      <c r="AE302" s="11"/>
      <c r="AF302" s="11"/>
      <c r="AG302" s="11"/>
      <c r="AH302" s="11"/>
      <c r="AI302" s="11"/>
      <c r="AJ302" s="11"/>
      <c r="AK302" s="11"/>
    </row>
    <row r="303" ht="13.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89"/>
      <c r="AB303" s="11"/>
      <c r="AC303" s="264"/>
      <c r="AD303" s="264"/>
      <c r="AE303" s="11"/>
      <c r="AF303" s="11"/>
      <c r="AG303" s="11"/>
      <c r="AH303" s="11"/>
      <c r="AI303" s="11"/>
      <c r="AJ303" s="11"/>
      <c r="AK303" s="11"/>
    </row>
    <row r="304" ht="13.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89"/>
      <c r="AB304" s="11"/>
      <c r="AC304" s="264"/>
      <c r="AD304" s="264"/>
      <c r="AE304" s="11"/>
      <c r="AF304" s="11"/>
      <c r="AG304" s="11"/>
      <c r="AH304" s="11"/>
      <c r="AI304" s="11"/>
      <c r="AJ304" s="11"/>
      <c r="AK304" s="11"/>
    </row>
    <row r="305" ht="13.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89"/>
      <c r="AB305" s="11"/>
      <c r="AC305" s="264"/>
      <c r="AD305" s="264"/>
      <c r="AE305" s="11"/>
      <c r="AF305" s="11"/>
      <c r="AG305" s="11"/>
      <c r="AH305" s="11"/>
      <c r="AI305" s="11"/>
      <c r="AJ305" s="11"/>
      <c r="AK305" s="11"/>
    </row>
    <row r="306" ht="13.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89"/>
      <c r="AB306" s="11"/>
      <c r="AC306" s="264"/>
      <c r="AD306" s="264"/>
      <c r="AE306" s="11"/>
      <c r="AF306" s="11"/>
      <c r="AG306" s="11"/>
      <c r="AH306" s="11"/>
      <c r="AI306" s="11"/>
      <c r="AJ306" s="11"/>
      <c r="AK306" s="11"/>
    </row>
    <row r="307" ht="13.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89"/>
      <c r="AB307" s="11"/>
      <c r="AC307" s="264"/>
      <c r="AD307" s="264"/>
      <c r="AE307" s="11"/>
      <c r="AF307" s="11"/>
      <c r="AG307" s="11"/>
      <c r="AH307" s="11"/>
      <c r="AI307" s="11"/>
      <c r="AJ307" s="11"/>
      <c r="AK307" s="11"/>
    </row>
    <row r="308" ht="13.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89"/>
      <c r="AB308" s="11"/>
      <c r="AC308" s="264"/>
      <c r="AD308" s="264"/>
      <c r="AE308" s="11"/>
      <c r="AF308" s="11"/>
      <c r="AG308" s="11"/>
      <c r="AH308" s="11"/>
      <c r="AI308" s="11"/>
      <c r="AJ308" s="11"/>
      <c r="AK308" s="11"/>
    </row>
    <row r="309" ht="13.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89"/>
      <c r="AB309" s="11"/>
      <c r="AC309" s="264"/>
      <c r="AD309" s="264"/>
      <c r="AE309" s="11"/>
      <c r="AF309" s="11"/>
      <c r="AG309" s="11"/>
      <c r="AH309" s="11"/>
      <c r="AI309" s="11"/>
      <c r="AJ309" s="11"/>
      <c r="AK309" s="11"/>
    </row>
    <row r="310" ht="13.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89"/>
      <c r="AB310" s="11"/>
      <c r="AC310" s="264"/>
      <c r="AD310" s="264"/>
      <c r="AE310" s="11"/>
      <c r="AF310" s="11"/>
      <c r="AG310" s="11"/>
      <c r="AH310" s="11"/>
      <c r="AI310" s="11"/>
      <c r="AJ310" s="11"/>
      <c r="AK310" s="11"/>
    </row>
    <row r="311" ht="13.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89"/>
      <c r="AB311" s="11"/>
      <c r="AC311" s="264"/>
      <c r="AD311" s="264"/>
      <c r="AE311" s="11"/>
      <c r="AF311" s="11"/>
      <c r="AG311" s="11"/>
      <c r="AH311" s="11"/>
      <c r="AI311" s="11"/>
      <c r="AJ311" s="11"/>
      <c r="AK311" s="11"/>
    </row>
    <row r="312" ht="13.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89"/>
      <c r="AB312" s="11"/>
      <c r="AC312" s="264"/>
      <c r="AD312" s="264"/>
      <c r="AE312" s="11"/>
      <c r="AF312" s="11"/>
      <c r="AG312" s="11"/>
      <c r="AH312" s="11"/>
      <c r="AI312" s="11"/>
      <c r="AJ312" s="11"/>
      <c r="AK312" s="11"/>
    </row>
    <row r="313" ht="13.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89"/>
      <c r="AB313" s="11"/>
      <c r="AC313" s="264"/>
      <c r="AD313" s="264"/>
      <c r="AE313" s="11"/>
      <c r="AF313" s="11"/>
      <c r="AG313" s="11"/>
      <c r="AH313" s="11"/>
      <c r="AI313" s="11"/>
      <c r="AJ313" s="11"/>
      <c r="AK313" s="11"/>
    </row>
    <row r="314" ht="13.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89"/>
      <c r="AB314" s="11"/>
      <c r="AC314" s="264"/>
      <c r="AD314" s="264"/>
      <c r="AE314" s="11"/>
      <c r="AF314" s="11"/>
      <c r="AG314" s="11"/>
      <c r="AH314" s="11"/>
      <c r="AI314" s="11"/>
      <c r="AJ314" s="11"/>
      <c r="AK314" s="11"/>
    </row>
    <row r="315" ht="13.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89"/>
      <c r="AB315" s="11"/>
      <c r="AC315" s="264"/>
      <c r="AD315" s="264"/>
      <c r="AE315" s="11"/>
      <c r="AF315" s="11"/>
      <c r="AG315" s="11"/>
      <c r="AH315" s="11"/>
      <c r="AI315" s="11"/>
      <c r="AJ315" s="11"/>
      <c r="AK315" s="11"/>
    </row>
    <row r="316" ht="13.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89"/>
      <c r="AB316" s="11"/>
      <c r="AC316" s="264"/>
      <c r="AD316" s="264"/>
      <c r="AE316" s="11"/>
      <c r="AF316" s="11"/>
      <c r="AG316" s="11"/>
      <c r="AH316" s="11"/>
      <c r="AI316" s="11"/>
      <c r="AJ316" s="11"/>
      <c r="AK316" s="11"/>
    </row>
    <row r="317" ht="13.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89"/>
      <c r="AB317" s="11"/>
      <c r="AC317" s="264"/>
      <c r="AD317" s="264"/>
      <c r="AE317" s="11"/>
      <c r="AF317" s="11"/>
      <c r="AG317" s="11"/>
      <c r="AH317" s="11"/>
      <c r="AI317" s="11"/>
      <c r="AJ317" s="11"/>
      <c r="AK317" s="11"/>
    </row>
    <row r="318" ht="13.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89"/>
      <c r="AB318" s="11"/>
      <c r="AC318" s="264"/>
      <c r="AD318" s="264"/>
      <c r="AE318" s="11"/>
      <c r="AF318" s="11"/>
      <c r="AG318" s="11"/>
      <c r="AH318" s="11"/>
      <c r="AI318" s="11"/>
      <c r="AJ318" s="11"/>
      <c r="AK318" s="11"/>
    </row>
    <row r="319" ht="13.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89"/>
      <c r="AB319" s="11"/>
      <c r="AC319" s="264"/>
      <c r="AD319" s="264"/>
      <c r="AE319" s="11"/>
      <c r="AF319" s="11"/>
      <c r="AG319" s="11"/>
      <c r="AH319" s="11"/>
      <c r="AI319" s="11"/>
      <c r="AJ319" s="11"/>
      <c r="AK319" s="11"/>
    </row>
    <row r="320" ht="13.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89"/>
      <c r="AB320" s="11"/>
      <c r="AC320" s="264"/>
      <c r="AD320" s="264"/>
      <c r="AE320" s="11"/>
      <c r="AF320" s="11"/>
      <c r="AG320" s="11"/>
      <c r="AH320" s="11"/>
      <c r="AI320" s="11"/>
      <c r="AJ320" s="11"/>
      <c r="AK320" s="11"/>
    </row>
    <row r="321" ht="13.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89"/>
      <c r="AB321" s="11"/>
      <c r="AC321" s="264"/>
      <c r="AD321" s="264"/>
      <c r="AE321" s="11"/>
      <c r="AF321" s="11"/>
      <c r="AG321" s="11"/>
      <c r="AH321" s="11"/>
      <c r="AI321" s="11"/>
      <c r="AJ321" s="11"/>
      <c r="AK321" s="11"/>
    </row>
    <row r="322" ht="13.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89"/>
      <c r="AB322" s="11"/>
      <c r="AC322" s="264"/>
      <c r="AD322" s="264"/>
      <c r="AE322" s="11"/>
      <c r="AF322" s="11"/>
      <c r="AG322" s="11"/>
      <c r="AH322" s="11"/>
      <c r="AI322" s="11"/>
      <c r="AJ322" s="11"/>
      <c r="AK322" s="11"/>
    </row>
    <row r="323" ht="13.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89"/>
      <c r="AB323" s="11"/>
      <c r="AC323" s="264"/>
      <c r="AD323" s="264"/>
      <c r="AE323" s="11"/>
      <c r="AF323" s="11"/>
      <c r="AG323" s="11"/>
      <c r="AH323" s="11"/>
      <c r="AI323" s="11"/>
      <c r="AJ323" s="11"/>
      <c r="AK323" s="11"/>
    </row>
    <row r="324" ht="13.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89"/>
      <c r="AB324" s="11"/>
      <c r="AC324" s="264"/>
      <c r="AD324" s="264"/>
      <c r="AE324" s="11"/>
      <c r="AF324" s="11"/>
      <c r="AG324" s="11"/>
      <c r="AH324" s="11"/>
      <c r="AI324" s="11"/>
      <c r="AJ324" s="11"/>
      <c r="AK324" s="11"/>
    </row>
    <row r="325" ht="13.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89"/>
      <c r="AB325" s="11"/>
      <c r="AC325" s="264"/>
      <c r="AD325" s="264"/>
      <c r="AE325" s="11"/>
      <c r="AF325" s="11"/>
      <c r="AG325" s="11"/>
      <c r="AH325" s="11"/>
      <c r="AI325" s="11"/>
      <c r="AJ325" s="11"/>
      <c r="AK325" s="11"/>
    </row>
    <row r="326" ht="13.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89"/>
      <c r="AB326" s="11"/>
      <c r="AC326" s="264"/>
      <c r="AD326" s="264"/>
      <c r="AE326" s="11"/>
      <c r="AF326" s="11"/>
      <c r="AG326" s="11"/>
      <c r="AH326" s="11"/>
      <c r="AI326" s="11"/>
      <c r="AJ326" s="11"/>
      <c r="AK326" s="11"/>
    </row>
    <row r="327" ht="13.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89"/>
      <c r="AB327" s="11"/>
      <c r="AC327" s="264"/>
      <c r="AD327" s="264"/>
      <c r="AE327" s="11"/>
      <c r="AF327" s="11"/>
      <c r="AG327" s="11"/>
      <c r="AH327" s="11"/>
      <c r="AI327" s="11"/>
      <c r="AJ327" s="11"/>
      <c r="AK327" s="11"/>
    </row>
    <row r="328" ht="13.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89"/>
      <c r="AB328" s="11"/>
      <c r="AC328" s="264"/>
      <c r="AD328" s="264"/>
      <c r="AE328" s="11"/>
      <c r="AF328" s="11"/>
      <c r="AG328" s="11"/>
      <c r="AH328" s="11"/>
      <c r="AI328" s="11"/>
      <c r="AJ328" s="11"/>
      <c r="AK328" s="11"/>
    </row>
    <row r="329" ht="13.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89"/>
      <c r="AB329" s="11"/>
      <c r="AC329" s="264"/>
      <c r="AD329" s="264"/>
      <c r="AE329" s="11"/>
      <c r="AF329" s="11"/>
      <c r="AG329" s="11"/>
      <c r="AH329" s="11"/>
      <c r="AI329" s="11"/>
      <c r="AJ329" s="11"/>
      <c r="AK329" s="11"/>
    </row>
    <row r="330" ht="13.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89"/>
      <c r="AB330" s="11"/>
      <c r="AC330" s="264"/>
      <c r="AD330" s="264"/>
      <c r="AE330" s="11"/>
      <c r="AF330" s="11"/>
      <c r="AG330" s="11"/>
      <c r="AH330" s="11"/>
      <c r="AI330" s="11"/>
      <c r="AJ330" s="11"/>
      <c r="AK330" s="11"/>
    </row>
    <row r="331" ht="13.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89"/>
      <c r="AB331" s="11"/>
      <c r="AC331" s="264"/>
      <c r="AD331" s="264"/>
      <c r="AE331" s="11"/>
      <c r="AF331" s="11"/>
      <c r="AG331" s="11"/>
      <c r="AH331" s="11"/>
      <c r="AI331" s="11"/>
      <c r="AJ331" s="11"/>
      <c r="AK331" s="11"/>
    </row>
    <row r="332" ht="13.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89"/>
      <c r="AB332" s="11"/>
      <c r="AC332" s="264"/>
      <c r="AD332" s="264"/>
      <c r="AE332" s="11"/>
      <c r="AF332" s="11"/>
      <c r="AG332" s="11"/>
      <c r="AH332" s="11"/>
      <c r="AI332" s="11"/>
      <c r="AJ332" s="11"/>
      <c r="AK332" s="11"/>
    </row>
    <row r="333" ht="13.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89"/>
      <c r="AB333" s="11"/>
      <c r="AC333" s="264"/>
      <c r="AD333" s="264"/>
      <c r="AE333" s="11"/>
      <c r="AF333" s="11"/>
      <c r="AG333" s="11"/>
      <c r="AH333" s="11"/>
      <c r="AI333" s="11"/>
      <c r="AJ333" s="11"/>
      <c r="AK333" s="11"/>
    </row>
    <row r="334" ht="13.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89"/>
      <c r="AB334" s="11"/>
      <c r="AC334" s="264"/>
      <c r="AD334" s="264"/>
      <c r="AE334" s="11"/>
      <c r="AF334" s="11"/>
      <c r="AG334" s="11"/>
      <c r="AH334" s="11"/>
      <c r="AI334" s="11"/>
      <c r="AJ334" s="11"/>
      <c r="AK334" s="11"/>
    </row>
    <row r="335" ht="13.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89"/>
      <c r="AB335" s="11"/>
      <c r="AC335" s="264"/>
      <c r="AD335" s="264"/>
      <c r="AE335" s="11"/>
      <c r="AF335" s="11"/>
      <c r="AG335" s="11"/>
      <c r="AH335" s="11"/>
      <c r="AI335" s="11"/>
      <c r="AJ335" s="11"/>
      <c r="AK335" s="11"/>
    </row>
    <row r="336" ht="13.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89"/>
      <c r="AB336" s="11"/>
      <c r="AC336" s="264"/>
      <c r="AD336" s="264"/>
      <c r="AE336" s="11"/>
      <c r="AF336" s="11"/>
      <c r="AG336" s="11"/>
      <c r="AH336" s="11"/>
      <c r="AI336" s="11"/>
      <c r="AJ336" s="11"/>
      <c r="AK336" s="11"/>
    </row>
    <row r="337" ht="13.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89"/>
      <c r="AB337" s="11"/>
      <c r="AC337" s="264"/>
      <c r="AD337" s="264"/>
      <c r="AE337" s="11"/>
      <c r="AF337" s="11"/>
      <c r="AG337" s="11"/>
      <c r="AH337" s="11"/>
      <c r="AI337" s="11"/>
      <c r="AJ337" s="11"/>
      <c r="AK337" s="11"/>
    </row>
    <row r="338" ht="13.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89"/>
      <c r="AB338" s="11"/>
      <c r="AC338" s="264"/>
      <c r="AD338" s="264"/>
      <c r="AE338" s="11"/>
      <c r="AF338" s="11"/>
      <c r="AG338" s="11"/>
      <c r="AH338" s="11"/>
      <c r="AI338" s="11"/>
      <c r="AJ338" s="11"/>
      <c r="AK338" s="11"/>
    </row>
    <row r="339" ht="13.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89"/>
      <c r="AB339" s="11"/>
      <c r="AC339" s="264"/>
      <c r="AD339" s="264"/>
      <c r="AE339" s="11"/>
      <c r="AF339" s="11"/>
      <c r="AG339" s="11"/>
      <c r="AH339" s="11"/>
      <c r="AI339" s="11"/>
      <c r="AJ339" s="11"/>
      <c r="AK339" s="11"/>
    </row>
    <row r="340" ht="13.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89"/>
      <c r="AB340" s="11"/>
      <c r="AC340" s="264"/>
      <c r="AD340" s="264"/>
      <c r="AE340" s="11"/>
      <c r="AF340" s="11"/>
      <c r="AG340" s="11"/>
      <c r="AH340" s="11"/>
      <c r="AI340" s="11"/>
      <c r="AJ340" s="11"/>
      <c r="AK340" s="11"/>
    </row>
    <row r="341" ht="13.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89"/>
      <c r="AB341" s="11"/>
      <c r="AC341" s="264"/>
      <c r="AD341" s="264"/>
      <c r="AE341" s="11"/>
      <c r="AF341" s="11"/>
      <c r="AG341" s="11"/>
      <c r="AH341" s="11"/>
      <c r="AI341" s="11"/>
      <c r="AJ341" s="11"/>
      <c r="AK341" s="11"/>
    </row>
    <row r="342" ht="13.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89"/>
      <c r="AB342" s="11"/>
      <c r="AC342" s="264"/>
      <c r="AD342" s="264"/>
      <c r="AE342" s="11"/>
      <c r="AF342" s="11"/>
      <c r="AG342" s="11"/>
      <c r="AH342" s="11"/>
      <c r="AI342" s="11"/>
      <c r="AJ342" s="11"/>
      <c r="AK342" s="11"/>
    </row>
    <row r="343" ht="13.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89"/>
      <c r="AB343" s="11"/>
      <c r="AC343" s="264"/>
      <c r="AD343" s="264"/>
      <c r="AE343" s="11"/>
      <c r="AF343" s="11"/>
      <c r="AG343" s="11"/>
      <c r="AH343" s="11"/>
      <c r="AI343" s="11"/>
      <c r="AJ343" s="11"/>
      <c r="AK343" s="11"/>
    </row>
    <row r="344" ht="13.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89"/>
      <c r="AB344" s="11"/>
      <c r="AC344" s="264"/>
      <c r="AD344" s="264"/>
      <c r="AE344" s="11"/>
      <c r="AF344" s="11"/>
      <c r="AG344" s="11"/>
      <c r="AH344" s="11"/>
      <c r="AI344" s="11"/>
      <c r="AJ344" s="11"/>
      <c r="AK344" s="11"/>
    </row>
    <row r="345" ht="13.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89"/>
      <c r="AB345" s="11"/>
      <c r="AC345" s="264"/>
      <c r="AD345" s="264"/>
      <c r="AE345" s="11"/>
      <c r="AF345" s="11"/>
      <c r="AG345" s="11"/>
      <c r="AH345" s="11"/>
      <c r="AI345" s="11"/>
      <c r="AJ345" s="11"/>
      <c r="AK345" s="11"/>
    </row>
    <row r="346" ht="13.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89"/>
      <c r="AB346" s="11"/>
      <c r="AC346" s="264"/>
      <c r="AD346" s="264"/>
      <c r="AE346" s="11"/>
      <c r="AF346" s="11"/>
      <c r="AG346" s="11"/>
      <c r="AH346" s="11"/>
      <c r="AI346" s="11"/>
      <c r="AJ346" s="11"/>
      <c r="AK346" s="11"/>
    </row>
    <row r="347" ht="13.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89"/>
      <c r="AB347" s="11"/>
      <c r="AC347" s="264"/>
      <c r="AD347" s="264"/>
      <c r="AE347" s="11"/>
      <c r="AF347" s="11"/>
      <c r="AG347" s="11"/>
      <c r="AH347" s="11"/>
      <c r="AI347" s="11"/>
      <c r="AJ347" s="11"/>
      <c r="AK347" s="11"/>
    </row>
    <row r="348" ht="13.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89"/>
      <c r="AB348" s="11"/>
      <c r="AC348" s="264"/>
      <c r="AD348" s="264"/>
      <c r="AE348" s="11"/>
      <c r="AF348" s="11"/>
      <c r="AG348" s="11"/>
      <c r="AH348" s="11"/>
      <c r="AI348" s="11"/>
      <c r="AJ348" s="11"/>
      <c r="AK348" s="11"/>
    </row>
    <row r="349" ht="13.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89"/>
      <c r="AB349" s="11"/>
      <c r="AC349" s="264"/>
      <c r="AD349" s="264"/>
      <c r="AE349" s="11"/>
      <c r="AF349" s="11"/>
      <c r="AG349" s="11"/>
      <c r="AH349" s="11"/>
      <c r="AI349" s="11"/>
      <c r="AJ349" s="11"/>
      <c r="AK349" s="11"/>
    </row>
    <row r="350" ht="13.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89"/>
      <c r="AB350" s="11"/>
      <c r="AC350" s="264"/>
      <c r="AD350" s="264"/>
      <c r="AE350" s="11"/>
      <c r="AF350" s="11"/>
      <c r="AG350" s="11"/>
      <c r="AH350" s="11"/>
      <c r="AI350" s="11"/>
      <c r="AJ350" s="11"/>
      <c r="AK350" s="11"/>
    </row>
    <row r="351" ht="13.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89"/>
      <c r="AB351" s="11"/>
      <c r="AC351" s="264"/>
      <c r="AD351" s="264"/>
      <c r="AE351" s="11"/>
      <c r="AF351" s="11"/>
      <c r="AG351" s="11"/>
      <c r="AH351" s="11"/>
      <c r="AI351" s="11"/>
      <c r="AJ351" s="11"/>
      <c r="AK351" s="11"/>
    </row>
    <row r="352" ht="13.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89"/>
      <c r="AB352" s="11"/>
      <c r="AC352" s="264"/>
      <c r="AD352" s="264"/>
      <c r="AE352" s="11"/>
      <c r="AF352" s="11"/>
      <c r="AG352" s="11"/>
      <c r="AH352" s="11"/>
      <c r="AI352" s="11"/>
      <c r="AJ352" s="11"/>
      <c r="AK352" s="11"/>
    </row>
    <row r="353" ht="13.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89"/>
      <c r="AB353" s="11"/>
      <c r="AC353" s="264"/>
      <c r="AD353" s="264"/>
      <c r="AE353" s="11"/>
      <c r="AF353" s="11"/>
      <c r="AG353" s="11"/>
      <c r="AH353" s="11"/>
      <c r="AI353" s="11"/>
      <c r="AJ353" s="11"/>
      <c r="AK353" s="11"/>
    </row>
    <row r="354" ht="13.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89"/>
      <c r="AB354" s="11"/>
      <c r="AC354" s="264"/>
      <c r="AD354" s="264"/>
      <c r="AE354" s="11"/>
      <c r="AF354" s="11"/>
      <c r="AG354" s="11"/>
      <c r="AH354" s="11"/>
      <c r="AI354" s="11"/>
      <c r="AJ354" s="11"/>
      <c r="AK354" s="11"/>
    </row>
    <row r="355" ht="13.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89"/>
      <c r="AB355" s="11"/>
      <c r="AC355" s="264"/>
      <c r="AD355" s="264"/>
      <c r="AE355" s="11"/>
      <c r="AF355" s="11"/>
      <c r="AG355" s="11"/>
      <c r="AH355" s="11"/>
      <c r="AI355" s="11"/>
      <c r="AJ355" s="11"/>
      <c r="AK355" s="11"/>
    </row>
    <row r="356" ht="13.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89"/>
      <c r="AB356" s="11"/>
      <c r="AC356" s="264"/>
      <c r="AD356" s="264"/>
      <c r="AE356" s="11"/>
      <c r="AF356" s="11"/>
      <c r="AG356" s="11"/>
      <c r="AH356" s="11"/>
      <c r="AI356" s="11"/>
      <c r="AJ356" s="11"/>
      <c r="AK356" s="11"/>
    </row>
    <row r="357" ht="13.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89"/>
      <c r="AB357" s="11"/>
      <c r="AC357" s="264"/>
      <c r="AD357" s="264"/>
      <c r="AE357" s="11"/>
      <c r="AF357" s="11"/>
      <c r="AG357" s="11"/>
      <c r="AH357" s="11"/>
      <c r="AI357" s="11"/>
      <c r="AJ357" s="11"/>
      <c r="AK357" s="11"/>
    </row>
    <row r="358" ht="13.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89"/>
      <c r="AB358" s="11"/>
      <c r="AC358" s="264"/>
      <c r="AD358" s="264"/>
      <c r="AE358" s="11"/>
      <c r="AF358" s="11"/>
      <c r="AG358" s="11"/>
      <c r="AH358" s="11"/>
      <c r="AI358" s="11"/>
      <c r="AJ358" s="11"/>
      <c r="AK358" s="11"/>
    </row>
    <row r="359" ht="13.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89"/>
      <c r="AB359" s="11"/>
      <c r="AC359" s="264"/>
      <c r="AD359" s="264"/>
      <c r="AE359" s="11"/>
      <c r="AF359" s="11"/>
      <c r="AG359" s="11"/>
      <c r="AH359" s="11"/>
      <c r="AI359" s="11"/>
      <c r="AJ359" s="11"/>
      <c r="AK359" s="11"/>
    </row>
    <row r="360" ht="13.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89"/>
      <c r="AB360" s="11"/>
      <c r="AC360" s="264"/>
      <c r="AD360" s="264"/>
      <c r="AE360" s="11"/>
      <c r="AF360" s="11"/>
      <c r="AG360" s="11"/>
      <c r="AH360" s="11"/>
      <c r="AI360" s="11"/>
      <c r="AJ360" s="11"/>
      <c r="AK360" s="11"/>
    </row>
    <row r="361" ht="13.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89"/>
      <c r="AB361" s="11"/>
      <c r="AC361" s="264"/>
      <c r="AD361" s="264"/>
      <c r="AE361" s="11"/>
      <c r="AF361" s="11"/>
      <c r="AG361" s="11"/>
      <c r="AH361" s="11"/>
      <c r="AI361" s="11"/>
      <c r="AJ361" s="11"/>
      <c r="AK361" s="11"/>
    </row>
    <row r="362" ht="13.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89"/>
      <c r="AB362" s="11"/>
      <c r="AC362" s="264"/>
      <c r="AD362" s="264"/>
      <c r="AE362" s="11"/>
      <c r="AF362" s="11"/>
      <c r="AG362" s="11"/>
      <c r="AH362" s="11"/>
      <c r="AI362" s="11"/>
      <c r="AJ362" s="11"/>
      <c r="AK362" s="11"/>
    </row>
    <row r="363" ht="13.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89"/>
      <c r="AB363" s="11"/>
      <c r="AC363" s="264"/>
      <c r="AD363" s="264"/>
      <c r="AE363" s="11"/>
      <c r="AF363" s="11"/>
      <c r="AG363" s="11"/>
      <c r="AH363" s="11"/>
      <c r="AI363" s="11"/>
      <c r="AJ363" s="11"/>
      <c r="AK363" s="11"/>
    </row>
    <row r="364" ht="13.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89"/>
      <c r="AB364" s="11"/>
      <c r="AC364" s="264"/>
      <c r="AD364" s="264"/>
      <c r="AE364" s="11"/>
      <c r="AF364" s="11"/>
      <c r="AG364" s="11"/>
      <c r="AH364" s="11"/>
      <c r="AI364" s="11"/>
      <c r="AJ364" s="11"/>
      <c r="AK364" s="11"/>
    </row>
    <row r="365" ht="13.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89"/>
      <c r="AB365" s="11"/>
      <c r="AC365" s="264"/>
      <c r="AD365" s="264"/>
      <c r="AE365" s="11"/>
      <c r="AF365" s="11"/>
      <c r="AG365" s="11"/>
      <c r="AH365" s="11"/>
      <c r="AI365" s="11"/>
      <c r="AJ365" s="11"/>
      <c r="AK365" s="11"/>
    </row>
    <row r="366" ht="13.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89"/>
      <c r="AB366" s="11"/>
      <c r="AC366" s="264"/>
      <c r="AD366" s="264"/>
      <c r="AE366" s="11"/>
      <c r="AF366" s="11"/>
      <c r="AG366" s="11"/>
      <c r="AH366" s="11"/>
      <c r="AI366" s="11"/>
      <c r="AJ366" s="11"/>
      <c r="AK366" s="11"/>
    </row>
    <row r="367" ht="13.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89"/>
      <c r="AB367" s="11"/>
      <c r="AC367" s="264"/>
      <c r="AD367" s="264"/>
      <c r="AE367" s="11"/>
      <c r="AF367" s="11"/>
      <c r="AG367" s="11"/>
      <c r="AH367" s="11"/>
      <c r="AI367" s="11"/>
      <c r="AJ367" s="11"/>
      <c r="AK367" s="11"/>
    </row>
    <row r="368" ht="13.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89"/>
      <c r="AB368" s="11"/>
      <c r="AC368" s="264"/>
      <c r="AD368" s="264"/>
      <c r="AE368" s="11"/>
      <c r="AF368" s="11"/>
      <c r="AG368" s="11"/>
      <c r="AH368" s="11"/>
      <c r="AI368" s="11"/>
      <c r="AJ368" s="11"/>
      <c r="AK368" s="11"/>
    </row>
    <row r="369" ht="13.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89"/>
      <c r="AB369" s="11"/>
      <c r="AC369" s="264"/>
      <c r="AD369" s="264"/>
      <c r="AE369" s="11"/>
      <c r="AF369" s="11"/>
      <c r="AG369" s="11"/>
      <c r="AH369" s="11"/>
      <c r="AI369" s="11"/>
      <c r="AJ369" s="11"/>
      <c r="AK369" s="11"/>
    </row>
    <row r="370" ht="13.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89"/>
      <c r="AB370" s="11"/>
      <c r="AC370" s="264"/>
      <c r="AD370" s="264"/>
      <c r="AE370" s="11"/>
      <c r="AF370" s="11"/>
      <c r="AG370" s="11"/>
      <c r="AH370" s="11"/>
      <c r="AI370" s="11"/>
      <c r="AJ370" s="11"/>
      <c r="AK370" s="11"/>
    </row>
    <row r="371" ht="13.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89"/>
      <c r="AB371" s="11"/>
      <c r="AC371" s="264"/>
      <c r="AD371" s="264"/>
      <c r="AE371" s="11"/>
      <c r="AF371" s="11"/>
      <c r="AG371" s="11"/>
      <c r="AH371" s="11"/>
      <c r="AI371" s="11"/>
      <c r="AJ371" s="11"/>
      <c r="AK371" s="11"/>
    </row>
    <row r="372" ht="13.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89"/>
      <c r="AB372" s="11"/>
      <c r="AC372" s="264"/>
      <c r="AD372" s="264"/>
      <c r="AE372" s="11"/>
      <c r="AF372" s="11"/>
      <c r="AG372" s="11"/>
      <c r="AH372" s="11"/>
      <c r="AI372" s="11"/>
      <c r="AJ372" s="11"/>
      <c r="AK372" s="11"/>
    </row>
    <row r="373" ht="13.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89"/>
      <c r="AB373" s="11"/>
      <c r="AC373" s="264"/>
      <c r="AD373" s="264"/>
      <c r="AE373" s="11"/>
      <c r="AF373" s="11"/>
      <c r="AG373" s="11"/>
      <c r="AH373" s="11"/>
      <c r="AI373" s="11"/>
      <c r="AJ373" s="11"/>
      <c r="AK373" s="11"/>
    </row>
    <row r="374" ht="13.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89"/>
      <c r="AB374" s="11"/>
      <c r="AC374" s="264"/>
      <c r="AD374" s="264"/>
      <c r="AE374" s="11"/>
      <c r="AF374" s="11"/>
      <c r="AG374" s="11"/>
      <c r="AH374" s="11"/>
      <c r="AI374" s="11"/>
      <c r="AJ374" s="11"/>
      <c r="AK374" s="11"/>
    </row>
    <row r="375" ht="13.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89"/>
      <c r="AB375" s="11"/>
      <c r="AC375" s="264"/>
      <c r="AD375" s="264"/>
      <c r="AE375" s="11"/>
      <c r="AF375" s="11"/>
      <c r="AG375" s="11"/>
      <c r="AH375" s="11"/>
      <c r="AI375" s="11"/>
      <c r="AJ375" s="11"/>
      <c r="AK375" s="11"/>
    </row>
    <row r="376" ht="13.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89"/>
      <c r="AB376" s="11"/>
      <c r="AC376" s="264"/>
      <c r="AD376" s="264"/>
      <c r="AE376" s="11"/>
      <c r="AF376" s="11"/>
      <c r="AG376" s="11"/>
      <c r="AH376" s="11"/>
      <c r="AI376" s="11"/>
      <c r="AJ376" s="11"/>
      <c r="AK376" s="11"/>
    </row>
    <row r="377" ht="13.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89"/>
      <c r="AB377" s="11"/>
      <c r="AC377" s="264"/>
      <c r="AD377" s="264"/>
      <c r="AE377" s="11"/>
      <c r="AF377" s="11"/>
      <c r="AG377" s="11"/>
      <c r="AH377" s="11"/>
      <c r="AI377" s="11"/>
      <c r="AJ377" s="11"/>
      <c r="AK377" s="11"/>
    </row>
    <row r="378" ht="13.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89"/>
      <c r="AB378" s="11"/>
      <c r="AC378" s="264"/>
      <c r="AD378" s="264"/>
      <c r="AE378" s="11"/>
      <c r="AF378" s="11"/>
      <c r="AG378" s="11"/>
      <c r="AH378" s="11"/>
      <c r="AI378" s="11"/>
      <c r="AJ378" s="11"/>
      <c r="AK378" s="11"/>
    </row>
    <row r="379" ht="13.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89"/>
      <c r="AB379" s="11"/>
      <c r="AC379" s="264"/>
      <c r="AD379" s="264"/>
      <c r="AE379" s="11"/>
      <c r="AF379" s="11"/>
      <c r="AG379" s="11"/>
      <c r="AH379" s="11"/>
      <c r="AI379" s="11"/>
      <c r="AJ379" s="11"/>
      <c r="AK379" s="11"/>
    </row>
    <row r="380" ht="13.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89"/>
      <c r="AB380" s="11"/>
      <c r="AC380" s="264"/>
      <c r="AD380" s="264"/>
      <c r="AE380" s="11"/>
      <c r="AF380" s="11"/>
      <c r="AG380" s="11"/>
      <c r="AH380" s="11"/>
      <c r="AI380" s="11"/>
      <c r="AJ380" s="11"/>
      <c r="AK380" s="11"/>
    </row>
    <row r="381" ht="13.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89"/>
      <c r="AB381" s="11"/>
      <c r="AC381" s="264"/>
      <c r="AD381" s="264"/>
      <c r="AE381" s="11"/>
      <c r="AF381" s="11"/>
      <c r="AG381" s="11"/>
      <c r="AH381" s="11"/>
      <c r="AI381" s="11"/>
      <c r="AJ381" s="11"/>
      <c r="AK381" s="11"/>
    </row>
    <row r="382" ht="13.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89"/>
      <c r="AB382" s="11"/>
      <c r="AC382" s="264"/>
      <c r="AD382" s="264"/>
      <c r="AE382" s="11"/>
      <c r="AF382" s="11"/>
      <c r="AG382" s="11"/>
      <c r="AH382" s="11"/>
      <c r="AI382" s="11"/>
      <c r="AJ382" s="11"/>
      <c r="AK382" s="11"/>
    </row>
    <row r="383" ht="13.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89"/>
      <c r="AB383" s="11"/>
      <c r="AC383" s="264"/>
      <c r="AD383" s="264"/>
      <c r="AE383" s="11"/>
      <c r="AF383" s="11"/>
      <c r="AG383" s="11"/>
      <c r="AH383" s="11"/>
      <c r="AI383" s="11"/>
      <c r="AJ383" s="11"/>
      <c r="AK383" s="11"/>
    </row>
    <row r="384" ht="13.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89"/>
      <c r="AB384" s="11"/>
      <c r="AC384" s="264"/>
      <c r="AD384" s="264"/>
      <c r="AE384" s="11"/>
      <c r="AF384" s="11"/>
      <c r="AG384" s="11"/>
      <c r="AH384" s="11"/>
      <c r="AI384" s="11"/>
      <c r="AJ384" s="11"/>
      <c r="AK384" s="11"/>
    </row>
    <row r="385" ht="13.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89"/>
      <c r="AB385" s="11"/>
      <c r="AC385" s="264"/>
      <c r="AD385" s="264"/>
      <c r="AE385" s="11"/>
      <c r="AF385" s="11"/>
      <c r="AG385" s="11"/>
      <c r="AH385" s="11"/>
      <c r="AI385" s="11"/>
      <c r="AJ385" s="11"/>
      <c r="AK385" s="11"/>
    </row>
    <row r="386" ht="13.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89"/>
      <c r="AB386" s="11"/>
      <c r="AC386" s="264"/>
      <c r="AD386" s="264"/>
      <c r="AE386" s="11"/>
      <c r="AF386" s="11"/>
      <c r="AG386" s="11"/>
      <c r="AH386" s="11"/>
      <c r="AI386" s="11"/>
      <c r="AJ386" s="11"/>
      <c r="AK386" s="11"/>
    </row>
    <row r="387" ht="13.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89"/>
      <c r="AB387" s="11"/>
      <c r="AC387" s="264"/>
      <c r="AD387" s="264"/>
      <c r="AE387" s="11"/>
      <c r="AF387" s="11"/>
      <c r="AG387" s="11"/>
      <c r="AH387" s="11"/>
      <c r="AI387" s="11"/>
      <c r="AJ387" s="11"/>
      <c r="AK387" s="11"/>
    </row>
    <row r="388" ht="13.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89"/>
      <c r="AB388" s="11"/>
      <c r="AC388" s="264"/>
      <c r="AD388" s="264"/>
      <c r="AE388" s="11"/>
      <c r="AF388" s="11"/>
      <c r="AG388" s="11"/>
      <c r="AH388" s="11"/>
      <c r="AI388" s="11"/>
      <c r="AJ388" s="11"/>
      <c r="AK388" s="11"/>
    </row>
    <row r="389" ht="13.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89"/>
      <c r="AB389" s="11"/>
      <c r="AC389" s="264"/>
      <c r="AD389" s="264"/>
      <c r="AE389" s="11"/>
      <c r="AF389" s="11"/>
      <c r="AG389" s="11"/>
      <c r="AH389" s="11"/>
      <c r="AI389" s="11"/>
      <c r="AJ389" s="11"/>
      <c r="AK389" s="11"/>
    </row>
    <row r="390" ht="13.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89"/>
      <c r="AB390" s="11"/>
      <c r="AC390" s="264"/>
      <c r="AD390" s="264"/>
      <c r="AE390" s="11"/>
      <c r="AF390" s="11"/>
      <c r="AG390" s="11"/>
      <c r="AH390" s="11"/>
      <c r="AI390" s="11"/>
      <c r="AJ390" s="11"/>
      <c r="AK390" s="11"/>
    </row>
    <row r="391" ht="13.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89"/>
      <c r="AB391" s="11"/>
      <c r="AC391" s="264"/>
      <c r="AD391" s="264"/>
      <c r="AE391" s="11"/>
      <c r="AF391" s="11"/>
      <c r="AG391" s="11"/>
      <c r="AH391" s="11"/>
      <c r="AI391" s="11"/>
      <c r="AJ391" s="11"/>
      <c r="AK391" s="11"/>
    </row>
    <row r="392" ht="13.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89"/>
      <c r="AB392" s="11"/>
      <c r="AC392" s="264"/>
      <c r="AD392" s="264"/>
      <c r="AE392" s="11"/>
      <c r="AF392" s="11"/>
      <c r="AG392" s="11"/>
      <c r="AH392" s="11"/>
      <c r="AI392" s="11"/>
      <c r="AJ392" s="11"/>
      <c r="AK392" s="11"/>
    </row>
    <row r="393" ht="13.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89"/>
      <c r="AB393" s="11"/>
      <c r="AC393" s="264"/>
      <c r="AD393" s="264"/>
      <c r="AE393" s="11"/>
      <c r="AF393" s="11"/>
      <c r="AG393" s="11"/>
      <c r="AH393" s="11"/>
      <c r="AI393" s="11"/>
      <c r="AJ393" s="11"/>
      <c r="AK393" s="11"/>
    </row>
    <row r="394" ht="13.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89"/>
      <c r="AB394" s="11"/>
      <c r="AC394" s="264"/>
      <c r="AD394" s="264"/>
      <c r="AE394" s="11"/>
      <c r="AF394" s="11"/>
      <c r="AG394" s="11"/>
      <c r="AH394" s="11"/>
      <c r="AI394" s="11"/>
      <c r="AJ394" s="11"/>
      <c r="AK394" s="11"/>
    </row>
    <row r="395" ht="13.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89"/>
      <c r="AB395" s="11"/>
      <c r="AC395" s="264"/>
      <c r="AD395" s="264"/>
      <c r="AE395" s="11"/>
      <c r="AF395" s="11"/>
      <c r="AG395" s="11"/>
      <c r="AH395" s="11"/>
      <c r="AI395" s="11"/>
      <c r="AJ395" s="11"/>
      <c r="AK395" s="11"/>
    </row>
    <row r="396" ht="13.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89"/>
      <c r="AB396" s="11"/>
      <c r="AC396" s="264"/>
      <c r="AD396" s="264"/>
      <c r="AE396" s="11"/>
      <c r="AF396" s="11"/>
      <c r="AG396" s="11"/>
      <c r="AH396" s="11"/>
      <c r="AI396" s="11"/>
      <c r="AJ396" s="11"/>
      <c r="AK396" s="11"/>
    </row>
    <row r="397" ht="13.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89"/>
      <c r="AB397" s="11"/>
      <c r="AC397" s="264"/>
      <c r="AD397" s="264"/>
      <c r="AE397" s="11"/>
      <c r="AF397" s="11"/>
      <c r="AG397" s="11"/>
      <c r="AH397" s="11"/>
      <c r="AI397" s="11"/>
      <c r="AJ397" s="11"/>
      <c r="AK397" s="11"/>
    </row>
    <row r="398" ht="13.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89"/>
      <c r="AB398" s="11"/>
      <c r="AC398" s="264"/>
      <c r="AD398" s="264"/>
      <c r="AE398" s="11"/>
      <c r="AF398" s="11"/>
      <c r="AG398" s="11"/>
      <c r="AH398" s="11"/>
      <c r="AI398" s="11"/>
      <c r="AJ398" s="11"/>
      <c r="AK398" s="11"/>
    </row>
    <row r="399" ht="13.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89"/>
      <c r="AB399" s="11"/>
      <c r="AC399" s="264"/>
      <c r="AD399" s="264"/>
      <c r="AE399" s="11"/>
      <c r="AF399" s="11"/>
      <c r="AG399" s="11"/>
      <c r="AH399" s="11"/>
      <c r="AI399" s="11"/>
      <c r="AJ399" s="11"/>
      <c r="AK399" s="11"/>
    </row>
    <row r="400" ht="13.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89"/>
      <c r="AB400" s="11"/>
      <c r="AC400" s="264"/>
      <c r="AD400" s="264"/>
      <c r="AE400" s="11"/>
      <c r="AF400" s="11"/>
      <c r="AG400" s="11"/>
      <c r="AH400" s="11"/>
      <c r="AI400" s="11"/>
      <c r="AJ400" s="11"/>
      <c r="AK400" s="11"/>
    </row>
    <row r="401" ht="13.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89"/>
      <c r="AB401" s="11"/>
      <c r="AC401" s="264"/>
      <c r="AD401" s="264"/>
      <c r="AE401" s="11"/>
      <c r="AF401" s="11"/>
      <c r="AG401" s="11"/>
      <c r="AH401" s="11"/>
      <c r="AI401" s="11"/>
      <c r="AJ401" s="11"/>
      <c r="AK401" s="11"/>
    </row>
    <row r="402" ht="13.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89"/>
      <c r="AB402" s="11"/>
      <c r="AC402" s="264"/>
      <c r="AD402" s="264"/>
      <c r="AE402" s="11"/>
      <c r="AF402" s="11"/>
      <c r="AG402" s="11"/>
      <c r="AH402" s="11"/>
      <c r="AI402" s="11"/>
      <c r="AJ402" s="11"/>
      <c r="AK402" s="11"/>
    </row>
    <row r="403" ht="13.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89"/>
      <c r="AB403" s="11"/>
      <c r="AC403" s="264"/>
      <c r="AD403" s="264"/>
      <c r="AE403" s="11"/>
      <c r="AF403" s="11"/>
      <c r="AG403" s="11"/>
      <c r="AH403" s="11"/>
      <c r="AI403" s="11"/>
      <c r="AJ403" s="11"/>
      <c r="AK403" s="11"/>
    </row>
    <row r="404" ht="13.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89"/>
      <c r="AB404" s="11"/>
      <c r="AC404" s="264"/>
      <c r="AD404" s="264"/>
      <c r="AE404" s="11"/>
      <c r="AF404" s="11"/>
      <c r="AG404" s="11"/>
      <c r="AH404" s="11"/>
      <c r="AI404" s="11"/>
      <c r="AJ404" s="11"/>
      <c r="AK404" s="11"/>
    </row>
    <row r="405" ht="13.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89"/>
      <c r="AB405" s="11"/>
      <c r="AC405" s="264"/>
      <c r="AD405" s="264"/>
      <c r="AE405" s="11"/>
      <c r="AF405" s="11"/>
      <c r="AG405" s="11"/>
      <c r="AH405" s="11"/>
      <c r="AI405" s="11"/>
      <c r="AJ405" s="11"/>
      <c r="AK405" s="11"/>
    </row>
    <row r="406" ht="13.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89"/>
      <c r="AB406" s="11"/>
      <c r="AC406" s="264"/>
      <c r="AD406" s="264"/>
      <c r="AE406" s="11"/>
      <c r="AF406" s="11"/>
      <c r="AG406" s="11"/>
      <c r="AH406" s="11"/>
      <c r="AI406" s="11"/>
      <c r="AJ406" s="11"/>
      <c r="AK406" s="11"/>
    </row>
    <row r="407" ht="13.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89"/>
      <c r="AB407" s="11"/>
      <c r="AC407" s="264"/>
      <c r="AD407" s="264"/>
      <c r="AE407" s="11"/>
      <c r="AF407" s="11"/>
      <c r="AG407" s="11"/>
      <c r="AH407" s="11"/>
      <c r="AI407" s="11"/>
      <c r="AJ407" s="11"/>
      <c r="AK407" s="11"/>
    </row>
    <row r="408" ht="13.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89"/>
      <c r="AB408" s="11"/>
      <c r="AC408" s="264"/>
      <c r="AD408" s="264"/>
      <c r="AE408" s="11"/>
      <c r="AF408" s="11"/>
      <c r="AG408" s="11"/>
      <c r="AH408" s="11"/>
      <c r="AI408" s="11"/>
      <c r="AJ408" s="11"/>
      <c r="AK408" s="11"/>
    </row>
    <row r="409" ht="13.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89"/>
      <c r="AB409" s="11"/>
      <c r="AC409" s="264"/>
      <c r="AD409" s="264"/>
      <c r="AE409" s="11"/>
      <c r="AF409" s="11"/>
      <c r="AG409" s="11"/>
      <c r="AH409" s="11"/>
      <c r="AI409" s="11"/>
      <c r="AJ409" s="11"/>
      <c r="AK409" s="11"/>
    </row>
    <row r="410" ht="13.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89"/>
      <c r="AB410" s="11"/>
      <c r="AC410" s="264"/>
      <c r="AD410" s="264"/>
      <c r="AE410" s="11"/>
      <c r="AF410" s="11"/>
      <c r="AG410" s="11"/>
      <c r="AH410" s="11"/>
      <c r="AI410" s="11"/>
      <c r="AJ410" s="11"/>
      <c r="AK410" s="11"/>
    </row>
    <row r="411" ht="13.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89"/>
      <c r="AB411" s="11"/>
      <c r="AC411" s="264"/>
      <c r="AD411" s="264"/>
      <c r="AE411" s="11"/>
      <c r="AF411" s="11"/>
      <c r="AG411" s="11"/>
      <c r="AH411" s="11"/>
      <c r="AI411" s="11"/>
      <c r="AJ411" s="11"/>
      <c r="AK411" s="11"/>
    </row>
    <row r="412" ht="13.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89"/>
      <c r="AB412" s="11"/>
      <c r="AC412" s="264"/>
      <c r="AD412" s="264"/>
      <c r="AE412" s="11"/>
      <c r="AF412" s="11"/>
      <c r="AG412" s="11"/>
      <c r="AH412" s="11"/>
      <c r="AI412" s="11"/>
      <c r="AJ412" s="11"/>
      <c r="AK412" s="11"/>
    </row>
    <row r="413" ht="13.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89"/>
      <c r="AB413" s="11"/>
      <c r="AC413" s="264"/>
      <c r="AD413" s="264"/>
      <c r="AE413" s="11"/>
      <c r="AF413" s="11"/>
      <c r="AG413" s="11"/>
      <c r="AH413" s="11"/>
      <c r="AI413" s="11"/>
      <c r="AJ413" s="11"/>
      <c r="AK413" s="11"/>
    </row>
    <row r="414" ht="13.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89"/>
      <c r="AB414" s="11"/>
      <c r="AC414" s="264"/>
      <c r="AD414" s="264"/>
      <c r="AE414" s="11"/>
      <c r="AF414" s="11"/>
      <c r="AG414" s="11"/>
      <c r="AH414" s="11"/>
      <c r="AI414" s="11"/>
      <c r="AJ414" s="11"/>
      <c r="AK414" s="11"/>
    </row>
    <row r="415" ht="13.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89"/>
      <c r="AB415" s="11"/>
      <c r="AC415" s="264"/>
      <c r="AD415" s="264"/>
      <c r="AE415" s="11"/>
      <c r="AF415" s="11"/>
      <c r="AG415" s="11"/>
      <c r="AH415" s="11"/>
      <c r="AI415" s="11"/>
      <c r="AJ415" s="11"/>
      <c r="AK415" s="11"/>
    </row>
    <row r="416" ht="13.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89"/>
      <c r="AB416" s="11"/>
      <c r="AC416" s="264"/>
      <c r="AD416" s="264"/>
      <c r="AE416" s="11"/>
      <c r="AF416" s="11"/>
      <c r="AG416" s="11"/>
      <c r="AH416" s="11"/>
      <c r="AI416" s="11"/>
      <c r="AJ416" s="11"/>
      <c r="AK416" s="11"/>
    </row>
    <row r="417" ht="13.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89"/>
      <c r="AB417" s="11"/>
      <c r="AC417" s="264"/>
      <c r="AD417" s="264"/>
      <c r="AE417" s="11"/>
      <c r="AF417" s="11"/>
      <c r="AG417" s="11"/>
      <c r="AH417" s="11"/>
      <c r="AI417" s="11"/>
      <c r="AJ417" s="11"/>
      <c r="AK417" s="11"/>
    </row>
    <row r="418" ht="13.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89"/>
      <c r="AB418" s="11"/>
      <c r="AC418" s="264"/>
      <c r="AD418" s="264"/>
      <c r="AE418" s="11"/>
      <c r="AF418" s="11"/>
      <c r="AG418" s="11"/>
      <c r="AH418" s="11"/>
      <c r="AI418" s="11"/>
      <c r="AJ418" s="11"/>
      <c r="AK418" s="11"/>
    </row>
    <row r="419" ht="13.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89"/>
      <c r="AB419" s="11"/>
      <c r="AC419" s="264"/>
      <c r="AD419" s="264"/>
      <c r="AE419" s="11"/>
      <c r="AF419" s="11"/>
      <c r="AG419" s="11"/>
      <c r="AH419" s="11"/>
      <c r="AI419" s="11"/>
      <c r="AJ419" s="11"/>
      <c r="AK419" s="11"/>
    </row>
    <row r="420" ht="13.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89"/>
      <c r="AB420" s="11"/>
      <c r="AC420" s="264"/>
      <c r="AD420" s="264"/>
      <c r="AE420" s="11"/>
      <c r="AF420" s="11"/>
      <c r="AG420" s="11"/>
      <c r="AH420" s="11"/>
      <c r="AI420" s="11"/>
      <c r="AJ420" s="11"/>
      <c r="AK420" s="11"/>
    </row>
    <row r="421" ht="13.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89"/>
      <c r="AB421" s="11"/>
      <c r="AC421" s="264"/>
      <c r="AD421" s="264"/>
      <c r="AE421" s="11"/>
      <c r="AF421" s="11"/>
      <c r="AG421" s="11"/>
      <c r="AH421" s="11"/>
      <c r="AI421" s="11"/>
      <c r="AJ421" s="11"/>
      <c r="AK421" s="11"/>
    </row>
    <row r="422" ht="13.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89"/>
      <c r="AB422" s="11"/>
      <c r="AC422" s="264"/>
      <c r="AD422" s="264"/>
      <c r="AE422" s="11"/>
      <c r="AF422" s="11"/>
      <c r="AG422" s="11"/>
      <c r="AH422" s="11"/>
      <c r="AI422" s="11"/>
      <c r="AJ422" s="11"/>
      <c r="AK422" s="11"/>
    </row>
    <row r="423" ht="13.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89"/>
      <c r="AB423" s="11"/>
      <c r="AC423" s="264"/>
      <c r="AD423" s="264"/>
      <c r="AE423" s="11"/>
      <c r="AF423" s="11"/>
      <c r="AG423" s="11"/>
      <c r="AH423" s="11"/>
      <c r="AI423" s="11"/>
      <c r="AJ423" s="11"/>
      <c r="AK423" s="11"/>
    </row>
    <row r="424" ht="13.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89"/>
      <c r="AB424" s="11"/>
      <c r="AC424" s="264"/>
      <c r="AD424" s="264"/>
      <c r="AE424" s="11"/>
      <c r="AF424" s="11"/>
      <c r="AG424" s="11"/>
      <c r="AH424" s="11"/>
      <c r="AI424" s="11"/>
      <c r="AJ424" s="11"/>
      <c r="AK424" s="11"/>
    </row>
    <row r="425" ht="13.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89"/>
      <c r="AB425" s="11"/>
      <c r="AC425" s="264"/>
      <c r="AD425" s="264"/>
      <c r="AE425" s="11"/>
      <c r="AF425" s="11"/>
      <c r="AG425" s="11"/>
      <c r="AH425" s="11"/>
      <c r="AI425" s="11"/>
      <c r="AJ425" s="11"/>
      <c r="AK425" s="11"/>
    </row>
    <row r="426" ht="13.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89"/>
      <c r="AB426" s="11"/>
      <c r="AC426" s="264"/>
      <c r="AD426" s="264"/>
      <c r="AE426" s="11"/>
      <c r="AF426" s="11"/>
      <c r="AG426" s="11"/>
      <c r="AH426" s="11"/>
      <c r="AI426" s="11"/>
      <c r="AJ426" s="11"/>
      <c r="AK426" s="11"/>
    </row>
    <row r="427" ht="13.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89"/>
      <c r="AB427" s="11"/>
      <c r="AC427" s="264"/>
      <c r="AD427" s="264"/>
      <c r="AE427" s="11"/>
      <c r="AF427" s="11"/>
      <c r="AG427" s="11"/>
      <c r="AH427" s="11"/>
      <c r="AI427" s="11"/>
      <c r="AJ427" s="11"/>
      <c r="AK427" s="11"/>
    </row>
    <row r="428" ht="13.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89"/>
      <c r="AB428" s="11"/>
      <c r="AC428" s="264"/>
      <c r="AD428" s="264"/>
      <c r="AE428" s="11"/>
      <c r="AF428" s="11"/>
      <c r="AG428" s="11"/>
      <c r="AH428" s="11"/>
      <c r="AI428" s="11"/>
      <c r="AJ428" s="11"/>
      <c r="AK428" s="11"/>
    </row>
    <row r="429" ht="13.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89"/>
      <c r="AB429" s="11"/>
      <c r="AC429" s="264"/>
      <c r="AD429" s="264"/>
      <c r="AE429" s="11"/>
      <c r="AF429" s="11"/>
      <c r="AG429" s="11"/>
      <c r="AH429" s="11"/>
      <c r="AI429" s="11"/>
      <c r="AJ429" s="11"/>
      <c r="AK429" s="11"/>
    </row>
    <row r="430" ht="13.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89"/>
      <c r="AB430" s="11"/>
      <c r="AC430" s="264"/>
      <c r="AD430" s="264"/>
      <c r="AE430" s="11"/>
      <c r="AF430" s="11"/>
      <c r="AG430" s="11"/>
      <c r="AH430" s="11"/>
      <c r="AI430" s="11"/>
      <c r="AJ430" s="11"/>
      <c r="AK430" s="11"/>
    </row>
    <row r="431" ht="13.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89"/>
      <c r="AB431" s="11"/>
      <c r="AC431" s="264"/>
      <c r="AD431" s="264"/>
      <c r="AE431" s="11"/>
      <c r="AF431" s="11"/>
      <c r="AG431" s="11"/>
      <c r="AH431" s="11"/>
      <c r="AI431" s="11"/>
      <c r="AJ431" s="11"/>
      <c r="AK431" s="11"/>
    </row>
    <row r="432" ht="13.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89"/>
      <c r="AB432" s="11"/>
      <c r="AC432" s="264"/>
      <c r="AD432" s="264"/>
      <c r="AE432" s="11"/>
      <c r="AF432" s="11"/>
      <c r="AG432" s="11"/>
      <c r="AH432" s="11"/>
      <c r="AI432" s="11"/>
      <c r="AJ432" s="11"/>
      <c r="AK432" s="11"/>
    </row>
    <row r="433" ht="13.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89"/>
      <c r="AB433" s="11"/>
      <c r="AC433" s="264"/>
      <c r="AD433" s="264"/>
      <c r="AE433" s="11"/>
      <c r="AF433" s="11"/>
      <c r="AG433" s="11"/>
      <c r="AH433" s="11"/>
      <c r="AI433" s="11"/>
      <c r="AJ433" s="11"/>
      <c r="AK433" s="11"/>
    </row>
    <row r="434" ht="13.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89"/>
      <c r="AB434" s="11"/>
      <c r="AC434" s="264"/>
      <c r="AD434" s="264"/>
      <c r="AE434" s="11"/>
      <c r="AF434" s="11"/>
      <c r="AG434" s="11"/>
      <c r="AH434" s="11"/>
      <c r="AI434" s="11"/>
      <c r="AJ434" s="11"/>
      <c r="AK434" s="11"/>
    </row>
    <row r="435" ht="13.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89"/>
      <c r="AB435" s="11"/>
      <c r="AC435" s="264"/>
      <c r="AD435" s="264"/>
      <c r="AE435" s="11"/>
      <c r="AF435" s="11"/>
      <c r="AG435" s="11"/>
      <c r="AH435" s="11"/>
      <c r="AI435" s="11"/>
      <c r="AJ435" s="11"/>
      <c r="AK435" s="11"/>
    </row>
    <row r="436" ht="13.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89"/>
      <c r="AB436" s="11"/>
      <c r="AC436" s="264"/>
      <c r="AD436" s="264"/>
      <c r="AE436" s="11"/>
      <c r="AF436" s="11"/>
      <c r="AG436" s="11"/>
      <c r="AH436" s="11"/>
      <c r="AI436" s="11"/>
      <c r="AJ436" s="11"/>
      <c r="AK436" s="11"/>
    </row>
    <row r="437" ht="13.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89"/>
      <c r="AB437" s="11"/>
      <c r="AC437" s="264"/>
      <c r="AD437" s="264"/>
      <c r="AE437" s="11"/>
      <c r="AF437" s="11"/>
      <c r="AG437" s="11"/>
      <c r="AH437" s="11"/>
      <c r="AI437" s="11"/>
      <c r="AJ437" s="11"/>
      <c r="AK437" s="11"/>
    </row>
    <row r="438" ht="13.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89"/>
      <c r="AB438" s="11"/>
      <c r="AC438" s="264"/>
      <c r="AD438" s="264"/>
      <c r="AE438" s="11"/>
      <c r="AF438" s="11"/>
      <c r="AG438" s="11"/>
      <c r="AH438" s="11"/>
      <c r="AI438" s="11"/>
      <c r="AJ438" s="11"/>
      <c r="AK438" s="11"/>
    </row>
    <row r="439" ht="13.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89"/>
      <c r="AB439" s="11"/>
      <c r="AC439" s="264"/>
      <c r="AD439" s="264"/>
      <c r="AE439" s="11"/>
      <c r="AF439" s="11"/>
      <c r="AG439" s="11"/>
      <c r="AH439" s="11"/>
      <c r="AI439" s="11"/>
      <c r="AJ439" s="11"/>
      <c r="AK439" s="11"/>
    </row>
    <row r="440" ht="13.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89"/>
      <c r="AB440" s="11"/>
      <c r="AC440" s="264"/>
      <c r="AD440" s="264"/>
      <c r="AE440" s="11"/>
      <c r="AF440" s="11"/>
      <c r="AG440" s="11"/>
      <c r="AH440" s="11"/>
      <c r="AI440" s="11"/>
      <c r="AJ440" s="11"/>
      <c r="AK440" s="11"/>
    </row>
    <row r="441" ht="13.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89"/>
      <c r="AB441" s="11"/>
      <c r="AC441" s="264"/>
      <c r="AD441" s="264"/>
      <c r="AE441" s="11"/>
      <c r="AF441" s="11"/>
      <c r="AG441" s="11"/>
      <c r="AH441" s="11"/>
      <c r="AI441" s="11"/>
      <c r="AJ441" s="11"/>
      <c r="AK441" s="11"/>
    </row>
    <row r="442" ht="13.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89"/>
      <c r="AB442" s="11"/>
      <c r="AC442" s="264"/>
      <c r="AD442" s="264"/>
      <c r="AE442" s="11"/>
      <c r="AF442" s="11"/>
      <c r="AG442" s="11"/>
      <c r="AH442" s="11"/>
      <c r="AI442" s="11"/>
      <c r="AJ442" s="11"/>
      <c r="AK442" s="11"/>
    </row>
    <row r="443" ht="13.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89"/>
      <c r="AB443" s="11"/>
      <c r="AC443" s="264"/>
      <c r="AD443" s="264"/>
      <c r="AE443" s="11"/>
      <c r="AF443" s="11"/>
      <c r="AG443" s="11"/>
      <c r="AH443" s="11"/>
      <c r="AI443" s="11"/>
      <c r="AJ443" s="11"/>
      <c r="AK443" s="11"/>
    </row>
    <row r="444" ht="13.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89"/>
      <c r="AB444" s="11"/>
      <c r="AC444" s="264"/>
      <c r="AD444" s="264"/>
      <c r="AE444" s="11"/>
      <c r="AF444" s="11"/>
      <c r="AG444" s="11"/>
      <c r="AH444" s="11"/>
      <c r="AI444" s="11"/>
      <c r="AJ444" s="11"/>
      <c r="AK444" s="11"/>
    </row>
    <row r="445" ht="13.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89"/>
      <c r="AB445" s="11"/>
      <c r="AC445" s="264"/>
      <c r="AD445" s="264"/>
      <c r="AE445" s="11"/>
      <c r="AF445" s="11"/>
      <c r="AG445" s="11"/>
      <c r="AH445" s="11"/>
      <c r="AI445" s="11"/>
      <c r="AJ445" s="11"/>
      <c r="AK445" s="11"/>
    </row>
    <row r="446" ht="13.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89"/>
      <c r="AB446" s="11"/>
      <c r="AC446" s="264"/>
      <c r="AD446" s="264"/>
      <c r="AE446" s="11"/>
      <c r="AF446" s="11"/>
      <c r="AG446" s="11"/>
      <c r="AH446" s="11"/>
      <c r="AI446" s="11"/>
      <c r="AJ446" s="11"/>
      <c r="AK446" s="11"/>
    </row>
    <row r="447" ht="13.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89"/>
      <c r="AB447" s="11"/>
      <c r="AC447" s="264"/>
      <c r="AD447" s="264"/>
      <c r="AE447" s="11"/>
      <c r="AF447" s="11"/>
      <c r="AG447" s="11"/>
      <c r="AH447" s="11"/>
      <c r="AI447" s="11"/>
      <c r="AJ447" s="11"/>
      <c r="AK447" s="11"/>
    </row>
    <row r="448" ht="13.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89"/>
      <c r="AB448" s="11"/>
      <c r="AC448" s="264"/>
      <c r="AD448" s="264"/>
      <c r="AE448" s="11"/>
      <c r="AF448" s="11"/>
      <c r="AG448" s="11"/>
      <c r="AH448" s="11"/>
      <c r="AI448" s="11"/>
      <c r="AJ448" s="11"/>
      <c r="AK448" s="11"/>
    </row>
    <row r="449" ht="13.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89"/>
      <c r="AB449" s="11"/>
      <c r="AC449" s="264"/>
      <c r="AD449" s="264"/>
      <c r="AE449" s="11"/>
      <c r="AF449" s="11"/>
      <c r="AG449" s="11"/>
      <c r="AH449" s="11"/>
      <c r="AI449" s="11"/>
      <c r="AJ449" s="11"/>
      <c r="AK449" s="11"/>
    </row>
    <row r="450" ht="13.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89"/>
      <c r="AB450" s="11"/>
      <c r="AC450" s="264"/>
      <c r="AD450" s="264"/>
      <c r="AE450" s="11"/>
      <c r="AF450" s="11"/>
      <c r="AG450" s="11"/>
      <c r="AH450" s="11"/>
      <c r="AI450" s="11"/>
      <c r="AJ450" s="11"/>
      <c r="AK450" s="11"/>
    </row>
    <row r="451" ht="13.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89"/>
      <c r="AB451" s="11"/>
      <c r="AC451" s="264"/>
      <c r="AD451" s="264"/>
      <c r="AE451" s="11"/>
      <c r="AF451" s="11"/>
      <c r="AG451" s="11"/>
      <c r="AH451" s="11"/>
      <c r="AI451" s="11"/>
      <c r="AJ451" s="11"/>
      <c r="AK451" s="11"/>
    </row>
    <row r="452" ht="13.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89"/>
      <c r="AB452" s="11"/>
      <c r="AC452" s="264"/>
      <c r="AD452" s="264"/>
      <c r="AE452" s="11"/>
      <c r="AF452" s="11"/>
      <c r="AG452" s="11"/>
      <c r="AH452" s="11"/>
      <c r="AI452" s="11"/>
      <c r="AJ452" s="11"/>
      <c r="AK452" s="11"/>
    </row>
    <row r="453" ht="13.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89"/>
      <c r="AB453" s="11"/>
      <c r="AC453" s="264"/>
      <c r="AD453" s="264"/>
      <c r="AE453" s="11"/>
      <c r="AF453" s="11"/>
      <c r="AG453" s="11"/>
      <c r="AH453" s="11"/>
      <c r="AI453" s="11"/>
      <c r="AJ453" s="11"/>
      <c r="AK453" s="11"/>
    </row>
    <row r="454" ht="13.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89"/>
      <c r="AB454" s="11"/>
      <c r="AC454" s="264"/>
      <c r="AD454" s="264"/>
      <c r="AE454" s="11"/>
      <c r="AF454" s="11"/>
      <c r="AG454" s="11"/>
      <c r="AH454" s="11"/>
      <c r="AI454" s="11"/>
      <c r="AJ454" s="11"/>
      <c r="AK454" s="11"/>
    </row>
    <row r="455" ht="13.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89"/>
      <c r="AB455" s="11"/>
      <c r="AC455" s="264"/>
      <c r="AD455" s="264"/>
      <c r="AE455" s="11"/>
      <c r="AF455" s="11"/>
      <c r="AG455" s="11"/>
      <c r="AH455" s="11"/>
      <c r="AI455" s="11"/>
      <c r="AJ455" s="11"/>
      <c r="AK455" s="11"/>
    </row>
    <row r="456" ht="13.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89"/>
      <c r="AB456" s="11"/>
      <c r="AC456" s="264"/>
      <c r="AD456" s="264"/>
      <c r="AE456" s="11"/>
      <c r="AF456" s="11"/>
      <c r="AG456" s="11"/>
      <c r="AH456" s="11"/>
      <c r="AI456" s="11"/>
      <c r="AJ456" s="11"/>
      <c r="AK456" s="11"/>
    </row>
    <row r="457" ht="13.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89"/>
      <c r="AB457" s="11"/>
      <c r="AC457" s="264"/>
      <c r="AD457" s="264"/>
      <c r="AE457" s="11"/>
      <c r="AF457" s="11"/>
      <c r="AG457" s="11"/>
      <c r="AH457" s="11"/>
      <c r="AI457" s="11"/>
      <c r="AJ457" s="11"/>
      <c r="AK457" s="11"/>
    </row>
    <row r="458" ht="13.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89"/>
      <c r="AB458" s="11"/>
      <c r="AC458" s="264"/>
      <c r="AD458" s="264"/>
      <c r="AE458" s="11"/>
      <c r="AF458" s="11"/>
      <c r="AG458" s="11"/>
      <c r="AH458" s="11"/>
      <c r="AI458" s="11"/>
      <c r="AJ458" s="11"/>
      <c r="AK458" s="11"/>
    </row>
    <row r="459" ht="13.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89"/>
      <c r="AB459" s="11"/>
      <c r="AC459" s="264"/>
      <c r="AD459" s="264"/>
      <c r="AE459" s="11"/>
      <c r="AF459" s="11"/>
      <c r="AG459" s="11"/>
      <c r="AH459" s="11"/>
      <c r="AI459" s="11"/>
      <c r="AJ459" s="11"/>
      <c r="AK459" s="11"/>
    </row>
    <row r="460" ht="13.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89"/>
      <c r="AB460" s="11"/>
      <c r="AC460" s="264"/>
      <c r="AD460" s="264"/>
      <c r="AE460" s="11"/>
      <c r="AF460" s="11"/>
      <c r="AG460" s="11"/>
      <c r="AH460" s="11"/>
      <c r="AI460" s="11"/>
      <c r="AJ460" s="11"/>
      <c r="AK460" s="11"/>
    </row>
    <row r="461" ht="13.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89"/>
      <c r="AB461" s="11"/>
      <c r="AC461" s="264"/>
      <c r="AD461" s="264"/>
      <c r="AE461" s="11"/>
      <c r="AF461" s="11"/>
      <c r="AG461" s="11"/>
      <c r="AH461" s="11"/>
      <c r="AI461" s="11"/>
      <c r="AJ461" s="11"/>
      <c r="AK461" s="11"/>
    </row>
    <row r="462" ht="13.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89"/>
      <c r="AB462" s="11"/>
      <c r="AC462" s="264"/>
      <c r="AD462" s="264"/>
      <c r="AE462" s="11"/>
      <c r="AF462" s="11"/>
      <c r="AG462" s="11"/>
      <c r="AH462" s="11"/>
      <c r="AI462" s="11"/>
      <c r="AJ462" s="11"/>
      <c r="AK462" s="11"/>
    </row>
    <row r="463" ht="13.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89"/>
      <c r="AB463" s="11"/>
      <c r="AC463" s="264"/>
      <c r="AD463" s="264"/>
      <c r="AE463" s="11"/>
      <c r="AF463" s="11"/>
      <c r="AG463" s="11"/>
      <c r="AH463" s="11"/>
      <c r="AI463" s="11"/>
      <c r="AJ463" s="11"/>
      <c r="AK463" s="11"/>
    </row>
    <row r="464" ht="13.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89"/>
      <c r="AB464" s="11"/>
      <c r="AC464" s="264"/>
      <c r="AD464" s="264"/>
      <c r="AE464" s="11"/>
      <c r="AF464" s="11"/>
      <c r="AG464" s="11"/>
      <c r="AH464" s="11"/>
      <c r="AI464" s="11"/>
      <c r="AJ464" s="11"/>
      <c r="AK464" s="11"/>
    </row>
    <row r="465" ht="13.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89"/>
      <c r="AB465" s="11"/>
      <c r="AC465" s="264"/>
      <c r="AD465" s="264"/>
      <c r="AE465" s="11"/>
      <c r="AF465" s="11"/>
      <c r="AG465" s="11"/>
      <c r="AH465" s="11"/>
      <c r="AI465" s="11"/>
      <c r="AJ465" s="11"/>
      <c r="AK465" s="11"/>
    </row>
    <row r="466" ht="13.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89"/>
      <c r="AB466" s="11"/>
      <c r="AC466" s="264"/>
      <c r="AD466" s="264"/>
      <c r="AE466" s="11"/>
      <c r="AF466" s="11"/>
      <c r="AG466" s="11"/>
      <c r="AH466" s="11"/>
      <c r="AI466" s="11"/>
      <c r="AJ466" s="11"/>
      <c r="AK466" s="11"/>
    </row>
    <row r="467" ht="13.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89"/>
      <c r="AB467" s="11"/>
      <c r="AC467" s="264"/>
      <c r="AD467" s="264"/>
      <c r="AE467" s="11"/>
      <c r="AF467" s="11"/>
      <c r="AG467" s="11"/>
      <c r="AH467" s="11"/>
      <c r="AI467" s="11"/>
      <c r="AJ467" s="11"/>
      <c r="AK467" s="11"/>
    </row>
    <row r="468" ht="13.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89"/>
      <c r="AB468" s="11"/>
      <c r="AC468" s="264"/>
      <c r="AD468" s="264"/>
      <c r="AE468" s="11"/>
      <c r="AF468" s="11"/>
      <c r="AG468" s="11"/>
      <c r="AH468" s="11"/>
      <c r="AI468" s="11"/>
      <c r="AJ468" s="11"/>
      <c r="AK468" s="11"/>
    </row>
    <row r="469" ht="13.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89"/>
      <c r="AB469" s="11"/>
      <c r="AC469" s="264"/>
      <c r="AD469" s="264"/>
      <c r="AE469" s="11"/>
      <c r="AF469" s="11"/>
      <c r="AG469" s="11"/>
      <c r="AH469" s="11"/>
      <c r="AI469" s="11"/>
      <c r="AJ469" s="11"/>
      <c r="AK469" s="11"/>
    </row>
    <row r="470" ht="13.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89"/>
      <c r="AB470" s="11"/>
      <c r="AC470" s="264"/>
      <c r="AD470" s="264"/>
      <c r="AE470" s="11"/>
      <c r="AF470" s="11"/>
      <c r="AG470" s="11"/>
      <c r="AH470" s="11"/>
      <c r="AI470" s="11"/>
      <c r="AJ470" s="11"/>
      <c r="AK470" s="11"/>
    </row>
    <row r="471" ht="13.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89"/>
      <c r="AB471" s="11"/>
      <c r="AC471" s="264"/>
      <c r="AD471" s="264"/>
      <c r="AE471" s="11"/>
      <c r="AF471" s="11"/>
      <c r="AG471" s="11"/>
      <c r="AH471" s="11"/>
      <c r="AI471" s="11"/>
      <c r="AJ471" s="11"/>
      <c r="AK471" s="11"/>
    </row>
    <row r="472" ht="13.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89"/>
      <c r="AB472" s="11"/>
      <c r="AC472" s="264"/>
      <c r="AD472" s="264"/>
      <c r="AE472" s="11"/>
      <c r="AF472" s="11"/>
      <c r="AG472" s="11"/>
      <c r="AH472" s="11"/>
      <c r="AI472" s="11"/>
      <c r="AJ472" s="11"/>
      <c r="AK472" s="11"/>
    </row>
    <row r="473" ht="13.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89"/>
      <c r="AB473" s="11"/>
      <c r="AC473" s="264"/>
      <c r="AD473" s="264"/>
      <c r="AE473" s="11"/>
      <c r="AF473" s="11"/>
      <c r="AG473" s="11"/>
      <c r="AH473" s="11"/>
      <c r="AI473" s="11"/>
      <c r="AJ473" s="11"/>
      <c r="AK473" s="11"/>
    </row>
    <row r="474" ht="13.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89"/>
      <c r="AB474" s="11"/>
      <c r="AC474" s="264"/>
      <c r="AD474" s="264"/>
      <c r="AE474" s="11"/>
      <c r="AF474" s="11"/>
      <c r="AG474" s="11"/>
      <c r="AH474" s="11"/>
      <c r="AI474" s="11"/>
      <c r="AJ474" s="11"/>
      <c r="AK474" s="11"/>
    </row>
    <row r="475" ht="13.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89"/>
      <c r="AB475" s="11"/>
      <c r="AC475" s="264"/>
      <c r="AD475" s="264"/>
      <c r="AE475" s="11"/>
      <c r="AF475" s="11"/>
      <c r="AG475" s="11"/>
      <c r="AH475" s="11"/>
      <c r="AI475" s="11"/>
      <c r="AJ475" s="11"/>
      <c r="AK475" s="11"/>
    </row>
    <row r="476" ht="13.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89"/>
      <c r="AB476" s="11"/>
      <c r="AC476" s="264"/>
      <c r="AD476" s="264"/>
      <c r="AE476" s="11"/>
      <c r="AF476" s="11"/>
      <c r="AG476" s="11"/>
      <c r="AH476" s="11"/>
      <c r="AI476" s="11"/>
      <c r="AJ476" s="11"/>
      <c r="AK476" s="11"/>
    </row>
    <row r="477" ht="13.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89"/>
      <c r="AB477" s="11"/>
      <c r="AC477" s="264"/>
      <c r="AD477" s="264"/>
      <c r="AE477" s="11"/>
      <c r="AF477" s="11"/>
      <c r="AG477" s="11"/>
      <c r="AH477" s="11"/>
      <c r="AI477" s="11"/>
      <c r="AJ477" s="11"/>
      <c r="AK477" s="11"/>
    </row>
    <row r="478" ht="13.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89"/>
      <c r="AB478" s="11"/>
      <c r="AC478" s="264"/>
      <c r="AD478" s="264"/>
      <c r="AE478" s="11"/>
      <c r="AF478" s="11"/>
      <c r="AG478" s="11"/>
      <c r="AH478" s="11"/>
      <c r="AI478" s="11"/>
      <c r="AJ478" s="11"/>
      <c r="AK478" s="11"/>
    </row>
    <row r="479" ht="13.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89"/>
      <c r="AB479" s="11"/>
      <c r="AC479" s="264"/>
      <c r="AD479" s="264"/>
      <c r="AE479" s="11"/>
      <c r="AF479" s="11"/>
      <c r="AG479" s="11"/>
      <c r="AH479" s="11"/>
      <c r="AI479" s="11"/>
      <c r="AJ479" s="11"/>
      <c r="AK479" s="11"/>
    </row>
    <row r="480" ht="13.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89"/>
      <c r="AB480" s="11"/>
      <c r="AC480" s="264"/>
      <c r="AD480" s="264"/>
      <c r="AE480" s="11"/>
      <c r="AF480" s="11"/>
      <c r="AG480" s="11"/>
      <c r="AH480" s="11"/>
      <c r="AI480" s="11"/>
      <c r="AJ480" s="11"/>
      <c r="AK480" s="11"/>
    </row>
    <row r="481" ht="13.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89"/>
      <c r="AB481" s="11"/>
      <c r="AC481" s="264"/>
      <c r="AD481" s="264"/>
      <c r="AE481" s="11"/>
      <c r="AF481" s="11"/>
      <c r="AG481" s="11"/>
      <c r="AH481" s="11"/>
      <c r="AI481" s="11"/>
      <c r="AJ481" s="11"/>
      <c r="AK481" s="11"/>
    </row>
    <row r="482" ht="13.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89"/>
      <c r="AB482" s="11"/>
      <c r="AC482" s="264"/>
      <c r="AD482" s="264"/>
      <c r="AE482" s="11"/>
      <c r="AF482" s="11"/>
      <c r="AG482" s="11"/>
      <c r="AH482" s="11"/>
      <c r="AI482" s="11"/>
      <c r="AJ482" s="11"/>
      <c r="AK482" s="11"/>
    </row>
    <row r="483" ht="13.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89"/>
      <c r="AB483" s="11"/>
      <c r="AC483" s="264"/>
      <c r="AD483" s="264"/>
      <c r="AE483" s="11"/>
      <c r="AF483" s="11"/>
      <c r="AG483" s="11"/>
      <c r="AH483" s="11"/>
      <c r="AI483" s="11"/>
      <c r="AJ483" s="11"/>
      <c r="AK483" s="11"/>
    </row>
    <row r="484" ht="13.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89"/>
      <c r="AB484" s="11"/>
      <c r="AC484" s="264"/>
      <c r="AD484" s="264"/>
      <c r="AE484" s="11"/>
      <c r="AF484" s="11"/>
      <c r="AG484" s="11"/>
      <c r="AH484" s="11"/>
      <c r="AI484" s="11"/>
      <c r="AJ484" s="11"/>
      <c r="AK484" s="11"/>
    </row>
    <row r="485" ht="13.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89"/>
      <c r="AB485" s="11"/>
      <c r="AC485" s="264"/>
      <c r="AD485" s="264"/>
      <c r="AE485" s="11"/>
      <c r="AF485" s="11"/>
      <c r="AG485" s="11"/>
      <c r="AH485" s="11"/>
      <c r="AI485" s="11"/>
      <c r="AJ485" s="11"/>
      <c r="AK485" s="11"/>
    </row>
    <row r="486" ht="13.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89"/>
      <c r="AB486" s="11"/>
      <c r="AC486" s="264"/>
      <c r="AD486" s="264"/>
      <c r="AE486" s="11"/>
      <c r="AF486" s="11"/>
      <c r="AG486" s="11"/>
      <c r="AH486" s="11"/>
      <c r="AI486" s="11"/>
      <c r="AJ486" s="11"/>
      <c r="AK486" s="11"/>
    </row>
    <row r="487" ht="13.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89"/>
      <c r="AB487" s="11"/>
      <c r="AC487" s="264"/>
      <c r="AD487" s="264"/>
      <c r="AE487" s="11"/>
      <c r="AF487" s="11"/>
      <c r="AG487" s="11"/>
      <c r="AH487" s="11"/>
      <c r="AI487" s="11"/>
      <c r="AJ487" s="11"/>
      <c r="AK487" s="11"/>
    </row>
    <row r="488" ht="13.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89"/>
      <c r="AB488" s="11"/>
      <c r="AC488" s="264"/>
      <c r="AD488" s="264"/>
      <c r="AE488" s="11"/>
      <c r="AF488" s="11"/>
      <c r="AG488" s="11"/>
      <c r="AH488" s="11"/>
      <c r="AI488" s="11"/>
      <c r="AJ488" s="11"/>
      <c r="AK488" s="11"/>
    </row>
    <row r="489" ht="13.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89"/>
      <c r="AB489" s="11"/>
      <c r="AC489" s="264"/>
      <c r="AD489" s="264"/>
      <c r="AE489" s="11"/>
      <c r="AF489" s="11"/>
      <c r="AG489" s="11"/>
      <c r="AH489" s="11"/>
      <c r="AI489" s="11"/>
      <c r="AJ489" s="11"/>
      <c r="AK489" s="11"/>
    </row>
    <row r="490" ht="13.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89"/>
      <c r="AB490" s="11"/>
      <c r="AC490" s="264"/>
      <c r="AD490" s="264"/>
      <c r="AE490" s="11"/>
      <c r="AF490" s="11"/>
      <c r="AG490" s="11"/>
      <c r="AH490" s="11"/>
      <c r="AI490" s="11"/>
      <c r="AJ490" s="11"/>
      <c r="AK490" s="11"/>
    </row>
    <row r="491" ht="13.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89"/>
      <c r="AB491" s="11"/>
      <c r="AC491" s="264"/>
      <c r="AD491" s="264"/>
      <c r="AE491" s="11"/>
      <c r="AF491" s="11"/>
      <c r="AG491" s="11"/>
      <c r="AH491" s="11"/>
      <c r="AI491" s="11"/>
      <c r="AJ491" s="11"/>
      <c r="AK491" s="11"/>
    </row>
    <row r="492" ht="13.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89"/>
      <c r="AB492" s="11"/>
      <c r="AC492" s="264"/>
      <c r="AD492" s="264"/>
      <c r="AE492" s="11"/>
      <c r="AF492" s="11"/>
      <c r="AG492" s="11"/>
      <c r="AH492" s="11"/>
      <c r="AI492" s="11"/>
      <c r="AJ492" s="11"/>
      <c r="AK492" s="11"/>
    </row>
    <row r="493" ht="13.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89"/>
      <c r="AB493" s="11"/>
      <c r="AC493" s="264"/>
      <c r="AD493" s="264"/>
      <c r="AE493" s="11"/>
      <c r="AF493" s="11"/>
      <c r="AG493" s="11"/>
      <c r="AH493" s="11"/>
      <c r="AI493" s="11"/>
      <c r="AJ493" s="11"/>
      <c r="AK493" s="11"/>
    </row>
    <row r="494" ht="13.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89"/>
      <c r="AB494" s="11"/>
      <c r="AC494" s="264"/>
      <c r="AD494" s="264"/>
      <c r="AE494" s="11"/>
      <c r="AF494" s="11"/>
      <c r="AG494" s="11"/>
      <c r="AH494" s="11"/>
      <c r="AI494" s="11"/>
      <c r="AJ494" s="11"/>
      <c r="AK494" s="11"/>
    </row>
    <row r="495" ht="13.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89"/>
      <c r="AB495" s="11"/>
      <c r="AC495" s="264"/>
      <c r="AD495" s="264"/>
      <c r="AE495" s="11"/>
      <c r="AF495" s="11"/>
      <c r="AG495" s="11"/>
      <c r="AH495" s="11"/>
      <c r="AI495" s="11"/>
      <c r="AJ495" s="11"/>
      <c r="AK495" s="11"/>
    </row>
    <row r="496" ht="13.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89"/>
      <c r="AB496" s="11"/>
      <c r="AC496" s="264"/>
      <c r="AD496" s="264"/>
      <c r="AE496" s="11"/>
      <c r="AF496" s="11"/>
      <c r="AG496" s="11"/>
      <c r="AH496" s="11"/>
      <c r="AI496" s="11"/>
      <c r="AJ496" s="11"/>
      <c r="AK496" s="11"/>
    </row>
    <row r="497" ht="13.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89"/>
      <c r="AB497" s="11"/>
      <c r="AC497" s="264"/>
      <c r="AD497" s="264"/>
      <c r="AE497" s="11"/>
      <c r="AF497" s="11"/>
      <c r="AG497" s="11"/>
      <c r="AH497" s="11"/>
      <c r="AI497" s="11"/>
      <c r="AJ497" s="11"/>
      <c r="AK497" s="11"/>
    </row>
    <row r="498" ht="13.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89"/>
      <c r="AB498" s="11"/>
      <c r="AC498" s="264"/>
      <c r="AD498" s="264"/>
      <c r="AE498" s="11"/>
      <c r="AF498" s="11"/>
      <c r="AG498" s="11"/>
      <c r="AH498" s="11"/>
      <c r="AI498" s="11"/>
      <c r="AJ498" s="11"/>
      <c r="AK498" s="11"/>
    </row>
    <row r="499" ht="13.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89"/>
      <c r="AB499" s="11"/>
      <c r="AC499" s="264"/>
      <c r="AD499" s="264"/>
      <c r="AE499" s="11"/>
      <c r="AF499" s="11"/>
      <c r="AG499" s="11"/>
      <c r="AH499" s="11"/>
      <c r="AI499" s="11"/>
      <c r="AJ499" s="11"/>
      <c r="AK499" s="11"/>
    </row>
    <row r="500" ht="13.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89"/>
      <c r="AB500" s="11"/>
      <c r="AC500" s="264"/>
      <c r="AD500" s="264"/>
      <c r="AE500" s="11"/>
      <c r="AF500" s="11"/>
      <c r="AG500" s="11"/>
      <c r="AH500" s="11"/>
      <c r="AI500" s="11"/>
      <c r="AJ500" s="11"/>
      <c r="AK500" s="11"/>
    </row>
    <row r="501" ht="13.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89"/>
      <c r="AB501" s="11"/>
      <c r="AC501" s="264"/>
      <c r="AD501" s="264"/>
      <c r="AE501" s="11"/>
      <c r="AF501" s="11"/>
      <c r="AG501" s="11"/>
      <c r="AH501" s="11"/>
      <c r="AI501" s="11"/>
      <c r="AJ501" s="11"/>
      <c r="AK501" s="11"/>
    </row>
    <row r="502" ht="13.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89"/>
      <c r="AB502" s="11"/>
      <c r="AC502" s="264"/>
      <c r="AD502" s="264"/>
      <c r="AE502" s="11"/>
      <c r="AF502" s="11"/>
      <c r="AG502" s="11"/>
      <c r="AH502" s="11"/>
      <c r="AI502" s="11"/>
      <c r="AJ502" s="11"/>
      <c r="AK502" s="11"/>
    </row>
    <row r="503" ht="13.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89"/>
      <c r="AB503" s="11"/>
      <c r="AC503" s="264"/>
      <c r="AD503" s="264"/>
      <c r="AE503" s="11"/>
      <c r="AF503" s="11"/>
      <c r="AG503" s="11"/>
      <c r="AH503" s="11"/>
      <c r="AI503" s="11"/>
      <c r="AJ503" s="11"/>
      <c r="AK503" s="11"/>
    </row>
    <row r="504" ht="13.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89"/>
      <c r="AB504" s="11"/>
      <c r="AC504" s="264"/>
      <c r="AD504" s="264"/>
      <c r="AE504" s="11"/>
      <c r="AF504" s="11"/>
      <c r="AG504" s="11"/>
      <c r="AH504" s="11"/>
      <c r="AI504" s="11"/>
      <c r="AJ504" s="11"/>
      <c r="AK504" s="11"/>
    </row>
    <row r="505" ht="13.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89"/>
      <c r="AB505" s="11"/>
      <c r="AC505" s="264"/>
      <c r="AD505" s="264"/>
      <c r="AE505" s="11"/>
      <c r="AF505" s="11"/>
      <c r="AG505" s="11"/>
      <c r="AH505" s="11"/>
      <c r="AI505" s="11"/>
      <c r="AJ505" s="11"/>
      <c r="AK505" s="11"/>
    </row>
    <row r="506" ht="13.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89"/>
      <c r="AB506" s="11"/>
      <c r="AC506" s="264"/>
      <c r="AD506" s="264"/>
      <c r="AE506" s="11"/>
      <c r="AF506" s="11"/>
      <c r="AG506" s="11"/>
      <c r="AH506" s="11"/>
      <c r="AI506" s="11"/>
      <c r="AJ506" s="11"/>
      <c r="AK506" s="11"/>
    </row>
    <row r="507" ht="13.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89"/>
      <c r="AB507" s="11"/>
      <c r="AC507" s="264"/>
      <c r="AD507" s="264"/>
      <c r="AE507" s="11"/>
      <c r="AF507" s="11"/>
      <c r="AG507" s="11"/>
      <c r="AH507" s="11"/>
      <c r="AI507" s="11"/>
      <c r="AJ507" s="11"/>
      <c r="AK507" s="11"/>
    </row>
    <row r="508" ht="13.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89"/>
      <c r="AB508" s="11"/>
      <c r="AC508" s="264"/>
      <c r="AD508" s="264"/>
      <c r="AE508" s="11"/>
      <c r="AF508" s="11"/>
      <c r="AG508" s="11"/>
      <c r="AH508" s="11"/>
      <c r="AI508" s="11"/>
      <c r="AJ508" s="11"/>
      <c r="AK508" s="11"/>
    </row>
    <row r="509" ht="13.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89"/>
      <c r="AB509" s="11"/>
      <c r="AC509" s="264"/>
      <c r="AD509" s="264"/>
      <c r="AE509" s="11"/>
      <c r="AF509" s="11"/>
      <c r="AG509" s="11"/>
      <c r="AH509" s="11"/>
      <c r="AI509" s="11"/>
      <c r="AJ509" s="11"/>
      <c r="AK509" s="11"/>
    </row>
    <row r="510" ht="13.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89"/>
      <c r="AB510" s="11"/>
      <c r="AC510" s="264"/>
      <c r="AD510" s="264"/>
      <c r="AE510" s="11"/>
      <c r="AF510" s="11"/>
      <c r="AG510" s="11"/>
      <c r="AH510" s="11"/>
      <c r="AI510" s="11"/>
      <c r="AJ510" s="11"/>
      <c r="AK510" s="11"/>
    </row>
    <row r="511" ht="13.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89"/>
      <c r="AB511" s="11"/>
      <c r="AC511" s="264"/>
      <c r="AD511" s="264"/>
      <c r="AE511" s="11"/>
      <c r="AF511" s="11"/>
      <c r="AG511" s="11"/>
      <c r="AH511" s="11"/>
      <c r="AI511" s="11"/>
      <c r="AJ511" s="11"/>
      <c r="AK511" s="11"/>
    </row>
    <row r="512" ht="13.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89"/>
      <c r="AB512" s="11"/>
      <c r="AC512" s="264"/>
      <c r="AD512" s="264"/>
      <c r="AE512" s="11"/>
      <c r="AF512" s="11"/>
      <c r="AG512" s="11"/>
      <c r="AH512" s="11"/>
      <c r="AI512" s="11"/>
      <c r="AJ512" s="11"/>
      <c r="AK512" s="11"/>
    </row>
    <row r="513" ht="13.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89"/>
      <c r="AB513" s="11"/>
      <c r="AC513" s="264"/>
      <c r="AD513" s="264"/>
      <c r="AE513" s="11"/>
      <c r="AF513" s="11"/>
      <c r="AG513" s="11"/>
      <c r="AH513" s="11"/>
      <c r="AI513" s="11"/>
      <c r="AJ513" s="11"/>
      <c r="AK513" s="11"/>
    </row>
    <row r="514" ht="13.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89"/>
      <c r="AB514" s="11"/>
      <c r="AC514" s="264"/>
      <c r="AD514" s="264"/>
      <c r="AE514" s="11"/>
      <c r="AF514" s="11"/>
      <c r="AG514" s="11"/>
      <c r="AH514" s="11"/>
      <c r="AI514" s="11"/>
      <c r="AJ514" s="11"/>
      <c r="AK514" s="11"/>
    </row>
    <row r="515" ht="13.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89"/>
      <c r="AB515" s="11"/>
      <c r="AC515" s="264"/>
      <c r="AD515" s="264"/>
      <c r="AE515" s="11"/>
      <c r="AF515" s="11"/>
      <c r="AG515" s="11"/>
      <c r="AH515" s="11"/>
      <c r="AI515" s="11"/>
      <c r="AJ515" s="11"/>
      <c r="AK515" s="11"/>
    </row>
    <row r="516" ht="13.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89"/>
      <c r="AB516" s="11"/>
      <c r="AC516" s="264"/>
      <c r="AD516" s="264"/>
      <c r="AE516" s="11"/>
      <c r="AF516" s="11"/>
      <c r="AG516" s="11"/>
      <c r="AH516" s="11"/>
      <c r="AI516" s="11"/>
      <c r="AJ516" s="11"/>
      <c r="AK516" s="11"/>
    </row>
    <row r="517" ht="13.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89"/>
      <c r="AB517" s="11"/>
      <c r="AC517" s="264"/>
      <c r="AD517" s="264"/>
      <c r="AE517" s="11"/>
      <c r="AF517" s="11"/>
      <c r="AG517" s="11"/>
      <c r="AH517" s="11"/>
      <c r="AI517" s="11"/>
      <c r="AJ517" s="11"/>
      <c r="AK517" s="11"/>
    </row>
    <row r="518" ht="13.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89"/>
      <c r="AB518" s="11"/>
      <c r="AC518" s="264"/>
      <c r="AD518" s="264"/>
      <c r="AE518" s="11"/>
      <c r="AF518" s="11"/>
      <c r="AG518" s="11"/>
      <c r="AH518" s="11"/>
      <c r="AI518" s="11"/>
      <c r="AJ518" s="11"/>
      <c r="AK518" s="11"/>
    </row>
    <row r="519" ht="13.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89"/>
      <c r="AB519" s="11"/>
      <c r="AC519" s="264"/>
      <c r="AD519" s="264"/>
      <c r="AE519" s="11"/>
      <c r="AF519" s="11"/>
      <c r="AG519" s="11"/>
      <c r="AH519" s="11"/>
      <c r="AI519" s="11"/>
      <c r="AJ519" s="11"/>
      <c r="AK519" s="11"/>
    </row>
    <row r="520" ht="13.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89"/>
      <c r="AB520" s="11"/>
      <c r="AC520" s="264"/>
      <c r="AD520" s="264"/>
      <c r="AE520" s="11"/>
      <c r="AF520" s="11"/>
      <c r="AG520" s="11"/>
      <c r="AH520" s="11"/>
      <c r="AI520" s="11"/>
      <c r="AJ520" s="11"/>
      <c r="AK520" s="11"/>
    </row>
    <row r="521" ht="13.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89"/>
      <c r="AB521" s="11"/>
      <c r="AC521" s="264"/>
      <c r="AD521" s="264"/>
      <c r="AE521" s="11"/>
      <c r="AF521" s="11"/>
      <c r="AG521" s="11"/>
      <c r="AH521" s="11"/>
      <c r="AI521" s="11"/>
      <c r="AJ521" s="11"/>
      <c r="AK521" s="11"/>
    </row>
    <row r="522" ht="13.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89"/>
      <c r="AB522" s="11"/>
      <c r="AC522" s="264"/>
      <c r="AD522" s="264"/>
      <c r="AE522" s="11"/>
      <c r="AF522" s="11"/>
      <c r="AG522" s="11"/>
      <c r="AH522" s="11"/>
      <c r="AI522" s="11"/>
      <c r="AJ522" s="11"/>
      <c r="AK522" s="11"/>
    </row>
    <row r="523" ht="13.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89"/>
      <c r="AB523" s="11"/>
      <c r="AC523" s="264"/>
      <c r="AD523" s="264"/>
      <c r="AE523" s="11"/>
      <c r="AF523" s="11"/>
      <c r="AG523" s="11"/>
      <c r="AH523" s="11"/>
      <c r="AI523" s="11"/>
      <c r="AJ523" s="11"/>
      <c r="AK523" s="11"/>
    </row>
    <row r="524" ht="13.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89"/>
      <c r="AB524" s="11"/>
      <c r="AC524" s="264"/>
      <c r="AD524" s="264"/>
      <c r="AE524" s="11"/>
      <c r="AF524" s="11"/>
      <c r="AG524" s="11"/>
      <c r="AH524" s="11"/>
      <c r="AI524" s="11"/>
      <c r="AJ524" s="11"/>
      <c r="AK524" s="11"/>
    </row>
    <row r="525" ht="13.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89"/>
      <c r="AB525" s="11"/>
      <c r="AC525" s="264"/>
      <c r="AD525" s="264"/>
      <c r="AE525" s="11"/>
      <c r="AF525" s="11"/>
      <c r="AG525" s="11"/>
      <c r="AH525" s="11"/>
      <c r="AI525" s="11"/>
      <c r="AJ525" s="11"/>
      <c r="AK525" s="11"/>
    </row>
    <row r="526" ht="13.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89"/>
      <c r="AB526" s="11"/>
      <c r="AC526" s="264"/>
      <c r="AD526" s="264"/>
      <c r="AE526" s="11"/>
      <c r="AF526" s="11"/>
      <c r="AG526" s="11"/>
      <c r="AH526" s="11"/>
      <c r="AI526" s="11"/>
      <c r="AJ526" s="11"/>
      <c r="AK526" s="11"/>
    </row>
    <row r="527" ht="13.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89"/>
      <c r="AB527" s="11"/>
      <c r="AC527" s="264"/>
      <c r="AD527" s="264"/>
      <c r="AE527" s="11"/>
      <c r="AF527" s="11"/>
      <c r="AG527" s="11"/>
      <c r="AH527" s="11"/>
      <c r="AI527" s="11"/>
      <c r="AJ527" s="11"/>
      <c r="AK527" s="11"/>
    </row>
    <row r="528" ht="13.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89"/>
      <c r="AB528" s="11"/>
      <c r="AC528" s="264"/>
      <c r="AD528" s="264"/>
      <c r="AE528" s="11"/>
      <c r="AF528" s="11"/>
      <c r="AG528" s="11"/>
      <c r="AH528" s="11"/>
      <c r="AI528" s="11"/>
      <c r="AJ528" s="11"/>
      <c r="AK528" s="11"/>
    </row>
    <row r="529" ht="13.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89"/>
      <c r="AB529" s="11"/>
      <c r="AC529" s="264"/>
      <c r="AD529" s="264"/>
      <c r="AE529" s="11"/>
      <c r="AF529" s="11"/>
      <c r="AG529" s="11"/>
      <c r="AH529" s="11"/>
      <c r="AI529" s="11"/>
      <c r="AJ529" s="11"/>
      <c r="AK529" s="11"/>
    </row>
    <row r="530" ht="13.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89"/>
      <c r="AB530" s="11"/>
      <c r="AC530" s="264"/>
      <c r="AD530" s="264"/>
      <c r="AE530" s="11"/>
      <c r="AF530" s="11"/>
      <c r="AG530" s="11"/>
      <c r="AH530" s="11"/>
      <c r="AI530" s="11"/>
      <c r="AJ530" s="11"/>
      <c r="AK530" s="11"/>
    </row>
    <row r="531" ht="13.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89"/>
      <c r="AB531" s="11"/>
      <c r="AC531" s="264"/>
      <c r="AD531" s="264"/>
      <c r="AE531" s="11"/>
      <c r="AF531" s="11"/>
      <c r="AG531" s="11"/>
      <c r="AH531" s="11"/>
      <c r="AI531" s="11"/>
      <c r="AJ531" s="11"/>
      <c r="AK531" s="11"/>
    </row>
    <row r="532" ht="13.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89"/>
      <c r="AB532" s="11"/>
      <c r="AC532" s="264"/>
      <c r="AD532" s="264"/>
      <c r="AE532" s="11"/>
      <c r="AF532" s="11"/>
      <c r="AG532" s="11"/>
      <c r="AH532" s="11"/>
      <c r="AI532" s="11"/>
      <c r="AJ532" s="11"/>
      <c r="AK532" s="11"/>
    </row>
    <row r="533" ht="13.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89"/>
      <c r="AB533" s="11"/>
      <c r="AC533" s="264"/>
      <c r="AD533" s="264"/>
      <c r="AE533" s="11"/>
      <c r="AF533" s="11"/>
      <c r="AG533" s="11"/>
      <c r="AH533" s="11"/>
      <c r="AI533" s="11"/>
      <c r="AJ533" s="11"/>
      <c r="AK533" s="11"/>
    </row>
    <row r="534" ht="13.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89"/>
      <c r="AB534" s="11"/>
      <c r="AC534" s="264"/>
      <c r="AD534" s="264"/>
      <c r="AE534" s="11"/>
      <c r="AF534" s="11"/>
      <c r="AG534" s="11"/>
      <c r="AH534" s="11"/>
      <c r="AI534" s="11"/>
      <c r="AJ534" s="11"/>
      <c r="AK534" s="11"/>
    </row>
    <row r="535" ht="13.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89"/>
      <c r="AB535" s="11"/>
      <c r="AC535" s="264"/>
      <c r="AD535" s="264"/>
      <c r="AE535" s="11"/>
      <c r="AF535" s="11"/>
      <c r="AG535" s="11"/>
      <c r="AH535" s="11"/>
      <c r="AI535" s="11"/>
      <c r="AJ535" s="11"/>
      <c r="AK535" s="11"/>
    </row>
    <row r="536" ht="13.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89"/>
      <c r="AB536" s="11"/>
      <c r="AC536" s="264"/>
      <c r="AD536" s="264"/>
      <c r="AE536" s="11"/>
      <c r="AF536" s="11"/>
      <c r="AG536" s="11"/>
      <c r="AH536" s="11"/>
      <c r="AI536" s="11"/>
      <c r="AJ536" s="11"/>
      <c r="AK536" s="11"/>
    </row>
    <row r="537" ht="13.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89"/>
      <c r="AB537" s="11"/>
      <c r="AC537" s="264"/>
      <c r="AD537" s="264"/>
      <c r="AE537" s="11"/>
      <c r="AF537" s="11"/>
      <c r="AG537" s="11"/>
      <c r="AH537" s="11"/>
      <c r="AI537" s="11"/>
      <c r="AJ537" s="11"/>
      <c r="AK537" s="11"/>
    </row>
    <row r="538" ht="13.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89"/>
      <c r="AB538" s="11"/>
      <c r="AC538" s="264"/>
      <c r="AD538" s="264"/>
      <c r="AE538" s="11"/>
      <c r="AF538" s="11"/>
      <c r="AG538" s="11"/>
      <c r="AH538" s="11"/>
      <c r="AI538" s="11"/>
      <c r="AJ538" s="11"/>
      <c r="AK538" s="11"/>
    </row>
    <row r="539" ht="13.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89"/>
      <c r="AB539" s="11"/>
      <c r="AC539" s="264"/>
      <c r="AD539" s="264"/>
      <c r="AE539" s="11"/>
      <c r="AF539" s="11"/>
      <c r="AG539" s="11"/>
      <c r="AH539" s="11"/>
      <c r="AI539" s="11"/>
      <c r="AJ539" s="11"/>
      <c r="AK539" s="11"/>
    </row>
    <row r="540" ht="13.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89"/>
      <c r="AB540" s="11"/>
      <c r="AC540" s="264"/>
      <c r="AD540" s="264"/>
      <c r="AE540" s="11"/>
      <c r="AF540" s="11"/>
      <c r="AG540" s="11"/>
      <c r="AH540" s="11"/>
      <c r="AI540" s="11"/>
      <c r="AJ540" s="11"/>
      <c r="AK540" s="11"/>
    </row>
    <row r="541" ht="13.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89"/>
      <c r="AB541" s="11"/>
      <c r="AC541" s="264"/>
      <c r="AD541" s="264"/>
      <c r="AE541" s="11"/>
      <c r="AF541" s="11"/>
      <c r="AG541" s="11"/>
      <c r="AH541" s="11"/>
      <c r="AI541" s="11"/>
      <c r="AJ541" s="11"/>
      <c r="AK541" s="11"/>
    </row>
    <row r="542" ht="13.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89"/>
      <c r="AB542" s="11"/>
      <c r="AC542" s="264"/>
      <c r="AD542" s="264"/>
      <c r="AE542" s="11"/>
      <c r="AF542" s="11"/>
      <c r="AG542" s="11"/>
      <c r="AH542" s="11"/>
      <c r="AI542" s="11"/>
      <c r="AJ542" s="11"/>
      <c r="AK542" s="11"/>
    </row>
    <row r="543" ht="13.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89"/>
      <c r="AB543" s="11"/>
      <c r="AC543" s="264"/>
      <c r="AD543" s="264"/>
      <c r="AE543" s="11"/>
      <c r="AF543" s="11"/>
      <c r="AG543" s="11"/>
      <c r="AH543" s="11"/>
      <c r="AI543" s="11"/>
      <c r="AJ543" s="11"/>
      <c r="AK543" s="11"/>
    </row>
    <row r="544" ht="13.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89"/>
      <c r="AB544" s="11"/>
      <c r="AC544" s="264"/>
      <c r="AD544" s="264"/>
      <c r="AE544" s="11"/>
      <c r="AF544" s="11"/>
      <c r="AG544" s="11"/>
      <c r="AH544" s="11"/>
      <c r="AI544" s="11"/>
      <c r="AJ544" s="11"/>
      <c r="AK544" s="11"/>
    </row>
    <row r="545" ht="13.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89"/>
      <c r="AB545" s="11"/>
      <c r="AC545" s="264"/>
      <c r="AD545" s="264"/>
      <c r="AE545" s="11"/>
      <c r="AF545" s="11"/>
      <c r="AG545" s="11"/>
      <c r="AH545" s="11"/>
      <c r="AI545" s="11"/>
      <c r="AJ545" s="11"/>
      <c r="AK545" s="11"/>
    </row>
    <row r="546" ht="13.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89"/>
      <c r="AB546" s="11"/>
      <c r="AC546" s="264"/>
      <c r="AD546" s="264"/>
      <c r="AE546" s="11"/>
      <c r="AF546" s="11"/>
      <c r="AG546" s="11"/>
      <c r="AH546" s="11"/>
      <c r="AI546" s="11"/>
      <c r="AJ546" s="11"/>
      <c r="AK546" s="11"/>
    </row>
    <row r="547" ht="13.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89"/>
      <c r="AB547" s="11"/>
      <c r="AC547" s="264"/>
      <c r="AD547" s="264"/>
      <c r="AE547" s="11"/>
      <c r="AF547" s="11"/>
      <c r="AG547" s="11"/>
      <c r="AH547" s="11"/>
      <c r="AI547" s="11"/>
      <c r="AJ547" s="11"/>
      <c r="AK547" s="11"/>
    </row>
    <row r="548" ht="13.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89"/>
      <c r="AB548" s="11"/>
      <c r="AC548" s="264"/>
      <c r="AD548" s="264"/>
      <c r="AE548" s="11"/>
      <c r="AF548" s="11"/>
      <c r="AG548" s="11"/>
      <c r="AH548" s="11"/>
      <c r="AI548" s="11"/>
      <c r="AJ548" s="11"/>
      <c r="AK548" s="11"/>
    </row>
    <row r="549" ht="13.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89"/>
      <c r="AB549" s="11"/>
      <c r="AC549" s="264"/>
      <c r="AD549" s="264"/>
      <c r="AE549" s="11"/>
      <c r="AF549" s="11"/>
      <c r="AG549" s="11"/>
      <c r="AH549" s="11"/>
      <c r="AI549" s="11"/>
      <c r="AJ549" s="11"/>
      <c r="AK549" s="11"/>
    </row>
    <row r="550" ht="13.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89"/>
      <c r="AB550" s="11"/>
      <c r="AC550" s="264"/>
      <c r="AD550" s="264"/>
      <c r="AE550" s="11"/>
      <c r="AF550" s="11"/>
      <c r="AG550" s="11"/>
      <c r="AH550" s="11"/>
      <c r="AI550" s="11"/>
      <c r="AJ550" s="11"/>
      <c r="AK550" s="11"/>
    </row>
    <row r="551" ht="13.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89"/>
      <c r="AB551" s="11"/>
      <c r="AC551" s="264"/>
      <c r="AD551" s="264"/>
      <c r="AE551" s="11"/>
      <c r="AF551" s="11"/>
      <c r="AG551" s="11"/>
      <c r="AH551" s="11"/>
      <c r="AI551" s="11"/>
      <c r="AJ551" s="11"/>
      <c r="AK551" s="11"/>
    </row>
    <row r="552" ht="13.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89"/>
      <c r="AB552" s="11"/>
      <c r="AC552" s="264"/>
      <c r="AD552" s="264"/>
      <c r="AE552" s="11"/>
      <c r="AF552" s="11"/>
      <c r="AG552" s="11"/>
      <c r="AH552" s="11"/>
      <c r="AI552" s="11"/>
      <c r="AJ552" s="11"/>
      <c r="AK552" s="11"/>
    </row>
    <row r="553" ht="13.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89"/>
      <c r="AB553" s="11"/>
      <c r="AC553" s="264"/>
      <c r="AD553" s="264"/>
      <c r="AE553" s="11"/>
      <c r="AF553" s="11"/>
      <c r="AG553" s="11"/>
      <c r="AH553" s="11"/>
      <c r="AI553" s="11"/>
      <c r="AJ553" s="11"/>
      <c r="AK553" s="11"/>
    </row>
    <row r="554" ht="13.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89"/>
      <c r="AB554" s="11"/>
      <c r="AC554" s="264"/>
      <c r="AD554" s="264"/>
      <c r="AE554" s="11"/>
      <c r="AF554" s="11"/>
      <c r="AG554" s="11"/>
      <c r="AH554" s="11"/>
      <c r="AI554" s="11"/>
      <c r="AJ554" s="11"/>
      <c r="AK554" s="11"/>
    </row>
    <row r="555" ht="13.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89"/>
      <c r="AB555" s="11"/>
      <c r="AC555" s="264"/>
      <c r="AD555" s="264"/>
      <c r="AE555" s="11"/>
      <c r="AF555" s="11"/>
      <c r="AG555" s="11"/>
      <c r="AH555" s="11"/>
      <c r="AI555" s="11"/>
      <c r="AJ555" s="11"/>
      <c r="AK555" s="11"/>
    </row>
    <row r="556" ht="13.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89"/>
      <c r="AB556" s="11"/>
      <c r="AC556" s="264"/>
      <c r="AD556" s="264"/>
      <c r="AE556" s="11"/>
      <c r="AF556" s="11"/>
      <c r="AG556" s="11"/>
      <c r="AH556" s="11"/>
      <c r="AI556" s="11"/>
      <c r="AJ556" s="11"/>
      <c r="AK556" s="11"/>
    </row>
    <row r="557" ht="13.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89"/>
      <c r="AB557" s="11"/>
      <c r="AC557" s="264"/>
      <c r="AD557" s="264"/>
      <c r="AE557" s="11"/>
      <c r="AF557" s="11"/>
      <c r="AG557" s="11"/>
      <c r="AH557" s="11"/>
      <c r="AI557" s="11"/>
      <c r="AJ557" s="11"/>
      <c r="AK557" s="11"/>
    </row>
    <row r="558" ht="13.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89"/>
      <c r="AB558" s="11"/>
      <c r="AC558" s="264"/>
      <c r="AD558" s="264"/>
      <c r="AE558" s="11"/>
      <c r="AF558" s="11"/>
      <c r="AG558" s="11"/>
      <c r="AH558" s="11"/>
      <c r="AI558" s="11"/>
      <c r="AJ558" s="11"/>
      <c r="AK558" s="11"/>
    </row>
    <row r="559" ht="13.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89"/>
      <c r="AB559" s="11"/>
      <c r="AC559" s="264"/>
      <c r="AD559" s="264"/>
      <c r="AE559" s="11"/>
      <c r="AF559" s="11"/>
      <c r="AG559" s="11"/>
      <c r="AH559" s="11"/>
      <c r="AI559" s="11"/>
      <c r="AJ559" s="11"/>
      <c r="AK559" s="11"/>
    </row>
    <row r="560" ht="13.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89"/>
      <c r="AB560" s="11"/>
      <c r="AC560" s="264"/>
      <c r="AD560" s="264"/>
      <c r="AE560" s="11"/>
      <c r="AF560" s="11"/>
      <c r="AG560" s="11"/>
      <c r="AH560" s="11"/>
      <c r="AI560" s="11"/>
      <c r="AJ560" s="11"/>
      <c r="AK560" s="11"/>
    </row>
    <row r="561" ht="13.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89"/>
      <c r="AB561" s="11"/>
      <c r="AC561" s="264"/>
      <c r="AD561" s="264"/>
      <c r="AE561" s="11"/>
      <c r="AF561" s="11"/>
      <c r="AG561" s="11"/>
      <c r="AH561" s="11"/>
      <c r="AI561" s="11"/>
      <c r="AJ561" s="11"/>
      <c r="AK561" s="11"/>
    </row>
    <row r="562" ht="13.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89"/>
      <c r="AB562" s="11"/>
      <c r="AC562" s="264"/>
      <c r="AD562" s="264"/>
      <c r="AE562" s="11"/>
      <c r="AF562" s="11"/>
      <c r="AG562" s="11"/>
      <c r="AH562" s="11"/>
      <c r="AI562" s="11"/>
      <c r="AJ562" s="11"/>
      <c r="AK562" s="11"/>
    </row>
    <row r="563" ht="13.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89"/>
      <c r="AB563" s="11"/>
      <c r="AC563" s="264"/>
      <c r="AD563" s="264"/>
      <c r="AE563" s="11"/>
      <c r="AF563" s="11"/>
      <c r="AG563" s="11"/>
      <c r="AH563" s="11"/>
      <c r="AI563" s="11"/>
      <c r="AJ563" s="11"/>
      <c r="AK563" s="11"/>
    </row>
    <row r="564" ht="13.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89"/>
      <c r="AB564" s="11"/>
      <c r="AC564" s="264"/>
      <c r="AD564" s="264"/>
      <c r="AE564" s="11"/>
      <c r="AF564" s="11"/>
      <c r="AG564" s="11"/>
      <c r="AH564" s="11"/>
      <c r="AI564" s="11"/>
      <c r="AJ564" s="11"/>
      <c r="AK564" s="11"/>
    </row>
    <row r="565" ht="13.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89"/>
      <c r="AB565" s="11"/>
      <c r="AC565" s="264"/>
      <c r="AD565" s="264"/>
      <c r="AE565" s="11"/>
      <c r="AF565" s="11"/>
      <c r="AG565" s="11"/>
      <c r="AH565" s="11"/>
      <c r="AI565" s="11"/>
      <c r="AJ565" s="11"/>
      <c r="AK565" s="11"/>
    </row>
    <row r="566" ht="13.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89"/>
      <c r="AB566" s="11"/>
      <c r="AC566" s="264"/>
      <c r="AD566" s="264"/>
      <c r="AE566" s="11"/>
      <c r="AF566" s="11"/>
      <c r="AG566" s="11"/>
      <c r="AH566" s="11"/>
      <c r="AI566" s="11"/>
      <c r="AJ566" s="11"/>
      <c r="AK566" s="11"/>
    </row>
    <row r="567" ht="13.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89"/>
      <c r="AB567" s="11"/>
      <c r="AC567" s="264"/>
      <c r="AD567" s="264"/>
      <c r="AE567" s="11"/>
      <c r="AF567" s="11"/>
      <c r="AG567" s="11"/>
      <c r="AH567" s="11"/>
      <c r="AI567" s="11"/>
      <c r="AJ567" s="11"/>
      <c r="AK567" s="11"/>
    </row>
    <row r="568" ht="13.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89"/>
      <c r="AB568" s="11"/>
      <c r="AC568" s="264"/>
      <c r="AD568" s="264"/>
      <c r="AE568" s="11"/>
      <c r="AF568" s="11"/>
      <c r="AG568" s="11"/>
      <c r="AH568" s="11"/>
      <c r="AI568" s="11"/>
      <c r="AJ568" s="11"/>
      <c r="AK568" s="11"/>
    </row>
    <row r="569" ht="13.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89"/>
      <c r="AB569" s="11"/>
      <c r="AC569" s="264"/>
      <c r="AD569" s="264"/>
      <c r="AE569" s="11"/>
      <c r="AF569" s="11"/>
      <c r="AG569" s="11"/>
      <c r="AH569" s="11"/>
      <c r="AI569" s="11"/>
      <c r="AJ569" s="11"/>
      <c r="AK569" s="11"/>
    </row>
    <row r="570" ht="13.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89"/>
      <c r="AB570" s="11"/>
      <c r="AC570" s="264"/>
      <c r="AD570" s="264"/>
      <c r="AE570" s="11"/>
      <c r="AF570" s="11"/>
      <c r="AG570" s="11"/>
      <c r="AH570" s="11"/>
      <c r="AI570" s="11"/>
      <c r="AJ570" s="11"/>
      <c r="AK570" s="11"/>
    </row>
    <row r="571" ht="13.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89"/>
      <c r="AB571" s="11"/>
      <c r="AC571" s="264"/>
      <c r="AD571" s="264"/>
      <c r="AE571" s="11"/>
      <c r="AF571" s="11"/>
      <c r="AG571" s="11"/>
      <c r="AH571" s="11"/>
      <c r="AI571" s="11"/>
      <c r="AJ571" s="11"/>
      <c r="AK571" s="11"/>
    </row>
    <row r="572" ht="13.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89"/>
      <c r="AB572" s="11"/>
      <c r="AC572" s="264"/>
      <c r="AD572" s="264"/>
      <c r="AE572" s="11"/>
      <c r="AF572" s="11"/>
      <c r="AG572" s="11"/>
      <c r="AH572" s="11"/>
      <c r="AI572" s="11"/>
      <c r="AJ572" s="11"/>
      <c r="AK572" s="11"/>
    </row>
    <row r="573" ht="13.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89"/>
      <c r="AB573" s="11"/>
      <c r="AC573" s="264"/>
      <c r="AD573" s="264"/>
      <c r="AE573" s="11"/>
      <c r="AF573" s="11"/>
      <c r="AG573" s="11"/>
      <c r="AH573" s="11"/>
      <c r="AI573" s="11"/>
      <c r="AJ573" s="11"/>
      <c r="AK573" s="11"/>
    </row>
    <row r="574" ht="13.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89"/>
      <c r="AB574" s="11"/>
      <c r="AC574" s="264"/>
      <c r="AD574" s="264"/>
      <c r="AE574" s="11"/>
      <c r="AF574" s="11"/>
      <c r="AG574" s="11"/>
      <c r="AH574" s="11"/>
      <c r="AI574" s="11"/>
      <c r="AJ574" s="11"/>
      <c r="AK574" s="11"/>
    </row>
    <row r="575" ht="13.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89"/>
      <c r="AB575" s="11"/>
      <c r="AC575" s="264"/>
      <c r="AD575" s="264"/>
      <c r="AE575" s="11"/>
      <c r="AF575" s="11"/>
      <c r="AG575" s="11"/>
      <c r="AH575" s="11"/>
      <c r="AI575" s="11"/>
      <c r="AJ575" s="11"/>
      <c r="AK575" s="11"/>
    </row>
    <row r="576" ht="13.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89"/>
      <c r="AB576" s="11"/>
      <c r="AC576" s="264"/>
      <c r="AD576" s="264"/>
      <c r="AE576" s="11"/>
      <c r="AF576" s="11"/>
      <c r="AG576" s="11"/>
      <c r="AH576" s="11"/>
      <c r="AI576" s="11"/>
      <c r="AJ576" s="11"/>
      <c r="AK576" s="11"/>
    </row>
    <row r="577" ht="13.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89"/>
      <c r="AB577" s="11"/>
      <c r="AC577" s="264"/>
      <c r="AD577" s="264"/>
      <c r="AE577" s="11"/>
      <c r="AF577" s="11"/>
      <c r="AG577" s="11"/>
      <c r="AH577" s="11"/>
      <c r="AI577" s="11"/>
      <c r="AJ577" s="11"/>
      <c r="AK577" s="11"/>
    </row>
    <row r="578" ht="13.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89"/>
      <c r="AB578" s="11"/>
      <c r="AC578" s="264"/>
      <c r="AD578" s="264"/>
      <c r="AE578" s="11"/>
      <c r="AF578" s="11"/>
      <c r="AG578" s="11"/>
      <c r="AH578" s="11"/>
      <c r="AI578" s="11"/>
      <c r="AJ578" s="11"/>
      <c r="AK578" s="11"/>
    </row>
    <row r="579" ht="13.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89"/>
      <c r="AB579" s="11"/>
      <c r="AC579" s="264"/>
      <c r="AD579" s="264"/>
      <c r="AE579" s="11"/>
      <c r="AF579" s="11"/>
      <c r="AG579" s="11"/>
      <c r="AH579" s="11"/>
      <c r="AI579" s="11"/>
      <c r="AJ579" s="11"/>
      <c r="AK579" s="11"/>
    </row>
    <row r="580" ht="13.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89"/>
      <c r="AB580" s="11"/>
      <c r="AC580" s="264"/>
      <c r="AD580" s="264"/>
      <c r="AE580" s="11"/>
      <c r="AF580" s="11"/>
      <c r="AG580" s="11"/>
      <c r="AH580" s="11"/>
      <c r="AI580" s="11"/>
      <c r="AJ580" s="11"/>
      <c r="AK580" s="11"/>
    </row>
    <row r="581" ht="13.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89"/>
      <c r="AB581" s="11"/>
      <c r="AC581" s="264"/>
      <c r="AD581" s="264"/>
      <c r="AE581" s="11"/>
      <c r="AF581" s="11"/>
      <c r="AG581" s="11"/>
      <c r="AH581" s="11"/>
      <c r="AI581" s="11"/>
      <c r="AJ581" s="11"/>
      <c r="AK581" s="11"/>
    </row>
    <row r="582" ht="13.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89"/>
      <c r="AB582" s="11"/>
      <c r="AC582" s="264"/>
      <c r="AD582" s="264"/>
      <c r="AE582" s="11"/>
      <c r="AF582" s="11"/>
      <c r="AG582" s="11"/>
      <c r="AH582" s="11"/>
      <c r="AI582" s="11"/>
      <c r="AJ582" s="11"/>
      <c r="AK582" s="11"/>
    </row>
    <row r="583" ht="13.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89"/>
      <c r="AB583" s="11"/>
      <c r="AC583" s="264"/>
      <c r="AD583" s="264"/>
      <c r="AE583" s="11"/>
      <c r="AF583" s="11"/>
      <c r="AG583" s="11"/>
      <c r="AH583" s="11"/>
      <c r="AI583" s="11"/>
      <c r="AJ583" s="11"/>
      <c r="AK583" s="11"/>
    </row>
    <row r="584" ht="13.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89"/>
      <c r="AB584" s="11"/>
      <c r="AC584" s="264"/>
      <c r="AD584" s="264"/>
      <c r="AE584" s="11"/>
      <c r="AF584" s="11"/>
      <c r="AG584" s="11"/>
      <c r="AH584" s="11"/>
      <c r="AI584" s="11"/>
      <c r="AJ584" s="11"/>
      <c r="AK584" s="11"/>
    </row>
    <row r="585" ht="13.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89"/>
      <c r="AB585" s="11"/>
      <c r="AC585" s="264"/>
      <c r="AD585" s="264"/>
      <c r="AE585" s="11"/>
      <c r="AF585" s="11"/>
      <c r="AG585" s="11"/>
      <c r="AH585" s="11"/>
      <c r="AI585" s="11"/>
      <c r="AJ585" s="11"/>
      <c r="AK585" s="11"/>
    </row>
    <row r="586" ht="13.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89"/>
      <c r="AB586" s="11"/>
      <c r="AC586" s="264"/>
      <c r="AD586" s="264"/>
      <c r="AE586" s="11"/>
      <c r="AF586" s="11"/>
      <c r="AG586" s="11"/>
      <c r="AH586" s="11"/>
      <c r="AI586" s="11"/>
      <c r="AJ586" s="11"/>
      <c r="AK586" s="11"/>
    </row>
    <row r="587" ht="13.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89"/>
      <c r="AB587" s="11"/>
      <c r="AC587" s="264"/>
      <c r="AD587" s="264"/>
      <c r="AE587" s="11"/>
      <c r="AF587" s="11"/>
      <c r="AG587" s="11"/>
      <c r="AH587" s="11"/>
      <c r="AI587" s="11"/>
      <c r="AJ587" s="11"/>
      <c r="AK587" s="11"/>
    </row>
    <row r="588" ht="13.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89"/>
      <c r="AB588" s="11"/>
      <c r="AC588" s="264"/>
      <c r="AD588" s="264"/>
      <c r="AE588" s="11"/>
      <c r="AF588" s="11"/>
      <c r="AG588" s="11"/>
      <c r="AH588" s="11"/>
      <c r="AI588" s="11"/>
      <c r="AJ588" s="11"/>
      <c r="AK588" s="11"/>
    </row>
    <row r="589" ht="13.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89"/>
      <c r="AB589" s="11"/>
      <c r="AC589" s="264"/>
      <c r="AD589" s="264"/>
      <c r="AE589" s="11"/>
      <c r="AF589" s="11"/>
      <c r="AG589" s="11"/>
      <c r="AH589" s="11"/>
      <c r="AI589" s="11"/>
      <c r="AJ589" s="11"/>
      <c r="AK589" s="11"/>
    </row>
    <row r="590" ht="13.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89"/>
      <c r="AB590" s="11"/>
      <c r="AC590" s="264"/>
      <c r="AD590" s="264"/>
      <c r="AE590" s="11"/>
      <c r="AF590" s="11"/>
      <c r="AG590" s="11"/>
      <c r="AH590" s="11"/>
      <c r="AI590" s="11"/>
      <c r="AJ590" s="11"/>
      <c r="AK590" s="11"/>
    </row>
    <row r="591" ht="13.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89"/>
      <c r="AB591" s="11"/>
      <c r="AC591" s="264"/>
      <c r="AD591" s="264"/>
      <c r="AE591" s="11"/>
      <c r="AF591" s="11"/>
      <c r="AG591" s="11"/>
      <c r="AH591" s="11"/>
      <c r="AI591" s="11"/>
      <c r="AJ591" s="11"/>
      <c r="AK591" s="11"/>
    </row>
    <row r="592" ht="13.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89"/>
      <c r="AB592" s="11"/>
      <c r="AC592" s="264"/>
      <c r="AD592" s="264"/>
      <c r="AE592" s="11"/>
      <c r="AF592" s="11"/>
      <c r="AG592" s="11"/>
      <c r="AH592" s="11"/>
      <c r="AI592" s="11"/>
      <c r="AJ592" s="11"/>
      <c r="AK592" s="11"/>
    </row>
    <row r="593" ht="13.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89"/>
      <c r="AB593" s="11"/>
      <c r="AC593" s="264"/>
      <c r="AD593" s="264"/>
      <c r="AE593" s="11"/>
      <c r="AF593" s="11"/>
      <c r="AG593" s="11"/>
      <c r="AH593" s="11"/>
      <c r="AI593" s="11"/>
      <c r="AJ593" s="11"/>
      <c r="AK593" s="11"/>
    </row>
    <row r="594" ht="13.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89"/>
      <c r="AB594" s="11"/>
      <c r="AC594" s="264"/>
      <c r="AD594" s="264"/>
      <c r="AE594" s="11"/>
      <c r="AF594" s="11"/>
      <c r="AG594" s="11"/>
      <c r="AH594" s="11"/>
      <c r="AI594" s="11"/>
      <c r="AJ594" s="11"/>
      <c r="AK594" s="11"/>
    </row>
    <row r="595" ht="13.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89"/>
      <c r="AB595" s="11"/>
      <c r="AC595" s="264"/>
      <c r="AD595" s="264"/>
      <c r="AE595" s="11"/>
      <c r="AF595" s="11"/>
      <c r="AG595" s="11"/>
      <c r="AH595" s="11"/>
      <c r="AI595" s="11"/>
      <c r="AJ595" s="11"/>
      <c r="AK595" s="11"/>
    </row>
    <row r="596" ht="13.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89"/>
      <c r="AB596" s="11"/>
      <c r="AC596" s="264"/>
      <c r="AD596" s="264"/>
      <c r="AE596" s="11"/>
      <c r="AF596" s="11"/>
      <c r="AG596" s="11"/>
      <c r="AH596" s="11"/>
      <c r="AI596" s="11"/>
      <c r="AJ596" s="11"/>
      <c r="AK596" s="11"/>
    </row>
    <row r="597" ht="13.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89"/>
      <c r="AB597" s="11"/>
      <c r="AC597" s="264"/>
      <c r="AD597" s="264"/>
      <c r="AE597" s="11"/>
      <c r="AF597" s="11"/>
      <c r="AG597" s="11"/>
      <c r="AH597" s="11"/>
      <c r="AI597" s="11"/>
      <c r="AJ597" s="11"/>
      <c r="AK597" s="11"/>
    </row>
    <row r="598" ht="13.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89"/>
      <c r="AB598" s="11"/>
      <c r="AC598" s="264"/>
      <c r="AD598" s="264"/>
      <c r="AE598" s="11"/>
      <c r="AF598" s="11"/>
      <c r="AG598" s="11"/>
      <c r="AH598" s="11"/>
      <c r="AI598" s="11"/>
      <c r="AJ598" s="11"/>
      <c r="AK598" s="11"/>
    </row>
    <row r="599" ht="13.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89"/>
      <c r="AB599" s="11"/>
      <c r="AC599" s="264"/>
      <c r="AD599" s="264"/>
      <c r="AE599" s="11"/>
      <c r="AF599" s="11"/>
      <c r="AG599" s="11"/>
      <c r="AH599" s="11"/>
      <c r="AI599" s="11"/>
      <c r="AJ599" s="11"/>
      <c r="AK599" s="11"/>
    </row>
    <row r="600" ht="13.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89"/>
      <c r="AB600" s="11"/>
      <c r="AC600" s="264"/>
      <c r="AD600" s="264"/>
      <c r="AE600" s="11"/>
      <c r="AF600" s="11"/>
      <c r="AG600" s="11"/>
      <c r="AH600" s="11"/>
      <c r="AI600" s="11"/>
      <c r="AJ600" s="11"/>
      <c r="AK600" s="11"/>
    </row>
    <row r="601" ht="13.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89"/>
      <c r="AB601" s="11"/>
      <c r="AC601" s="264"/>
      <c r="AD601" s="264"/>
      <c r="AE601" s="11"/>
      <c r="AF601" s="11"/>
      <c r="AG601" s="11"/>
      <c r="AH601" s="11"/>
      <c r="AI601" s="11"/>
      <c r="AJ601" s="11"/>
      <c r="AK601" s="11"/>
    </row>
    <row r="602" ht="13.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89"/>
      <c r="AB602" s="11"/>
      <c r="AC602" s="264"/>
      <c r="AD602" s="264"/>
      <c r="AE602" s="11"/>
      <c r="AF602" s="11"/>
      <c r="AG602" s="11"/>
      <c r="AH602" s="11"/>
      <c r="AI602" s="11"/>
      <c r="AJ602" s="11"/>
      <c r="AK602" s="11"/>
    </row>
    <row r="603" ht="13.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89"/>
      <c r="AB603" s="11"/>
      <c r="AC603" s="264"/>
      <c r="AD603" s="264"/>
      <c r="AE603" s="11"/>
      <c r="AF603" s="11"/>
      <c r="AG603" s="11"/>
      <c r="AH603" s="11"/>
      <c r="AI603" s="11"/>
      <c r="AJ603" s="11"/>
      <c r="AK603" s="11"/>
    </row>
    <row r="604" ht="13.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89"/>
      <c r="AB604" s="11"/>
      <c r="AC604" s="264"/>
      <c r="AD604" s="264"/>
      <c r="AE604" s="11"/>
      <c r="AF604" s="11"/>
      <c r="AG604" s="11"/>
      <c r="AH604" s="11"/>
      <c r="AI604" s="11"/>
      <c r="AJ604" s="11"/>
      <c r="AK604" s="11"/>
    </row>
    <row r="605" ht="13.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89"/>
      <c r="AB605" s="11"/>
      <c r="AC605" s="264"/>
      <c r="AD605" s="264"/>
      <c r="AE605" s="11"/>
      <c r="AF605" s="11"/>
      <c r="AG605" s="11"/>
      <c r="AH605" s="11"/>
      <c r="AI605" s="11"/>
      <c r="AJ605" s="11"/>
      <c r="AK605" s="11"/>
    </row>
    <row r="606" ht="13.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89"/>
      <c r="AB606" s="11"/>
      <c r="AC606" s="264"/>
      <c r="AD606" s="264"/>
      <c r="AE606" s="11"/>
      <c r="AF606" s="11"/>
      <c r="AG606" s="11"/>
      <c r="AH606" s="11"/>
      <c r="AI606" s="11"/>
      <c r="AJ606" s="11"/>
      <c r="AK606" s="11"/>
    </row>
    <row r="607" ht="13.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89"/>
      <c r="AB607" s="11"/>
      <c r="AC607" s="264"/>
      <c r="AD607" s="264"/>
      <c r="AE607" s="11"/>
      <c r="AF607" s="11"/>
      <c r="AG607" s="11"/>
      <c r="AH607" s="11"/>
      <c r="AI607" s="11"/>
      <c r="AJ607" s="11"/>
      <c r="AK607" s="11"/>
    </row>
    <row r="608" ht="13.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89"/>
      <c r="AB608" s="11"/>
      <c r="AC608" s="264"/>
      <c r="AD608" s="264"/>
      <c r="AE608" s="11"/>
      <c r="AF608" s="11"/>
      <c r="AG608" s="11"/>
      <c r="AH608" s="11"/>
      <c r="AI608" s="11"/>
      <c r="AJ608" s="11"/>
      <c r="AK608" s="11"/>
    </row>
    <row r="609" ht="13.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89"/>
      <c r="AB609" s="11"/>
      <c r="AC609" s="264"/>
      <c r="AD609" s="264"/>
      <c r="AE609" s="11"/>
      <c r="AF609" s="11"/>
      <c r="AG609" s="11"/>
      <c r="AH609" s="11"/>
      <c r="AI609" s="11"/>
      <c r="AJ609" s="11"/>
      <c r="AK609" s="11"/>
    </row>
    <row r="610" ht="13.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89"/>
      <c r="AB610" s="11"/>
      <c r="AC610" s="264"/>
      <c r="AD610" s="264"/>
      <c r="AE610" s="11"/>
      <c r="AF610" s="11"/>
      <c r="AG610" s="11"/>
      <c r="AH610" s="11"/>
      <c r="AI610" s="11"/>
      <c r="AJ610" s="11"/>
      <c r="AK610" s="11"/>
    </row>
    <row r="611" ht="13.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89"/>
      <c r="AB611" s="11"/>
      <c r="AC611" s="264"/>
      <c r="AD611" s="264"/>
      <c r="AE611" s="11"/>
      <c r="AF611" s="11"/>
      <c r="AG611" s="11"/>
      <c r="AH611" s="11"/>
      <c r="AI611" s="11"/>
      <c r="AJ611" s="11"/>
      <c r="AK611" s="11"/>
    </row>
    <row r="612" ht="13.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89"/>
      <c r="AB612" s="11"/>
      <c r="AC612" s="264"/>
      <c r="AD612" s="264"/>
      <c r="AE612" s="11"/>
      <c r="AF612" s="11"/>
      <c r="AG612" s="11"/>
      <c r="AH612" s="11"/>
      <c r="AI612" s="11"/>
      <c r="AJ612" s="11"/>
      <c r="AK612" s="11"/>
    </row>
    <row r="613" ht="13.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89"/>
      <c r="AB613" s="11"/>
      <c r="AC613" s="264"/>
      <c r="AD613" s="264"/>
      <c r="AE613" s="11"/>
      <c r="AF613" s="11"/>
      <c r="AG613" s="11"/>
      <c r="AH613" s="11"/>
      <c r="AI613" s="11"/>
      <c r="AJ613" s="11"/>
      <c r="AK613" s="11"/>
    </row>
    <row r="614" ht="13.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89"/>
      <c r="AB614" s="11"/>
      <c r="AC614" s="264"/>
      <c r="AD614" s="264"/>
      <c r="AE614" s="11"/>
      <c r="AF614" s="11"/>
      <c r="AG614" s="11"/>
      <c r="AH614" s="11"/>
      <c r="AI614" s="11"/>
      <c r="AJ614" s="11"/>
      <c r="AK614" s="11"/>
    </row>
    <row r="615" ht="13.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89"/>
      <c r="AB615" s="11"/>
      <c r="AC615" s="264"/>
      <c r="AD615" s="264"/>
      <c r="AE615" s="11"/>
      <c r="AF615" s="11"/>
      <c r="AG615" s="11"/>
      <c r="AH615" s="11"/>
      <c r="AI615" s="11"/>
      <c r="AJ615" s="11"/>
      <c r="AK615" s="11"/>
    </row>
    <row r="616" ht="13.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89"/>
      <c r="AB616" s="11"/>
      <c r="AC616" s="264"/>
      <c r="AD616" s="264"/>
      <c r="AE616" s="11"/>
      <c r="AF616" s="11"/>
      <c r="AG616" s="11"/>
      <c r="AH616" s="11"/>
      <c r="AI616" s="11"/>
      <c r="AJ616" s="11"/>
      <c r="AK616" s="11"/>
    </row>
    <row r="617" ht="13.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89"/>
      <c r="AB617" s="11"/>
      <c r="AC617" s="264"/>
      <c r="AD617" s="264"/>
      <c r="AE617" s="11"/>
      <c r="AF617" s="11"/>
      <c r="AG617" s="11"/>
      <c r="AH617" s="11"/>
      <c r="AI617" s="11"/>
      <c r="AJ617" s="11"/>
      <c r="AK617" s="11"/>
    </row>
    <row r="618" ht="13.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89"/>
      <c r="AB618" s="11"/>
      <c r="AC618" s="264"/>
      <c r="AD618" s="264"/>
      <c r="AE618" s="11"/>
      <c r="AF618" s="11"/>
      <c r="AG618" s="11"/>
      <c r="AH618" s="11"/>
      <c r="AI618" s="11"/>
      <c r="AJ618" s="11"/>
      <c r="AK618" s="11"/>
    </row>
    <row r="619" ht="13.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89"/>
      <c r="AB619" s="11"/>
      <c r="AC619" s="264"/>
      <c r="AD619" s="264"/>
      <c r="AE619" s="11"/>
      <c r="AF619" s="11"/>
      <c r="AG619" s="11"/>
      <c r="AH619" s="11"/>
      <c r="AI619" s="11"/>
      <c r="AJ619" s="11"/>
      <c r="AK619" s="11"/>
    </row>
    <row r="620" ht="13.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89"/>
      <c r="AB620" s="11"/>
      <c r="AC620" s="264"/>
      <c r="AD620" s="264"/>
      <c r="AE620" s="11"/>
      <c r="AF620" s="11"/>
      <c r="AG620" s="11"/>
      <c r="AH620" s="11"/>
      <c r="AI620" s="11"/>
      <c r="AJ620" s="11"/>
      <c r="AK620" s="11"/>
    </row>
    <row r="621" ht="13.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89"/>
      <c r="AB621" s="11"/>
      <c r="AC621" s="264"/>
      <c r="AD621" s="264"/>
      <c r="AE621" s="11"/>
      <c r="AF621" s="11"/>
      <c r="AG621" s="11"/>
      <c r="AH621" s="11"/>
      <c r="AI621" s="11"/>
      <c r="AJ621" s="11"/>
      <c r="AK621" s="11"/>
    </row>
    <row r="622" ht="13.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89"/>
      <c r="AB622" s="11"/>
      <c r="AC622" s="264"/>
      <c r="AD622" s="264"/>
      <c r="AE622" s="11"/>
      <c r="AF622" s="11"/>
      <c r="AG622" s="11"/>
      <c r="AH622" s="11"/>
      <c r="AI622" s="11"/>
      <c r="AJ622" s="11"/>
      <c r="AK622" s="11"/>
    </row>
    <row r="623" ht="13.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89"/>
      <c r="AB623" s="11"/>
      <c r="AC623" s="264"/>
      <c r="AD623" s="264"/>
      <c r="AE623" s="11"/>
      <c r="AF623" s="11"/>
      <c r="AG623" s="11"/>
      <c r="AH623" s="11"/>
      <c r="AI623" s="11"/>
      <c r="AJ623" s="11"/>
      <c r="AK623" s="11"/>
    </row>
    <row r="624" ht="13.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89"/>
      <c r="AB624" s="11"/>
      <c r="AC624" s="264"/>
      <c r="AD624" s="264"/>
      <c r="AE624" s="11"/>
      <c r="AF624" s="11"/>
      <c r="AG624" s="11"/>
      <c r="AH624" s="11"/>
      <c r="AI624" s="11"/>
      <c r="AJ624" s="11"/>
      <c r="AK624" s="11"/>
    </row>
    <row r="625" ht="13.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89"/>
      <c r="AB625" s="11"/>
      <c r="AC625" s="264"/>
      <c r="AD625" s="264"/>
      <c r="AE625" s="11"/>
      <c r="AF625" s="11"/>
      <c r="AG625" s="11"/>
      <c r="AH625" s="11"/>
      <c r="AI625" s="11"/>
      <c r="AJ625" s="11"/>
      <c r="AK625" s="11"/>
    </row>
    <row r="626" ht="13.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89"/>
      <c r="AB626" s="11"/>
      <c r="AC626" s="264"/>
      <c r="AD626" s="264"/>
      <c r="AE626" s="11"/>
      <c r="AF626" s="11"/>
      <c r="AG626" s="11"/>
      <c r="AH626" s="11"/>
      <c r="AI626" s="11"/>
      <c r="AJ626" s="11"/>
      <c r="AK626" s="11"/>
    </row>
    <row r="627" ht="13.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89"/>
      <c r="AB627" s="11"/>
      <c r="AC627" s="264"/>
      <c r="AD627" s="264"/>
      <c r="AE627" s="11"/>
      <c r="AF627" s="11"/>
      <c r="AG627" s="11"/>
      <c r="AH627" s="11"/>
      <c r="AI627" s="11"/>
      <c r="AJ627" s="11"/>
      <c r="AK627" s="11"/>
    </row>
    <row r="628" ht="13.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89"/>
      <c r="AB628" s="11"/>
      <c r="AC628" s="264"/>
      <c r="AD628" s="264"/>
      <c r="AE628" s="11"/>
      <c r="AF628" s="11"/>
      <c r="AG628" s="11"/>
      <c r="AH628" s="11"/>
      <c r="AI628" s="11"/>
      <c r="AJ628" s="11"/>
      <c r="AK628" s="11"/>
    </row>
    <row r="629" ht="13.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89"/>
      <c r="AB629" s="11"/>
      <c r="AC629" s="264"/>
      <c r="AD629" s="264"/>
      <c r="AE629" s="11"/>
      <c r="AF629" s="11"/>
      <c r="AG629" s="11"/>
      <c r="AH629" s="11"/>
      <c r="AI629" s="11"/>
      <c r="AJ629" s="11"/>
      <c r="AK629" s="11"/>
    </row>
    <row r="630" ht="13.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89"/>
      <c r="AB630" s="11"/>
      <c r="AC630" s="264"/>
      <c r="AD630" s="264"/>
      <c r="AE630" s="11"/>
      <c r="AF630" s="11"/>
      <c r="AG630" s="11"/>
      <c r="AH630" s="11"/>
      <c r="AI630" s="11"/>
      <c r="AJ630" s="11"/>
      <c r="AK630" s="11"/>
    </row>
    <row r="631" ht="13.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89"/>
      <c r="AB631" s="11"/>
      <c r="AC631" s="264"/>
      <c r="AD631" s="264"/>
      <c r="AE631" s="11"/>
      <c r="AF631" s="11"/>
      <c r="AG631" s="11"/>
      <c r="AH631" s="11"/>
      <c r="AI631" s="11"/>
      <c r="AJ631" s="11"/>
      <c r="AK631" s="11"/>
    </row>
    <row r="632" ht="13.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89"/>
      <c r="AB632" s="11"/>
      <c r="AC632" s="264"/>
      <c r="AD632" s="264"/>
      <c r="AE632" s="11"/>
      <c r="AF632" s="11"/>
      <c r="AG632" s="11"/>
      <c r="AH632" s="11"/>
      <c r="AI632" s="11"/>
      <c r="AJ632" s="11"/>
      <c r="AK632" s="11"/>
    </row>
    <row r="633" ht="13.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89"/>
      <c r="AB633" s="11"/>
      <c r="AC633" s="264"/>
      <c r="AD633" s="264"/>
      <c r="AE633" s="11"/>
      <c r="AF633" s="11"/>
      <c r="AG633" s="11"/>
      <c r="AH633" s="11"/>
      <c r="AI633" s="11"/>
      <c r="AJ633" s="11"/>
      <c r="AK633" s="11"/>
    </row>
    <row r="634" ht="13.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89"/>
      <c r="AB634" s="11"/>
      <c r="AC634" s="264"/>
      <c r="AD634" s="264"/>
      <c r="AE634" s="11"/>
      <c r="AF634" s="11"/>
      <c r="AG634" s="11"/>
      <c r="AH634" s="11"/>
      <c r="AI634" s="11"/>
      <c r="AJ634" s="11"/>
      <c r="AK634" s="11"/>
    </row>
    <row r="635" ht="13.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89"/>
      <c r="AB635" s="11"/>
      <c r="AC635" s="264"/>
      <c r="AD635" s="264"/>
      <c r="AE635" s="11"/>
      <c r="AF635" s="11"/>
      <c r="AG635" s="11"/>
      <c r="AH635" s="11"/>
      <c r="AI635" s="11"/>
      <c r="AJ635" s="11"/>
      <c r="AK635" s="11"/>
    </row>
    <row r="636" ht="13.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89"/>
      <c r="AB636" s="11"/>
      <c r="AC636" s="264"/>
      <c r="AD636" s="264"/>
      <c r="AE636" s="11"/>
      <c r="AF636" s="11"/>
      <c r="AG636" s="11"/>
      <c r="AH636" s="11"/>
      <c r="AI636" s="11"/>
      <c r="AJ636" s="11"/>
      <c r="AK636" s="11"/>
    </row>
    <row r="637" ht="13.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89"/>
      <c r="AB637" s="11"/>
      <c r="AC637" s="264"/>
      <c r="AD637" s="264"/>
      <c r="AE637" s="11"/>
      <c r="AF637" s="11"/>
      <c r="AG637" s="11"/>
      <c r="AH637" s="11"/>
      <c r="AI637" s="11"/>
      <c r="AJ637" s="11"/>
      <c r="AK637" s="11"/>
    </row>
    <row r="638" ht="13.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89"/>
      <c r="AB638" s="11"/>
      <c r="AC638" s="264"/>
      <c r="AD638" s="264"/>
      <c r="AE638" s="11"/>
      <c r="AF638" s="11"/>
      <c r="AG638" s="11"/>
      <c r="AH638" s="11"/>
      <c r="AI638" s="11"/>
      <c r="AJ638" s="11"/>
      <c r="AK638" s="11"/>
    </row>
    <row r="639" ht="13.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89"/>
      <c r="AB639" s="11"/>
      <c r="AC639" s="264"/>
      <c r="AD639" s="264"/>
      <c r="AE639" s="11"/>
      <c r="AF639" s="11"/>
      <c r="AG639" s="11"/>
      <c r="AH639" s="11"/>
      <c r="AI639" s="11"/>
      <c r="AJ639" s="11"/>
      <c r="AK639" s="11"/>
    </row>
    <row r="640" ht="13.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89"/>
      <c r="AB640" s="11"/>
      <c r="AC640" s="264"/>
      <c r="AD640" s="264"/>
      <c r="AE640" s="11"/>
      <c r="AF640" s="11"/>
      <c r="AG640" s="11"/>
      <c r="AH640" s="11"/>
      <c r="AI640" s="11"/>
      <c r="AJ640" s="11"/>
      <c r="AK640" s="11"/>
    </row>
    <row r="641" ht="13.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89"/>
      <c r="AB641" s="11"/>
      <c r="AC641" s="264"/>
      <c r="AD641" s="264"/>
      <c r="AE641" s="11"/>
      <c r="AF641" s="11"/>
      <c r="AG641" s="11"/>
      <c r="AH641" s="11"/>
      <c r="AI641" s="11"/>
      <c r="AJ641" s="11"/>
      <c r="AK641" s="11"/>
    </row>
    <row r="642" ht="13.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89"/>
      <c r="AB642" s="11"/>
      <c r="AC642" s="264"/>
      <c r="AD642" s="264"/>
      <c r="AE642" s="11"/>
      <c r="AF642" s="11"/>
      <c r="AG642" s="11"/>
      <c r="AH642" s="11"/>
      <c r="AI642" s="11"/>
      <c r="AJ642" s="11"/>
      <c r="AK642" s="11"/>
    </row>
    <row r="643" ht="13.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89"/>
      <c r="AB643" s="11"/>
      <c r="AC643" s="264"/>
      <c r="AD643" s="264"/>
      <c r="AE643" s="11"/>
      <c r="AF643" s="11"/>
      <c r="AG643" s="11"/>
      <c r="AH643" s="11"/>
      <c r="AI643" s="11"/>
      <c r="AJ643" s="11"/>
      <c r="AK643" s="11"/>
    </row>
    <row r="644" ht="13.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89"/>
      <c r="AB644" s="11"/>
      <c r="AC644" s="264"/>
      <c r="AD644" s="264"/>
      <c r="AE644" s="11"/>
      <c r="AF644" s="11"/>
      <c r="AG644" s="11"/>
      <c r="AH644" s="11"/>
      <c r="AI644" s="11"/>
      <c r="AJ644" s="11"/>
      <c r="AK644" s="11"/>
    </row>
    <row r="645" ht="13.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89"/>
      <c r="AB645" s="11"/>
      <c r="AC645" s="264"/>
      <c r="AD645" s="264"/>
      <c r="AE645" s="11"/>
      <c r="AF645" s="11"/>
      <c r="AG645" s="11"/>
      <c r="AH645" s="11"/>
      <c r="AI645" s="11"/>
      <c r="AJ645" s="11"/>
      <c r="AK645" s="11"/>
    </row>
    <row r="646" ht="13.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89"/>
      <c r="AB646" s="11"/>
      <c r="AC646" s="264"/>
      <c r="AD646" s="264"/>
      <c r="AE646" s="11"/>
      <c r="AF646" s="11"/>
      <c r="AG646" s="11"/>
      <c r="AH646" s="11"/>
      <c r="AI646" s="11"/>
      <c r="AJ646" s="11"/>
      <c r="AK646" s="11"/>
    </row>
    <row r="647" ht="13.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89"/>
      <c r="AB647" s="11"/>
      <c r="AC647" s="264"/>
      <c r="AD647" s="264"/>
      <c r="AE647" s="11"/>
      <c r="AF647" s="11"/>
      <c r="AG647" s="11"/>
      <c r="AH647" s="11"/>
      <c r="AI647" s="11"/>
      <c r="AJ647" s="11"/>
      <c r="AK647" s="11"/>
    </row>
    <row r="648" ht="13.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89"/>
      <c r="AB648" s="11"/>
      <c r="AC648" s="264"/>
      <c r="AD648" s="264"/>
      <c r="AE648" s="11"/>
      <c r="AF648" s="11"/>
      <c r="AG648" s="11"/>
      <c r="AH648" s="11"/>
      <c r="AI648" s="11"/>
      <c r="AJ648" s="11"/>
      <c r="AK648" s="11"/>
    </row>
    <row r="649" ht="13.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89"/>
      <c r="AB649" s="11"/>
      <c r="AC649" s="264"/>
      <c r="AD649" s="264"/>
      <c r="AE649" s="11"/>
      <c r="AF649" s="11"/>
      <c r="AG649" s="11"/>
      <c r="AH649" s="11"/>
      <c r="AI649" s="11"/>
      <c r="AJ649" s="11"/>
      <c r="AK649" s="11"/>
    </row>
    <row r="650" ht="13.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89"/>
      <c r="AB650" s="11"/>
      <c r="AC650" s="264"/>
      <c r="AD650" s="264"/>
      <c r="AE650" s="11"/>
      <c r="AF650" s="11"/>
      <c r="AG650" s="11"/>
      <c r="AH650" s="11"/>
      <c r="AI650" s="11"/>
      <c r="AJ650" s="11"/>
      <c r="AK650" s="11"/>
    </row>
    <row r="651" ht="13.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89"/>
      <c r="AB651" s="11"/>
      <c r="AC651" s="264"/>
      <c r="AD651" s="264"/>
      <c r="AE651" s="11"/>
      <c r="AF651" s="11"/>
      <c r="AG651" s="11"/>
      <c r="AH651" s="11"/>
      <c r="AI651" s="11"/>
      <c r="AJ651" s="11"/>
      <c r="AK651" s="11"/>
    </row>
    <row r="652" ht="13.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89"/>
      <c r="AB652" s="11"/>
      <c r="AC652" s="264"/>
      <c r="AD652" s="264"/>
      <c r="AE652" s="11"/>
      <c r="AF652" s="11"/>
      <c r="AG652" s="11"/>
      <c r="AH652" s="11"/>
      <c r="AI652" s="11"/>
      <c r="AJ652" s="11"/>
      <c r="AK652" s="11"/>
    </row>
    <row r="653" ht="13.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89"/>
      <c r="AB653" s="11"/>
      <c r="AC653" s="264"/>
      <c r="AD653" s="264"/>
      <c r="AE653" s="11"/>
      <c r="AF653" s="11"/>
      <c r="AG653" s="11"/>
      <c r="AH653" s="11"/>
      <c r="AI653" s="11"/>
      <c r="AJ653" s="11"/>
      <c r="AK653" s="11"/>
    </row>
    <row r="654" ht="13.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89"/>
      <c r="AB654" s="11"/>
      <c r="AC654" s="264"/>
      <c r="AD654" s="264"/>
      <c r="AE654" s="11"/>
      <c r="AF654" s="11"/>
      <c r="AG654" s="11"/>
      <c r="AH654" s="11"/>
      <c r="AI654" s="11"/>
      <c r="AJ654" s="11"/>
      <c r="AK654" s="11"/>
    </row>
    <row r="655" ht="13.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89"/>
      <c r="AB655" s="11"/>
      <c r="AC655" s="264"/>
      <c r="AD655" s="264"/>
      <c r="AE655" s="11"/>
      <c r="AF655" s="11"/>
      <c r="AG655" s="11"/>
      <c r="AH655" s="11"/>
      <c r="AI655" s="11"/>
      <c r="AJ655" s="11"/>
      <c r="AK655" s="11"/>
    </row>
    <row r="656" ht="13.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89"/>
      <c r="AB656" s="11"/>
      <c r="AC656" s="264"/>
      <c r="AD656" s="264"/>
      <c r="AE656" s="11"/>
      <c r="AF656" s="11"/>
      <c r="AG656" s="11"/>
      <c r="AH656" s="11"/>
      <c r="AI656" s="11"/>
      <c r="AJ656" s="11"/>
      <c r="AK656" s="11"/>
    </row>
    <row r="657" ht="13.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89"/>
      <c r="AB657" s="11"/>
      <c r="AC657" s="264"/>
      <c r="AD657" s="264"/>
      <c r="AE657" s="11"/>
      <c r="AF657" s="11"/>
      <c r="AG657" s="11"/>
      <c r="AH657" s="11"/>
      <c r="AI657" s="11"/>
      <c r="AJ657" s="11"/>
      <c r="AK657" s="11"/>
    </row>
    <row r="658" ht="13.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89"/>
      <c r="AB658" s="11"/>
      <c r="AC658" s="264"/>
      <c r="AD658" s="264"/>
      <c r="AE658" s="11"/>
      <c r="AF658" s="11"/>
      <c r="AG658" s="11"/>
      <c r="AH658" s="11"/>
      <c r="AI658" s="11"/>
      <c r="AJ658" s="11"/>
      <c r="AK658" s="11"/>
    </row>
    <row r="659" ht="13.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89"/>
      <c r="AB659" s="11"/>
      <c r="AC659" s="264"/>
      <c r="AD659" s="264"/>
      <c r="AE659" s="11"/>
      <c r="AF659" s="11"/>
      <c r="AG659" s="11"/>
      <c r="AH659" s="11"/>
      <c r="AI659" s="11"/>
      <c r="AJ659" s="11"/>
      <c r="AK659" s="11"/>
    </row>
    <row r="660" ht="13.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89"/>
      <c r="AB660" s="11"/>
      <c r="AC660" s="264"/>
      <c r="AD660" s="264"/>
      <c r="AE660" s="11"/>
      <c r="AF660" s="11"/>
      <c r="AG660" s="11"/>
      <c r="AH660" s="11"/>
      <c r="AI660" s="11"/>
      <c r="AJ660" s="11"/>
      <c r="AK660" s="11"/>
    </row>
    <row r="661" ht="13.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89"/>
      <c r="AB661" s="11"/>
      <c r="AC661" s="264"/>
      <c r="AD661" s="264"/>
      <c r="AE661" s="11"/>
      <c r="AF661" s="11"/>
      <c r="AG661" s="11"/>
      <c r="AH661" s="11"/>
      <c r="AI661" s="11"/>
      <c r="AJ661" s="11"/>
      <c r="AK661" s="11"/>
    </row>
    <row r="662" ht="13.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89"/>
      <c r="AB662" s="11"/>
      <c r="AC662" s="264"/>
      <c r="AD662" s="264"/>
      <c r="AE662" s="11"/>
      <c r="AF662" s="11"/>
      <c r="AG662" s="11"/>
      <c r="AH662" s="11"/>
      <c r="AI662" s="11"/>
      <c r="AJ662" s="11"/>
      <c r="AK662" s="11"/>
    </row>
    <row r="663" ht="13.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89"/>
      <c r="AB663" s="11"/>
      <c r="AC663" s="264"/>
      <c r="AD663" s="264"/>
      <c r="AE663" s="11"/>
      <c r="AF663" s="11"/>
      <c r="AG663" s="11"/>
      <c r="AH663" s="11"/>
      <c r="AI663" s="11"/>
      <c r="AJ663" s="11"/>
      <c r="AK663" s="11"/>
    </row>
    <row r="664" ht="13.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89"/>
      <c r="AB664" s="11"/>
      <c r="AC664" s="264"/>
      <c r="AD664" s="264"/>
      <c r="AE664" s="11"/>
      <c r="AF664" s="11"/>
      <c r="AG664" s="11"/>
      <c r="AH664" s="11"/>
      <c r="AI664" s="11"/>
      <c r="AJ664" s="11"/>
      <c r="AK664" s="11"/>
    </row>
    <row r="665" ht="13.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89"/>
      <c r="AB665" s="11"/>
      <c r="AC665" s="264"/>
      <c r="AD665" s="264"/>
      <c r="AE665" s="11"/>
      <c r="AF665" s="11"/>
      <c r="AG665" s="11"/>
      <c r="AH665" s="11"/>
      <c r="AI665" s="11"/>
      <c r="AJ665" s="11"/>
      <c r="AK665" s="11"/>
    </row>
    <row r="666" ht="13.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89"/>
      <c r="AB666" s="11"/>
      <c r="AC666" s="264"/>
      <c r="AD666" s="264"/>
      <c r="AE666" s="11"/>
      <c r="AF666" s="11"/>
      <c r="AG666" s="11"/>
      <c r="AH666" s="11"/>
      <c r="AI666" s="11"/>
      <c r="AJ666" s="11"/>
      <c r="AK666" s="11"/>
    </row>
    <row r="667" ht="13.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89"/>
      <c r="AB667" s="11"/>
      <c r="AC667" s="264"/>
      <c r="AD667" s="264"/>
      <c r="AE667" s="11"/>
      <c r="AF667" s="11"/>
      <c r="AG667" s="11"/>
      <c r="AH667" s="11"/>
      <c r="AI667" s="11"/>
      <c r="AJ667" s="11"/>
      <c r="AK667" s="11"/>
    </row>
    <row r="668" ht="13.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89"/>
      <c r="AB668" s="11"/>
      <c r="AC668" s="264"/>
      <c r="AD668" s="264"/>
      <c r="AE668" s="11"/>
      <c r="AF668" s="11"/>
      <c r="AG668" s="11"/>
      <c r="AH668" s="11"/>
      <c r="AI668" s="11"/>
      <c r="AJ668" s="11"/>
      <c r="AK668" s="11"/>
    </row>
    <row r="669" ht="13.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89"/>
      <c r="AB669" s="11"/>
      <c r="AC669" s="264"/>
      <c r="AD669" s="264"/>
      <c r="AE669" s="11"/>
      <c r="AF669" s="11"/>
      <c r="AG669" s="11"/>
      <c r="AH669" s="11"/>
      <c r="AI669" s="11"/>
      <c r="AJ669" s="11"/>
      <c r="AK669" s="11"/>
    </row>
    <row r="670" ht="13.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89"/>
      <c r="AB670" s="11"/>
      <c r="AC670" s="264"/>
      <c r="AD670" s="264"/>
      <c r="AE670" s="11"/>
      <c r="AF670" s="11"/>
      <c r="AG670" s="11"/>
      <c r="AH670" s="11"/>
      <c r="AI670" s="11"/>
      <c r="AJ670" s="11"/>
      <c r="AK670" s="11"/>
    </row>
    <row r="671" ht="13.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89"/>
      <c r="AB671" s="11"/>
      <c r="AC671" s="264"/>
      <c r="AD671" s="264"/>
      <c r="AE671" s="11"/>
      <c r="AF671" s="11"/>
      <c r="AG671" s="11"/>
      <c r="AH671" s="11"/>
      <c r="AI671" s="11"/>
      <c r="AJ671" s="11"/>
      <c r="AK671" s="11"/>
    </row>
    <row r="672" ht="13.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89"/>
      <c r="AB672" s="11"/>
      <c r="AC672" s="264"/>
      <c r="AD672" s="264"/>
      <c r="AE672" s="11"/>
      <c r="AF672" s="11"/>
      <c r="AG672" s="11"/>
      <c r="AH672" s="11"/>
      <c r="AI672" s="11"/>
      <c r="AJ672" s="11"/>
      <c r="AK672" s="11"/>
    </row>
    <row r="673" ht="13.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89"/>
      <c r="AB673" s="11"/>
      <c r="AC673" s="264"/>
      <c r="AD673" s="264"/>
      <c r="AE673" s="11"/>
      <c r="AF673" s="11"/>
      <c r="AG673" s="11"/>
      <c r="AH673" s="11"/>
      <c r="AI673" s="11"/>
      <c r="AJ673" s="11"/>
      <c r="AK673" s="11"/>
    </row>
    <row r="674" ht="13.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89"/>
      <c r="AB674" s="11"/>
      <c r="AC674" s="264"/>
      <c r="AD674" s="264"/>
      <c r="AE674" s="11"/>
      <c r="AF674" s="11"/>
      <c r="AG674" s="11"/>
      <c r="AH674" s="11"/>
      <c r="AI674" s="11"/>
      <c r="AJ674" s="11"/>
      <c r="AK674" s="11"/>
    </row>
    <row r="675" ht="13.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89"/>
      <c r="AB675" s="11"/>
      <c r="AC675" s="264"/>
      <c r="AD675" s="264"/>
      <c r="AE675" s="11"/>
      <c r="AF675" s="11"/>
      <c r="AG675" s="11"/>
      <c r="AH675" s="11"/>
      <c r="AI675" s="11"/>
      <c r="AJ675" s="11"/>
      <c r="AK675" s="11"/>
    </row>
    <row r="676" ht="13.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89"/>
      <c r="AB676" s="11"/>
      <c r="AC676" s="264"/>
      <c r="AD676" s="264"/>
      <c r="AE676" s="11"/>
      <c r="AF676" s="11"/>
      <c r="AG676" s="11"/>
      <c r="AH676" s="11"/>
      <c r="AI676" s="11"/>
      <c r="AJ676" s="11"/>
      <c r="AK676" s="11"/>
    </row>
    <row r="677" ht="13.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89"/>
      <c r="AB677" s="11"/>
      <c r="AC677" s="264"/>
      <c r="AD677" s="264"/>
      <c r="AE677" s="11"/>
      <c r="AF677" s="11"/>
      <c r="AG677" s="11"/>
      <c r="AH677" s="11"/>
      <c r="AI677" s="11"/>
      <c r="AJ677" s="11"/>
      <c r="AK677" s="11"/>
    </row>
    <row r="678" ht="13.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89"/>
      <c r="AB678" s="11"/>
      <c r="AC678" s="264"/>
      <c r="AD678" s="264"/>
      <c r="AE678" s="11"/>
      <c r="AF678" s="11"/>
      <c r="AG678" s="11"/>
      <c r="AH678" s="11"/>
      <c r="AI678" s="11"/>
      <c r="AJ678" s="11"/>
      <c r="AK678" s="11"/>
    </row>
    <row r="679" ht="13.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89"/>
      <c r="AB679" s="11"/>
      <c r="AC679" s="264"/>
      <c r="AD679" s="264"/>
      <c r="AE679" s="11"/>
      <c r="AF679" s="11"/>
      <c r="AG679" s="11"/>
      <c r="AH679" s="11"/>
      <c r="AI679" s="11"/>
      <c r="AJ679" s="11"/>
      <c r="AK679" s="11"/>
    </row>
    <row r="680" ht="13.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89"/>
      <c r="AB680" s="11"/>
      <c r="AC680" s="264"/>
      <c r="AD680" s="264"/>
      <c r="AE680" s="11"/>
      <c r="AF680" s="11"/>
      <c r="AG680" s="11"/>
      <c r="AH680" s="11"/>
      <c r="AI680" s="11"/>
      <c r="AJ680" s="11"/>
      <c r="AK680" s="11"/>
    </row>
    <row r="681" ht="13.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89"/>
      <c r="AB681" s="11"/>
      <c r="AC681" s="264"/>
      <c r="AD681" s="264"/>
      <c r="AE681" s="11"/>
      <c r="AF681" s="11"/>
      <c r="AG681" s="11"/>
      <c r="AH681" s="11"/>
      <c r="AI681" s="11"/>
      <c r="AJ681" s="11"/>
      <c r="AK681" s="11"/>
    </row>
    <row r="682" ht="13.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89"/>
      <c r="AB682" s="11"/>
      <c r="AC682" s="264"/>
      <c r="AD682" s="264"/>
      <c r="AE682" s="11"/>
      <c r="AF682" s="11"/>
      <c r="AG682" s="11"/>
      <c r="AH682" s="11"/>
      <c r="AI682" s="11"/>
      <c r="AJ682" s="11"/>
      <c r="AK682" s="11"/>
    </row>
    <row r="683" ht="13.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89"/>
      <c r="AB683" s="11"/>
      <c r="AC683" s="264"/>
      <c r="AD683" s="264"/>
      <c r="AE683" s="11"/>
      <c r="AF683" s="11"/>
      <c r="AG683" s="11"/>
      <c r="AH683" s="11"/>
      <c r="AI683" s="11"/>
      <c r="AJ683" s="11"/>
      <c r="AK683" s="11"/>
    </row>
    <row r="684" ht="13.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89"/>
      <c r="AB684" s="11"/>
      <c r="AC684" s="264"/>
      <c r="AD684" s="264"/>
      <c r="AE684" s="11"/>
      <c r="AF684" s="11"/>
      <c r="AG684" s="11"/>
      <c r="AH684" s="11"/>
      <c r="AI684" s="11"/>
      <c r="AJ684" s="11"/>
      <c r="AK684" s="11"/>
    </row>
    <row r="685" ht="13.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89"/>
      <c r="AB685" s="11"/>
      <c r="AC685" s="264"/>
      <c r="AD685" s="264"/>
      <c r="AE685" s="11"/>
      <c r="AF685" s="11"/>
      <c r="AG685" s="11"/>
      <c r="AH685" s="11"/>
      <c r="AI685" s="11"/>
      <c r="AJ685" s="11"/>
      <c r="AK685" s="11"/>
    </row>
    <row r="686" ht="13.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89"/>
      <c r="AB686" s="11"/>
      <c r="AC686" s="264"/>
      <c r="AD686" s="264"/>
      <c r="AE686" s="11"/>
      <c r="AF686" s="11"/>
      <c r="AG686" s="11"/>
      <c r="AH686" s="11"/>
      <c r="AI686" s="11"/>
      <c r="AJ686" s="11"/>
      <c r="AK686" s="11"/>
    </row>
    <row r="687" ht="13.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89"/>
      <c r="AB687" s="11"/>
      <c r="AC687" s="264"/>
      <c r="AD687" s="264"/>
      <c r="AE687" s="11"/>
      <c r="AF687" s="11"/>
      <c r="AG687" s="11"/>
      <c r="AH687" s="11"/>
      <c r="AI687" s="11"/>
      <c r="AJ687" s="11"/>
      <c r="AK687" s="11"/>
    </row>
    <row r="688" ht="13.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89"/>
      <c r="AB688" s="11"/>
      <c r="AC688" s="264"/>
      <c r="AD688" s="264"/>
      <c r="AE688" s="11"/>
      <c r="AF688" s="11"/>
      <c r="AG688" s="11"/>
      <c r="AH688" s="11"/>
      <c r="AI688" s="11"/>
      <c r="AJ688" s="11"/>
      <c r="AK688" s="11"/>
    </row>
    <row r="689" ht="13.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89"/>
      <c r="AB689" s="11"/>
      <c r="AC689" s="264"/>
      <c r="AD689" s="264"/>
      <c r="AE689" s="11"/>
      <c r="AF689" s="11"/>
      <c r="AG689" s="11"/>
      <c r="AH689" s="11"/>
      <c r="AI689" s="11"/>
      <c r="AJ689" s="11"/>
      <c r="AK689" s="11"/>
    </row>
    <row r="690" ht="13.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89"/>
      <c r="AB690" s="11"/>
      <c r="AC690" s="264"/>
      <c r="AD690" s="264"/>
      <c r="AE690" s="11"/>
      <c r="AF690" s="11"/>
      <c r="AG690" s="11"/>
      <c r="AH690" s="11"/>
      <c r="AI690" s="11"/>
      <c r="AJ690" s="11"/>
      <c r="AK690" s="11"/>
    </row>
    <row r="691" ht="13.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89"/>
      <c r="AB691" s="11"/>
      <c r="AC691" s="264"/>
      <c r="AD691" s="264"/>
      <c r="AE691" s="11"/>
      <c r="AF691" s="11"/>
      <c r="AG691" s="11"/>
      <c r="AH691" s="11"/>
      <c r="AI691" s="11"/>
      <c r="AJ691" s="11"/>
      <c r="AK691" s="11"/>
    </row>
    <row r="692" ht="13.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89"/>
      <c r="AB692" s="11"/>
      <c r="AC692" s="264"/>
      <c r="AD692" s="264"/>
      <c r="AE692" s="11"/>
      <c r="AF692" s="11"/>
      <c r="AG692" s="11"/>
      <c r="AH692" s="11"/>
      <c r="AI692" s="11"/>
      <c r="AJ692" s="11"/>
      <c r="AK692" s="11"/>
    </row>
    <row r="693" ht="13.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89"/>
      <c r="AB693" s="11"/>
      <c r="AC693" s="264"/>
      <c r="AD693" s="264"/>
      <c r="AE693" s="11"/>
      <c r="AF693" s="11"/>
      <c r="AG693" s="11"/>
      <c r="AH693" s="11"/>
      <c r="AI693" s="11"/>
      <c r="AJ693" s="11"/>
      <c r="AK693" s="11"/>
    </row>
    <row r="694" ht="13.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89"/>
      <c r="AB694" s="11"/>
      <c r="AC694" s="264"/>
      <c r="AD694" s="264"/>
      <c r="AE694" s="11"/>
      <c r="AF694" s="11"/>
      <c r="AG694" s="11"/>
      <c r="AH694" s="11"/>
      <c r="AI694" s="11"/>
      <c r="AJ694" s="11"/>
      <c r="AK694" s="11"/>
    </row>
    <row r="695" ht="13.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89"/>
      <c r="AB695" s="11"/>
      <c r="AC695" s="264"/>
      <c r="AD695" s="264"/>
      <c r="AE695" s="11"/>
      <c r="AF695" s="11"/>
      <c r="AG695" s="11"/>
      <c r="AH695" s="11"/>
      <c r="AI695" s="11"/>
      <c r="AJ695" s="11"/>
      <c r="AK695" s="11"/>
    </row>
    <row r="696" ht="13.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89"/>
      <c r="AB696" s="11"/>
      <c r="AC696" s="264"/>
      <c r="AD696" s="264"/>
      <c r="AE696" s="11"/>
      <c r="AF696" s="11"/>
      <c r="AG696" s="11"/>
      <c r="AH696" s="11"/>
      <c r="AI696" s="11"/>
      <c r="AJ696" s="11"/>
      <c r="AK696" s="11"/>
    </row>
    <row r="697" ht="13.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89"/>
      <c r="AB697" s="11"/>
      <c r="AC697" s="264"/>
      <c r="AD697" s="264"/>
      <c r="AE697" s="11"/>
      <c r="AF697" s="11"/>
      <c r="AG697" s="11"/>
      <c r="AH697" s="11"/>
      <c r="AI697" s="11"/>
      <c r="AJ697" s="11"/>
      <c r="AK697" s="11"/>
    </row>
    <row r="698" ht="13.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89"/>
      <c r="AB698" s="11"/>
      <c r="AC698" s="264"/>
      <c r="AD698" s="264"/>
      <c r="AE698" s="11"/>
      <c r="AF698" s="11"/>
      <c r="AG698" s="11"/>
      <c r="AH698" s="11"/>
      <c r="AI698" s="11"/>
      <c r="AJ698" s="11"/>
      <c r="AK698" s="11"/>
    </row>
    <row r="699" ht="13.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89"/>
      <c r="AB699" s="11"/>
      <c r="AC699" s="264"/>
      <c r="AD699" s="264"/>
      <c r="AE699" s="11"/>
      <c r="AF699" s="11"/>
      <c r="AG699" s="11"/>
      <c r="AH699" s="11"/>
      <c r="AI699" s="11"/>
      <c r="AJ699" s="11"/>
      <c r="AK699" s="11"/>
    </row>
    <row r="700" ht="13.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89"/>
      <c r="AB700" s="11"/>
      <c r="AC700" s="264"/>
      <c r="AD700" s="264"/>
      <c r="AE700" s="11"/>
      <c r="AF700" s="11"/>
      <c r="AG700" s="11"/>
      <c r="AH700" s="11"/>
      <c r="AI700" s="11"/>
      <c r="AJ700" s="11"/>
      <c r="AK700" s="11"/>
    </row>
    <row r="701" ht="13.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89"/>
      <c r="AB701" s="11"/>
      <c r="AC701" s="264"/>
      <c r="AD701" s="264"/>
      <c r="AE701" s="11"/>
      <c r="AF701" s="11"/>
      <c r="AG701" s="11"/>
      <c r="AH701" s="11"/>
      <c r="AI701" s="11"/>
      <c r="AJ701" s="11"/>
      <c r="AK701" s="11"/>
    </row>
    <row r="702" ht="13.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89"/>
      <c r="AB702" s="11"/>
      <c r="AC702" s="264"/>
      <c r="AD702" s="264"/>
      <c r="AE702" s="11"/>
      <c r="AF702" s="11"/>
      <c r="AG702" s="11"/>
      <c r="AH702" s="11"/>
      <c r="AI702" s="11"/>
      <c r="AJ702" s="11"/>
      <c r="AK702" s="11"/>
    </row>
    <row r="703" ht="13.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89"/>
      <c r="AB703" s="11"/>
      <c r="AC703" s="264"/>
      <c r="AD703" s="264"/>
      <c r="AE703" s="11"/>
      <c r="AF703" s="11"/>
      <c r="AG703" s="11"/>
      <c r="AH703" s="11"/>
      <c r="AI703" s="11"/>
      <c r="AJ703" s="11"/>
      <c r="AK703" s="11"/>
    </row>
    <row r="704" ht="13.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89"/>
      <c r="AB704" s="11"/>
      <c r="AC704" s="264"/>
      <c r="AD704" s="264"/>
      <c r="AE704" s="11"/>
      <c r="AF704" s="11"/>
      <c r="AG704" s="11"/>
      <c r="AH704" s="11"/>
      <c r="AI704" s="11"/>
      <c r="AJ704" s="11"/>
      <c r="AK704" s="11"/>
    </row>
    <row r="705" ht="13.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89"/>
      <c r="AB705" s="11"/>
      <c r="AC705" s="264"/>
      <c r="AD705" s="264"/>
      <c r="AE705" s="11"/>
      <c r="AF705" s="11"/>
      <c r="AG705" s="11"/>
      <c r="AH705" s="11"/>
      <c r="AI705" s="11"/>
      <c r="AJ705" s="11"/>
      <c r="AK705" s="11"/>
    </row>
    <row r="706" ht="13.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89"/>
      <c r="AB706" s="11"/>
      <c r="AC706" s="264"/>
      <c r="AD706" s="264"/>
      <c r="AE706" s="11"/>
      <c r="AF706" s="11"/>
      <c r="AG706" s="11"/>
      <c r="AH706" s="11"/>
      <c r="AI706" s="11"/>
      <c r="AJ706" s="11"/>
      <c r="AK706" s="11"/>
    </row>
    <row r="707" ht="13.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89"/>
      <c r="AB707" s="11"/>
      <c r="AC707" s="264"/>
      <c r="AD707" s="264"/>
      <c r="AE707" s="11"/>
      <c r="AF707" s="11"/>
      <c r="AG707" s="11"/>
      <c r="AH707" s="11"/>
      <c r="AI707" s="11"/>
      <c r="AJ707" s="11"/>
      <c r="AK707" s="11"/>
    </row>
    <row r="708" ht="13.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89"/>
      <c r="AB708" s="11"/>
      <c r="AC708" s="264"/>
      <c r="AD708" s="264"/>
      <c r="AE708" s="11"/>
      <c r="AF708" s="11"/>
      <c r="AG708" s="11"/>
      <c r="AH708" s="11"/>
      <c r="AI708" s="11"/>
      <c r="AJ708" s="11"/>
      <c r="AK708" s="11"/>
    </row>
    <row r="709" ht="13.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89"/>
      <c r="AB709" s="11"/>
      <c r="AC709" s="264"/>
      <c r="AD709" s="264"/>
      <c r="AE709" s="11"/>
      <c r="AF709" s="11"/>
      <c r="AG709" s="11"/>
      <c r="AH709" s="11"/>
      <c r="AI709" s="11"/>
      <c r="AJ709" s="11"/>
      <c r="AK709" s="11"/>
    </row>
    <row r="710" ht="13.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89"/>
      <c r="AB710" s="11"/>
      <c r="AC710" s="264"/>
      <c r="AD710" s="264"/>
      <c r="AE710" s="11"/>
      <c r="AF710" s="11"/>
      <c r="AG710" s="11"/>
      <c r="AH710" s="11"/>
      <c r="AI710" s="11"/>
      <c r="AJ710" s="11"/>
      <c r="AK710" s="11"/>
    </row>
    <row r="711" ht="13.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89"/>
      <c r="AB711" s="11"/>
      <c r="AC711" s="264"/>
      <c r="AD711" s="264"/>
      <c r="AE711" s="11"/>
      <c r="AF711" s="11"/>
      <c r="AG711" s="11"/>
      <c r="AH711" s="11"/>
      <c r="AI711" s="11"/>
      <c r="AJ711" s="11"/>
      <c r="AK711" s="11"/>
    </row>
    <row r="712" ht="13.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89"/>
      <c r="AB712" s="11"/>
      <c r="AC712" s="264"/>
      <c r="AD712" s="264"/>
      <c r="AE712" s="11"/>
      <c r="AF712" s="11"/>
      <c r="AG712" s="11"/>
      <c r="AH712" s="11"/>
      <c r="AI712" s="11"/>
      <c r="AJ712" s="11"/>
      <c r="AK712" s="11"/>
    </row>
    <row r="713" ht="13.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89"/>
      <c r="AB713" s="11"/>
      <c r="AC713" s="264"/>
      <c r="AD713" s="264"/>
      <c r="AE713" s="11"/>
      <c r="AF713" s="11"/>
      <c r="AG713" s="11"/>
      <c r="AH713" s="11"/>
      <c r="AI713" s="11"/>
      <c r="AJ713" s="11"/>
      <c r="AK713" s="11"/>
    </row>
    <row r="714" ht="13.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89"/>
      <c r="AB714" s="11"/>
      <c r="AC714" s="264"/>
      <c r="AD714" s="264"/>
      <c r="AE714" s="11"/>
      <c r="AF714" s="11"/>
      <c r="AG714" s="11"/>
      <c r="AH714" s="11"/>
      <c r="AI714" s="11"/>
      <c r="AJ714" s="11"/>
      <c r="AK714" s="11"/>
    </row>
    <row r="715" ht="13.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89"/>
      <c r="AB715" s="11"/>
      <c r="AC715" s="264"/>
      <c r="AD715" s="264"/>
      <c r="AE715" s="11"/>
      <c r="AF715" s="11"/>
      <c r="AG715" s="11"/>
      <c r="AH715" s="11"/>
      <c r="AI715" s="11"/>
      <c r="AJ715" s="11"/>
      <c r="AK715" s="11"/>
    </row>
    <row r="716" ht="13.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89"/>
      <c r="AB716" s="11"/>
      <c r="AC716" s="264"/>
      <c r="AD716" s="264"/>
      <c r="AE716" s="11"/>
      <c r="AF716" s="11"/>
      <c r="AG716" s="11"/>
      <c r="AH716" s="11"/>
      <c r="AI716" s="11"/>
      <c r="AJ716" s="11"/>
      <c r="AK716" s="11"/>
    </row>
    <row r="717" ht="13.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89"/>
      <c r="AB717" s="11"/>
      <c r="AC717" s="264"/>
      <c r="AD717" s="264"/>
      <c r="AE717" s="11"/>
      <c r="AF717" s="11"/>
      <c r="AG717" s="11"/>
      <c r="AH717" s="11"/>
      <c r="AI717" s="11"/>
      <c r="AJ717" s="11"/>
      <c r="AK717" s="11"/>
    </row>
    <row r="718" ht="13.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89"/>
      <c r="AB718" s="11"/>
      <c r="AC718" s="264"/>
      <c r="AD718" s="264"/>
      <c r="AE718" s="11"/>
      <c r="AF718" s="11"/>
      <c r="AG718" s="11"/>
      <c r="AH718" s="11"/>
      <c r="AI718" s="11"/>
      <c r="AJ718" s="11"/>
      <c r="AK718" s="11"/>
    </row>
    <row r="719" ht="13.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89"/>
      <c r="AB719" s="11"/>
      <c r="AC719" s="264"/>
      <c r="AD719" s="264"/>
      <c r="AE719" s="11"/>
      <c r="AF719" s="11"/>
      <c r="AG719" s="11"/>
      <c r="AH719" s="11"/>
      <c r="AI719" s="11"/>
      <c r="AJ719" s="11"/>
      <c r="AK719" s="11"/>
    </row>
    <row r="720" ht="13.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89"/>
      <c r="AB720" s="11"/>
      <c r="AC720" s="264"/>
      <c r="AD720" s="264"/>
      <c r="AE720" s="11"/>
      <c r="AF720" s="11"/>
      <c r="AG720" s="11"/>
      <c r="AH720" s="11"/>
      <c r="AI720" s="11"/>
      <c r="AJ720" s="11"/>
      <c r="AK720" s="11"/>
    </row>
    <row r="721" ht="13.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89"/>
      <c r="AB721" s="11"/>
      <c r="AC721" s="264"/>
      <c r="AD721" s="264"/>
      <c r="AE721" s="11"/>
      <c r="AF721" s="11"/>
      <c r="AG721" s="11"/>
      <c r="AH721" s="11"/>
      <c r="AI721" s="11"/>
      <c r="AJ721" s="11"/>
      <c r="AK721" s="11"/>
    </row>
    <row r="722" ht="13.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89"/>
      <c r="AB722" s="11"/>
      <c r="AC722" s="264"/>
      <c r="AD722" s="264"/>
      <c r="AE722" s="11"/>
      <c r="AF722" s="11"/>
      <c r="AG722" s="11"/>
      <c r="AH722" s="11"/>
      <c r="AI722" s="11"/>
      <c r="AJ722" s="11"/>
      <c r="AK722" s="11"/>
    </row>
    <row r="723" ht="13.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89"/>
      <c r="AB723" s="11"/>
      <c r="AC723" s="264"/>
      <c r="AD723" s="264"/>
      <c r="AE723" s="11"/>
      <c r="AF723" s="11"/>
      <c r="AG723" s="11"/>
      <c r="AH723" s="11"/>
      <c r="AI723" s="11"/>
      <c r="AJ723" s="11"/>
      <c r="AK723" s="11"/>
    </row>
    <row r="724" ht="13.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89"/>
      <c r="AB724" s="11"/>
      <c r="AC724" s="264"/>
      <c r="AD724" s="264"/>
      <c r="AE724" s="11"/>
      <c r="AF724" s="11"/>
      <c r="AG724" s="11"/>
      <c r="AH724" s="11"/>
      <c r="AI724" s="11"/>
      <c r="AJ724" s="11"/>
      <c r="AK724" s="11"/>
    </row>
    <row r="725" ht="13.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89"/>
      <c r="AB725" s="11"/>
      <c r="AC725" s="264"/>
      <c r="AD725" s="264"/>
      <c r="AE725" s="11"/>
      <c r="AF725" s="11"/>
      <c r="AG725" s="11"/>
      <c r="AH725" s="11"/>
      <c r="AI725" s="11"/>
      <c r="AJ725" s="11"/>
      <c r="AK725" s="11"/>
    </row>
    <row r="726" ht="13.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89"/>
      <c r="AB726" s="11"/>
      <c r="AC726" s="264"/>
      <c r="AD726" s="264"/>
      <c r="AE726" s="11"/>
      <c r="AF726" s="11"/>
      <c r="AG726" s="11"/>
      <c r="AH726" s="11"/>
      <c r="AI726" s="11"/>
      <c r="AJ726" s="11"/>
      <c r="AK726" s="11"/>
    </row>
    <row r="727" ht="13.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89"/>
      <c r="AB727" s="11"/>
      <c r="AC727" s="264"/>
      <c r="AD727" s="264"/>
      <c r="AE727" s="11"/>
      <c r="AF727" s="11"/>
      <c r="AG727" s="11"/>
      <c r="AH727" s="11"/>
      <c r="AI727" s="11"/>
      <c r="AJ727" s="11"/>
      <c r="AK727" s="11"/>
    </row>
    <row r="728" ht="13.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89"/>
      <c r="AB728" s="11"/>
      <c r="AC728" s="264"/>
      <c r="AD728" s="264"/>
      <c r="AE728" s="11"/>
      <c r="AF728" s="11"/>
      <c r="AG728" s="11"/>
      <c r="AH728" s="11"/>
      <c r="AI728" s="11"/>
      <c r="AJ728" s="11"/>
      <c r="AK728" s="11"/>
    </row>
    <row r="729" ht="13.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89"/>
      <c r="AB729" s="11"/>
      <c r="AC729" s="264"/>
      <c r="AD729" s="264"/>
      <c r="AE729" s="11"/>
      <c r="AF729" s="11"/>
      <c r="AG729" s="11"/>
      <c r="AH729" s="11"/>
      <c r="AI729" s="11"/>
      <c r="AJ729" s="11"/>
      <c r="AK729" s="11"/>
    </row>
    <row r="730" ht="13.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89"/>
      <c r="AB730" s="11"/>
      <c r="AC730" s="264"/>
      <c r="AD730" s="264"/>
      <c r="AE730" s="11"/>
      <c r="AF730" s="11"/>
      <c r="AG730" s="11"/>
      <c r="AH730" s="11"/>
      <c r="AI730" s="11"/>
      <c r="AJ730" s="11"/>
      <c r="AK730" s="11"/>
    </row>
    <row r="731" ht="13.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89"/>
      <c r="AB731" s="11"/>
      <c r="AC731" s="264"/>
      <c r="AD731" s="264"/>
      <c r="AE731" s="11"/>
      <c r="AF731" s="11"/>
      <c r="AG731" s="11"/>
      <c r="AH731" s="11"/>
      <c r="AI731" s="11"/>
      <c r="AJ731" s="11"/>
      <c r="AK731" s="11"/>
    </row>
    <row r="732" ht="13.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89"/>
      <c r="AB732" s="11"/>
      <c r="AC732" s="264"/>
      <c r="AD732" s="264"/>
      <c r="AE732" s="11"/>
      <c r="AF732" s="11"/>
      <c r="AG732" s="11"/>
      <c r="AH732" s="11"/>
      <c r="AI732" s="11"/>
      <c r="AJ732" s="11"/>
      <c r="AK732" s="11"/>
    </row>
    <row r="733" ht="13.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89"/>
      <c r="AB733" s="11"/>
      <c r="AC733" s="264"/>
      <c r="AD733" s="264"/>
      <c r="AE733" s="11"/>
      <c r="AF733" s="11"/>
      <c r="AG733" s="11"/>
      <c r="AH733" s="11"/>
      <c r="AI733" s="11"/>
      <c r="AJ733" s="11"/>
      <c r="AK733" s="11"/>
    </row>
    <row r="734" ht="13.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89"/>
      <c r="AB734" s="11"/>
      <c r="AC734" s="264"/>
      <c r="AD734" s="264"/>
      <c r="AE734" s="11"/>
      <c r="AF734" s="11"/>
      <c r="AG734" s="11"/>
      <c r="AH734" s="11"/>
      <c r="AI734" s="11"/>
      <c r="AJ734" s="11"/>
      <c r="AK734" s="11"/>
    </row>
    <row r="735" ht="13.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89"/>
      <c r="AB735" s="11"/>
      <c r="AC735" s="264"/>
      <c r="AD735" s="264"/>
      <c r="AE735" s="11"/>
      <c r="AF735" s="11"/>
      <c r="AG735" s="11"/>
      <c r="AH735" s="11"/>
      <c r="AI735" s="11"/>
      <c r="AJ735" s="11"/>
      <c r="AK735" s="11"/>
    </row>
    <row r="736" ht="13.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89"/>
      <c r="AB736" s="11"/>
      <c r="AC736" s="264"/>
      <c r="AD736" s="264"/>
      <c r="AE736" s="11"/>
      <c r="AF736" s="11"/>
      <c r="AG736" s="11"/>
      <c r="AH736" s="11"/>
      <c r="AI736" s="11"/>
      <c r="AJ736" s="11"/>
      <c r="AK736" s="11"/>
    </row>
    <row r="737" ht="13.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89"/>
      <c r="AB737" s="11"/>
      <c r="AC737" s="264"/>
      <c r="AD737" s="264"/>
      <c r="AE737" s="11"/>
      <c r="AF737" s="11"/>
      <c r="AG737" s="11"/>
      <c r="AH737" s="11"/>
      <c r="AI737" s="11"/>
      <c r="AJ737" s="11"/>
      <c r="AK737" s="11"/>
    </row>
    <row r="738" ht="13.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89"/>
      <c r="AB738" s="11"/>
      <c r="AC738" s="264"/>
      <c r="AD738" s="264"/>
      <c r="AE738" s="11"/>
      <c r="AF738" s="11"/>
      <c r="AG738" s="11"/>
      <c r="AH738" s="11"/>
      <c r="AI738" s="11"/>
      <c r="AJ738" s="11"/>
      <c r="AK738" s="11"/>
    </row>
    <row r="739" ht="13.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89"/>
      <c r="AB739" s="11"/>
      <c r="AC739" s="264"/>
      <c r="AD739" s="264"/>
      <c r="AE739" s="11"/>
      <c r="AF739" s="11"/>
      <c r="AG739" s="11"/>
      <c r="AH739" s="11"/>
      <c r="AI739" s="11"/>
      <c r="AJ739" s="11"/>
      <c r="AK739" s="11"/>
    </row>
    <row r="740" ht="13.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89"/>
      <c r="AB740" s="11"/>
      <c r="AC740" s="264"/>
      <c r="AD740" s="264"/>
      <c r="AE740" s="11"/>
      <c r="AF740" s="11"/>
      <c r="AG740" s="11"/>
      <c r="AH740" s="11"/>
      <c r="AI740" s="11"/>
      <c r="AJ740" s="11"/>
      <c r="AK740" s="11"/>
    </row>
    <row r="741" ht="13.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89"/>
      <c r="AB741" s="11"/>
      <c r="AC741" s="264"/>
      <c r="AD741" s="264"/>
      <c r="AE741" s="11"/>
      <c r="AF741" s="11"/>
      <c r="AG741" s="11"/>
      <c r="AH741" s="11"/>
      <c r="AI741" s="11"/>
      <c r="AJ741" s="11"/>
      <c r="AK741" s="11"/>
    </row>
    <row r="742" ht="13.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89"/>
      <c r="AB742" s="11"/>
      <c r="AC742" s="264"/>
      <c r="AD742" s="264"/>
      <c r="AE742" s="11"/>
      <c r="AF742" s="11"/>
      <c r="AG742" s="11"/>
      <c r="AH742" s="11"/>
      <c r="AI742" s="11"/>
      <c r="AJ742" s="11"/>
      <c r="AK742" s="11"/>
    </row>
    <row r="743" ht="13.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89"/>
      <c r="AB743" s="11"/>
      <c r="AC743" s="264"/>
      <c r="AD743" s="264"/>
      <c r="AE743" s="11"/>
      <c r="AF743" s="11"/>
      <c r="AG743" s="11"/>
      <c r="AH743" s="11"/>
      <c r="AI743" s="11"/>
      <c r="AJ743" s="11"/>
      <c r="AK743" s="11"/>
    </row>
    <row r="744" ht="13.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89"/>
      <c r="AB744" s="11"/>
      <c r="AC744" s="264"/>
      <c r="AD744" s="264"/>
      <c r="AE744" s="11"/>
      <c r="AF744" s="11"/>
      <c r="AG744" s="11"/>
      <c r="AH744" s="11"/>
      <c r="AI744" s="11"/>
      <c r="AJ744" s="11"/>
      <c r="AK744" s="11"/>
    </row>
    <row r="745" ht="13.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89"/>
      <c r="AB745" s="11"/>
      <c r="AC745" s="264"/>
      <c r="AD745" s="264"/>
      <c r="AE745" s="11"/>
      <c r="AF745" s="11"/>
      <c r="AG745" s="11"/>
      <c r="AH745" s="11"/>
      <c r="AI745" s="11"/>
      <c r="AJ745" s="11"/>
      <c r="AK745" s="11"/>
    </row>
    <row r="746" ht="13.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89"/>
      <c r="AB746" s="11"/>
      <c r="AC746" s="264"/>
      <c r="AD746" s="264"/>
      <c r="AE746" s="11"/>
      <c r="AF746" s="11"/>
      <c r="AG746" s="11"/>
      <c r="AH746" s="11"/>
      <c r="AI746" s="11"/>
      <c r="AJ746" s="11"/>
      <c r="AK746" s="11"/>
    </row>
    <row r="747" ht="13.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89"/>
      <c r="AB747" s="11"/>
      <c r="AC747" s="264"/>
      <c r="AD747" s="264"/>
      <c r="AE747" s="11"/>
      <c r="AF747" s="11"/>
      <c r="AG747" s="11"/>
      <c r="AH747" s="11"/>
      <c r="AI747" s="11"/>
      <c r="AJ747" s="11"/>
      <c r="AK747" s="11"/>
    </row>
    <row r="748" ht="13.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89"/>
      <c r="AB748" s="11"/>
      <c r="AC748" s="264"/>
      <c r="AD748" s="264"/>
      <c r="AE748" s="11"/>
      <c r="AF748" s="11"/>
      <c r="AG748" s="11"/>
      <c r="AH748" s="11"/>
      <c r="AI748" s="11"/>
      <c r="AJ748" s="11"/>
      <c r="AK748" s="11"/>
    </row>
    <row r="749" ht="13.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89"/>
      <c r="AB749" s="11"/>
      <c r="AC749" s="264"/>
      <c r="AD749" s="264"/>
      <c r="AE749" s="11"/>
      <c r="AF749" s="11"/>
      <c r="AG749" s="11"/>
      <c r="AH749" s="11"/>
      <c r="AI749" s="11"/>
      <c r="AJ749" s="11"/>
      <c r="AK749" s="11"/>
    </row>
    <row r="750" ht="13.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89"/>
      <c r="AB750" s="11"/>
      <c r="AC750" s="264"/>
      <c r="AD750" s="264"/>
      <c r="AE750" s="11"/>
      <c r="AF750" s="11"/>
      <c r="AG750" s="11"/>
      <c r="AH750" s="11"/>
      <c r="AI750" s="11"/>
      <c r="AJ750" s="11"/>
      <c r="AK750" s="11"/>
    </row>
    <row r="751" ht="13.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89"/>
      <c r="AB751" s="11"/>
      <c r="AC751" s="264"/>
      <c r="AD751" s="264"/>
      <c r="AE751" s="11"/>
      <c r="AF751" s="11"/>
      <c r="AG751" s="11"/>
      <c r="AH751" s="11"/>
      <c r="AI751" s="11"/>
      <c r="AJ751" s="11"/>
      <c r="AK751" s="11"/>
    </row>
    <row r="752" ht="13.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89"/>
      <c r="AB752" s="11"/>
      <c r="AC752" s="264"/>
      <c r="AD752" s="264"/>
      <c r="AE752" s="11"/>
      <c r="AF752" s="11"/>
      <c r="AG752" s="11"/>
      <c r="AH752" s="11"/>
      <c r="AI752" s="11"/>
      <c r="AJ752" s="11"/>
      <c r="AK752" s="11"/>
    </row>
    <row r="753" ht="13.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89"/>
      <c r="AB753" s="11"/>
      <c r="AC753" s="264"/>
      <c r="AD753" s="264"/>
      <c r="AE753" s="11"/>
      <c r="AF753" s="11"/>
      <c r="AG753" s="11"/>
      <c r="AH753" s="11"/>
      <c r="AI753" s="11"/>
      <c r="AJ753" s="11"/>
      <c r="AK753" s="11"/>
    </row>
    <row r="754" ht="13.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89"/>
      <c r="AB754" s="11"/>
      <c r="AC754" s="264"/>
      <c r="AD754" s="264"/>
      <c r="AE754" s="11"/>
      <c r="AF754" s="11"/>
      <c r="AG754" s="11"/>
      <c r="AH754" s="11"/>
      <c r="AI754" s="11"/>
      <c r="AJ754" s="11"/>
      <c r="AK754" s="11"/>
    </row>
    <row r="755" ht="13.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89"/>
      <c r="AB755" s="11"/>
      <c r="AC755" s="264"/>
      <c r="AD755" s="264"/>
      <c r="AE755" s="11"/>
      <c r="AF755" s="11"/>
      <c r="AG755" s="11"/>
      <c r="AH755" s="11"/>
      <c r="AI755" s="11"/>
      <c r="AJ755" s="11"/>
      <c r="AK755" s="11"/>
    </row>
    <row r="756" ht="13.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89"/>
      <c r="AB756" s="11"/>
      <c r="AC756" s="264"/>
      <c r="AD756" s="264"/>
      <c r="AE756" s="11"/>
      <c r="AF756" s="11"/>
      <c r="AG756" s="11"/>
      <c r="AH756" s="11"/>
      <c r="AI756" s="11"/>
      <c r="AJ756" s="11"/>
      <c r="AK756" s="11"/>
    </row>
    <row r="757" ht="13.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89"/>
      <c r="AB757" s="11"/>
      <c r="AC757" s="264"/>
      <c r="AD757" s="264"/>
      <c r="AE757" s="11"/>
      <c r="AF757" s="11"/>
      <c r="AG757" s="11"/>
      <c r="AH757" s="11"/>
      <c r="AI757" s="11"/>
      <c r="AJ757" s="11"/>
      <c r="AK757" s="11"/>
    </row>
    <row r="758" ht="13.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89"/>
      <c r="AB758" s="11"/>
      <c r="AC758" s="264"/>
      <c r="AD758" s="264"/>
      <c r="AE758" s="11"/>
      <c r="AF758" s="11"/>
      <c r="AG758" s="11"/>
      <c r="AH758" s="11"/>
      <c r="AI758" s="11"/>
      <c r="AJ758" s="11"/>
      <c r="AK758" s="11"/>
    </row>
    <row r="759" ht="13.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89"/>
      <c r="AB759" s="11"/>
      <c r="AC759" s="264"/>
      <c r="AD759" s="264"/>
      <c r="AE759" s="11"/>
      <c r="AF759" s="11"/>
      <c r="AG759" s="11"/>
      <c r="AH759" s="11"/>
      <c r="AI759" s="11"/>
      <c r="AJ759" s="11"/>
      <c r="AK759" s="11"/>
    </row>
    <row r="760" ht="13.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89"/>
      <c r="AB760" s="11"/>
      <c r="AC760" s="264"/>
      <c r="AD760" s="264"/>
      <c r="AE760" s="11"/>
      <c r="AF760" s="11"/>
      <c r="AG760" s="11"/>
      <c r="AH760" s="11"/>
      <c r="AI760" s="11"/>
      <c r="AJ760" s="11"/>
      <c r="AK760" s="11"/>
    </row>
    <row r="761" ht="13.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89"/>
      <c r="AB761" s="11"/>
      <c r="AC761" s="264"/>
      <c r="AD761" s="264"/>
      <c r="AE761" s="11"/>
      <c r="AF761" s="11"/>
      <c r="AG761" s="11"/>
      <c r="AH761" s="11"/>
      <c r="AI761" s="11"/>
      <c r="AJ761" s="11"/>
      <c r="AK761" s="11"/>
    </row>
    <row r="762" ht="13.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89"/>
      <c r="AB762" s="11"/>
      <c r="AC762" s="264"/>
      <c r="AD762" s="264"/>
      <c r="AE762" s="11"/>
      <c r="AF762" s="11"/>
      <c r="AG762" s="11"/>
      <c r="AH762" s="11"/>
      <c r="AI762" s="11"/>
      <c r="AJ762" s="11"/>
      <c r="AK762" s="11"/>
    </row>
    <row r="763" ht="13.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89"/>
      <c r="AB763" s="11"/>
      <c r="AC763" s="264"/>
      <c r="AD763" s="264"/>
      <c r="AE763" s="11"/>
      <c r="AF763" s="11"/>
      <c r="AG763" s="11"/>
      <c r="AH763" s="11"/>
      <c r="AI763" s="11"/>
      <c r="AJ763" s="11"/>
      <c r="AK763" s="11"/>
    </row>
    <row r="764" ht="13.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89"/>
      <c r="AB764" s="11"/>
      <c r="AC764" s="264"/>
      <c r="AD764" s="264"/>
      <c r="AE764" s="11"/>
      <c r="AF764" s="11"/>
      <c r="AG764" s="11"/>
      <c r="AH764" s="11"/>
      <c r="AI764" s="11"/>
      <c r="AJ764" s="11"/>
      <c r="AK764" s="11"/>
    </row>
    <row r="765" ht="13.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89"/>
      <c r="AB765" s="11"/>
      <c r="AC765" s="264"/>
      <c r="AD765" s="264"/>
      <c r="AE765" s="11"/>
      <c r="AF765" s="11"/>
      <c r="AG765" s="11"/>
      <c r="AH765" s="11"/>
      <c r="AI765" s="11"/>
      <c r="AJ765" s="11"/>
      <c r="AK765" s="11"/>
    </row>
    <row r="766" ht="13.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89"/>
      <c r="AB766" s="11"/>
      <c r="AC766" s="264"/>
      <c r="AD766" s="264"/>
      <c r="AE766" s="11"/>
      <c r="AF766" s="11"/>
      <c r="AG766" s="11"/>
      <c r="AH766" s="11"/>
      <c r="AI766" s="11"/>
      <c r="AJ766" s="11"/>
      <c r="AK766" s="11"/>
    </row>
    <row r="767" ht="13.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89"/>
      <c r="AB767" s="11"/>
      <c r="AC767" s="264"/>
      <c r="AD767" s="264"/>
      <c r="AE767" s="11"/>
      <c r="AF767" s="11"/>
      <c r="AG767" s="11"/>
      <c r="AH767" s="11"/>
      <c r="AI767" s="11"/>
      <c r="AJ767" s="11"/>
      <c r="AK767" s="11"/>
    </row>
    <row r="768" ht="13.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89"/>
      <c r="AB768" s="11"/>
      <c r="AC768" s="264"/>
      <c r="AD768" s="264"/>
      <c r="AE768" s="11"/>
      <c r="AF768" s="11"/>
      <c r="AG768" s="11"/>
      <c r="AH768" s="11"/>
      <c r="AI768" s="11"/>
      <c r="AJ768" s="11"/>
      <c r="AK768" s="11"/>
    </row>
    <row r="769" ht="13.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89"/>
      <c r="AB769" s="11"/>
      <c r="AC769" s="264"/>
      <c r="AD769" s="264"/>
      <c r="AE769" s="11"/>
      <c r="AF769" s="11"/>
      <c r="AG769" s="11"/>
      <c r="AH769" s="11"/>
      <c r="AI769" s="11"/>
      <c r="AJ769" s="11"/>
      <c r="AK769" s="11"/>
    </row>
    <row r="770" ht="13.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89"/>
      <c r="AB770" s="11"/>
      <c r="AC770" s="264"/>
      <c r="AD770" s="264"/>
      <c r="AE770" s="11"/>
      <c r="AF770" s="11"/>
      <c r="AG770" s="11"/>
      <c r="AH770" s="11"/>
      <c r="AI770" s="11"/>
      <c r="AJ770" s="11"/>
      <c r="AK770" s="11"/>
    </row>
    <row r="771" ht="13.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89"/>
      <c r="AB771" s="11"/>
      <c r="AC771" s="264"/>
      <c r="AD771" s="264"/>
      <c r="AE771" s="11"/>
      <c r="AF771" s="11"/>
      <c r="AG771" s="11"/>
      <c r="AH771" s="11"/>
      <c r="AI771" s="11"/>
      <c r="AJ771" s="11"/>
      <c r="AK771" s="11"/>
    </row>
    <row r="772" ht="13.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89"/>
      <c r="AB772" s="11"/>
      <c r="AC772" s="264"/>
      <c r="AD772" s="264"/>
      <c r="AE772" s="11"/>
      <c r="AF772" s="11"/>
      <c r="AG772" s="11"/>
      <c r="AH772" s="11"/>
      <c r="AI772" s="11"/>
      <c r="AJ772" s="11"/>
      <c r="AK772" s="11"/>
    </row>
    <row r="773" ht="13.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89"/>
      <c r="AB773" s="11"/>
      <c r="AC773" s="264"/>
      <c r="AD773" s="264"/>
      <c r="AE773" s="11"/>
      <c r="AF773" s="11"/>
      <c r="AG773" s="11"/>
      <c r="AH773" s="11"/>
      <c r="AI773" s="11"/>
      <c r="AJ773" s="11"/>
      <c r="AK773" s="11"/>
    </row>
    <row r="774" ht="13.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89"/>
      <c r="AB774" s="11"/>
      <c r="AC774" s="264"/>
      <c r="AD774" s="264"/>
      <c r="AE774" s="11"/>
      <c r="AF774" s="11"/>
      <c r="AG774" s="11"/>
      <c r="AH774" s="11"/>
      <c r="AI774" s="11"/>
      <c r="AJ774" s="11"/>
      <c r="AK774" s="11"/>
    </row>
    <row r="775" ht="13.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89"/>
      <c r="AB775" s="11"/>
      <c r="AC775" s="264"/>
      <c r="AD775" s="264"/>
      <c r="AE775" s="11"/>
      <c r="AF775" s="11"/>
      <c r="AG775" s="11"/>
      <c r="AH775" s="11"/>
      <c r="AI775" s="11"/>
      <c r="AJ775" s="11"/>
      <c r="AK775" s="11"/>
    </row>
    <row r="776" ht="13.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89"/>
      <c r="AB776" s="11"/>
      <c r="AC776" s="264"/>
      <c r="AD776" s="264"/>
      <c r="AE776" s="11"/>
      <c r="AF776" s="11"/>
      <c r="AG776" s="11"/>
      <c r="AH776" s="11"/>
      <c r="AI776" s="11"/>
      <c r="AJ776" s="11"/>
      <c r="AK776" s="11"/>
    </row>
    <row r="777" ht="13.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89"/>
      <c r="AB777" s="11"/>
      <c r="AC777" s="264"/>
      <c r="AD777" s="264"/>
      <c r="AE777" s="11"/>
      <c r="AF777" s="11"/>
      <c r="AG777" s="11"/>
      <c r="AH777" s="11"/>
      <c r="AI777" s="11"/>
      <c r="AJ777" s="11"/>
      <c r="AK777" s="11"/>
    </row>
    <row r="778" ht="13.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89"/>
      <c r="AB778" s="11"/>
      <c r="AC778" s="264"/>
      <c r="AD778" s="264"/>
      <c r="AE778" s="11"/>
      <c r="AF778" s="11"/>
      <c r="AG778" s="11"/>
      <c r="AH778" s="11"/>
      <c r="AI778" s="11"/>
      <c r="AJ778" s="11"/>
      <c r="AK778" s="11"/>
    </row>
    <row r="779" ht="13.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89"/>
      <c r="AB779" s="11"/>
      <c r="AC779" s="264"/>
      <c r="AD779" s="264"/>
      <c r="AE779" s="11"/>
      <c r="AF779" s="11"/>
      <c r="AG779" s="11"/>
      <c r="AH779" s="11"/>
      <c r="AI779" s="11"/>
      <c r="AJ779" s="11"/>
      <c r="AK779" s="11"/>
    </row>
    <row r="780" ht="13.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89"/>
      <c r="AB780" s="11"/>
      <c r="AC780" s="264"/>
      <c r="AD780" s="264"/>
      <c r="AE780" s="11"/>
      <c r="AF780" s="11"/>
      <c r="AG780" s="11"/>
      <c r="AH780" s="11"/>
      <c r="AI780" s="11"/>
      <c r="AJ780" s="11"/>
      <c r="AK780" s="11"/>
    </row>
    <row r="781" ht="13.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89"/>
      <c r="AB781" s="11"/>
      <c r="AC781" s="264"/>
      <c r="AD781" s="264"/>
      <c r="AE781" s="11"/>
      <c r="AF781" s="11"/>
      <c r="AG781" s="11"/>
      <c r="AH781" s="11"/>
      <c r="AI781" s="11"/>
      <c r="AJ781" s="11"/>
      <c r="AK781" s="11"/>
    </row>
    <row r="782" ht="13.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89"/>
      <c r="AB782" s="11"/>
      <c r="AC782" s="264"/>
      <c r="AD782" s="264"/>
      <c r="AE782" s="11"/>
      <c r="AF782" s="11"/>
      <c r="AG782" s="11"/>
      <c r="AH782" s="11"/>
      <c r="AI782" s="11"/>
      <c r="AJ782" s="11"/>
      <c r="AK782" s="11"/>
    </row>
    <row r="783" ht="13.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89"/>
      <c r="AB783" s="11"/>
      <c r="AC783" s="264"/>
      <c r="AD783" s="264"/>
      <c r="AE783" s="11"/>
      <c r="AF783" s="11"/>
      <c r="AG783" s="11"/>
      <c r="AH783" s="11"/>
      <c r="AI783" s="11"/>
      <c r="AJ783" s="11"/>
      <c r="AK783" s="11"/>
    </row>
    <row r="784" ht="13.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89"/>
      <c r="AB784" s="11"/>
      <c r="AC784" s="264"/>
      <c r="AD784" s="264"/>
      <c r="AE784" s="11"/>
      <c r="AF784" s="11"/>
      <c r="AG784" s="11"/>
      <c r="AH784" s="11"/>
      <c r="AI784" s="11"/>
      <c r="AJ784" s="11"/>
      <c r="AK784" s="11"/>
    </row>
    <row r="785" ht="13.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89"/>
      <c r="AB785" s="11"/>
      <c r="AC785" s="264"/>
      <c r="AD785" s="264"/>
      <c r="AE785" s="11"/>
      <c r="AF785" s="11"/>
      <c r="AG785" s="11"/>
      <c r="AH785" s="11"/>
      <c r="AI785" s="11"/>
      <c r="AJ785" s="11"/>
      <c r="AK785" s="11"/>
    </row>
    <row r="786" ht="13.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89"/>
      <c r="AB786" s="11"/>
      <c r="AC786" s="264"/>
      <c r="AD786" s="264"/>
      <c r="AE786" s="11"/>
      <c r="AF786" s="11"/>
      <c r="AG786" s="11"/>
      <c r="AH786" s="11"/>
      <c r="AI786" s="11"/>
      <c r="AJ786" s="11"/>
      <c r="AK786" s="11"/>
    </row>
    <row r="787" ht="13.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89"/>
      <c r="AB787" s="11"/>
      <c r="AC787" s="264"/>
      <c r="AD787" s="264"/>
      <c r="AE787" s="11"/>
      <c r="AF787" s="11"/>
      <c r="AG787" s="11"/>
      <c r="AH787" s="11"/>
      <c r="AI787" s="11"/>
      <c r="AJ787" s="11"/>
      <c r="AK787" s="11"/>
    </row>
    <row r="788" ht="13.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89"/>
      <c r="AB788" s="11"/>
      <c r="AC788" s="264"/>
      <c r="AD788" s="264"/>
      <c r="AE788" s="11"/>
      <c r="AF788" s="11"/>
      <c r="AG788" s="11"/>
      <c r="AH788" s="11"/>
      <c r="AI788" s="11"/>
      <c r="AJ788" s="11"/>
      <c r="AK788" s="11"/>
    </row>
    <row r="789" ht="13.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89"/>
      <c r="AB789" s="11"/>
      <c r="AC789" s="264"/>
      <c r="AD789" s="264"/>
      <c r="AE789" s="11"/>
      <c r="AF789" s="11"/>
      <c r="AG789" s="11"/>
      <c r="AH789" s="11"/>
      <c r="AI789" s="11"/>
      <c r="AJ789" s="11"/>
      <c r="AK789" s="11"/>
    </row>
    <row r="790" ht="13.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89"/>
      <c r="AB790" s="11"/>
      <c r="AC790" s="264"/>
      <c r="AD790" s="264"/>
      <c r="AE790" s="11"/>
      <c r="AF790" s="11"/>
      <c r="AG790" s="11"/>
      <c r="AH790" s="11"/>
      <c r="AI790" s="11"/>
      <c r="AJ790" s="11"/>
      <c r="AK790" s="11"/>
    </row>
    <row r="791" ht="13.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89"/>
      <c r="AB791" s="11"/>
      <c r="AC791" s="264"/>
      <c r="AD791" s="264"/>
      <c r="AE791" s="11"/>
      <c r="AF791" s="11"/>
      <c r="AG791" s="11"/>
      <c r="AH791" s="11"/>
      <c r="AI791" s="11"/>
      <c r="AJ791" s="11"/>
      <c r="AK791" s="11"/>
    </row>
    <row r="792" ht="13.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89"/>
      <c r="AB792" s="11"/>
      <c r="AC792" s="264"/>
      <c r="AD792" s="264"/>
      <c r="AE792" s="11"/>
      <c r="AF792" s="11"/>
      <c r="AG792" s="11"/>
      <c r="AH792" s="11"/>
      <c r="AI792" s="11"/>
      <c r="AJ792" s="11"/>
      <c r="AK792" s="11"/>
    </row>
    <row r="793" ht="13.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89"/>
      <c r="AB793" s="11"/>
      <c r="AC793" s="264"/>
      <c r="AD793" s="264"/>
      <c r="AE793" s="11"/>
      <c r="AF793" s="11"/>
      <c r="AG793" s="11"/>
      <c r="AH793" s="11"/>
      <c r="AI793" s="11"/>
      <c r="AJ793" s="11"/>
      <c r="AK793" s="11"/>
    </row>
    <row r="794" ht="13.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89"/>
      <c r="AB794" s="11"/>
      <c r="AC794" s="264"/>
      <c r="AD794" s="264"/>
      <c r="AE794" s="11"/>
      <c r="AF794" s="11"/>
      <c r="AG794" s="11"/>
      <c r="AH794" s="11"/>
      <c r="AI794" s="11"/>
      <c r="AJ794" s="11"/>
      <c r="AK794" s="11"/>
    </row>
    <row r="795" ht="13.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89"/>
      <c r="AB795" s="11"/>
      <c r="AC795" s="264"/>
      <c r="AD795" s="264"/>
      <c r="AE795" s="11"/>
      <c r="AF795" s="11"/>
      <c r="AG795" s="11"/>
      <c r="AH795" s="11"/>
      <c r="AI795" s="11"/>
      <c r="AJ795" s="11"/>
      <c r="AK795" s="11"/>
    </row>
    <row r="796" ht="13.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89"/>
      <c r="AB796" s="11"/>
      <c r="AC796" s="264"/>
      <c r="AD796" s="264"/>
      <c r="AE796" s="11"/>
      <c r="AF796" s="11"/>
      <c r="AG796" s="11"/>
      <c r="AH796" s="11"/>
      <c r="AI796" s="11"/>
      <c r="AJ796" s="11"/>
      <c r="AK796" s="11"/>
    </row>
    <row r="797" ht="13.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89"/>
      <c r="AB797" s="11"/>
      <c r="AC797" s="264"/>
      <c r="AD797" s="264"/>
      <c r="AE797" s="11"/>
      <c r="AF797" s="11"/>
      <c r="AG797" s="11"/>
      <c r="AH797" s="11"/>
      <c r="AI797" s="11"/>
      <c r="AJ797" s="11"/>
      <c r="AK797" s="11"/>
    </row>
    <row r="798" ht="13.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89"/>
      <c r="AB798" s="11"/>
      <c r="AC798" s="264"/>
      <c r="AD798" s="264"/>
      <c r="AE798" s="11"/>
      <c r="AF798" s="11"/>
      <c r="AG798" s="11"/>
      <c r="AH798" s="11"/>
      <c r="AI798" s="11"/>
      <c r="AJ798" s="11"/>
      <c r="AK798" s="11"/>
    </row>
    <row r="799" ht="13.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89"/>
      <c r="AB799" s="11"/>
      <c r="AC799" s="264"/>
      <c r="AD799" s="264"/>
      <c r="AE799" s="11"/>
      <c r="AF799" s="11"/>
      <c r="AG799" s="11"/>
      <c r="AH799" s="11"/>
      <c r="AI799" s="11"/>
      <c r="AJ799" s="11"/>
      <c r="AK799" s="11"/>
    </row>
    <row r="800" ht="13.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89"/>
      <c r="AB800" s="11"/>
      <c r="AC800" s="264"/>
      <c r="AD800" s="264"/>
      <c r="AE800" s="11"/>
      <c r="AF800" s="11"/>
      <c r="AG800" s="11"/>
      <c r="AH800" s="11"/>
      <c r="AI800" s="11"/>
      <c r="AJ800" s="11"/>
      <c r="AK800" s="11"/>
    </row>
    <row r="801" ht="13.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89"/>
      <c r="AB801" s="11"/>
      <c r="AC801" s="264"/>
      <c r="AD801" s="264"/>
      <c r="AE801" s="11"/>
      <c r="AF801" s="11"/>
      <c r="AG801" s="11"/>
      <c r="AH801" s="11"/>
      <c r="AI801" s="11"/>
      <c r="AJ801" s="11"/>
      <c r="AK801" s="11"/>
    </row>
    <row r="802" ht="13.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89"/>
      <c r="AB802" s="11"/>
      <c r="AC802" s="264"/>
      <c r="AD802" s="264"/>
      <c r="AE802" s="11"/>
      <c r="AF802" s="11"/>
      <c r="AG802" s="11"/>
      <c r="AH802" s="11"/>
      <c r="AI802" s="11"/>
      <c r="AJ802" s="11"/>
      <c r="AK802" s="11"/>
    </row>
    <row r="803" ht="13.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89"/>
      <c r="AB803" s="11"/>
      <c r="AC803" s="264"/>
      <c r="AD803" s="264"/>
      <c r="AE803" s="11"/>
      <c r="AF803" s="11"/>
      <c r="AG803" s="11"/>
      <c r="AH803" s="11"/>
      <c r="AI803" s="11"/>
      <c r="AJ803" s="11"/>
      <c r="AK803" s="11"/>
    </row>
    <row r="804" ht="13.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89"/>
      <c r="AB804" s="11"/>
      <c r="AC804" s="264"/>
      <c r="AD804" s="264"/>
      <c r="AE804" s="11"/>
      <c r="AF804" s="11"/>
      <c r="AG804" s="11"/>
      <c r="AH804" s="11"/>
      <c r="AI804" s="11"/>
      <c r="AJ804" s="11"/>
      <c r="AK804" s="11"/>
    </row>
    <row r="805" ht="13.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89"/>
      <c r="AB805" s="11"/>
      <c r="AC805" s="264"/>
      <c r="AD805" s="264"/>
      <c r="AE805" s="11"/>
      <c r="AF805" s="11"/>
      <c r="AG805" s="11"/>
      <c r="AH805" s="11"/>
      <c r="AI805" s="11"/>
      <c r="AJ805" s="11"/>
      <c r="AK805" s="11"/>
    </row>
    <row r="806" ht="13.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89"/>
      <c r="AB806" s="11"/>
      <c r="AC806" s="264"/>
      <c r="AD806" s="264"/>
      <c r="AE806" s="11"/>
      <c r="AF806" s="11"/>
      <c r="AG806" s="11"/>
      <c r="AH806" s="11"/>
      <c r="AI806" s="11"/>
      <c r="AJ806" s="11"/>
      <c r="AK806" s="11"/>
    </row>
    <row r="807" ht="13.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89"/>
      <c r="AB807" s="11"/>
      <c r="AC807" s="264"/>
      <c r="AD807" s="264"/>
      <c r="AE807" s="11"/>
      <c r="AF807" s="11"/>
      <c r="AG807" s="11"/>
      <c r="AH807" s="11"/>
      <c r="AI807" s="11"/>
      <c r="AJ807" s="11"/>
      <c r="AK807" s="11"/>
    </row>
    <row r="808" ht="13.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89"/>
      <c r="AB808" s="11"/>
      <c r="AC808" s="264"/>
      <c r="AD808" s="264"/>
      <c r="AE808" s="11"/>
      <c r="AF808" s="11"/>
      <c r="AG808" s="11"/>
      <c r="AH808" s="11"/>
      <c r="AI808" s="11"/>
      <c r="AJ808" s="11"/>
      <c r="AK808" s="11"/>
    </row>
    <row r="809" ht="13.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89"/>
      <c r="AB809" s="11"/>
      <c r="AC809" s="264"/>
      <c r="AD809" s="264"/>
      <c r="AE809" s="11"/>
      <c r="AF809" s="11"/>
      <c r="AG809" s="11"/>
      <c r="AH809" s="11"/>
      <c r="AI809" s="11"/>
      <c r="AJ809" s="11"/>
      <c r="AK809" s="11"/>
    </row>
    <row r="810" ht="13.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89"/>
      <c r="AB810" s="11"/>
      <c r="AC810" s="264"/>
      <c r="AD810" s="264"/>
      <c r="AE810" s="11"/>
      <c r="AF810" s="11"/>
      <c r="AG810" s="11"/>
      <c r="AH810" s="11"/>
      <c r="AI810" s="11"/>
      <c r="AJ810" s="11"/>
      <c r="AK810" s="11"/>
    </row>
    <row r="811" ht="13.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89"/>
      <c r="AB811" s="11"/>
      <c r="AC811" s="264"/>
      <c r="AD811" s="264"/>
      <c r="AE811" s="11"/>
      <c r="AF811" s="11"/>
      <c r="AG811" s="11"/>
      <c r="AH811" s="11"/>
      <c r="AI811" s="11"/>
      <c r="AJ811" s="11"/>
      <c r="AK811" s="11"/>
    </row>
    <row r="812" ht="13.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89"/>
      <c r="AB812" s="11"/>
      <c r="AC812" s="264"/>
      <c r="AD812" s="264"/>
      <c r="AE812" s="11"/>
      <c r="AF812" s="11"/>
      <c r="AG812" s="11"/>
      <c r="AH812" s="11"/>
      <c r="AI812" s="11"/>
      <c r="AJ812" s="11"/>
      <c r="AK812" s="11"/>
    </row>
    <row r="813" ht="13.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89"/>
      <c r="AB813" s="11"/>
      <c r="AC813" s="264"/>
      <c r="AD813" s="264"/>
      <c r="AE813" s="11"/>
      <c r="AF813" s="11"/>
      <c r="AG813" s="11"/>
      <c r="AH813" s="11"/>
      <c r="AI813" s="11"/>
      <c r="AJ813" s="11"/>
      <c r="AK813" s="11"/>
    </row>
    <row r="814" ht="13.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89"/>
      <c r="AB814" s="11"/>
      <c r="AC814" s="264"/>
      <c r="AD814" s="264"/>
      <c r="AE814" s="11"/>
      <c r="AF814" s="11"/>
      <c r="AG814" s="11"/>
      <c r="AH814" s="11"/>
      <c r="AI814" s="11"/>
      <c r="AJ814" s="11"/>
      <c r="AK814" s="11"/>
    </row>
    <row r="815" ht="13.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89"/>
      <c r="AB815" s="11"/>
      <c r="AC815" s="264"/>
      <c r="AD815" s="264"/>
      <c r="AE815" s="11"/>
      <c r="AF815" s="11"/>
      <c r="AG815" s="11"/>
      <c r="AH815" s="11"/>
      <c r="AI815" s="11"/>
      <c r="AJ815" s="11"/>
      <c r="AK815" s="11"/>
    </row>
    <row r="816" ht="13.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89"/>
      <c r="AB816" s="11"/>
      <c r="AC816" s="264"/>
      <c r="AD816" s="264"/>
      <c r="AE816" s="11"/>
      <c r="AF816" s="11"/>
      <c r="AG816" s="11"/>
      <c r="AH816" s="11"/>
      <c r="AI816" s="11"/>
      <c r="AJ816" s="11"/>
      <c r="AK816" s="11"/>
    </row>
    <row r="817" ht="13.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89"/>
      <c r="AB817" s="11"/>
      <c r="AC817" s="264"/>
      <c r="AD817" s="264"/>
      <c r="AE817" s="11"/>
      <c r="AF817" s="11"/>
      <c r="AG817" s="11"/>
      <c r="AH817" s="11"/>
      <c r="AI817" s="11"/>
      <c r="AJ817" s="11"/>
      <c r="AK817" s="11"/>
    </row>
    <row r="818" ht="13.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89"/>
      <c r="AB818" s="11"/>
      <c r="AC818" s="264"/>
      <c r="AD818" s="264"/>
      <c r="AE818" s="11"/>
      <c r="AF818" s="11"/>
      <c r="AG818" s="11"/>
      <c r="AH818" s="11"/>
      <c r="AI818" s="11"/>
      <c r="AJ818" s="11"/>
      <c r="AK818" s="11"/>
    </row>
    <row r="819" ht="13.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89"/>
      <c r="AB819" s="11"/>
      <c r="AC819" s="264"/>
      <c r="AD819" s="264"/>
      <c r="AE819" s="11"/>
      <c r="AF819" s="11"/>
      <c r="AG819" s="11"/>
      <c r="AH819" s="11"/>
      <c r="AI819" s="11"/>
      <c r="AJ819" s="11"/>
      <c r="AK819" s="11"/>
    </row>
    <row r="820" ht="13.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89"/>
      <c r="AB820" s="11"/>
      <c r="AC820" s="264"/>
      <c r="AD820" s="264"/>
      <c r="AE820" s="11"/>
      <c r="AF820" s="11"/>
      <c r="AG820" s="11"/>
      <c r="AH820" s="11"/>
      <c r="AI820" s="11"/>
      <c r="AJ820" s="11"/>
      <c r="AK820" s="11"/>
    </row>
    <row r="821" ht="13.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89"/>
      <c r="AB821" s="11"/>
      <c r="AC821" s="264"/>
      <c r="AD821" s="264"/>
      <c r="AE821" s="11"/>
      <c r="AF821" s="11"/>
      <c r="AG821" s="11"/>
      <c r="AH821" s="11"/>
      <c r="AI821" s="11"/>
      <c r="AJ821" s="11"/>
      <c r="AK821" s="11"/>
    </row>
    <row r="822" ht="13.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89"/>
      <c r="AB822" s="11"/>
      <c r="AC822" s="264"/>
      <c r="AD822" s="264"/>
      <c r="AE822" s="11"/>
      <c r="AF822" s="11"/>
      <c r="AG822" s="11"/>
      <c r="AH822" s="11"/>
      <c r="AI822" s="11"/>
      <c r="AJ822" s="11"/>
      <c r="AK822" s="11"/>
    </row>
    <row r="823" ht="13.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89"/>
      <c r="AB823" s="11"/>
      <c r="AC823" s="264"/>
      <c r="AD823" s="264"/>
      <c r="AE823" s="11"/>
      <c r="AF823" s="11"/>
      <c r="AG823" s="11"/>
      <c r="AH823" s="11"/>
      <c r="AI823" s="11"/>
      <c r="AJ823" s="11"/>
      <c r="AK823" s="11"/>
    </row>
    <row r="824" ht="13.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89"/>
      <c r="AB824" s="11"/>
      <c r="AC824" s="264"/>
      <c r="AD824" s="264"/>
      <c r="AE824" s="11"/>
      <c r="AF824" s="11"/>
      <c r="AG824" s="11"/>
      <c r="AH824" s="11"/>
      <c r="AI824" s="11"/>
      <c r="AJ824" s="11"/>
      <c r="AK824" s="11"/>
    </row>
    <row r="825" ht="13.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89"/>
      <c r="AB825" s="11"/>
      <c r="AC825" s="264"/>
      <c r="AD825" s="264"/>
      <c r="AE825" s="11"/>
      <c r="AF825" s="11"/>
      <c r="AG825" s="11"/>
      <c r="AH825" s="11"/>
      <c r="AI825" s="11"/>
      <c r="AJ825" s="11"/>
      <c r="AK825" s="11"/>
    </row>
    <row r="826" ht="13.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89"/>
      <c r="AB826" s="11"/>
      <c r="AC826" s="264"/>
      <c r="AD826" s="264"/>
      <c r="AE826" s="11"/>
      <c r="AF826" s="11"/>
      <c r="AG826" s="11"/>
      <c r="AH826" s="11"/>
      <c r="AI826" s="11"/>
      <c r="AJ826" s="11"/>
      <c r="AK826" s="11"/>
    </row>
    <row r="827" ht="13.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89"/>
      <c r="AB827" s="11"/>
      <c r="AC827" s="264"/>
      <c r="AD827" s="264"/>
      <c r="AE827" s="11"/>
      <c r="AF827" s="11"/>
      <c r="AG827" s="11"/>
      <c r="AH827" s="11"/>
      <c r="AI827" s="11"/>
      <c r="AJ827" s="11"/>
      <c r="AK827" s="11"/>
    </row>
    <row r="828" ht="13.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89"/>
      <c r="AB828" s="11"/>
      <c r="AC828" s="264"/>
      <c r="AD828" s="264"/>
      <c r="AE828" s="11"/>
      <c r="AF828" s="11"/>
      <c r="AG828" s="11"/>
      <c r="AH828" s="11"/>
      <c r="AI828" s="11"/>
      <c r="AJ828" s="11"/>
      <c r="AK828" s="11"/>
    </row>
    <row r="829" ht="13.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89"/>
      <c r="AB829" s="11"/>
      <c r="AC829" s="264"/>
      <c r="AD829" s="264"/>
      <c r="AE829" s="11"/>
      <c r="AF829" s="11"/>
      <c r="AG829" s="11"/>
      <c r="AH829" s="11"/>
      <c r="AI829" s="11"/>
      <c r="AJ829" s="11"/>
      <c r="AK829" s="11"/>
    </row>
    <row r="830" ht="13.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89"/>
      <c r="AB830" s="11"/>
      <c r="AC830" s="264"/>
      <c r="AD830" s="264"/>
      <c r="AE830" s="11"/>
      <c r="AF830" s="11"/>
      <c r="AG830" s="11"/>
      <c r="AH830" s="11"/>
      <c r="AI830" s="11"/>
      <c r="AJ830" s="11"/>
      <c r="AK830" s="11"/>
    </row>
    <row r="831" ht="13.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89"/>
      <c r="AB831" s="11"/>
      <c r="AC831" s="264"/>
      <c r="AD831" s="264"/>
      <c r="AE831" s="11"/>
      <c r="AF831" s="11"/>
      <c r="AG831" s="11"/>
      <c r="AH831" s="11"/>
      <c r="AI831" s="11"/>
      <c r="AJ831" s="11"/>
      <c r="AK831" s="11"/>
    </row>
    <row r="832" ht="13.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89"/>
      <c r="AB832" s="11"/>
      <c r="AC832" s="264"/>
      <c r="AD832" s="264"/>
      <c r="AE832" s="11"/>
      <c r="AF832" s="11"/>
      <c r="AG832" s="11"/>
      <c r="AH832" s="11"/>
      <c r="AI832" s="11"/>
      <c r="AJ832" s="11"/>
      <c r="AK832" s="11"/>
    </row>
    <row r="833" ht="13.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89"/>
      <c r="AB833" s="11"/>
      <c r="AC833" s="264"/>
      <c r="AD833" s="264"/>
      <c r="AE833" s="11"/>
      <c r="AF833" s="11"/>
      <c r="AG833" s="11"/>
      <c r="AH833" s="11"/>
      <c r="AI833" s="11"/>
      <c r="AJ833" s="11"/>
      <c r="AK833" s="11"/>
    </row>
    <row r="834" ht="13.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89"/>
      <c r="AB834" s="11"/>
      <c r="AC834" s="264"/>
      <c r="AD834" s="264"/>
      <c r="AE834" s="11"/>
      <c r="AF834" s="11"/>
      <c r="AG834" s="11"/>
      <c r="AH834" s="11"/>
      <c r="AI834" s="11"/>
      <c r="AJ834" s="11"/>
      <c r="AK834" s="11"/>
    </row>
    <row r="835" ht="13.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89"/>
      <c r="AB835" s="11"/>
      <c r="AC835" s="264"/>
      <c r="AD835" s="264"/>
      <c r="AE835" s="11"/>
      <c r="AF835" s="11"/>
      <c r="AG835" s="11"/>
      <c r="AH835" s="11"/>
      <c r="AI835" s="11"/>
      <c r="AJ835" s="11"/>
      <c r="AK835" s="11"/>
    </row>
    <row r="836" ht="13.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89"/>
      <c r="AB836" s="11"/>
      <c r="AC836" s="264"/>
      <c r="AD836" s="264"/>
      <c r="AE836" s="11"/>
      <c r="AF836" s="11"/>
      <c r="AG836" s="11"/>
      <c r="AH836" s="11"/>
      <c r="AI836" s="11"/>
      <c r="AJ836" s="11"/>
      <c r="AK836" s="11"/>
    </row>
    <row r="837" ht="13.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89"/>
      <c r="AB837" s="11"/>
      <c r="AC837" s="264"/>
      <c r="AD837" s="264"/>
      <c r="AE837" s="11"/>
      <c r="AF837" s="11"/>
      <c r="AG837" s="11"/>
      <c r="AH837" s="11"/>
      <c r="AI837" s="11"/>
      <c r="AJ837" s="11"/>
      <c r="AK837" s="11"/>
    </row>
    <row r="838" ht="13.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89"/>
      <c r="AB838" s="11"/>
      <c r="AC838" s="264"/>
      <c r="AD838" s="264"/>
      <c r="AE838" s="11"/>
      <c r="AF838" s="11"/>
      <c r="AG838" s="11"/>
      <c r="AH838" s="11"/>
      <c r="AI838" s="11"/>
      <c r="AJ838" s="11"/>
      <c r="AK838" s="11"/>
    </row>
    <row r="839" ht="13.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89"/>
      <c r="AB839" s="11"/>
      <c r="AC839" s="264"/>
      <c r="AD839" s="264"/>
      <c r="AE839" s="11"/>
      <c r="AF839" s="11"/>
      <c r="AG839" s="11"/>
      <c r="AH839" s="11"/>
      <c r="AI839" s="11"/>
      <c r="AJ839" s="11"/>
      <c r="AK839" s="11"/>
    </row>
    <row r="840" ht="13.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89"/>
      <c r="AB840" s="11"/>
      <c r="AC840" s="264"/>
      <c r="AD840" s="264"/>
      <c r="AE840" s="11"/>
      <c r="AF840" s="11"/>
      <c r="AG840" s="11"/>
      <c r="AH840" s="11"/>
      <c r="AI840" s="11"/>
      <c r="AJ840" s="11"/>
      <c r="AK840" s="11"/>
    </row>
    <row r="841" ht="13.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89"/>
      <c r="AB841" s="11"/>
      <c r="AC841" s="264"/>
      <c r="AD841" s="264"/>
      <c r="AE841" s="11"/>
      <c r="AF841" s="11"/>
      <c r="AG841" s="11"/>
      <c r="AH841" s="11"/>
      <c r="AI841" s="11"/>
      <c r="AJ841" s="11"/>
      <c r="AK841" s="11"/>
    </row>
    <row r="842" ht="13.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89"/>
      <c r="AB842" s="11"/>
      <c r="AC842" s="264"/>
      <c r="AD842" s="264"/>
      <c r="AE842" s="11"/>
      <c r="AF842" s="11"/>
      <c r="AG842" s="11"/>
      <c r="AH842" s="11"/>
      <c r="AI842" s="11"/>
      <c r="AJ842" s="11"/>
      <c r="AK842" s="11"/>
    </row>
    <row r="843" ht="13.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89"/>
      <c r="AB843" s="11"/>
      <c r="AC843" s="264"/>
      <c r="AD843" s="264"/>
      <c r="AE843" s="11"/>
      <c r="AF843" s="11"/>
      <c r="AG843" s="11"/>
      <c r="AH843" s="11"/>
      <c r="AI843" s="11"/>
      <c r="AJ843" s="11"/>
      <c r="AK843" s="11"/>
    </row>
    <row r="844" ht="13.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89"/>
      <c r="AB844" s="11"/>
      <c r="AC844" s="264"/>
      <c r="AD844" s="264"/>
      <c r="AE844" s="11"/>
      <c r="AF844" s="11"/>
      <c r="AG844" s="11"/>
      <c r="AH844" s="11"/>
      <c r="AI844" s="11"/>
      <c r="AJ844" s="11"/>
      <c r="AK844" s="11"/>
    </row>
    <row r="845" ht="13.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89"/>
      <c r="AB845" s="11"/>
      <c r="AC845" s="264"/>
      <c r="AD845" s="264"/>
      <c r="AE845" s="11"/>
      <c r="AF845" s="11"/>
      <c r="AG845" s="11"/>
      <c r="AH845" s="11"/>
      <c r="AI845" s="11"/>
      <c r="AJ845" s="11"/>
      <c r="AK845" s="11"/>
    </row>
    <row r="846" ht="13.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89"/>
      <c r="AB846" s="11"/>
      <c r="AC846" s="264"/>
      <c r="AD846" s="264"/>
      <c r="AE846" s="11"/>
      <c r="AF846" s="11"/>
      <c r="AG846" s="11"/>
      <c r="AH846" s="11"/>
      <c r="AI846" s="11"/>
      <c r="AJ846" s="11"/>
      <c r="AK846" s="11"/>
    </row>
    <row r="847" ht="13.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89"/>
      <c r="AB847" s="11"/>
      <c r="AC847" s="264"/>
      <c r="AD847" s="264"/>
      <c r="AE847" s="11"/>
      <c r="AF847" s="11"/>
      <c r="AG847" s="11"/>
      <c r="AH847" s="11"/>
      <c r="AI847" s="11"/>
      <c r="AJ847" s="11"/>
      <c r="AK847" s="11"/>
    </row>
    <row r="848" ht="13.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89"/>
      <c r="AB848" s="11"/>
      <c r="AC848" s="264"/>
      <c r="AD848" s="264"/>
      <c r="AE848" s="11"/>
      <c r="AF848" s="11"/>
      <c r="AG848" s="11"/>
      <c r="AH848" s="11"/>
      <c r="AI848" s="11"/>
      <c r="AJ848" s="11"/>
      <c r="AK848" s="11"/>
    </row>
    <row r="849" ht="13.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89"/>
      <c r="AB849" s="11"/>
      <c r="AC849" s="264"/>
      <c r="AD849" s="264"/>
      <c r="AE849" s="11"/>
      <c r="AF849" s="11"/>
      <c r="AG849" s="11"/>
      <c r="AH849" s="11"/>
      <c r="AI849" s="11"/>
      <c r="AJ849" s="11"/>
      <c r="AK849" s="11"/>
    </row>
    <row r="850" ht="13.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89"/>
      <c r="AB850" s="11"/>
      <c r="AC850" s="264"/>
      <c r="AD850" s="264"/>
      <c r="AE850" s="11"/>
      <c r="AF850" s="11"/>
      <c r="AG850" s="11"/>
      <c r="AH850" s="11"/>
      <c r="AI850" s="11"/>
      <c r="AJ850" s="11"/>
      <c r="AK850" s="11"/>
    </row>
    <row r="851" ht="13.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89"/>
      <c r="AB851" s="11"/>
      <c r="AC851" s="264"/>
      <c r="AD851" s="264"/>
      <c r="AE851" s="11"/>
      <c r="AF851" s="11"/>
      <c r="AG851" s="11"/>
      <c r="AH851" s="11"/>
      <c r="AI851" s="11"/>
      <c r="AJ851" s="11"/>
      <c r="AK851" s="11"/>
    </row>
    <row r="852" ht="13.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89"/>
      <c r="AB852" s="11"/>
      <c r="AC852" s="264"/>
      <c r="AD852" s="264"/>
      <c r="AE852" s="11"/>
      <c r="AF852" s="11"/>
      <c r="AG852" s="11"/>
      <c r="AH852" s="11"/>
      <c r="AI852" s="11"/>
      <c r="AJ852" s="11"/>
      <c r="AK852" s="11"/>
    </row>
    <row r="853" ht="13.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89"/>
      <c r="AB853" s="11"/>
      <c r="AC853" s="264"/>
      <c r="AD853" s="264"/>
      <c r="AE853" s="11"/>
      <c r="AF853" s="11"/>
      <c r="AG853" s="11"/>
      <c r="AH853" s="11"/>
      <c r="AI853" s="11"/>
      <c r="AJ853" s="11"/>
      <c r="AK853" s="11"/>
    </row>
    <row r="854" ht="13.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89"/>
      <c r="AB854" s="11"/>
      <c r="AC854" s="264"/>
      <c r="AD854" s="264"/>
      <c r="AE854" s="11"/>
      <c r="AF854" s="11"/>
      <c r="AG854" s="11"/>
      <c r="AH854" s="11"/>
      <c r="AI854" s="11"/>
      <c r="AJ854" s="11"/>
      <c r="AK854" s="11"/>
    </row>
    <row r="855" ht="13.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89"/>
      <c r="AB855" s="11"/>
      <c r="AC855" s="264"/>
      <c r="AD855" s="264"/>
      <c r="AE855" s="11"/>
      <c r="AF855" s="11"/>
      <c r="AG855" s="11"/>
      <c r="AH855" s="11"/>
      <c r="AI855" s="11"/>
      <c r="AJ855" s="11"/>
      <c r="AK855" s="11"/>
    </row>
    <row r="856" ht="13.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89"/>
      <c r="AB856" s="11"/>
      <c r="AC856" s="264"/>
      <c r="AD856" s="264"/>
      <c r="AE856" s="11"/>
      <c r="AF856" s="11"/>
      <c r="AG856" s="11"/>
      <c r="AH856" s="11"/>
      <c r="AI856" s="11"/>
      <c r="AJ856" s="11"/>
      <c r="AK856" s="11"/>
    </row>
    <row r="857" ht="13.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89"/>
      <c r="AB857" s="11"/>
      <c r="AC857" s="264"/>
      <c r="AD857" s="264"/>
      <c r="AE857" s="11"/>
      <c r="AF857" s="11"/>
      <c r="AG857" s="11"/>
      <c r="AH857" s="11"/>
      <c r="AI857" s="11"/>
      <c r="AJ857" s="11"/>
      <c r="AK857" s="11"/>
    </row>
    <row r="858" ht="13.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89"/>
      <c r="AB858" s="11"/>
      <c r="AC858" s="264"/>
      <c r="AD858" s="264"/>
      <c r="AE858" s="11"/>
      <c r="AF858" s="11"/>
      <c r="AG858" s="11"/>
      <c r="AH858" s="11"/>
      <c r="AI858" s="11"/>
      <c r="AJ858" s="11"/>
      <c r="AK858" s="11"/>
    </row>
    <row r="859" ht="13.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89"/>
      <c r="AB859" s="11"/>
      <c r="AC859" s="264"/>
      <c r="AD859" s="264"/>
      <c r="AE859" s="11"/>
      <c r="AF859" s="11"/>
      <c r="AG859" s="11"/>
      <c r="AH859" s="11"/>
      <c r="AI859" s="11"/>
      <c r="AJ859" s="11"/>
      <c r="AK859" s="11"/>
    </row>
    <row r="860" ht="13.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89"/>
      <c r="AB860" s="11"/>
      <c r="AC860" s="264"/>
      <c r="AD860" s="264"/>
      <c r="AE860" s="11"/>
      <c r="AF860" s="11"/>
      <c r="AG860" s="11"/>
      <c r="AH860" s="11"/>
      <c r="AI860" s="11"/>
      <c r="AJ860" s="11"/>
      <c r="AK860" s="11"/>
    </row>
    <row r="861" ht="13.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89"/>
      <c r="AB861" s="11"/>
      <c r="AC861" s="264"/>
      <c r="AD861" s="264"/>
      <c r="AE861" s="11"/>
      <c r="AF861" s="11"/>
      <c r="AG861" s="11"/>
      <c r="AH861" s="11"/>
      <c r="AI861" s="11"/>
      <c r="AJ861" s="11"/>
      <c r="AK861" s="11"/>
    </row>
    <row r="862" ht="13.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89"/>
      <c r="AB862" s="11"/>
      <c r="AC862" s="264"/>
      <c r="AD862" s="264"/>
      <c r="AE862" s="11"/>
      <c r="AF862" s="11"/>
      <c r="AG862" s="11"/>
      <c r="AH862" s="11"/>
      <c r="AI862" s="11"/>
      <c r="AJ862" s="11"/>
      <c r="AK862" s="11"/>
    </row>
    <row r="863" ht="13.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89"/>
      <c r="AB863" s="11"/>
      <c r="AC863" s="264"/>
      <c r="AD863" s="264"/>
      <c r="AE863" s="11"/>
      <c r="AF863" s="11"/>
      <c r="AG863" s="11"/>
      <c r="AH863" s="11"/>
      <c r="AI863" s="11"/>
      <c r="AJ863" s="11"/>
      <c r="AK863" s="11"/>
    </row>
    <row r="864" ht="13.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89"/>
      <c r="AB864" s="11"/>
      <c r="AC864" s="264"/>
      <c r="AD864" s="264"/>
      <c r="AE864" s="11"/>
      <c r="AF864" s="11"/>
      <c r="AG864" s="11"/>
      <c r="AH864" s="11"/>
      <c r="AI864" s="11"/>
      <c r="AJ864" s="11"/>
      <c r="AK864" s="11"/>
    </row>
    <row r="865" ht="13.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89"/>
      <c r="AB865" s="11"/>
      <c r="AC865" s="264"/>
      <c r="AD865" s="264"/>
      <c r="AE865" s="11"/>
      <c r="AF865" s="11"/>
      <c r="AG865" s="11"/>
      <c r="AH865" s="11"/>
      <c r="AI865" s="11"/>
      <c r="AJ865" s="11"/>
      <c r="AK865" s="11"/>
    </row>
    <row r="866" ht="13.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89"/>
      <c r="AB866" s="11"/>
      <c r="AC866" s="264"/>
      <c r="AD866" s="264"/>
      <c r="AE866" s="11"/>
      <c r="AF866" s="11"/>
      <c r="AG866" s="11"/>
      <c r="AH866" s="11"/>
      <c r="AI866" s="11"/>
      <c r="AJ866" s="11"/>
      <c r="AK866" s="11"/>
    </row>
    <row r="867" ht="13.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89"/>
      <c r="AB867" s="11"/>
      <c r="AC867" s="264"/>
      <c r="AD867" s="264"/>
      <c r="AE867" s="11"/>
      <c r="AF867" s="11"/>
      <c r="AG867" s="11"/>
      <c r="AH867" s="11"/>
      <c r="AI867" s="11"/>
      <c r="AJ867" s="11"/>
      <c r="AK867" s="11"/>
    </row>
    <row r="868" ht="13.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89"/>
      <c r="AB868" s="11"/>
      <c r="AC868" s="264"/>
      <c r="AD868" s="264"/>
      <c r="AE868" s="11"/>
      <c r="AF868" s="11"/>
      <c r="AG868" s="11"/>
      <c r="AH868" s="11"/>
      <c r="AI868" s="11"/>
      <c r="AJ868" s="11"/>
      <c r="AK868" s="11"/>
    </row>
    <row r="869" ht="13.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89"/>
      <c r="AB869" s="11"/>
      <c r="AC869" s="264"/>
      <c r="AD869" s="264"/>
      <c r="AE869" s="11"/>
      <c r="AF869" s="11"/>
      <c r="AG869" s="11"/>
      <c r="AH869" s="11"/>
      <c r="AI869" s="11"/>
      <c r="AJ869" s="11"/>
      <c r="AK869" s="11"/>
    </row>
    <row r="870" ht="13.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89"/>
      <c r="AB870" s="11"/>
      <c r="AC870" s="264"/>
      <c r="AD870" s="264"/>
      <c r="AE870" s="11"/>
      <c r="AF870" s="11"/>
      <c r="AG870" s="11"/>
      <c r="AH870" s="11"/>
      <c r="AI870" s="11"/>
      <c r="AJ870" s="11"/>
      <c r="AK870" s="11"/>
    </row>
    <row r="871" ht="13.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89"/>
      <c r="AB871" s="11"/>
      <c r="AC871" s="264"/>
      <c r="AD871" s="264"/>
      <c r="AE871" s="11"/>
      <c r="AF871" s="11"/>
      <c r="AG871" s="11"/>
      <c r="AH871" s="11"/>
      <c r="AI871" s="11"/>
      <c r="AJ871" s="11"/>
      <c r="AK871" s="11"/>
    </row>
    <row r="872" ht="13.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89"/>
      <c r="AB872" s="11"/>
      <c r="AC872" s="264"/>
      <c r="AD872" s="264"/>
      <c r="AE872" s="11"/>
      <c r="AF872" s="11"/>
      <c r="AG872" s="11"/>
      <c r="AH872" s="11"/>
      <c r="AI872" s="11"/>
      <c r="AJ872" s="11"/>
      <c r="AK872" s="11"/>
    </row>
    <row r="873" ht="13.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89"/>
      <c r="AB873" s="11"/>
      <c r="AC873" s="264"/>
      <c r="AD873" s="264"/>
      <c r="AE873" s="11"/>
      <c r="AF873" s="11"/>
      <c r="AG873" s="11"/>
      <c r="AH873" s="11"/>
      <c r="AI873" s="11"/>
      <c r="AJ873" s="11"/>
      <c r="AK873" s="11"/>
    </row>
    <row r="874" ht="13.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89"/>
      <c r="AB874" s="11"/>
      <c r="AC874" s="264"/>
      <c r="AD874" s="264"/>
      <c r="AE874" s="11"/>
      <c r="AF874" s="11"/>
      <c r="AG874" s="11"/>
      <c r="AH874" s="11"/>
      <c r="AI874" s="11"/>
      <c r="AJ874" s="11"/>
      <c r="AK874" s="11"/>
    </row>
    <row r="875" ht="13.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89"/>
      <c r="AB875" s="11"/>
      <c r="AC875" s="264"/>
      <c r="AD875" s="264"/>
      <c r="AE875" s="11"/>
      <c r="AF875" s="11"/>
      <c r="AG875" s="11"/>
      <c r="AH875" s="11"/>
      <c r="AI875" s="11"/>
      <c r="AJ875" s="11"/>
      <c r="AK875" s="11"/>
    </row>
    <row r="876" ht="13.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89"/>
      <c r="AB876" s="11"/>
      <c r="AC876" s="264"/>
      <c r="AD876" s="264"/>
      <c r="AE876" s="11"/>
      <c r="AF876" s="11"/>
      <c r="AG876" s="11"/>
      <c r="AH876" s="11"/>
      <c r="AI876" s="11"/>
      <c r="AJ876" s="11"/>
      <c r="AK876" s="11"/>
    </row>
    <row r="877" ht="13.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89"/>
      <c r="AB877" s="11"/>
      <c r="AC877" s="264"/>
      <c r="AD877" s="264"/>
      <c r="AE877" s="11"/>
      <c r="AF877" s="11"/>
      <c r="AG877" s="11"/>
      <c r="AH877" s="11"/>
      <c r="AI877" s="11"/>
      <c r="AJ877" s="11"/>
      <c r="AK877" s="11"/>
    </row>
    <row r="878" ht="13.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89"/>
      <c r="AB878" s="11"/>
      <c r="AC878" s="264"/>
      <c r="AD878" s="264"/>
      <c r="AE878" s="11"/>
      <c r="AF878" s="11"/>
      <c r="AG878" s="11"/>
      <c r="AH878" s="11"/>
      <c r="AI878" s="11"/>
      <c r="AJ878" s="11"/>
      <c r="AK878" s="11"/>
    </row>
    <row r="879" ht="13.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89"/>
      <c r="AB879" s="11"/>
      <c r="AC879" s="264"/>
      <c r="AD879" s="264"/>
      <c r="AE879" s="11"/>
      <c r="AF879" s="11"/>
      <c r="AG879" s="11"/>
      <c r="AH879" s="11"/>
      <c r="AI879" s="11"/>
      <c r="AJ879" s="11"/>
      <c r="AK879" s="11"/>
    </row>
    <row r="880" ht="13.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89"/>
      <c r="AB880" s="11"/>
      <c r="AC880" s="264"/>
      <c r="AD880" s="264"/>
      <c r="AE880" s="11"/>
      <c r="AF880" s="11"/>
      <c r="AG880" s="11"/>
      <c r="AH880" s="11"/>
      <c r="AI880" s="11"/>
      <c r="AJ880" s="11"/>
      <c r="AK880" s="11"/>
    </row>
    <row r="881" ht="13.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89"/>
      <c r="AB881" s="11"/>
      <c r="AC881" s="264"/>
      <c r="AD881" s="264"/>
      <c r="AE881" s="11"/>
      <c r="AF881" s="11"/>
      <c r="AG881" s="11"/>
      <c r="AH881" s="11"/>
      <c r="AI881" s="11"/>
      <c r="AJ881" s="11"/>
      <c r="AK881" s="11"/>
    </row>
    <row r="882" ht="13.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89"/>
      <c r="AB882" s="11"/>
      <c r="AC882" s="264"/>
      <c r="AD882" s="264"/>
      <c r="AE882" s="11"/>
      <c r="AF882" s="11"/>
      <c r="AG882" s="11"/>
      <c r="AH882" s="11"/>
      <c r="AI882" s="11"/>
      <c r="AJ882" s="11"/>
      <c r="AK882" s="11"/>
    </row>
    <row r="883" ht="13.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89"/>
      <c r="AB883" s="11"/>
      <c r="AC883" s="264"/>
      <c r="AD883" s="264"/>
      <c r="AE883" s="11"/>
      <c r="AF883" s="11"/>
      <c r="AG883" s="11"/>
      <c r="AH883" s="11"/>
      <c r="AI883" s="11"/>
      <c r="AJ883" s="11"/>
      <c r="AK883" s="11"/>
    </row>
    <row r="884" ht="13.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89"/>
      <c r="AB884" s="11"/>
      <c r="AC884" s="264"/>
      <c r="AD884" s="264"/>
      <c r="AE884" s="11"/>
      <c r="AF884" s="11"/>
      <c r="AG884" s="11"/>
      <c r="AH884" s="11"/>
      <c r="AI884" s="11"/>
      <c r="AJ884" s="11"/>
      <c r="AK884" s="11"/>
    </row>
    <row r="885" ht="13.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89"/>
      <c r="AB885" s="11"/>
      <c r="AC885" s="264"/>
      <c r="AD885" s="264"/>
      <c r="AE885" s="11"/>
      <c r="AF885" s="11"/>
      <c r="AG885" s="11"/>
      <c r="AH885" s="11"/>
      <c r="AI885" s="11"/>
      <c r="AJ885" s="11"/>
      <c r="AK885" s="11"/>
    </row>
    <row r="886" ht="13.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89"/>
      <c r="AB886" s="11"/>
      <c r="AC886" s="264"/>
      <c r="AD886" s="264"/>
      <c r="AE886" s="11"/>
      <c r="AF886" s="11"/>
      <c r="AG886" s="11"/>
      <c r="AH886" s="11"/>
      <c r="AI886" s="11"/>
      <c r="AJ886" s="11"/>
      <c r="AK886" s="11"/>
    </row>
    <row r="887" ht="13.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89"/>
      <c r="AB887" s="11"/>
      <c r="AC887" s="264"/>
      <c r="AD887" s="264"/>
      <c r="AE887" s="11"/>
      <c r="AF887" s="11"/>
      <c r="AG887" s="11"/>
      <c r="AH887" s="11"/>
      <c r="AI887" s="11"/>
      <c r="AJ887" s="11"/>
      <c r="AK887" s="11"/>
    </row>
    <row r="888" ht="13.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89"/>
      <c r="AB888" s="11"/>
      <c r="AC888" s="264"/>
      <c r="AD888" s="264"/>
      <c r="AE888" s="11"/>
      <c r="AF888" s="11"/>
      <c r="AG888" s="11"/>
      <c r="AH888" s="11"/>
      <c r="AI888" s="11"/>
      <c r="AJ888" s="11"/>
      <c r="AK888" s="11"/>
    </row>
    <row r="889" ht="13.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89"/>
      <c r="AB889" s="11"/>
      <c r="AC889" s="264"/>
      <c r="AD889" s="264"/>
      <c r="AE889" s="11"/>
      <c r="AF889" s="11"/>
      <c r="AG889" s="11"/>
      <c r="AH889" s="11"/>
      <c r="AI889" s="11"/>
      <c r="AJ889" s="11"/>
      <c r="AK889" s="11"/>
    </row>
    <row r="890" ht="13.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89"/>
      <c r="AB890" s="11"/>
      <c r="AC890" s="264"/>
      <c r="AD890" s="264"/>
      <c r="AE890" s="11"/>
      <c r="AF890" s="11"/>
      <c r="AG890" s="11"/>
      <c r="AH890" s="11"/>
      <c r="AI890" s="11"/>
      <c r="AJ890" s="11"/>
      <c r="AK890" s="11"/>
    </row>
    <row r="891" ht="13.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89"/>
      <c r="AB891" s="11"/>
      <c r="AC891" s="264"/>
      <c r="AD891" s="264"/>
      <c r="AE891" s="11"/>
      <c r="AF891" s="11"/>
      <c r="AG891" s="11"/>
      <c r="AH891" s="11"/>
      <c r="AI891" s="11"/>
      <c r="AJ891" s="11"/>
      <c r="AK891" s="11"/>
    </row>
    <row r="892" ht="13.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89"/>
      <c r="AB892" s="11"/>
      <c r="AC892" s="264"/>
      <c r="AD892" s="264"/>
      <c r="AE892" s="11"/>
      <c r="AF892" s="11"/>
      <c r="AG892" s="11"/>
      <c r="AH892" s="11"/>
      <c r="AI892" s="11"/>
      <c r="AJ892" s="11"/>
      <c r="AK892" s="11"/>
    </row>
    <row r="893" ht="13.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89"/>
      <c r="AB893" s="11"/>
      <c r="AC893" s="264"/>
      <c r="AD893" s="264"/>
      <c r="AE893" s="11"/>
      <c r="AF893" s="11"/>
      <c r="AG893" s="11"/>
      <c r="AH893" s="11"/>
      <c r="AI893" s="11"/>
      <c r="AJ893" s="11"/>
      <c r="AK893" s="11"/>
    </row>
    <row r="894" ht="13.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89"/>
      <c r="AB894" s="11"/>
      <c r="AC894" s="264"/>
      <c r="AD894" s="264"/>
      <c r="AE894" s="11"/>
      <c r="AF894" s="11"/>
      <c r="AG894" s="11"/>
      <c r="AH894" s="11"/>
      <c r="AI894" s="11"/>
      <c r="AJ894" s="11"/>
      <c r="AK894" s="11"/>
    </row>
    <row r="895" ht="13.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89"/>
      <c r="AB895" s="11"/>
      <c r="AC895" s="264"/>
      <c r="AD895" s="264"/>
      <c r="AE895" s="11"/>
      <c r="AF895" s="11"/>
      <c r="AG895" s="11"/>
      <c r="AH895" s="11"/>
      <c r="AI895" s="11"/>
      <c r="AJ895" s="11"/>
      <c r="AK895" s="11"/>
    </row>
    <row r="896" ht="13.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89"/>
      <c r="AB896" s="11"/>
      <c r="AC896" s="264"/>
      <c r="AD896" s="264"/>
      <c r="AE896" s="11"/>
      <c r="AF896" s="11"/>
      <c r="AG896" s="11"/>
      <c r="AH896" s="11"/>
      <c r="AI896" s="11"/>
      <c r="AJ896" s="11"/>
      <c r="AK896" s="11"/>
    </row>
    <row r="897" ht="13.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89"/>
      <c r="AB897" s="11"/>
      <c r="AC897" s="264"/>
      <c r="AD897" s="264"/>
      <c r="AE897" s="11"/>
      <c r="AF897" s="11"/>
      <c r="AG897" s="11"/>
      <c r="AH897" s="11"/>
      <c r="AI897" s="11"/>
      <c r="AJ897" s="11"/>
      <c r="AK897" s="11"/>
    </row>
    <row r="898" ht="13.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89"/>
      <c r="AB898" s="11"/>
      <c r="AC898" s="264"/>
      <c r="AD898" s="264"/>
      <c r="AE898" s="11"/>
      <c r="AF898" s="11"/>
      <c r="AG898" s="11"/>
      <c r="AH898" s="11"/>
      <c r="AI898" s="11"/>
      <c r="AJ898" s="11"/>
      <c r="AK898" s="11"/>
    </row>
    <row r="899" ht="13.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89"/>
      <c r="AB899" s="11"/>
      <c r="AC899" s="264"/>
      <c r="AD899" s="264"/>
      <c r="AE899" s="11"/>
      <c r="AF899" s="11"/>
      <c r="AG899" s="11"/>
      <c r="AH899" s="11"/>
      <c r="AI899" s="11"/>
      <c r="AJ899" s="11"/>
      <c r="AK899" s="11"/>
    </row>
    <row r="900" ht="13.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89"/>
      <c r="AB900" s="11"/>
      <c r="AC900" s="264"/>
      <c r="AD900" s="264"/>
      <c r="AE900" s="11"/>
      <c r="AF900" s="11"/>
      <c r="AG900" s="11"/>
      <c r="AH900" s="11"/>
      <c r="AI900" s="11"/>
      <c r="AJ900" s="11"/>
      <c r="AK900" s="11"/>
    </row>
    <row r="901" ht="13.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89"/>
      <c r="AB901" s="11"/>
      <c r="AC901" s="264"/>
      <c r="AD901" s="264"/>
      <c r="AE901" s="11"/>
      <c r="AF901" s="11"/>
      <c r="AG901" s="11"/>
      <c r="AH901" s="11"/>
      <c r="AI901" s="11"/>
      <c r="AJ901" s="11"/>
      <c r="AK901" s="11"/>
    </row>
    <row r="902" ht="13.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89"/>
      <c r="AB902" s="11"/>
      <c r="AC902" s="264"/>
      <c r="AD902" s="264"/>
      <c r="AE902" s="11"/>
      <c r="AF902" s="11"/>
      <c r="AG902" s="11"/>
      <c r="AH902" s="11"/>
      <c r="AI902" s="11"/>
      <c r="AJ902" s="11"/>
      <c r="AK902" s="11"/>
    </row>
    <row r="903" ht="13.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89"/>
      <c r="AB903" s="11"/>
      <c r="AC903" s="264"/>
      <c r="AD903" s="264"/>
      <c r="AE903" s="11"/>
      <c r="AF903" s="11"/>
      <c r="AG903" s="11"/>
      <c r="AH903" s="11"/>
      <c r="AI903" s="11"/>
      <c r="AJ903" s="11"/>
      <c r="AK903" s="11"/>
    </row>
    <row r="904" ht="13.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89"/>
      <c r="AB904" s="11"/>
      <c r="AC904" s="264"/>
      <c r="AD904" s="264"/>
      <c r="AE904" s="11"/>
      <c r="AF904" s="11"/>
      <c r="AG904" s="11"/>
      <c r="AH904" s="11"/>
      <c r="AI904" s="11"/>
      <c r="AJ904" s="11"/>
      <c r="AK904" s="11"/>
    </row>
    <row r="905" ht="13.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89"/>
      <c r="AB905" s="11"/>
      <c r="AC905" s="264"/>
      <c r="AD905" s="264"/>
      <c r="AE905" s="11"/>
      <c r="AF905" s="11"/>
      <c r="AG905" s="11"/>
      <c r="AH905" s="11"/>
      <c r="AI905" s="11"/>
      <c r="AJ905" s="11"/>
      <c r="AK905" s="11"/>
    </row>
    <row r="906" ht="13.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89"/>
      <c r="AB906" s="11"/>
      <c r="AC906" s="264"/>
      <c r="AD906" s="264"/>
      <c r="AE906" s="11"/>
      <c r="AF906" s="11"/>
      <c r="AG906" s="11"/>
      <c r="AH906" s="11"/>
      <c r="AI906" s="11"/>
      <c r="AJ906" s="11"/>
      <c r="AK906" s="11"/>
    </row>
    <row r="907" ht="13.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89"/>
      <c r="AB907" s="11"/>
      <c r="AC907" s="264"/>
      <c r="AD907" s="264"/>
      <c r="AE907" s="11"/>
      <c r="AF907" s="11"/>
      <c r="AG907" s="11"/>
      <c r="AH907" s="11"/>
      <c r="AI907" s="11"/>
      <c r="AJ907" s="11"/>
      <c r="AK907" s="11"/>
    </row>
    <row r="908" ht="13.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89"/>
      <c r="AB908" s="11"/>
      <c r="AC908" s="264"/>
      <c r="AD908" s="264"/>
      <c r="AE908" s="11"/>
      <c r="AF908" s="11"/>
      <c r="AG908" s="11"/>
      <c r="AH908" s="11"/>
      <c r="AI908" s="11"/>
      <c r="AJ908" s="11"/>
      <c r="AK908" s="11"/>
    </row>
    <row r="909" ht="13.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89"/>
      <c r="AB909" s="11"/>
      <c r="AC909" s="264"/>
      <c r="AD909" s="264"/>
      <c r="AE909" s="11"/>
      <c r="AF909" s="11"/>
      <c r="AG909" s="11"/>
      <c r="AH909" s="11"/>
      <c r="AI909" s="11"/>
      <c r="AJ909" s="11"/>
      <c r="AK909" s="11"/>
    </row>
    <row r="910" ht="13.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89"/>
      <c r="AB910" s="11"/>
      <c r="AC910" s="264"/>
      <c r="AD910" s="264"/>
      <c r="AE910" s="11"/>
      <c r="AF910" s="11"/>
      <c r="AG910" s="11"/>
      <c r="AH910" s="11"/>
      <c r="AI910" s="11"/>
      <c r="AJ910" s="11"/>
      <c r="AK910" s="11"/>
    </row>
    <row r="911" ht="13.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89"/>
      <c r="AB911" s="11"/>
      <c r="AC911" s="264"/>
      <c r="AD911" s="264"/>
      <c r="AE911" s="11"/>
      <c r="AF911" s="11"/>
      <c r="AG911" s="11"/>
      <c r="AH911" s="11"/>
      <c r="AI911" s="11"/>
      <c r="AJ911" s="11"/>
      <c r="AK911" s="11"/>
    </row>
    <row r="912" ht="13.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89"/>
      <c r="AB912" s="11"/>
      <c r="AC912" s="264"/>
      <c r="AD912" s="264"/>
      <c r="AE912" s="11"/>
      <c r="AF912" s="11"/>
      <c r="AG912" s="11"/>
      <c r="AH912" s="11"/>
      <c r="AI912" s="11"/>
      <c r="AJ912" s="11"/>
      <c r="AK912" s="11"/>
    </row>
    <row r="913" ht="13.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89"/>
      <c r="AB913" s="11"/>
      <c r="AC913" s="264"/>
      <c r="AD913" s="264"/>
      <c r="AE913" s="11"/>
      <c r="AF913" s="11"/>
      <c r="AG913" s="11"/>
      <c r="AH913" s="11"/>
      <c r="AI913" s="11"/>
      <c r="AJ913" s="11"/>
      <c r="AK913" s="11"/>
    </row>
    <row r="914" ht="13.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89"/>
      <c r="AB914" s="11"/>
      <c r="AC914" s="264"/>
      <c r="AD914" s="264"/>
      <c r="AE914" s="11"/>
      <c r="AF914" s="11"/>
      <c r="AG914" s="11"/>
      <c r="AH914" s="11"/>
      <c r="AI914" s="11"/>
      <c r="AJ914" s="11"/>
      <c r="AK914" s="11"/>
    </row>
    <row r="915" ht="13.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89"/>
      <c r="AB915" s="11"/>
      <c r="AC915" s="264"/>
      <c r="AD915" s="264"/>
      <c r="AE915" s="11"/>
      <c r="AF915" s="11"/>
      <c r="AG915" s="11"/>
      <c r="AH915" s="11"/>
      <c r="AI915" s="11"/>
      <c r="AJ915" s="11"/>
      <c r="AK915" s="11"/>
    </row>
    <row r="916" ht="13.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89"/>
      <c r="AB916" s="11"/>
      <c r="AC916" s="264"/>
      <c r="AD916" s="264"/>
      <c r="AE916" s="11"/>
      <c r="AF916" s="11"/>
      <c r="AG916" s="11"/>
      <c r="AH916" s="11"/>
      <c r="AI916" s="11"/>
      <c r="AJ916" s="11"/>
      <c r="AK916" s="11"/>
    </row>
    <row r="917" ht="13.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89"/>
      <c r="AB917" s="11"/>
      <c r="AC917" s="264"/>
      <c r="AD917" s="264"/>
      <c r="AE917" s="11"/>
      <c r="AF917" s="11"/>
      <c r="AG917" s="11"/>
      <c r="AH917" s="11"/>
      <c r="AI917" s="11"/>
      <c r="AJ917" s="11"/>
      <c r="AK917" s="11"/>
    </row>
    <row r="918" ht="13.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89"/>
      <c r="AB918" s="11"/>
      <c r="AC918" s="264"/>
      <c r="AD918" s="264"/>
      <c r="AE918" s="11"/>
      <c r="AF918" s="11"/>
      <c r="AG918" s="11"/>
      <c r="AH918" s="11"/>
      <c r="AI918" s="11"/>
      <c r="AJ918" s="11"/>
      <c r="AK918" s="11"/>
    </row>
    <row r="919" ht="13.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89"/>
      <c r="AB919" s="11"/>
      <c r="AC919" s="264"/>
      <c r="AD919" s="264"/>
      <c r="AE919" s="11"/>
      <c r="AF919" s="11"/>
      <c r="AG919" s="11"/>
      <c r="AH919" s="11"/>
      <c r="AI919" s="11"/>
      <c r="AJ919" s="11"/>
      <c r="AK919" s="11"/>
    </row>
    <row r="920" ht="13.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89"/>
      <c r="AB920" s="11"/>
      <c r="AC920" s="264"/>
      <c r="AD920" s="264"/>
      <c r="AE920" s="11"/>
      <c r="AF920" s="11"/>
      <c r="AG920" s="11"/>
      <c r="AH920" s="11"/>
      <c r="AI920" s="11"/>
      <c r="AJ920" s="11"/>
      <c r="AK920" s="11"/>
    </row>
    <row r="921" ht="13.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89"/>
      <c r="AB921" s="11"/>
      <c r="AC921" s="264"/>
      <c r="AD921" s="264"/>
      <c r="AE921" s="11"/>
      <c r="AF921" s="11"/>
      <c r="AG921" s="11"/>
      <c r="AH921" s="11"/>
      <c r="AI921" s="11"/>
      <c r="AJ921" s="11"/>
      <c r="AK921" s="11"/>
    </row>
    <row r="922" ht="13.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89"/>
      <c r="AB922" s="11"/>
      <c r="AC922" s="264"/>
      <c r="AD922" s="264"/>
      <c r="AE922" s="11"/>
      <c r="AF922" s="11"/>
      <c r="AG922" s="11"/>
      <c r="AH922" s="11"/>
      <c r="AI922" s="11"/>
      <c r="AJ922" s="11"/>
      <c r="AK922" s="11"/>
    </row>
    <row r="923" ht="13.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89"/>
      <c r="AB923" s="11"/>
      <c r="AC923" s="264"/>
      <c r="AD923" s="264"/>
      <c r="AE923" s="11"/>
      <c r="AF923" s="11"/>
      <c r="AG923" s="11"/>
      <c r="AH923" s="11"/>
      <c r="AI923" s="11"/>
      <c r="AJ923" s="11"/>
      <c r="AK923" s="11"/>
    </row>
    <row r="924" ht="13.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89"/>
      <c r="AB924" s="11"/>
      <c r="AC924" s="264"/>
      <c r="AD924" s="264"/>
      <c r="AE924" s="11"/>
      <c r="AF924" s="11"/>
      <c r="AG924" s="11"/>
      <c r="AH924" s="11"/>
      <c r="AI924" s="11"/>
      <c r="AJ924" s="11"/>
      <c r="AK924" s="11"/>
    </row>
    <row r="925" ht="13.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89"/>
      <c r="AB925" s="11"/>
      <c r="AC925" s="264"/>
      <c r="AD925" s="264"/>
      <c r="AE925" s="11"/>
      <c r="AF925" s="11"/>
      <c r="AG925" s="11"/>
      <c r="AH925" s="11"/>
      <c r="AI925" s="11"/>
      <c r="AJ925" s="11"/>
      <c r="AK925" s="11"/>
    </row>
    <row r="926" ht="13.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89"/>
      <c r="AB926" s="11"/>
      <c r="AC926" s="264"/>
      <c r="AD926" s="264"/>
      <c r="AE926" s="11"/>
      <c r="AF926" s="11"/>
      <c r="AG926" s="11"/>
      <c r="AH926" s="11"/>
      <c r="AI926" s="11"/>
      <c r="AJ926" s="11"/>
      <c r="AK926" s="11"/>
    </row>
    <row r="927" ht="13.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89"/>
      <c r="AB927" s="11"/>
      <c r="AC927" s="264"/>
      <c r="AD927" s="264"/>
      <c r="AE927" s="11"/>
      <c r="AF927" s="11"/>
      <c r="AG927" s="11"/>
      <c r="AH927" s="11"/>
      <c r="AI927" s="11"/>
      <c r="AJ927" s="11"/>
      <c r="AK927" s="11"/>
    </row>
    <row r="928" ht="13.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89"/>
      <c r="AB928" s="11"/>
      <c r="AC928" s="264"/>
      <c r="AD928" s="264"/>
      <c r="AE928" s="11"/>
      <c r="AF928" s="11"/>
      <c r="AG928" s="11"/>
      <c r="AH928" s="11"/>
      <c r="AI928" s="11"/>
      <c r="AJ928" s="11"/>
      <c r="AK928" s="11"/>
    </row>
    <row r="929" ht="13.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89"/>
      <c r="AB929" s="11"/>
      <c r="AC929" s="264"/>
      <c r="AD929" s="264"/>
      <c r="AE929" s="11"/>
      <c r="AF929" s="11"/>
      <c r="AG929" s="11"/>
      <c r="AH929" s="11"/>
      <c r="AI929" s="11"/>
      <c r="AJ929" s="11"/>
      <c r="AK929" s="11"/>
    </row>
    <row r="930" ht="13.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89"/>
      <c r="AB930" s="11"/>
      <c r="AC930" s="264"/>
      <c r="AD930" s="264"/>
      <c r="AE930" s="11"/>
      <c r="AF930" s="11"/>
      <c r="AG930" s="11"/>
      <c r="AH930" s="11"/>
      <c r="AI930" s="11"/>
      <c r="AJ930" s="11"/>
      <c r="AK930" s="11"/>
    </row>
    <row r="931" ht="13.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89"/>
      <c r="AB931" s="11"/>
      <c r="AC931" s="264"/>
      <c r="AD931" s="264"/>
      <c r="AE931" s="11"/>
      <c r="AF931" s="11"/>
      <c r="AG931" s="11"/>
      <c r="AH931" s="11"/>
      <c r="AI931" s="11"/>
      <c r="AJ931" s="11"/>
      <c r="AK931" s="11"/>
    </row>
    <row r="932" ht="13.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89"/>
      <c r="AB932" s="11"/>
      <c r="AC932" s="264"/>
      <c r="AD932" s="264"/>
      <c r="AE932" s="11"/>
      <c r="AF932" s="11"/>
      <c r="AG932" s="11"/>
      <c r="AH932" s="11"/>
      <c r="AI932" s="11"/>
      <c r="AJ932" s="11"/>
      <c r="AK932" s="11"/>
    </row>
    <row r="933" ht="13.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89"/>
      <c r="AB933" s="11"/>
      <c r="AC933" s="264"/>
      <c r="AD933" s="264"/>
      <c r="AE933" s="11"/>
      <c r="AF933" s="11"/>
      <c r="AG933" s="11"/>
      <c r="AH933" s="11"/>
      <c r="AI933" s="11"/>
      <c r="AJ933" s="11"/>
      <c r="AK933" s="11"/>
    </row>
    <row r="934" ht="13.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89"/>
      <c r="AB934" s="11"/>
      <c r="AC934" s="264"/>
      <c r="AD934" s="264"/>
      <c r="AE934" s="11"/>
      <c r="AF934" s="11"/>
      <c r="AG934" s="11"/>
      <c r="AH934" s="11"/>
      <c r="AI934" s="11"/>
      <c r="AJ934" s="11"/>
      <c r="AK934" s="11"/>
    </row>
    <row r="935" ht="13.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89"/>
      <c r="AB935" s="11"/>
      <c r="AC935" s="264"/>
      <c r="AD935" s="264"/>
      <c r="AE935" s="11"/>
      <c r="AF935" s="11"/>
      <c r="AG935" s="11"/>
      <c r="AH935" s="11"/>
      <c r="AI935" s="11"/>
      <c r="AJ935" s="11"/>
      <c r="AK935" s="11"/>
    </row>
    <row r="936" ht="13.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89"/>
      <c r="AB936" s="11"/>
      <c r="AC936" s="264"/>
      <c r="AD936" s="264"/>
      <c r="AE936" s="11"/>
      <c r="AF936" s="11"/>
      <c r="AG936" s="11"/>
      <c r="AH936" s="11"/>
      <c r="AI936" s="11"/>
      <c r="AJ936" s="11"/>
      <c r="AK936" s="11"/>
    </row>
    <row r="937" ht="13.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89"/>
      <c r="AB937" s="11"/>
      <c r="AC937" s="264"/>
      <c r="AD937" s="264"/>
      <c r="AE937" s="11"/>
      <c r="AF937" s="11"/>
      <c r="AG937" s="11"/>
      <c r="AH937" s="11"/>
      <c r="AI937" s="11"/>
      <c r="AJ937" s="11"/>
      <c r="AK937" s="11"/>
    </row>
    <row r="938" ht="13.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89"/>
      <c r="AB938" s="11"/>
      <c r="AC938" s="264"/>
      <c r="AD938" s="264"/>
      <c r="AE938" s="11"/>
      <c r="AF938" s="11"/>
      <c r="AG938" s="11"/>
      <c r="AH938" s="11"/>
      <c r="AI938" s="11"/>
      <c r="AJ938" s="11"/>
      <c r="AK938" s="11"/>
    </row>
    <row r="939" ht="13.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89"/>
      <c r="AB939" s="11"/>
      <c r="AC939" s="264"/>
      <c r="AD939" s="264"/>
      <c r="AE939" s="11"/>
      <c r="AF939" s="11"/>
      <c r="AG939" s="11"/>
      <c r="AH939" s="11"/>
      <c r="AI939" s="11"/>
      <c r="AJ939" s="11"/>
      <c r="AK939" s="11"/>
    </row>
    <row r="940" ht="13.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89"/>
      <c r="AB940" s="11"/>
      <c r="AC940" s="264"/>
      <c r="AD940" s="264"/>
      <c r="AE940" s="11"/>
      <c r="AF940" s="11"/>
      <c r="AG940" s="11"/>
      <c r="AH940" s="11"/>
      <c r="AI940" s="11"/>
      <c r="AJ940" s="11"/>
      <c r="AK940" s="11"/>
    </row>
    <row r="941" ht="13.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89"/>
      <c r="AB941" s="11"/>
      <c r="AC941" s="264"/>
      <c r="AD941" s="264"/>
      <c r="AE941" s="11"/>
      <c r="AF941" s="11"/>
      <c r="AG941" s="11"/>
      <c r="AH941" s="11"/>
      <c r="AI941" s="11"/>
      <c r="AJ941" s="11"/>
      <c r="AK941" s="11"/>
    </row>
    <row r="942" ht="13.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89"/>
      <c r="AB942" s="11"/>
      <c r="AC942" s="264"/>
      <c r="AD942" s="264"/>
      <c r="AE942" s="11"/>
      <c r="AF942" s="11"/>
      <c r="AG942" s="11"/>
      <c r="AH942" s="11"/>
      <c r="AI942" s="11"/>
      <c r="AJ942" s="11"/>
      <c r="AK942" s="11"/>
    </row>
    <row r="943" ht="13.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89"/>
      <c r="AB943" s="11"/>
      <c r="AC943" s="264"/>
      <c r="AD943" s="264"/>
      <c r="AE943" s="11"/>
      <c r="AF943" s="11"/>
      <c r="AG943" s="11"/>
      <c r="AH943" s="11"/>
      <c r="AI943" s="11"/>
      <c r="AJ943" s="11"/>
      <c r="AK943" s="11"/>
    </row>
    <row r="944" ht="13.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89"/>
      <c r="AB944" s="11"/>
      <c r="AC944" s="264"/>
      <c r="AD944" s="264"/>
      <c r="AE944" s="11"/>
      <c r="AF944" s="11"/>
      <c r="AG944" s="11"/>
      <c r="AH944" s="11"/>
      <c r="AI944" s="11"/>
      <c r="AJ944" s="11"/>
      <c r="AK944" s="11"/>
    </row>
    <row r="945" ht="13.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89"/>
      <c r="AB945" s="11"/>
      <c r="AC945" s="264"/>
      <c r="AD945" s="264"/>
      <c r="AE945" s="11"/>
      <c r="AF945" s="11"/>
      <c r="AG945" s="11"/>
      <c r="AH945" s="11"/>
      <c r="AI945" s="11"/>
      <c r="AJ945" s="11"/>
      <c r="AK945" s="11"/>
    </row>
    <row r="946" ht="13.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89"/>
      <c r="AB946" s="11"/>
      <c r="AC946" s="264"/>
      <c r="AD946" s="264"/>
      <c r="AE946" s="11"/>
      <c r="AF946" s="11"/>
      <c r="AG946" s="11"/>
      <c r="AH946" s="11"/>
      <c r="AI946" s="11"/>
      <c r="AJ946" s="11"/>
      <c r="AK946" s="11"/>
    </row>
    <row r="947" ht="13.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89"/>
      <c r="AB947" s="11"/>
      <c r="AC947" s="264"/>
      <c r="AD947" s="264"/>
      <c r="AE947" s="11"/>
      <c r="AF947" s="11"/>
      <c r="AG947" s="11"/>
      <c r="AH947" s="11"/>
      <c r="AI947" s="11"/>
      <c r="AJ947" s="11"/>
      <c r="AK947" s="11"/>
    </row>
    <row r="948" ht="13.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89"/>
      <c r="AB948" s="11"/>
      <c r="AC948" s="264"/>
      <c r="AD948" s="264"/>
      <c r="AE948" s="11"/>
      <c r="AF948" s="11"/>
      <c r="AG948" s="11"/>
      <c r="AH948" s="11"/>
      <c r="AI948" s="11"/>
      <c r="AJ948" s="11"/>
      <c r="AK948" s="11"/>
    </row>
    <row r="949" ht="13.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89"/>
      <c r="AB949" s="11"/>
      <c r="AC949" s="264"/>
      <c r="AD949" s="264"/>
      <c r="AE949" s="11"/>
      <c r="AF949" s="11"/>
      <c r="AG949" s="11"/>
      <c r="AH949" s="11"/>
      <c r="AI949" s="11"/>
      <c r="AJ949" s="11"/>
      <c r="AK949" s="11"/>
    </row>
    <row r="950" ht="13.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89"/>
      <c r="AB950" s="11"/>
      <c r="AC950" s="264"/>
      <c r="AD950" s="264"/>
      <c r="AE950" s="11"/>
      <c r="AF950" s="11"/>
      <c r="AG950" s="11"/>
      <c r="AH950" s="11"/>
      <c r="AI950" s="11"/>
      <c r="AJ950" s="11"/>
      <c r="AK950" s="11"/>
    </row>
    <row r="951" ht="13.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89"/>
      <c r="AB951" s="11"/>
      <c r="AC951" s="264"/>
      <c r="AD951" s="264"/>
      <c r="AE951" s="11"/>
      <c r="AF951" s="11"/>
      <c r="AG951" s="11"/>
      <c r="AH951" s="11"/>
      <c r="AI951" s="11"/>
      <c r="AJ951" s="11"/>
      <c r="AK951" s="11"/>
    </row>
    <row r="952" ht="13.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89"/>
      <c r="AB952" s="11"/>
      <c r="AC952" s="264"/>
      <c r="AD952" s="264"/>
      <c r="AE952" s="11"/>
      <c r="AF952" s="11"/>
      <c r="AG952" s="11"/>
      <c r="AH952" s="11"/>
      <c r="AI952" s="11"/>
      <c r="AJ952" s="11"/>
      <c r="AK952" s="11"/>
    </row>
    <row r="953" ht="13.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89"/>
      <c r="AB953" s="11"/>
      <c r="AC953" s="264"/>
      <c r="AD953" s="264"/>
      <c r="AE953" s="11"/>
      <c r="AF953" s="11"/>
      <c r="AG953" s="11"/>
      <c r="AH953" s="11"/>
      <c r="AI953" s="11"/>
      <c r="AJ953" s="11"/>
      <c r="AK953" s="11"/>
    </row>
    <row r="954" ht="13.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89"/>
      <c r="AB954" s="11"/>
      <c r="AC954" s="264"/>
      <c r="AD954" s="264"/>
      <c r="AE954" s="11"/>
      <c r="AF954" s="11"/>
      <c r="AG954" s="11"/>
      <c r="AH954" s="11"/>
      <c r="AI954" s="11"/>
      <c r="AJ954" s="11"/>
      <c r="AK954" s="11"/>
    </row>
    <row r="955" ht="13.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89"/>
      <c r="AB955" s="11"/>
      <c r="AC955" s="264"/>
      <c r="AD955" s="264"/>
      <c r="AE955" s="11"/>
      <c r="AF955" s="11"/>
      <c r="AG955" s="11"/>
      <c r="AH955" s="11"/>
      <c r="AI955" s="11"/>
      <c r="AJ955" s="11"/>
      <c r="AK955" s="11"/>
    </row>
    <row r="956" ht="13.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89"/>
      <c r="AB956" s="11"/>
      <c r="AC956" s="264"/>
      <c r="AD956" s="264"/>
      <c r="AE956" s="11"/>
      <c r="AF956" s="11"/>
      <c r="AG956" s="11"/>
      <c r="AH956" s="11"/>
      <c r="AI956" s="11"/>
      <c r="AJ956" s="11"/>
      <c r="AK956" s="11"/>
    </row>
    <row r="957" ht="13.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89"/>
      <c r="AB957" s="11"/>
      <c r="AC957" s="264"/>
      <c r="AD957" s="264"/>
      <c r="AE957" s="11"/>
      <c r="AF957" s="11"/>
      <c r="AG957" s="11"/>
      <c r="AH957" s="11"/>
      <c r="AI957" s="11"/>
      <c r="AJ957" s="11"/>
      <c r="AK957" s="11"/>
    </row>
    <row r="958" ht="13.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89"/>
      <c r="AB958" s="11"/>
      <c r="AC958" s="264"/>
      <c r="AD958" s="264"/>
      <c r="AE958" s="11"/>
      <c r="AF958" s="11"/>
      <c r="AG958" s="11"/>
      <c r="AH958" s="11"/>
      <c r="AI958" s="11"/>
      <c r="AJ958" s="11"/>
      <c r="AK958" s="11"/>
    </row>
    <row r="959" ht="13.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89"/>
      <c r="AB959" s="11"/>
      <c r="AC959" s="264"/>
      <c r="AD959" s="264"/>
      <c r="AE959" s="11"/>
      <c r="AF959" s="11"/>
      <c r="AG959" s="11"/>
      <c r="AH959" s="11"/>
      <c r="AI959" s="11"/>
      <c r="AJ959" s="11"/>
      <c r="AK959" s="11"/>
    </row>
    <row r="960" ht="13.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89"/>
      <c r="AB960" s="11"/>
      <c r="AC960" s="264"/>
      <c r="AD960" s="264"/>
      <c r="AE960" s="11"/>
      <c r="AF960" s="11"/>
      <c r="AG960" s="11"/>
      <c r="AH960" s="11"/>
      <c r="AI960" s="11"/>
      <c r="AJ960" s="11"/>
      <c r="AK960" s="11"/>
    </row>
    <row r="961" ht="13.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89"/>
      <c r="AB961" s="11"/>
      <c r="AC961" s="264"/>
      <c r="AD961" s="264"/>
      <c r="AE961" s="11"/>
      <c r="AF961" s="11"/>
      <c r="AG961" s="11"/>
      <c r="AH961" s="11"/>
      <c r="AI961" s="11"/>
      <c r="AJ961" s="11"/>
      <c r="AK961" s="11"/>
    </row>
    <row r="962" ht="13.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89"/>
      <c r="AB962" s="11"/>
      <c r="AC962" s="264"/>
      <c r="AD962" s="264"/>
      <c r="AE962" s="11"/>
      <c r="AF962" s="11"/>
      <c r="AG962" s="11"/>
      <c r="AH962" s="11"/>
      <c r="AI962" s="11"/>
      <c r="AJ962" s="11"/>
      <c r="AK962" s="11"/>
    </row>
    <row r="963" ht="13.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89"/>
      <c r="AB963" s="11"/>
      <c r="AC963" s="264"/>
      <c r="AD963" s="264"/>
      <c r="AE963" s="11"/>
      <c r="AF963" s="11"/>
      <c r="AG963" s="11"/>
      <c r="AH963" s="11"/>
      <c r="AI963" s="11"/>
      <c r="AJ963" s="11"/>
      <c r="AK963" s="11"/>
    </row>
    <row r="964" ht="13.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89"/>
      <c r="AB964" s="11"/>
      <c r="AC964" s="264"/>
      <c r="AD964" s="264"/>
      <c r="AE964" s="11"/>
      <c r="AF964" s="11"/>
      <c r="AG964" s="11"/>
      <c r="AH964" s="11"/>
      <c r="AI964" s="11"/>
      <c r="AJ964" s="11"/>
      <c r="AK964" s="11"/>
    </row>
    <row r="965" ht="13.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89"/>
      <c r="AB965" s="11"/>
      <c r="AC965" s="264"/>
      <c r="AD965" s="264"/>
      <c r="AE965" s="11"/>
      <c r="AF965" s="11"/>
      <c r="AG965" s="11"/>
      <c r="AH965" s="11"/>
      <c r="AI965" s="11"/>
      <c r="AJ965" s="11"/>
      <c r="AK965" s="11"/>
    </row>
    <row r="966" ht="13.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89"/>
      <c r="AB966" s="11"/>
      <c r="AC966" s="264"/>
      <c r="AD966" s="264"/>
      <c r="AE966" s="11"/>
      <c r="AF966" s="11"/>
      <c r="AG966" s="11"/>
      <c r="AH966" s="11"/>
      <c r="AI966" s="11"/>
      <c r="AJ966" s="11"/>
      <c r="AK966" s="11"/>
    </row>
    <row r="967" ht="13.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89"/>
      <c r="AB967" s="11"/>
      <c r="AC967" s="264"/>
      <c r="AD967" s="264"/>
      <c r="AE967" s="11"/>
      <c r="AF967" s="11"/>
      <c r="AG967" s="11"/>
      <c r="AH967" s="11"/>
      <c r="AI967" s="11"/>
      <c r="AJ967" s="11"/>
      <c r="AK967" s="11"/>
    </row>
    <row r="968" ht="13.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89"/>
      <c r="AB968" s="11"/>
      <c r="AC968" s="264"/>
      <c r="AD968" s="264"/>
      <c r="AE968" s="11"/>
      <c r="AF968" s="11"/>
      <c r="AG968" s="11"/>
      <c r="AH968" s="11"/>
      <c r="AI968" s="11"/>
      <c r="AJ968" s="11"/>
      <c r="AK968" s="11"/>
    </row>
    <row r="969" ht="13.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89"/>
      <c r="AB969" s="11"/>
      <c r="AC969" s="264"/>
      <c r="AD969" s="264"/>
      <c r="AE969" s="11"/>
      <c r="AF969" s="11"/>
      <c r="AG969" s="11"/>
      <c r="AH969" s="11"/>
      <c r="AI969" s="11"/>
      <c r="AJ969" s="11"/>
      <c r="AK969" s="11"/>
    </row>
    <row r="970" ht="13.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89"/>
      <c r="AB970" s="11"/>
      <c r="AC970" s="264"/>
      <c r="AD970" s="264"/>
      <c r="AE970" s="11"/>
      <c r="AF970" s="11"/>
      <c r="AG970" s="11"/>
      <c r="AH970" s="11"/>
      <c r="AI970" s="11"/>
      <c r="AJ970" s="11"/>
      <c r="AK970" s="11"/>
    </row>
    <row r="971" ht="13.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89"/>
      <c r="AB971" s="11"/>
      <c r="AC971" s="264"/>
      <c r="AD971" s="264"/>
      <c r="AE971" s="11"/>
      <c r="AF971" s="11"/>
      <c r="AG971" s="11"/>
      <c r="AH971" s="11"/>
      <c r="AI971" s="11"/>
      <c r="AJ971" s="11"/>
      <c r="AK971" s="11"/>
    </row>
    <row r="972" ht="13.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89"/>
      <c r="AB972" s="11"/>
      <c r="AC972" s="264"/>
      <c r="AD972" s="264"/>
      <c r="AE972" s="11"/>
      <c r="AF972" s="11"/>
      <c r="AG972" s="11"/>
      <c r="AH972" s="11"/>
      <c r="AI972" s="11"/>
      <c r="AJ972" s="11"/>
      <c r="AK972" s="11"/>
    </row>
    <row r="973" ht="13.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89"/>
      <c r="AB973" s="11"/>
      <c r="AC973" s="264"/>
      <c r="AD973" s="264"/>
      <c r="AE973" s="11"/>
      <c r="AF973" s="11"/>
      <c r="AG973" s="11"/>
      <c r="AH973" s="11"/>
      <c r="AI973" s="11"/>
      <c r="AJ973" s="11"/>
      <c r="AK973" s="11"/>
    </row>
    <row r="974" ht="13.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89"/>
      <c r="AB974" s="11"/>
      <c r="AC974" s="264"/>
      <c r="AD974" s="264"/>
      <c r="AE974" s="11"/>
      <c r="AF974" s="11"/>
      <c r="AG974" s="11"/>
      <c r="AH974" s="11"/>
      <c r="AI974" s="11"/>
      <c r="AJ974" s="11"/>
      <c r="AK974" s="11"/>
    </row>
    <row r="975" ht="13.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89"/>
      <c r="AB975" s="11"/>
      <c r="AC975" s="264"/>
      <c r="AD975" s="264"/>
      <c r="AE975" s="11"/>
      <c r="AF975" s="11"/>
      <c r="AG975" s="11"/>
      <c r="AH975" s="11"/>
      <c r="AI975" s="11"/>
      <c r="AJ975" s="11"/>
      <c r="AK975" s="11"/>
    </row>
    <row r="976" ht="13.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89"/>
      <c r="AB976" s="11"/>
      <c r="AC976" s="264"/>
      <c r="AD976" s="264"/>
      <c r="AE976" s="11"/>
      <c r="AF976" s="11"/>
      <c r="AG976" s="11"/>
      <c r="AH976" s="11"/>
      <c r="AI976" s="11"/>
      <c r="AJ976" s="11"/>
      <c r="AK976" s="11"/>
    </row>
    <row r="977" ht="13.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89"/>
      <c r="AB977" s="11"/>
      <c r="AC977" s="264"/>
      <c r="AD977" s="264"/>
      <c r="AE977" s="11"/>
      <c r="AF977" s="11"/>
      <c r="AG977" s="11"/>
      <c r="AH977" s="11"/>
      <c r="AI977" s="11"/>
      <c r="AJ977" s="11"/>
      <c r="AK977" s="11"/>
    </row>
    <row r="978" ht="13.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89"/>
      <c r="AB978" s="11"/>
      <c r="AC978" s="264"/>
      <c r="AD978" s="264"/>
      <c r="AE978" s="11"/>
      <c r="AF978" s="11"/>
      <c r="AG978" s="11"/>
      <c r="AH978" s="11"/>
      <c r="AI978" s="11"/>
      <c r="AJ978" s="11"/>
      <c r="AK978" s="11"/>
    </row>
    <row r="979" ht="13.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89"/>
      <c r="AB979" s="11"/>
      <c r="AC979" s="264"/>
      <c r="AD979" s="264"/>
      <c r="AE979" s="11"/>
      <c r="AF979" s="11"/>
      <c r="AG979" s="11"/>
      <c r="AH979" s="11"/>
      <c r="AI979" s="11"/>
      <c r="AJ979" s="11"/>
      <c r="AK979" s="11"/>
    </row>
    <row r="980" ht="13.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89"/>
      <c r="AB980" s="11"/>
      <c r="AC980" s="264"/>
      <c r="AD980" s="264"/>
      <c r="AE980" s="11"/>
      <c r="AF980" s="11"/>
      <c r="AG980" s="11"/>
      <c r="AH980" s="11"/>
      <c r="AI980" s="11"/>
      <c r="AJ980" s="11"/>
      <c r="AK980" s="11"/>
    </row>
    <row r="981" ht="13.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89"/>
      <c r="AB981" s="11"/>
      <c r="AC981" s="264"/>
      <c r="AD981" s="264"/>
      <c r="AE981" s="11"/>
      <c r="AF981" s="11"/>
      <c r="AG981" s="11"/>
      <c r="AH981" s="11"/>
      <c r="AI981" s="11"/>
      <c r="AJ981" s="11"/>
      <c r="AK981" s="11"/>
    </row>
    <row r="982" ht="13.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89"/>
      <c r="AB982" s="11"/>
      <c r="AC982" s="264"/>
      <c r="AD982" s="264"/>
      <c r="AE982" s="11"/>
      <c r="AF982" s="11"/>
      <c r="AG982" s="11"/>
      <c r="AH982" s="11"/>
      <c r="AI982" s="11"/>
      <c r="AJ982" s="11"/>
      <c r="AK982" s="11"/>
    </row>
    <row r="983" ht="13.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89"/>
      <c r="AB983" s="11"/>
      <c r="AC983" s="264"/>
      <c r="AD983" s="264"/>
      <c r="AE983" s="11"/>
      <c r="AF983" s="11"/>
      <c r="AG983" s="11"/>
      <c r="AH983" s="11"/>
      <c r="AI983" s="11"/>
      <c r="AJ983" s="11"/>
      <c r="AK983" s="11"/>
    </row>
    <row r="984" ht="13.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89"/>
      <c r="AB984" s="11"/>
      <c r="AC984" s="264"/>
      <c r="AD984" s="264"/>
      <c r="AE984" s="11"/>
      <c r="AF984" s="11"/>
      <c r="AG984" s="11"/>
      <c r="AH984" s="11"/>
      <c r="AI984" s="11"/>
      <c r="AJ984" s="11"/>
      <c r="AK984" s="11"/>
    </row>
    <row r="985" ht="13.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89"/>
      <c r="AB985" s="11"/>
      <c r="AC985" s="264"/>
      <c r="AD985" s="264"/>
      <c r="AE985" s="11"/>
      <c r="AF985" s="11"/>
      <c r="AG985" s="11"/>
      <c r="AH985" s="11"/>
      <c r="AI985" s="11"/>
      <c r="AJ985" s="11"/>
      <c r="AK985" s="11"/>
    </row>
    <row r="986" ht="13.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89"/>
      <c r="AB986" s="11"/>
      <c r="AC986" s="264"/>
      <c r="AD986" s="264"/>
      <c r="AE986" s="11"/>
      <c r="AF986" s="11"/>
      <c r="AG986" s="11"/>
      <c r="AH986" s="11"/>
      <c r="AI986" s="11"/>
      <c r="AJ986" s="11"/>
      <c r="AK986" s="11"/>
    </row>
    <row r="987" ht="13.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89"/>
      <c r="AB987" s="11"/>
      <c r="AC987" s="264"/>
      <c r="AD987" s="264"/>
      <c r="AE987" s="11"/>
      <c r="AF987" s="11"/>
      <c r="AG987" s="11"/>
      <c r="AH987" s="11"/>
      <c r="AI987" s="11"/>
      <c r="AJ987" s="11"/>
      <c r="AK987" s="11"/>
    </row>
    <row r="988" ht="13.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89"/>
      <c r="AB988" s="11"/>
      <c r="AC988" s="264"/>
      <c r="AD988" s="264"/>
      <c r="AE988" s="11"/>
      <c r="AF988" s="11"/>
      <c r="AG988" s="11"/>
      <c r="AH988" s="11"/>
      <c r="AI988" s="11"/>
      <c r="AJ988" s="11"/>
      <c r="AK988" s="11"/>
    </row>
    <row r="989" ht="13.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89"/>
      <c r="AB989" s="11"/>
      <c r="AC989" s="264"/>
      <c r="AD989" s="264"/>
      <c r="AE989" s="11"/>
      <c r="AF989" s="11"/>
      <c r="AG989" s="11"/>
      <c r="AH989" s="11"/>
      <c r="AI989" s="11"/>
      <c r="AJ989" s="11"/>
      <c r="AK989" s="11"/>
    </row>
    <row r="990" ht="13.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89"/>
      <c r="AB990" s="11"/>
      <c r="AC990" s="264"/>
      <c r="AD990" s="264"/>
      <c r="AE990" s="11"/>
      <c r="AF990" s="11"/>
      <c r="AG990" s="11"/>
      <c r="AH990" s="11"/>
      <c r="AI990" s="11"/>
      <c r="AJ990" s="11"/>
      <c r="AK990" s="11"/>
    </row>
    <row r="991" ht="13.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89"/>
      <c r="AB991" s="11"/>
      <c r="AC991" s="264"/>
      <c r="AD991" s="264"/>
      <c r="AE991" s="11"/>
      <c r="AF991" s="11"/>
      <c r="AG991" s="11"/>
      <c r="AH991" s="11"/>
      <c r="AI991" s="11"/>
      <c r="AJ991" s="11"/>
      <c r="AK991" s="11"/>
    </row>
    <row r="992" ht="13.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89"/>
      <c r="AB992" s="11"/>
      <c r="AC992" s="264"/>
      <c r="AD992" s="264"/>
      <c r="AE992" s="11"/>
      <c r="AF992" s="11"/>
      <c r="AG992" s="11"/>
      <c r="AH992" s="11"/>
      <c r="AI992" s="11"/>
      <c r="AJ992" s="11"/>
      <c r="AK992" s="11"/>
    </row>
    <row r="993" ht="13.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89"/>
      <c r="AB993" s="11"/>
      <c r="AC993" s="264"/>
      <c r="AD993" s="264"/>
      <c r="AE993" s="11"/>
      <c r="AF993" s="11"/>
      <c r="AG993" s="11"/>
      <c r="AH993" s="11"/>
      <c r="AI993" s="11"/>
      <c r="AJ993" s="11"/>
      <c r="AK993" s="11"/>
    </row>
    <row r="994" ht="13.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89"/>
      <c r="AB994" s="11"/>
      <c r="AC994" s="264"/>
      <c r="AD994" s="264"/>
      <c r="AE994" s="11"/>
      <c r="AF994" s="11"/>
      <c r="AG994" s="11"/>
      <c r="AH994" s="11"/>
      <c r="AI994" s="11"/>
      <c r="AJ994" s="11"/>
      <c r="AK994" s="11"/>
    </row>
    <row r="995" ht="13.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89"/>
      <c r="AB995" s="11"/>
      <c r="AC995" s="264"/>
      <c r="AD995" s="264"/>
      <c r="AE995" s="11"/>
      <c r="AF995" s="11"/>
      <c r="AG995" s="11"/>
      <c r="AH995" s="11"/>
      <c r="AI995" s="11"/>
      <c r="AJ995" s="11"/>
      <c r="AK995" s="11"/>
    </row>
    <row r="996" ht="13.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89"/>
      <c r="AB996" s="11"/>
      <c r="AC996" s="264"/>
      <c r="AD996" s="264"/>
      <c r="AE996" s="11"/>
      <c r="AF996" s="11"/>
      <c r="AG996" s="11"/>
      <c r="AH996" s="11"/>
      <c r="AI996" s="11"/>
      <c r="AJ996" s="11"/>
      <c r="AK996" s="11"/>
    </row>
    <row r="997" ht="13.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89"/>
      <c r="AB997" s="11"/>
      <c r="AC997" s="264"/>
      <c r="AD997" s="264"/>
      <c r="AE997" s="11"/>
      <c r="AF997" s="11"/>
      <c r="AG997" s="11"/>
      <c r="AH997" s="11"/>
      <c r="AI997" s="11"/>
      <c r="AJ997" s="11"/>
      <c r="AK997" s="11"/>
    </row>
    <row r="998" ht="13.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89"/>
      <c r="AB998" s="11"/>
      <c r="AC998" s="264"/>
      <c r="AD998" s="264"/>
      <c r="AE998" s="11"/>
      <c r="AF998" s="11"/>
      <c r="AG998" s="11"/>
      <c r="AH998" s="11"/>
      <c r="AI998" s="11"/>
      <c r="AJ998" s="11"/>
      <c r="AK998" s="11"/>
    </row>
    <row r="999" ht="13.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89"/>
      <c r="AB999" s="11"/>
      <c r="AC999" s="264"/>
      <c r="AD999" s="264"/>
      <c r="AE999" s="11"/>
      <c r="AF999" s="11"/>
      <c r="AG999" s="11"/>
      <c r="AH999" s="11"/>
      <c r="AI999" s="11"/>
      <c r="AJ999" s="11"/>
      <c r="AK999" s="11"/>
    </row>
    <row r="1000" ht="13.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89"/>
      <c r="AB1000" s="11"/>
      <c r="AC1000" s="264"/>
      <c r="AD1000" s="264"/>
      <c r="AE1000" s="11"/>
      <c r="AF1000" s="11"/>
      <c r="AG1000" s="11"/>
      <c r="AH1000" s="11"/>
      <c r="AI1000" s="11"/>
      <c r="AJ1000" s="11"/>
      <c r="AK1000" s="11"/>
    </row>
  </sheetData>
  <mergeCells count="310">
    <mergeCell ref="J71:R71"/>
    <mergeCell ref="J73:R73"/>
    <mergeCell ref="S73:T73"/>
    <mergeCell ref="U73:V73"/>
    <mergeCell ref="W73:X73"/>
    <mergeCell ref="H68:Y68"/>
    <mergeCell ref="A69:Y69"/>
    <mergeCell ref="H70:Y70"/>
    <mergeCell ref="S71:T71"/>
    <mergeCell ref="U71:V71"/>
    <mergeCell ref="W71:X71"/>
    <mergeCell ref="B72:Y72"/>
    <mergeCell ref="A38:G38"/>
    <mergeCell ref="H38:I38"/>
    <mergeCell ref="J38:U38"/>
    <mergeCell ref="V38:Y38"/>
    <mergeCell ref="H39:H40"/>
    <mergeCell ref="I39:I40"/>
    <mergeCell ref="Y39:Y40"/>
    <mergeCell ref="W40:X40"/>
    <mergeCell ref="B40:G40"/>
    <mergeCell ref="J40:V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6:G66"/>
    <mergeCell ref="A68:G68"/>
    <mergeCell ref="A70:G70"/>
    <mergeCell ref="B71:G71"/>
    <mergeCell ref="B73:G73"/>
    <mergeCell ref="B75:G75"/>
    <mergeCell ref="B77:G77"/>
    <mergeCell ref="B60:G60"/>
    <mergeCell ref="B61:G61"/>
    <mergeCell ref="B62:G62"/>
    <mergeCell ref="B63:G63"/>
    <mergeCell ref="B64:G64"/>
    <mergeCell ref="B65:G65"/>
    <mergeCell ref="A67:Y67"/>
    <mergeCell ref="S77:T77"/>
    <mergeCell ref="U77:V77"/>
    <mergeCell ref="B86:Y86"/>
    <mergeCell ref="J87:R87"/>
    <mergeCell ref="S87:T87"/>
    <mergeCell ref="U87:V87"/>
    <mergeCell ref="W87:X87"/>
    <mergeCell ref="B88:Y88"/>
    <mergeCell ref="W89:X89"/>
    <mergeCell ref="B91:G91"/>
    <mergeCell ref="B93:G93"/>
    <mergeCell ref="B95:G95"/>
    <mergeCell ref="B97:G97"/>
    <mergeCell ref="B99:G99"/>
    <mergeCell ref="B101:G101"/>
    <mergeCell ref="J89:R89"/>
    <mergeCell ref="B90:Y90"/>
    <mergeCell ref="J91:R91"/>
    <mergeCell ref="S91:T91"/>
    <mergeCell ref="U91:V91"/>
    <mergeCell ref="W91:X91"/>
    <mergeCell ref="B92:Y92"/>
    <mergeCell ref="U95:V95"/>
    <mergeCell ref="W95:X95"/>
    <mergeCell ref="J95:R95"/>
    <mergeCell ref="J97:R97"/>
    <mergeCell ref="S97:T97"/>
    <mergeCell ref="U97:V97"/>
    <mergeCell ref="W97:X97"/>
    <mergeCell ref="J93:R93"/>
    <mergeCell ref="S93:T93"/>
    <mergeCell ref="U93:V93"/>
    <mergeCell ref="W93:X93"/>
    <mergeCell ref="B94:Y94"/>
    <mergeCell ref="S95:T95"/>
    <mergeCell ref="B96:Y96"/>
    <mergeCell ref="S101:T101"/>
    <mergeCell ref="U101:V101"/>
    <mergeCell ref="B110:Y110"/>
    <mergeCell ref="J111:R111"/>
    <mergeCell ref="S111:T111"/>
    <mergeCell ref="U111:V111"/>
    <mergeCell ref="W111:X111"/>
    <mergeCell ref="B112:Y112"/>
    <mergeCell ref="W113:X113"/>
    <mergeCell ref="B115:G115"/>
    <mergeCell ref="B117:G117"/>
    <mergeCell ref="B119:G119"/>
    <mergeCell ref="J113:R113"/>
    <mergeCell ref="B114:Y114"/>
    <mergeCell ref="J115:R115"/>
    <mergeCell ref="S115:T115"/>
    <mergeCell ref="U115:V115"/>
    <mergeCell ref="W115:X115"/>
    <mergeCell ref="B116:Y116"/>
    <mergeCell ref="U119:V119"/>
    <mergeCell ref="W119:X119"/>
    <mergeCell ref="J117:R117"/>
    <mergeCell ref="S117:T117"/>
    <mergeCell ref="U117:V117"/>
    <mergeCell ref="W117:X117"/>
    <mergeCell ref="B118:Y118"/>
    <mergeCell ref="J119:R119"/>
    <mergeCell ref="S119:T119"/>
    <mergeCell ref="B120:Y120"/>
    <mergeCell ref="B98:Y98"/>
    <mergeCell ref="J99:R99"/>
    <mergeCell ref="S99:T99"/>
    <mergeCell ref="U99:V99"/>
    <mergeCell ref="W99:X99"/>
    <mergeCell ref="B100:Y100"/>
    <mergeCell ref="W101:X101"/>
    <mergeCell ref="B103:G103"/>
    <mergeCell ref="B105:G105"/>
    <mergeCell ref="B107:G107"/>
    <mergeCell ref="B109:G109"/>
    <mergeCell ref="B111:G111"/>
    <mergeCell ref="B113:G113"/>
    <mergeCell ref="J101:R101"/>
    <mergeCell ref="B102:Y102"/>
    <mergeCell ref="J103:R103"/>
    <mergeCell ref="S103:T103"/>
    <mergeCell ref="U103:V103"/>
    <mergeCell ref="W103:X103"/>
    <mergeCell ref="B104:Y104"/>
    <mergeCell ref="U107:V107"/>
    <mergeCell ref="W107:X107"/>
    <mergeCell ref="J107:R107"/>
    <mergeCell ref="J109:R109"/>
    <mergeCell ref="S109:T109"/>
    <mergeCell ref="U109:V109"/>
    <mergeCell ref="W109:X109"/>
    <mergeCell ref="J105:R105"/>
    <mergeCell ref="S105:T105"/>
    <mergeCell ref="U105:V105"/>
    <mergeCell ref="W105:X105"/>
    <mergeCell ref="B106:Y106"/>
    <mergeCell ref="S107:T107"/>
    <mergeCell ref="B108:Y108"/>
    <mergeCell ref="S113:T113"/>
    <mergeCell ref="U113:V113"/>
    <mergeCell ref="S7:T7"/>
    <mergeCell ref="U7:W7"/>
    <mergeCell ref="AA8:AC8"/>
    <mergeCell ref="A1:W1"/>
    <mergeCell ref="A4:Y4"/>
    <mergeCell ref="A5:Y5"/>
    <mergeCell ref="B7:F7"/>
    <mergeCell ref="G7:H7"/>
    <mergeCell ref="I7:K7"/>
    <mergeCell ref="L7:R7"/>
    <mergeCell ref="A9:Y9"/>
    <mergeCell ref="A10:Y10"/>
    <mergeCell ref="D11:E11"/>
    <mergeCell ref="G11:H11"/>
    <mergeCell ref="K11:Q11"/>
    <mergeCell ref="R11:S11"/>
    <mergeCell ref="T11:V11"/>
    <mergeCell ref="Q15:R15"/>
    <mergeCell ref="S15:X15"/>
    <mergeCell ref="I11:J11"/>
    <mergeCell ref="A13:M13"/>
    <mergeCell ref="N13:O13"/>
    <mergeCell ref="P13:X13"/>
    <mergeCell ref="A14:Y14"/>
    <mergeCell ref="A15:H15"/>
    <mergeCell ref="J15:P15"/>
    <mergeCell ref="I17:J17"/>
    <mergeCell ref="I18:J18"/>
    <mergeCell ref="K18:L18"/>
    <mergeCell ref="M18:N18"/>
    <mergeCell ref="R24:W24"/>
    <mergeCell ref="R25:W25"/>
    <mergeCell ref="R18:W18"/>
    <mergeCell ref="X18:Y18"/>
    <mergeCell ref="R19:W19"/>
    <mergeCell ref="R20:W20"/>
    <mergeCell ref="R21:W21"/>
    <mergeCell ref="R22:W22"/>
    <mergeCell ref="R23:W23"/>
    <mergeCell ref="I26:J26"/>
    <mergeCell ref="I27:J27"/>
    <mergeCell ref="K27:L27"/>
    <mergeCell ref="M27:N27"/>
    <mergeCell ref="I28:J28"/>
    <mergeCell ref="K28:L28"/>
    <mergeCell ref="I22:J22"/>
    <mergeCell ref="I23:J23"/>
    <mergeCell ref="K23:L23"/>
    <mergeCell ref="M23:N23"/>
    <mergeCell ref="O25:Q28"/>
    <mergeCell ref="K26:L26"/>
    <mergeCell ref="M26:N26"/>
    <mergeCell ref="M28:N28"/>
    <mergeCell ref="R28:W28"/>
    <mergeCell ref="A29:Q29"/>
    <mergeCell ref="A26:E26"/>
    <mergeCell ref="A27:E27"/>
    <mergeCell ref="F27:G27"/>
    <mergeCell ref="A28:E28"/>
    <mergeCell ref="F28:G28"/>
    <mergeCell ref="A31:H31"/>
    <mergeCell ref="I31:M31"/>
    <mergeCell ref="I33:O33"/>
    <mergeCell ref="P33:Q33"/>
    <mergeCell ref="N31:Q31"/>
    <mergeCell ref="R31:W31"/>
    <mergeCell ref="A32:G32"/>
    <mergeCell ref="I32:O32"/>
    <mergeCell ref="P32:Q32"/>
    <mergeCell ref="R32:W32"/>
    <mergeCell ref="A33:G33"/>
    <mergeCell ref="A17:E17"/>
    <mergeCell ref="F17:G17"/>
    <mergeCell ref="K17:L17"/>
    <mergeCell ref="M17:N17"/>
    <mergeCell ref="R17:W17"/>
    <mergeCell ref="A18:E18"/>
    <mergeCell ref="F18:G18"/>
    <mergeCell ref="A19:E19"/>
    <mergeCell ref="F19:G19"/>
    <mergeCell ref="I19:J19"/>
    <mergeCell ref="K19:L19"/>
    <mergeCell ref="M19:N19"/>
    <mergeCell ref="F20:G20"/>
    <mergeCell ref="M20:N20"/>
    <mergeCell ref="I20:J20"/>
    <mergeCell ref="K20:L20"/>
    <mergeCell ref="I21:J21"/>
    <mergeCell ref="K21:L21"/>
    <mergeCell ref="M21:N21"/>
    <mergeCell ref="K22:L22"/>
    <mergeCell ref="M22:N22"/>
    <mergeCell ref="A24:E24"/>
    <mergeCell ref="F24:G24"/>
    <mergeCell ref="I24:J24"/>
    <mergeCell ref="K24:L24"/>
    <mergeCell ref="M24:N24"/>
    <mergeCell ref="A20:E20"/>
    <mergeCell ref="A21:E21"/>
    <mergeCell ref="F21:G21"/>
    <mergeCell ref="A22:E22"/>
    <mergeCell ref="F22:G22"/>
    <mergeCell ref="A23:E23"/>
    <mergeCell ref="F23:G23"/>
    <mergeCell ref="A25:E25"/>
    <mergeCell ref="F25:G25"/>
    <mergeCell ref="I25:J25"/>
    <mergeCell ref="K25:L25"/>
    <mergeCell ref="M25:N25"/>
    <mergeCell ref="F26:G26"/>
    <mergeCell ref="R26:W26"/>
    <mergeCell ref="A34:G34"/>
    <mergeCell ref="I34:O34"/>
    <mergeCell ref="P34:Q34"/>
    <mergeCell ref="A35:G35"/>
    <mergeCell ref="I35:O35"/>
    <mergeCell ref="P35:Q35"/>
    <mergeCell ref="A37:Y37"/>
    <mergeCell ref="B74:Y74"/>
    <mergeCell ref="J75:R75"/>
    <mergeCell ref="S75:T75"/>
    <mergeCell ref="U75:V75"/>
    <mergeCell ref="W75:X75"/>
    <mergeCell ref="B76:Y76"/>
    <mergeCell ref="W77:X77"/>
    <mergeCell ref="B79:G79"/>
    <mergeCell ref="B81:G81"/>
    <mergeCell ref="B83:G83"/>
    <mergeCell ref="B85:G85"/>
    <mergeCell ref="B87:G87"/>
    <mergeCell ref="B89:G89"/>
    <mergeCell ref="J77:R77"/>
    <mergeCell ref="B78:Y78"/>
    <mergeCell ref="J79:R79"/>
    <mergeCell ref="S79:T79"/>
    <mergeCell ref="U79:V79"/>
    <mergeCell ref="W79:X79"/>
    <mergeCell ref="B80:Y80"/>
    <mergeCell ref="U83:V83"/>
    <mergeCell ref="W83:X83"/>
    <mergeCell ref="J83:R83"/>
    <mergeCell ref="J85:R85"/>
    <mergeCell ref="S85:T85"/>
    <mergeCell ref="U85:V85"/>
    <mergeCell ref="W85:X85"/>
    <mergeCell ref="J81:R81"/>
    <mergeCell ref="S81:T81"/>
    <mergeCell ref="U81:V81"/>
    <mergeCell ref="W81:X81"/>
    <mergeCell ref="B82:Y82"/>
    <mergeCell ref="S83:T83"/>
    <mergeCell ref="B84:Y84"/>
    <mergeCell ref="S89:T89"/>
    <mergeCell ref="U89:V89"/>
  </mergeCells>
  <dataValidations>
    <dataValidation type="list" allowBlank="1" showErrorMessage="1" sqref="AD8 L16:M16 Y15:Y16 X19:X22 F20:F23 H20:I23 K20:K23 M20:M23 F28 H28:I28 K28 M28 X24:Y28 P32:P34 H33:H35 W33:W35 Y31:Y35">
      <formula1>$AB$34:$AB$35</formula1>
    </dataValidation>
    <dataValidation type="list" allowBlank="1" showErrorMessage="1" sqref="F18 H18:I18 K18 M18 F25:F27 H25:I27 K25:K27 M25:M27">
      <formula1>$AA$18:$AA$60</formula1>
    </dataValidation>
    <dataValidation type="list" allowBlank="1" showInputMessage="1" showErrorMessage="1" prompt="Select one" sqref="X18">
      <formula1>$AB$40:$AB$57</formula1>
    </dataValidation>
    <dataValidation type="list" allowBlank="1" showErrorMessage="1" sqref="F24 H24:I24 K24 M24">
      <formula1>$AB$22:$AB$29</formula1>
    </dataValidation>
  </dataValidations>
  <printOptions/>
  <pageMargins bottom="0.5" footer="0.0" header="0.0" left="0.5" right="0.5" top="0.5"/>
  <pageSetup fitToHeight="0"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5.29"/>
    <col customWidth="1" min="3" max="5" width="3.57"/>
    <col customWidth="1" min="6" max="6" width="2.86"/>
    <col customWidth="1" min="7" max="7" width="3.43"/>
    <col customWidth="1" min="8" max="8" width="6.43"/>
    <col customWidth="1" min="9" max="9" width="4.29"/>
    <col customWidth="1" min="10" max="22" width="3.0"/>
    <col customWidth="1" min="23" max="25" width="7.57"/>
    <col customWidth="1" hidden="1" min="26" max="28" width="9.14"/>
    <col customWidth="1" min="29" max="29" width="76.86"/>
    <col customWidth="1" min="30" max="37" width="9.14"/>
  </cols>
  <sheetData>
    <row r="1" ht="29.25" customHeight="1">
      <c r="A1" s="6" t="s">
        <v>599</v>
      </c>
      <c r="X1" s="11"/>
      <c r="Y1" s="11"/>
      <c r="Z1" s="11"/>
      <c r="AA1" s="189"/>
      <c r="AB1" s="11"/>
      <c r="AC1" s="263" t="s">
        <v>686</v>
      </c>
      <c r="AD1" s="11"/>
      <c r="AE1" s="11"/>
      <c r="AF1" s="11"/>
      <c r="AG1" s="11"/>
      <c r="AH1" s="11"/>
      <c r="AI1" s="11"/>
      <c r="AJ1" s="11"/>
      <c r="AK1" s="11"/>
    </row>
    <row r="2" ht="13.5"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89"/>
      <c r="AB2" s="11"/>
      <c r="AC2" s="264" t="s">
        <v>687</v>
      </c>
      <c r="AD2" s="11"/>
      <c r="AE2" s="11"/>
      <c r="AF2" s="11"/>
      <c r="AG2" s="11"/>
      <c r="AH2" s="11"/>
      <c r="AI2" s="11"/>
      <c r="AJ2" s="11"/>
      <c r="AK2" s="11"/>
    </row>
    <row r="3" ht="13.5" customHeight="1">
      <c r="A3" s="11"/>
      <c r="B3" s="11"/>
      <c r="C3" s="11"/>
      <c r="D3" s="11"/>
      <c r="E3" s="11"/>
      <c r="F3" s="11"/>
      <c r="G3" s="11"/>
      <c r="H3" s="11"/>
      <c r="I3" s="11"/>
      <c r="J3" s="11"/>
      <c r="K3" s="11"/>
      <c r="L3" s="11"/>
      <c r="M3" s="11"/>
      <c r="N3" s="11"/>
      <c r="O3" s="11"/>
      <c r="P3" s="11"/>
      <c r="Q3" s="11"/>
      <c r="R3" s="11"/>
      <c r="S3" s="11"/>
      <c r="T3" s="11"/>
      <c r="U3" s="11"/>
      <c r="V3" s="11"/>
      <c r="W3" s="11"/>
      <c r="X3" s="11"/>
      <c r="Y3" s="11"/>
      <c r="Z3" s="11"/>
      <c r="AA3" s="189"/>
      <c r="AB3" s="11"/>
      <c r="AC3" s="264" t="s">
        <v>688</v>
      </c>
      <c r="AD3" s="11"/>
      <c r="AE3" s="11"/>
      <c r="AF3" s="11"/>
      <c r="AG3" s="11"/>
      <c r="AH3" s="11"/>
      <c r="AI3" s="11"/>
      <c r="AJ3" s="11"/>
      <c r="AK3" s="11"/>
    </row>
    <row r="4" ht="13.5" customHeight="1">
      <c r="A4" s="265" t="s">
        <v>1339</v>
      </c>
      <c r="Z4" s="11"/>
      <c r="AA4" s="189"/>
      <c r="AB4" s="11"/>
      <c r="AC4" s="266" t="s">
        <v>690</v>
      </c>
      <c r="AD4" s="11"/>
      <c r="AE4" s="11"/>
      <c r="AF4" s="11"/>
      <c r="AG4" s="11"/>
      <c r="AH4" s="11"/>
      <c r="AI4" s="11"/>
      <c r="AJ4" s="11"/>
      <c r="AK4" s="11"/>
    </row>
    <row r="5" ht="13.5" customHeight="1">
      <c r="A5" s="267" t="str">
        <f>IF('Task 1'!C7="","",'Task 1'!C7)</f>
        <v>SECA</v>
      </c>
      <c r="Z5" s="11"/>
      <c r="AA5" s="189"/>
      <c r="AB5" s="11"/>
      <c r="AC5" s="264" t="s">
        <v>692</v>
      </c>
      <c r="AD5" s="11"/>
      <c r="AE5" s="11"/>
      <c r="AF5" s="11"/>
      <c r="AG5" s="11"/>
      <c r="AH5" s="11"/>
      <c r="AI5" s="11"/>
      <c r="AJ5" s="11"/>
      <c r="AK5" s="11"/>
    </row>
    <row r="6" ht="3.0" customHeight="1">
      <c r="A6" s="267"/>
      <c r="B6" s="267"/>
      <c r="C6" s="267"/>
      <c r="D6" s="5"/>
      <c r="E6" s="5"/>
      <c r="F6" s="5"/>
      <c r="G6" s="5"/>
      <c r="H6" s="5"/>
      <c r="I6" s="5"/>
      <c r="J6" s="5"/>
      <c r="K6" s="5"/>
      <c r="L6" s="5"/>
      <c r="M6" s="5"/>
      <c r="N6" s="5"/>
      <c r="O6" s="5"/>
      <c r="P6" s="5"/>
      <c r="Q6" s="5"/>
      <c r="R6" s="5"/>
      <c r="S6" s="5"/>
      <c r="T6" s="5"/>
      <c r="U6" s="5"/>
      <c r="V6" s="5"/>
      <c r="W6" s="5"/>
      <c r="X6" s="5"/>
      <c r="Y6" s="5"/>
      <c r="Z6" s="11"/>
      <c r="AA6" s="189"/>
      <c r="AB6" s="11"/>
      <c r="AC6" s="264"/>
      <c r="AD6" s="11"/>
      <c r="AE6" s="11"/>
      <c r="AF6" s="11"/>
      <c r="AG6" s="11"/>
      <c r="AH6" s="11"/>
      <c r="AI6" s="11"/>
      <c r="AJ6" s="11"/>
      <c r="AK6" s="11"/>
    </row>
    <row r="7" ht="18.0" customHeight="1">
      <c r="A7" s="268" t="s">
        <v>608</v>
      </c>
      <c r="B7" s="269" t="s">
        <v>677</v>
      </c>
      <c r="G7" s="270" t="str">
        <f>IF('Task 1'!B7="","",'Task 1'!B7)</f>
        <v>2019-2020</v>
      </c>
      <c r="I7" s="271" t="s">
        <v>36</v>
      </c>
      <c r="L7" s="269" t="str">
        <f>IF('Task 1'!F7="","",'Task 1'!F7)</f>
        <v>H92588</v>
      </c>
      <c r="S7" s="271" t="s">
        <v>39</v>
      </c>
      <c r="U7" s="269" t="str">
        <f>IF('Task 1'!J7="","",'Task 1'!J7)</f>
        <v>27 North</v>
      </c>
      <c r="X7" s="271" t="s">
        <v>38</v>
      </c>
      <c r="Y7" s="270">
        <f>IF('Task 1'!I7="","",'Task 1'!I7)</f>
        <v>16</v>
      </c>
      <c r="Z7" s="195"/>
      <c r="AA7" s="193"/>
      <c r="AB7" s="195"/>
      <c r="AC7" s="195"/>
      <c r="AD7" s="195"/>
      <c r="AE7" s="195"/>
      <c r="AF7" s="195"/>
      <c r="AG7" s="195"/>
      <c r="AH7" s="195"/>
      <c r="AI7" s="195"/>
      <c r="AJ7" s="195"/>
      <c r="AK7" s="195"/>
    </row>
    <row r="8" ht="3.0" customHeight="1">
      <c r="A8" s="236"/>
      <c r="B8" s="11"/>
      <c r="C8" s="11"/>
      <c r="D8" s="11"/>
      <c r="E8" s="11"/>
      <c r="F8" s="11"/>
      <c r="G8" s="11"/>
      <c r="H8" s="11"/>
      <c r="I8" s="11"/>
      <c r="J8" s="11"/>
      <c r="K8" s="11"/>
      <c r="L8" s="11"/>
      <c r="M8" s="11"/>
      <c r="N8" s="11"/>
      <c r="O8" s="11"/>
      <c r="P8" s="11"/>
      <c r="Q8" s="11"/>
      <c r="R8" s="11"/>
      <c r="S8" s="11"/>
      <c r="T8" s="11"/>
      <c r="U8" s="11"/>
      <c r="V8" s="11"/>
      <c r="W8" s="11"/>
      <c r="X8" s="11"/>
      <c r="Y8" s="11"/>
      <c r="Z8" s="11"/>
      <c r="AA8" s="189" t="s">
        <v>693</v>
      </c>
      <c r="AD8" s="11"/>
      <c r="AE8" s="11"/>
      <c r="AF8" s="11"/>
      <c r="AG8" s="11"/>
      <c r="AH8" s="11"/>
      <c r="AI8" s="11"/>
      <c r="AJ8" s="11"/>
      <c r="AK8" s="11"/>
    </row>
    <row r="9" ht="13.5" customHeight="1">
      <c r="A9" s="272" t="s">
        <v>694</v>
      </c>
      <c r="B9" s="273"/>
      <c r="C9" s="273"/>
      <c r="D9" s="273"/>
      <c r="E9" s="273"/>
      <c r="F9" s="273"/>
      <c r="G9" s="273"/>
      <c r="H9" s="273"/>
      <c r="I9" s="273"/>
      <c r="J9" s="273"/>
      <c r="K9" s="273"/>
      <c r="L9" s="273"/>
      <c r="M9" s="273"/>
      <c r="N9" s="273"/>
      <c r="O9" s="273"/>
      <c r="P9" s="273"/>
      <c r="Q9" s="273"/>
      <c r="R9" s="273"/>
      <c r="S9" s="273"/>
      <c r="T9" s="273"/>
      <c r="U9" s="273"/>
      <c r="V9" s="273"/>
      <c r="W9" s="273"/>
      <c r="X9" s="273"/>
      <c r="Y9" s="274"/>
      <c r="Z9" s="11"/>
      <c r="AA9" s="189"/>
      <c r="AB9" s="11"/>
      <c r="AC9" s="264" t="s">
        <v>695</v>
      </c>
      <c r="AD9" s="11"/>
      <c r="AE9" s="11"/>
      <c r="AF9" s="11"/>
      <c r="AG9" s="11"/>
      <c r="AH9" s="11"/>
      <c r="AI9" s="11"/>
      <c r="AJ9" s="11"/>
      <c r="AK9" s="11"/>
    </row>
    <row r="10" ht="13.5" customHeight="1">
      <c r="A10" s="275" t="s">
        <v>696</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7"/>
      <c r="Z10" s="11"/>
      <c r="AA10" s="189"/>
      <c r="AB10" s="11"/>
      <c r="AC10" s="364" t="s">
        <v>1243</v>
      </c>
      <c r="AD10" s="11"/>
      <c r="AE10" s="11"/>
      <c r="AF10" s="11"/>
      <c r="AG10" s="11"/>
      <c r="AH10" s="11"/>
      <c r="AI10" s="11"/>
      <c r="AJ10" s="11"/>
      <c r="AK10" s="11"/>
    </row>
    <row r="11" ht="13.5" customHeight="1">
      <c r="A11" s="11"/>
      <c r="B11" s="11"/>
      <c r="C11" s="278" t="s">
        <v>1340</v>
      </c>
      <c r="D11" s="279">
        <f>September!D11</f>
        <v>149</v>
      </c>
      <c r="E11" s="25"/>
      <c r="F11" s="11"/>
      <c r="G11" s="278" t="s">
        <v>1341</v>
      </c>
      <c r="I11" s="279">
        <f>December!I11+January!R11</f>
        <v>100</v>
      </c>
      <c r="J11" s="25"/>
      <c r="K11" s="280" t="s">
        <v>1342</v>
      </c>
      <c r="R11" s="279"/>
      <c r="S11" s="25"/>
      <c r="T11" s="281" t="s">
        <v>700</v>
      </c>
      <c r="W11" s="282"/>
      <c r="X11" s="278" t="s">
        <v>701</v>
      </c>
      <c r="Y11" s="283"/>
      <c r="Z11" s="11"/>
      <c r="AA11" s="189"/>
      <c r="AB11" s="11"/>
      <c r="AC11" s="284" t="s">
        <v>1343</v>
      </c>
      <c r="AD11" s="11"/>
      <c r="AE11" s="11"/>
      <c r="AF11" s="11"/>
      <c r="AG11" s="11"/>
      <c r="AH11" s="11"/>
      <c r="AI11" s="11"/>
      <c r="AJ11" s="11"/>
      <c r="AK11" s="11"/>
    </row>
    <row r="12" ht="8.25" customHeight="1">
      <c r="A12" s="284"/>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t="s">
        <v>1344</v>
      </c>
      <c r="AD12" s="284"/>
      <c r="AE12" s="284"/>
      <c r="AF12" s="284"/>
      <c r="AG12" s="284"/>
      <c r="AH12" s="284"/>
      <c r="AI12" s="284"/>
      <c r="AJ12" s="284"/>
      <c r="AK12" s="284"/>
    </row>
    <row r="13" ht="12.0" customHeight="1">
      <c r="A13" s="278" t="s">
        <v>953</v>
      </c>
      <c r="N13" s="279" t="str">
        <f>'Task 1'!I36</f>
        <v>No</v>
      </c>
      <c r="O13" s="25"/>
      <c r="P13" s="278" t="s">
        <v>954</v>
      </c>
      <c r="Y13" s="279" t="str">
        <f>'Task 1'!I37</f>
        <v>No</v>
      </c>
      <c r="Z13" s="285"/>
      <c r="AA13" s="285"/>
      <c r="AB13" s="285"/>
      <c r="AC13" s="286" t="s">
        <v>1345</v>
      </c>
      <c r="AD13" s="284"/>
      <c r="AE13" s="284"/>
      <c r="AF13" s="284"/>
      <c r="AG13" s="284"/>
      <c r="AH13" s="284"/>
      <c r="AI13" s="284"/>
      <c r="AJ13" s="284"/>
      <c r="AK13" s="284"/>
    </row>
    <row r="14" ht="12.0" customHeight="1">
      <c r="A14" s="257" t="s">
        <v>707</v>
      </c>
      <c r="B14" s="8"/>
      <c r="C14" s="8"/>
      <c r="D14" s="8"/>
      <c r="E14" s="8"/>
      <c r="F14" s="8"/>
      <c r="G14" s="8"/>
      <c r="H14" s="8"/>
      <c r="I14" s="8"/>
      <c r="J14" s="8"/>
      <c r="K14" s="8"/>
      <c r="L14" s="8"/>
      <c r="M14" s="8"/>
      <c r="N14" s="8"/>
      <c r="O14" s="8"/>
      <c r="P14" s="8"/>
      <c r="Q14" s="8"/>
      <c r="R14" s="8"/>
      <c r="S14" s="8"/>
      <c r="T14" s="8"/>
      <c r="U14" s="8"/>
      <c r="V14" s="8"/>
      <c r="W14" s="8"/>
      <c r="X14" s="8"/>
      <c r="Y14" s="10"/>
      <c r="Z14" s="11"/>
      <c r="AA14" s="11"/>
      <c r="AB14" s="11"/>
      <c r="AC14" s="288"/>
      <c r="AD14" s="11"/>
      <c r="AE14" s="11"/>
      <c r="AF14" s="11"/>
      <c r="AG14" s="11"/>
      <c r="AH14" s="11"/>
      <c r="AI14" s="11"/>
      <c r="AJ14" s="11"/>
      <c r="AK14" s="11"/>
    </row>
    <row r="15" ht="12.0" customHeight="1">
      <c r="A15" s="224" t="s">
        <v>708</v>
      </c>
      <c r="I15" s="287" t="str">
        <f>'Task 1'!I38</f>
        <v>Yes</v>
      </c>
      <c r="J15" s="258" t="s">
        <v>709</v>
      </c>
      <c r="Q15" s="287" t="str">
        <f>'Task 1'!I39</f>
        <v>No</v>
      </c>
      <c r="R15" s="25"/>
      <c r="S15" s="258" t="s">
        <v>710</v>
      </c>
      <c r="Y15" s="287" t="s">
        <v>72</v>
      </c>
      <c r="Z15" s="189"/>
      <c r="AA15" s="189"/>
      <c r="AB15" s="189"/>
      <c r="AC15" s="288"/>
      <c r="AD15" s="189"/>
      <c r="AE15" s="189"/>
      <c r="AF15" s="189"/>
      <c r="AG15" s="189"/>
      <c r="AH15" s="189"/>
      <c r="AI15" s="189"/>
      <c r="AJ15" s="189"/>
      <c r="AK15" s="189"/>
    </row>
    <row r="16" ht="3.0" customHeight="1">
      <c r="A16" s="285"/>
      <c r="B16" s="285"/>
      <c r="C16" s="285"/>
      <c r="D16" s="285"/>
      <c r="E16" s="285"/>
      <c r="F16" s="285"/>
      <c r="G16" s="285"/>
      <c r="H16" s="285"/>
      <c r="I16" s="285"/>
      <c r="J16" s="285"/>
      <c r="K16" s="285"/>
      <c r="L16" s="285"/>
      <c r="M16" s="11"/>
      <c r="N16" s="278"/>
      <c r="O16" s="278"/>
      <c r="P16" s="278"/>
      <c r="Q16" s="278"/>
      <c r="R16" s="278"/>
      <c r="S16" s="278"/>
      <c r="T16" s="278"/>
      <c r="U16" s="278"/>
      <c r="V16" s="278"/>
      <c r="W16" s="278"/>
      <c r="X16" s="278"/>
      <c r="Y16" s="285"/>
      <c r="Z16" s="189"/>
      <c r="AA16" s="189"/>
      <c r="AB16" s="189"/>
      <c r="AC16" s="288"/>
      <c r="AD16" s="189"/>
      <c r="AE16" s="189"/>
      <c r="AF16" s="189"/>
      <c r="AG16" s="189"/>
      <c r="AH16" s="189"/>
      <c r="AI16" s="189"/>
      <c r="AJ16" s="189"/>
      <c r="AK16" s="189"/>
    </row>
    <row r="17" ht="12.0" customHeight="1">
      <c r="A17" s="257" t="s">
        <v>711</v>
      </c>
      <c r="B17" s="8"/>
      <c r="C17" s="8"/>
      <c r="D17" s="8"/>
      <c r="E17" s="10"/>
      <c r="F17" s="289" t="s">
        <v>713</v>
      </c>
      <c r="G17" s="10"/>
      <c r="H17" s="291" t="s">
        <v>715</v>
      </c>
      <c r="I17" s="289" t="s">
        <v>716</v>
      </c>
      <c r="J17" s="10"/>
      <c r="K17" s="289" t="s">
        <v>717</v>
      </c>
      <c r="L17" s="10"/>
      <c r="M17" s="289" t="s">
        <v>718</v>
      </c>
      <c r="N17" s="10"/>
      <c r="O17" s="183"/>
      <c r="P17" s="291"/>
      <c r="Q17" s="291"/>
      <c r="R17" s="257" t="s">
        <v>719</v>
      </c>
      <c r="S17" s="8"/>
      <c r="T17" s="8"/>
      <c r="U17" s="8"/>
      <c r="V17" s="8"/>
      <c r="W17" s="10"/>
      <c r="X17" s="291" t="s">
        <v>720</v>
      </c>
      <c r="Y17" s="292" t="s">
        <v>721</v>
      </c>
      <c r="Z17" s="189"/>
      <c r="AA17" s="189"/>
      <c r="AB17" s="189"/>
      <c r="AC17" s="189" t="s">
        <v>1346</v>
      </c>
      <c r="AD17" s="189"/>
      <c r="AE17" s="189"/>
      <c r="AF17" s="189"/>
      <c r="AG17" s="189"/>
      <c r="AH17" s="189"/>
      <c r="AI17" s="189"/>
      <c r="AJ17" s="189"/>
      <c r="AK17" s="189"/>
    </row>
    <row r="18" ht="10.5" customHeight="1">
      <c r="A18" s="190" t="s">
        <v>1347</v>
      </c>
      <c r="F18" s="287"/>
      <c r="G18" s="293"/>
      <c r="H18" s="294"/>
      <c r="I18" s="295" t="s">
        <v>795</v>
      </c>
      <c r="J18" s="293"/>
      <c r="K18" s="296"/>
      <c r="L18" s="293"/>
      <c r="M18" s="295" t="s">
        <v>845</v>
      </c>
      <c r="N18" s="25"/>
      <c r="O18" s="11"/>
      <c r="P18" s="205"/>
      <c r="Q18" s="205"/>
      <c r="R18" s="189" t="s">
        <v>725</v>
      </c>
      <c r="X18" s="418" t="s">
        <v>854</v>
      </c>
      <c r="Y18" s="25"/>
      <c r="Z18" s="189"/>
      <c r="AA18" s="11" t="s">
        <v>665</v>
      </c>
      <c r="AB18" s="189"/>
      <c r="AC18" s="288" t="s">
        <v>1254</v>
      </c>
      <c r="AD18" s="189"/>
      <c r="AE18" s="189"/>
      <c r="AF18" s="189"/>
      <c r="AG18" s="189"/>
      <c r="AH18" s="189"/>
      <c r="AI18" s="189"/>
      <c r="AJ18" s="189"/>
      <c r="AK18" s="189"/>
    </row>
    <row r="19" ht="10.5" customHeight="1">
      <c r="A19" s="224" t="s">
        <v>727</v>
      </c>
      <c r="F19" s="299">
        <v>0.0</v>
      </c>
      <c r="G19" s="129"/>
      <c r="H19" s="300">
        <v>0.0</v>
      </c>
      <c r="I19" s="301">
        <v>33.0</v>
      </c>
      <c r="J19" s="129"/>
      <c r="K19" s="302">
        <v>0.0</v>
      </c>
      <c r="L19" s="129"/>
      <c r="M19" s="301">
        <v>55.0</v>
      </c>
      <c r="N19" s="128"/>
      <c r="O19" s="189"/>
      <c r="P19" s="189"/>
      <c r="Q19" s="189"/>
      <c r="R19" s="189" t="s">
        <v>728</v>
      </c>
      <c r="X19" s="303" t="s">
        <v>74</v>
      </c>
      <c r="Y19" s="295">
        <v>3.0</v>
      </c>
      <c r="Z19" s="189"/>
      <c r="AA19" s="189" t="s">
        <v>668</v>
      </c>
      <c r="AB19" s="189"/>
      <c r="AC19" s="288"/>
      <c r="AD19" s="189"/>
      <c r="AE19" s="189"/>
      <c r="AF19" s="189"/>
      <c r="AG19" s="189"/>
      <c r="AH19" s="189"/>
      <c r="AI19" s="189"/>
      <c r="AJ19" s="189"/>
      <c r="AK19" s="189"/>
    </row>
    <row r="20" ht="10.5" customHeight="1">
      <c r="A20" s="224" t="s">
        <v>1348</v>
      </c>
      <c r="F20" s="299" t="s">
        <v>72</v>
      </c>
      <c r="G20" s="129"/>
      <c r="H20" s="300" t="s">
        <v>72</v>
      </c>
      <c r="I20" s="301" t="s">
        <v>74</v>
      </c>
      <c r="J20" s="128"/>
      <c r="K20" s="301" t="s">
        <v>72</v>
      </c>
      <c r="L20" s="128"/>
      <c r="M20" s="301" t="s">
        <v>74</v>
      </c>
      <c r="N20" s="128"/>
      <c r="O20" s="189"/>
      <c r="P20" s="189"/>
      <c r="Q20" s="189"/>
      <c r="R20" s="189" t="s">
        <v>731</v>
      </c>
      <c r="X20" s="305" t="s">
        <v>72</v>
      </c>
      <c r="Y20" s="302">
        <v>0.0</v>
      </c>
      <c r="Z20" s="189"/>
      <c r="AA20" s="189" t="s">
        <v>732</v>
      </c>
      <c r="AB20" s="189"/>
      <c r="AC20" s="189"/>
      <c r="AD20" s="189"/>
      <c r="AE20" s="189"/>
      <c r="AF20" s="189"/>
      <c r="AG20" s="189"/>
      <c r="AH20" s="189"/>
      <c r="AI20" s="189"/>
      <c r="AJ20" s="189"/>
      <c r="AK20" s="189"/>
    </row>
    <row r="21" ht="10.5" customHeight="1">
      <c r="A21" s="224" t="s">
        <v>1349</v>
      </c>
      <c r="F21" s="299" t="s">
        <v>72</v>
      </c>
      <c r="G21" s="129"/>
      <c r="H21" s="300" t="s">
        <v>72</v>
      </c>
      <c r="I21" s="302" t="s">
        <v>72</v>
      </c>
      <c r="J21" s="128"/>
      <c r="K21" s="302" t="s">
        <v>72</v>
      </c>
      <c r="L21" s="128"/>
      <c r="M21" s="302" t="s">
        <v>72</v>
      </c>
      <c r="N21" s="128"/>
      <c r="O21" s="189"/>
      <c r="P21" s="189"/>
      <c r="Q21" s="189"/>
      <c r="R21" s="189" t="s">
        <v>736</v>
      </c>
      <c r="X21" s="305" t="s">
        <v>72</v>
      </c>
      <c r="Y21" s="302">
        <v>0.0</v>
      </c>
      <c r="Z21" s="189"/>
      <c r="AA21" s="189" t="s">
        <v>737</v>
      </c>
      <c r="AB21" s="189"/>
      <c r="AC21" s="288"/>
      <c r="AD21" s="189"/>
      <c r="AE21" s="189"/>
      <c r="AF21" s="189"/>
      <c r="AG21" s="189"/>
      <c r="AH21" s="189"/>
      <c r="AI21" s="189"/>
      <c r="AJ21" s="189"/>
      <c r="AK21" s="189"/>
    </row>
    <row r="22" ht="10.5" customHeight="1">
      <c r="A22" s="224" t="s">
        <v>1350</v>
      </c>
      <c r="F22" s="299" t="s">
        <v>72</v>
      </c>
      <c r="G22" s="129"/>
      <c r="H22" s="300" t="s">
        <v>72</v>
      </c>
      <c r="I22" s="302" t="s">
        <v>72</v>
      </c>
      <c r="J22" s="128"/>
      <c r="K22" s="302" t="s">
        <v>72</v>
      </c>
      <c r="L22" s="128"/>
      <c r="M22" s="302" t="s">
        <v>72</v>
      </c>
      <c r="N22" s="128"/>
      <c r="O22" s="189"/>
      <c r="P22" s="189"/>
      <c r="Q22" s="189"/>
      <c r="R22" s="189" t="s">
        <v>1351</v>
      </c>
      <c r="X22" s="306" t="s">
        <v>72</v>
      </c>
      <c r="Y22" s="287">
        <v>0.0</v>
      </c>
      <c r="Z22" s="189"/>
      <c r="AA22" s="189" t="s">
        <v>670</v>
      </c>
      <c r="AB22" s="204" t="s">
        <v>72</v>
      </c>
      <c r="AC22" s="288"/>
      <c r="AD22" s="189"/>
      <c r="AE22" s="189"/>
      <c r="AF22" s="189"/>
      <c r="AG22" s="189"/>
      <c r="AH22" s="189"/>
      <c r="AI22" s="189"/>
      <c r="AJ22" s="189"/>
      <c r="AK22" s="189"/>
    </row>
    <row r="23" ht="10.5" customHeight="1">
      <c r="A23" s="224" t="s">
        <v>1352</v>
      </c>
      <c r="F23" s="299" t="s">
        <v>72</v>
      </c>
      <c r="G23" s="129"/>
      <c r="H23" s="300" t="s">
        <v>72</v>
      </c>
      <c r="I23" s="302" t="s">
        <v>72</v>
      </c>
      <c r="J23" s="128"/>
      <c r="K23" s="302" t="s">
        <v>72</v>
      </c>
      <c r="L23" s="128"/>
      <c r="M23" s="302" t="s">
        <v>72</v>
      </c>
      <c r="N23" s="128"/>
      <c r="O23" s="189"/>
      <c r="P23" s="189"/>
      <c r="Q23" s="189"/>
      <c r="R23" s="307" t="s">
        <v>742</v>
      </c>
      <c r="S23" s="8"/>
      <c r="T23" s="8"/>
      <c r="U23" s="8"/>
      <c r="V23" s="8"/>
      <c r="W23" s="10"/>
      <c r="X23" s="309" t="s">
        <v>743</v>
      </c>
      <c r="Y23" s="311" t="s">
        <v>746</v>
      </c>
      <c r="Z23" s="189"/>
      <c r="AA23" s="11" t="s">
        <v>673</v>
      </c>
      <c r="AB23" s="204" t="s">
        <v>747</v>
      </c>
      <c r="AC23" s="288"/>
      <c r="AD23" s="189"/>
      <c r="AE23" s="189"/>
      <c r="AF23" s="189"/>
      <c r="AG23" s="189"/>
      <c r="AH23" s="189"/>
      <c r="AI23" s="189"/>
      <c r="AJ23" s="189"/>
      <c r="AK23" s="189"/>
    </row>
    <row r="24" ht="10.5" customHeight="1">
      <c r="A24" s="224" t="s">
        <v>1353</v>
      </c>
      <c r="F24" s="312" t="s">
        <v>72</v>
      </c>
      <c r="G24" s="129"/>
      <c r="H24" s="313" t="s">
        <v>72</v>
      </c>
      <c r="I24" s="314" t="s">
        <v>72</v>
      </c>
      <c r="J24" s="129"/>
      <c r="K24" s="314" t="s">
        <v>72</v>
      </c>
      <c r="L24" s="129"/>
      <c r="M24" s="314" t="s">
        <v>72</v>
      </c>
      <c r="N24" s="128"/>
      <c r="O24" s="189"/>
      <c r="P24" s="189"/>
      <c r="Q24" s="189"/>
      <c r="R24" s="189" t="s">
        <v>750</v>
      </c>
      <c r="X24" s="305" t="s">
        <v>72</v>
      </c>
      <c r="Y24" s="305" t="s">
        <v>72</v>
      </c>
      <c r="Z24" s="189"/>
      <c r="AA24" s="11" t="s">
        <v>675</v>
      </c>
      <c r="AB24" s="204" t="s">
        <v>751</v>
      </c>
      <c r="AC24" s="288"/>
      <c r="AD24" s="189"/>
      <c r="AE24" s="189"/>
      <c r="AF24" s="189"/>
      <c r="AG24" s="189"/>
      <c r="AH24" s="189"/>
      <c r="AI24" s="189"/>
      <c r="AJ24" s="189"/>
      <c r="AK24" s="189"/>
    </row>
    <row r="25" ht="10.5" customHeight="1">
      <c r="A25" s="190" t="s">
        <v>1354</v>
      </c>
      <c r="F25" s="299"/>
      <c r="G25" s="129"/>
      <c r="H25" s="300"/>
      <c r="I25" s="302"/>
      <c r="J25" s="129"/>
      <c r="K25" s="301" t="s">
        <v>830</v>
      </c>
      <c r="L25" s="129"/>
      <c r="M25" s="302"/>
      <c r="N25" s="128"/>
      <c r="O25" s="315"/>
      <c r="R25" s="189" t="s">
        <v>753</v>
      </c>
      <c r="X25" s="305" t="s">
        <v>72</v>
      </c>
      <c r="Y25" s="305" t="s">
        <v>72</v>
      </c>
      <c r="Z25" s="189"/>
      <c r="AA25" s="11" t="s">
        <v>754</v>
      </c>
      <c r="AB25" s="204" t="s">
        <v>755</v>
      </c>
      <c r="AC25" s="288"/>
      <c r="AD25" s="189"/>
      <c r="AE25" s="189"/>
      <c r="AF25" s="189"/>
      <c r="AG25" s="189"/>
      <c r="AH25" s="189"/>
      <c r="AI25" s="189"/>
      <c r="AJ25" s="189"/>
      <c r="AK25" s="189"/>
    </row>
    <row r="26" ht="10.5" customHeight="1">
      <c r="A26" s="190" t="s">
        <v>1355</v>
      </c>
      <c r="F26" s="299"/>
      <c r="G26" s="129"/>
      <c r="H26" s="300"/>
      <c r="I26" s="302"/>
      <c r="J26" s="129"/>
      <c r="K26" s="302"/>
      <c r="L26" s="129"/>
      <c r="M26" s="302"/>
      <c r="N26" s="128"/>
      <c r="R26" s="189" t="s">
        <v>758</v>
      </c>
      <c r="X26" s="305" t="s">
        <v>72</v>
      </c>
      <c r="Y26" s="305" t="s">
        <v>72</v>
      </c>
      <c r="Z26" s="11"/>
      <c r="AA26" s="11" t="s">
        <v>759</v>
      </c>
      <c r="AB26" s="204" t="s">
        <v>760</v>
      </c>
      <c r="AC26" s="264"/>
      <c r="AD26" s="11"/>
      <c r="AE26" s="11"/>
      <c r="AF26" s="11"/>
      <c r="AG26" s="11"/>
      <c r="AH26" s="11"/>
      <c r="AI26" s="11"/>
      <c r="AJ26" s="11"/>
      <c r="AK26" s="11"/>
    </row>
    <row r="27" ht="10.5" customHeight="1">
      <c r="A27" s="190" t="s">
        <v>1356</v>
      </c>
      <c r="F27" s="299"/>
      <c r="G27" s="129"/>
      <c r="H27" s="300"/>
      <c r="I27" s="302"/>
      <c r="J27" s="129"/>
      <c r="K27" s="302"/>
      <c r="L27" s="129"/>
      <c r="M27" s="302"/>
      <c r="N27" s="128"/>
      <c r="R27" s="187" t="s">
        <v>625</v>
      </c>
      <c r="S27" s="187"/>
      <c r="T27" s="187"/>
      <c r="U27" s="187"/>
      <c r="V27" s="187"/>
      <c r="W27" s="187"/>
      <c r="X27" s="305" t="s">
        <v>72</v>
      </c>
      <c r="Y27" s="305" t="s">
        <v>72</v>
      </c>
      <c r="Z27" s="11"/>
      <c r="AA27" s="11" t="s">
        <v>765</v>
      </c>
      <c r="AB27" s="204" t="s">
        <v>766</v>
      </c>
      <c r="AC27" s="264"/>
      <c r="AD27" s="11"/>
      <c r="AE27" s="11"/>
      <c r="AF27" s="11"/>
      <c r="AG27" s="11"/>
      <c r="AH27" s="11"/>
      <c r="AI27" s="11"/>
      <c r="AJ27" s="11"/>
      <c r="AK27" s="11"/>
    </row>
    <row r="28" ht="10.5" customHeight="1">
      <c r="A28" s="224" t="s">
        <v>1357</v>
      </c>
      <c r="F28" s="299" t="s">
        <v>72</v>
      </c>
      <c r="G28" s="129"/>
      <c r="H28" s="300" t="s">
        <v>72</v>
      </c>
      <c r="I28" s="302" t="s">
        <v>72</v>
      </c>
      <c r="J28" s="128"/>
      <c r="K28" s="302" t="s">
        <v>72</v>
      </c>
      <c r="L28" s="128"/>
      <c r="M28" s="302" t="s">
        <v>72</v>
      </c>
      <c r="N28" s="128"/>
      <c r="R28" s="189" t="s">
        <v>771</v>
      </c>
      <c r="X28" s="305" t="s">
        <v>72</v>
      </c>
      <c r="Y28" s="305" t="s">
        <v>72</v>
      </c>
      <c r="Z28" s="189"/>
      <c r="AA28" s="11" t="s">
        <v>772</v>
      </c>
      <c r="AB28" s="204" t="s">
        <v>773</v>
      </c>
      <c r="AC28" s="288"/>
      <c r="AD28" s="189"/>
      <c r="AE28" s="189"/>
      <c r="AF28" s="189"/>
      <c r="AG28" s="189"/>
      <c r="AH28" s="189"/>
      <c r="AI28" s="189"/>
      <c r="AJ28" s="189"/>
      <c r="AK28" s="189"/>
    </row>
    <row r="29" ht="11.25" customHeight="1">
      <c r="A29" s="193" t="s">
        <v>774</v>
      </c>
      <c r="R29" s="183" t="s">
        <v>775</v>
      </c>
      <c r="S29" s="183"/>
      <c r="T29" s="183"/>
      <c r="U29" s="183"/>
      <c r="V29" s="183"/>
      <c r="W29" s="317" t="s">
        <v>628</v>
      </c>
      <c r="X29" s="318" t="s">
        <v>721</v>
      </c>
      <c r="Y29" s="292" t="s">
        <v>52</v>
      </c>
      <c r="Z29" s="189"/>
      <c r="AA29" s="11" t="s">
        <v>776</v>
      </c>
      <c r="AB29" s="204" t="s">
        <v>777</v>
      </c>
      <c r="AC29" s="288"/>
      <c r="AD29" s="189"/>
      <c r="AE29" s="189"/>
      <c r="AF29" s="189"/>
      <c r="AG29" s="189"/>
      <c r="AH29" s="189"/>
      <c r="AI29" s="189"/>
      <c r="AJ29" s="189"/>
      <c r="AK29" s="189"/>
    </row>
    <row r="30" ht="3.0" hidden="1" customHeight="1">
      <c r="A30" s="11"/>
      <c r="B30" s="11"/>
      <c r="C30" s="11"/>
      <c r="D30" s="11"/>
      <c r="E30" s="11"/>
      <c r="F30" s="11"/>
      <c r="G30" s="11"/>
      <c r="H30" s="11"/>
      <c r="I30" s="11"/>
      <c r="J30" s="11"/>
      <c r="K30" s="11"/>
      <c r="L30" s="11"/>
      <c r="M30" s="11"/>
      <c r="N30" s="11"/>
      <c r="O30" s="11"/>
      <c r="P30" s="11"/>
      <c r="Q30" s="11"/>
      <c r="R30" s="11"/>
      <c r="S30" s="11"/>
      <c r="T30" s="11"/>
      <c r="U30" s="11"/>
      <c r="V30" s="11"/>
      <c r="W30" s="11"/>
      <c r="X30" s="319"/>
      <c r="Y30" s="11"/>
      <c r="Z30" s="189"/>
      <c r="AA30" s="189" t="s">
        <v>723</v>
      </c>
      <c r="AB30" s="189"/>
      <c r="AC30" s="288"/>
      <c r="AD30" s="189"/>
      <c r="AE30" s="189"/>
      <c r="AF30" s="189"/>
      <c r="AG30" s="189"/>
      <c r="AH30" s="189"/>
      <c r="AI30" s="189"/>
      <c r="AJ30" s="189"/>
      <c r="AK30" s="189"/>
    </row>
    <row r="31" ht="11.25" customHeight="1">
      <c r="A31" s="257" t="s">
        <v>780</v>
      </c>
      <c r="B31" s="8"/>
      <c r="C31" s="8"/>
      <c r="D31" s="8"/>
      <c r="E31" s="8"/>
      <c r="F31" s="8"/>
      <c r="G31" s="8"/>
      <c r="H31" s="10"/>
      <c r="I31" s="186" t="s">
        <v>784</v>
      </c>
      <c r="J31" s="8"/>
      <c r="K31" s="8"/>
      <c r="L31" s="8"/>
      <c r="M31" s="10"/>
      <c r="N31" s="289"/>
      <c r="O31" s="8"/>
      <c r="P31" s="8"/>
      <c r="Q31" s="10"/>
      <c r="R31" s="189" t="s">
        <v>790</v>
      </c>
      <c r="X31" s="321">
        <v>0.0</v>
      </c>
      <c r="Y31" s="296" t="s">
        <v>72</v>
      </c>
      <c r="Z31" s="189"/>
      <c r="AA31" s="11" t="s">
        <v>791</v>
      </c>
      <c r="AB31" s="189"/>
      <c r="AC31" s="288"/>
      <c r="AD31" s="189"/>
      <c r="AE31" s="189"/>
      <c r="AF31" s="189"/>
      <c r="AG31" s="189"/>
      <c r="AH31" s="189"/>
      <c r="AI31" s="189"/>
      <c r="AJ31" s="189"/>
      <c r="AK31" s="189"/>
    </row>
    <row r="32" ht="10.5" customHeight="1">
      <c r="A32" s="189" t="s">
        <v>792</v>
      </c>
      <c r="H32" s="287">
        <v>0.0</v>
      </c>
      <c r="I32" s="189" t="s">
        <v>793</v>
      </c>
      <c r="P32" s="287" t="s">
        <v>72</v>
      </c>
      <c r="Q32" s="25"/>
      <c r="R32" s="187" t="s">
        <v>794</v>
      </c>
      <c r="X32" s="321">
        <v>0.0</v>
      </c>
      <c r="Y32" s="296" t="s">
        <v>72</v>
      </c>
      <c r="Z32" s="11"/>
      <c r="AA32" s="11" t="s">
        <v>795</v>
      </c>
      <c r="AB32" s="11"/>
      <c r="AC32" s="264"/>
      <c r="AD32" s="11"/>
      <c r="AE32" s="11"/>
      <c r="AF32" s="11"/>
      <c r="AG32" s="11"/>
      <c r="AH32" s="11"/>
      <c r="AI32" s="11"/>
      <c r="AJ32" s="11"/>
      <c r="AK32" s="11"/>
    </row>
    <row r="33" ht="10.5" customHeight="1">
      <c r="A33" s="189" t="s">
        <v>796</v>
      </c>
      <c r="H33" s="287" t="s">
        <v>72</v>
      </c>
      <c r="I33" s="189" t="s">
        <v>797</v>
      </c>
      <c r="P33" s="287" t="s">
        <v>72</v>
      </c>
      <c r="Q33" s="25"/>
      <c r="R33" s="189" t="s">
        <v>798</v>
      </c>
      <c r="S33" s="189"/>
      <c r="T33" s="189"/>
      <c r="U33" s="189"/>
      <c r="V33" s="189"/>
      <c r="W33" s="467" t="s">
        <v>74</v>
      </c>
      <c r="X33" s="477">
        <v>3.0</v>
      </c>
      <c r="Y33" s="296" t="s">
        <v>72</v>
      </c>
      <c r="Z33" s="11"/>
      <c r="AA33" s="189" t="s">
        <v>799</v>
      </c>
      <c r="AB33" s="189"/>
      <c r="AC33" s="264"/>
      <c r="AD33" s="11"/>
      <c r="AE33" s="11"/>
      <c r="AF33" s="11"/>
      <c r="AG33" s="11"/>
      <c r="AH33" s="11"/>
      <c r="AI33" s="11"/>
      <c r="AJ33" s="11"/>
      <c r="AK33" s="11"/>
    </row>
    <row r="34" ht="10.5" customHeight="1">
      <c r="A34" s="189" t="s">
        <v>801</v>
      </c>
      <c r="H34" s="299" t="s">
        <v>72</v>
      </c>
      <c r="I34" s="193" t="s">
        <v>802</v>
      </c>
      <c r="P34" s="287" t="s">
        <v>72</v>
      </c>
      <c r="Q34" s="25"/>
      <c r="R34" s="189" t="s">
        <v>803</v>
      </c>
      <c r="S34" s="189"/>
      <c r="T34" s="189"/>
      <c r="U34" s="189"/>
      <c r="V34" s="189"/>
      <c r="W34" s="306" t="s">
        <v>72</v>
      </c>
      <c r="X34" s="323">
        <v>0.0</v>
      </c>
      <c r="Y34" s="302" t="s">
        <v>72</v>
      </c>
      <c r="Z34" s="11"/>
      <c r="AA34" s="189" t="s">
        <v>804</v>
      </c>
      <c r="AB34" s="189" t="s">
        <v>72</v>
      </c>
      <c r="AC34" s="324"/>
      <c r="AD34" s="205"/>
      <c r="AE34" s="205"/>
      <c r="AF34" s="205"/>
      <c r="AG34" s="205"/>
      <c r="AH34" s="205"/>
      <c r="AI34" s="205"/>
      <c r="AJ34" s="205"/>
      <c r="AK34" s="205"/>
    </row>
    <row r="35" ht="10.5" customHeight="1">
      <c r="A35" s="189" t="s">
        <v>805</v>
      </c>
      <c r="H35" s="299" t="s">
        <v>72</v>
      </c>
      <c r="I35" s="189"/>
      <c r="P35" s="325"/>
      <c r="Q35" s="32"/>
      <c r="R35" s="189" t="s">
        <v>806</v>
      </c>
      <c r="S35" s="187"/>
      <c r="T35" s="187"/>
      <c r="U35" s="187"/>
      <c r="V35" s="187"/>
      <c r="W35" s="306" t="s">
        <v>72</v>
      </c>
      <c r="X35" s="326">
        <v>0.0</v>
      </c>
      <c r="Y35" s="296" t="s">
        <v>72</v>
      </c>
      <c r="Z35" s="11"/>
      <c r="AA35" s="189" t="s">
        <v>807</v>
      </c>
      <c r="AB35" s="189" t="s">
        <v>74</v>
      </c>
      <c r="AC35" s="288"/>
      <c r="AD35" s="189"/>
      <c r="AE35" s="189"/>
      <c r="AF35" s="189"/>
      <c r="AG35" s="189"/>
      <c r="AH35" s="189"/>
      <c r="AI35" s="189"/>
      <c r="AJ35" s="189"/>
      <c r="AK35" s="189"/>
    </row>
    <row r="36" ht="3.0"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89" t="s">
        <v>808</v>
      </c>
      <c r="AB36" s="189"/>
      <c r="AC36" s="288"/>
      <c r="AD36" s="189"/>
      <c r="AE36" s="189"/>
      <c r="AF36" s="189"/>
      <c r="AG36" s="189"/>
      <c r="AH36" s="189"/>
      <c r="AI36" s="189"/>
      <c r="AJ36" s="189"/>
      <c r="AK36" s="189"/>
    </row>
    <row r="37" ht="13.5" customHeight="1">
      <c r="A37" s="327" t="s">
        <v>809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4"/>
      <c r="Z37" s="205"/>
      <c r="AA37" s="189" t="s">
        <v>810</v>
      </c>
      <c r="AB37" s="189"/>
      <c r="AC37" s="205"/>
      <c r="AD37" s="205"/>
      <c r="AE37" s="205"/>
      <c r="AF37" s="205"/>
      <c r="AG37" s="205"/>
      <c r="AH37" s="205"/>
      <c r="AI37" s="205"/>
      <c r="AJ37" s="205"/>
      <c r="AK37" s="205"/>
    </row>
    <row r="38" ht="13.5" customHeight="1">
      <c r="A38" s="328"/>
      <c r="B38" s="32"/>
      <c r="C38" s="32"/>
      <c r="D38" s="32"/>
      <c r="E38" s="32"/>
      <c r="F38" s="32"/>
      <c r="G38" s="329"/>
      <c r="H38" s="330" t="s">
        <v>176</v>
      </c>
      <c r="I38" s="331"/>
      <c r="J38" s="332" t="s">
        <v>592</v>
      </c>
      <c r="K38" s="128"/>
      <c r="L38" s="128"/>
      <c r="M38" s="128"/>
      <c r="N38" s="128"/>
      <c r="O38" s="128"/>
      <c r="P38" s="128"/>
      <c r="Q38" s="128"/>
      <c r="R38" s="128"/>
      <c r="S38" s="128"/>
      <c r="T38" s="128"/>
      <c r="U38" s="331"/>
      <c r="V38" s="333" t="s">
        <v>657</v>
      </c>
      <c r="W38" s="25"/>
      <c r="X38" s="25"/>
      <c r="Y38" s="293"/>
      <c r="Z38" s="11"/>
      <c r="AA38" s="189" t="s">
        <v>811</v>
      </c>
      <c r="AB38" s="189"/>
      <c r="AC38" s="264"/>
      <c r="AD38" s="11"/>
      <c r="AE38" s="11"/>
      <c r="AF38" s="11"/>
      <c r="AG38" s="11"/>
      <c r="AH38" s="11"/>
      <c r="AI38" s="11"/>
      <c r="AJ38" s="11"/>
      <c r="AK38" s="11"/>
    </row>
    <row r="39" ht="54.0" customHeight="1">
      <c r="A39" s="189"/>
      <c r="B39" s="189"/>
      <c r="C39" s="189"/>
      <c r="D39" s="189"/>
      <c r="E39" s="189"/>
      <c r="F39" s="189"/>
      <c r="G39" s="189"/>
      <c r="H39" s="334" t="s">
        <v>812</v>
      </c>
      <c r="I39" s="335" t="s">
        <v>813</v>
      </c>
      <c r="J39" s="336" t="s">
        <v>814</v>
      </c>
      <c r="K39" s="337" t="s">
        <v>815</v>
      </c>
      <c r="L39" s="338" t="s">
        <v>816</v>
      </c>
      <c r="M39" s="339" t="s">
        <v>817</v>
      </c>
      <c r="N39" s="340" t="s">
        <v>818</v>
      </c>
      <c r="O39" s="341" t="s">
        <v>819</v>
      </c>
      <c r="P39" s="341" t="s">
        <v>820</v>
      </c>
      <c r="Q39" s="337" t="s">
        <v>821</v>
      </c>
      <c r="R39" s="342" t="s">
        <v>822</v>
      </c>
      <c r="S39" s="342" t="s">
        <v>823</v>
      </c>
      <c r="T39" s="342" t="s">
        <v>824</v>
      </c>
      <c r="U39" s="343" t="s">
        <v>825</v>
      </c>
      <c r="V39" s="344" t="s">
        <v>826</v>
      </c>
      <c r="W39" s="345" t="s">
        <v>827</v>
      </c>
      <c r="X39" s="343" t="s">
        <v>828</v>
      </c>
      <c r="Y39" s="346" t="s">
        <v>829</v>
      </c>
      <c r="Z39" s="11"/>
      <c r="AA39" s="189" t="s">
        <v>830</v>
      </c>
      <c r="AB39" s="189"/>
      <c r="AC39" s="264"/>
      <c r="AD39" s="11"/>
      <c r="AE39" s="11"/>
      <c r="AF39" s="11"/>
      <c r="AG39" s="11"/>
      <c r="AH39" s="11"/>
      <c r="AI39" s="11"/>
      <c r="AJ39" s="11"/>
      <c r="AK39" s="11"/>
    </row>
    <row r="40" ht="13.5" customHeight="1">
      <c r="A40" s="287"/>
      <c r="B40" s="347" t="s">
        <v>831</v>
      </c>
      <c r="C40" s="25"/>
      <c r="D40" s="25"/>
      <c r="E40" s="25"/>
      <c r="F40" s="25"/>
      <c r="G40" s="293"/>
      <c r="H40" s="348"/>
      <c r="I40" s="349"/>
      <c r="J40" s="350" t="s">
        <v>1358</v>
      </c>
      <c r="K40" s="128"/>
      <c r="L40" s="128"/>
      <c r="M40" s="128"/>
      <c r="N40" s="128"/>
      <c r="O40" s="128"/>
      <c r="P40" s="128"/>
      <c r="Q40" s="128"/>
      <c r="R40" s="128"/>
      <c r="S40" s="128"/>
      <c r="T40" s="128"/>
      <c r="U40" s="128"/>
      <c r="V40" s="331"/>
      <c r="W40" s="350" t="s">
        <v>835</v>
      </c>
      <c r="X40" s="331"/>
      <c r="Y40" s="293"/>
      <c r="Z40" s="11"/>
      <c r="AA40" s="189" t="s">
        <v>836</v>
      </c>
      <c r="AB40" s="285" t="s">
        <v>726</v>
      </c>
      <c r="AC40" s="264"/>
      <c r="AD40" s="11"/>
      <c r="AE40" s="11"/>
      <c r="AF40" s="11"/>
      <c r="AG40" s="11"/>
      <c r="AH40" s="11"/>
      <c r="AI40" s="11"/>
      <c r="AJ40" s="11"/>
      <c r="AK40" s="11"/>
    </row>
    <row r="41" ht="13.5" customHeight="1">
      <c r="A41" s="352">
        <v>1.0</v>
      </c>
      <c r="B41" s="353" t="s">
        <v>275</v>
      </c>
      <c r="C41" s="128"/>
      <c r="D41" s="128"/>
      <c r="E41" s="128"/>
      <c r="F41" s="128"/>
      <c r="G41" s="129"/>
      <c r="H41" s="354">
        <v>3.5</v>
      </c>
      <c r="I41" s="355">
        <v>1.0</v>
      </c>
      <c r="J41" s="356" t="s">
        <v>838</v>
      </c>
      <c r="K41" s="421" t="s">
        <v>838</v>
      </c>
      <c r="L41" s="357"/>
      <c r="M41" s="421" t="s">
        <v>838</v>
      </c>
      <c r="N41" s="358"/>
      <c r="O41" s="357"/>
      <c r="P41" s="421" t="s">
        <v>838</v>
      </c>
      <c r="Q41" s="354" t="s">
        <v>838</v>
      </c>
      <c r="R41" s="358"/>
      <c r="S41" s="358"/>
      <c r="T41" s="358"/>
      <c r="U41" s="359"/>
      <c r="V41" s="360"/>
      <c r="W41" s="361">
        <v>0.0</v>
      </c>
      <c r="X41" s="362">
        <v>0.0</v>
      </c>
      <c r="Y41" s="363">
        <v>0.0</v>
      </c>
      <c r="Z41" s="285"/>
      <c r="AA41" s="189" t="s">
        <v>724</v>
      </c>
      <c r="AB41" s="285" t="s">
        <v>71</v>
      </c>
      <c r="AC41" s="364"/>
      <c r="AD41" s="285"/>
      <c r="AE41" s="285"/>
      <c r="AF41" s="285"/>
      <c r="AG41" s="285"/>
      <c r="AH41" s="285"/>
      <c r="AI41" s="285"/>
      <c r="AJ41" s="285"/>
      <c r="AK41" s="285"/>
    </row>
    <row r="42" ht="13.5" customHeight="1">
      <c r="A42" s="352">
        <f t="shared" ref="A42:A65" si="1">1+A41</f>
        <v>2</v>
      </c>
      <c r="B42" s="353" t="s">
        <v>1330</v>
      </c>
      <c r="C42" s="128"/>
      <c r="D42" s="128"/>
      <c r="E42" s="128"/>
      <c r="F42" s="128"/>
      <c r="G42" s="129"/>
      <c r="H42" s="354">
        <v>12.0</v>
      </c>
      <c r="I42" s="355">
        <v>2.0</v>
      </c>
      <c r="J42" s="356" t="s">
        <v>838</v>
      </c>
      <c r="K42" s="421" t="s">
        <v>838</v>
      </c>
      <c r="L42" s="357"/>
      <c r="M42" s="357"/>
      <c r="N42" s="358"/>
      <c r="O42" s="357"/>
      <c r="P42" s="421" t="s">
        <v>838</v>
      </c>
      <c r="Q42" s="358"/>
      <c r="R42" s="358"/>
      <c r="S42" s="358"/>
      <c r="T42" s="358"/>
      <c r="U42" s="359"/>
      <c r="V42" s="360"/>
      <c r="W42" s="361">
        <v>0.0</v>
      </c>
      <c r="X42" s="362">
        <v>0.0</v>
      </c>
      <c r="Y42" s="363">
        <v>0.0</v>
      </c>
      <c r="Z42" s="285"/>
      <c r="AA42" s="189"/>
      <c r="AB42" s="285"/>
      <c r="AC42" s="364"/>
      <c r="AD42" s="285"/>
      <c r="AE42" s="285"/>
      <c r="AF42" s="285"/>
      <c r="AG42" s="285"/>
      <c r="AH42" s="285"/>
      <c r="AI42" s="285"/>
      <c r="AJ42" s="285"/>
      <c r="AK42" s="285"/>
    </row>
    <row r="43" ht="13.5" customHeight="1">
      <c r="A43" s="352">
        <f t="shared" si="1"/>
        <v>3</v>
      </c>
      <c r="B43" s="353" t="s">
        <v>276</v>
      </c>
      <c r="C43" s="128"/>
      <c r="D43" s="128"/>
      <c r="E43" s="128"/>
      <c r="F43" s="128"/>
      <c r="G43" s="129"/>
      <c r="H43" s="354">
        <v>14.0</v>
      </c>
      <c r="I43" s="355">
        <v>4.0</v>
      </c>
      <c r="J43" s="356" t="s">
        <v>838</v>
      </c>
      <c r="K43" s="421" t="s">
        <v>838</v>
      </c>
      <c r="L43" s="357"/>
      <c r="M43" s="357"/>
      <c r="N43" s="358"/>
      <c r="O43" s="357"/>
      <c r="P43" s="421" t="s">
        <v>838</v>
      </c>
      <c r="Q43" s="358"/>
      <c r="R43" s="358"/>
      <c r="S43" s="358"/>
      <c r="T43" s="358"/>
      <c r="U43" s="359"/>
      <c r="V43" s="360"/>
      <c r="W43" s="361">
        <v>0.0</v>
      </c>
      <c r="X43" s="362">
        <v>0.0</v>
      </c>
      <c r="Y43" s="363">
        <v>0.0</v>
      </c>
      <c r="Z43" s="285"/>
      <c r="AA43" s="189"/>
      <c r="AB43" s="285"/>
      <c r="AC43" s="364"/>
      <c r="AD43" s="285"/>
      <c r="AE43" s="285"/>
      <c r="AF43" s="285"/>
      <c r="AG43" s="285"/>
      <c r="AH43" s="285"/>
      <c r="AI43" s="285"/>
      <c r="AJ43" s="285"/>
      <c r="AK43" s="285"/>
    </row>
    <row r="44" ht="13.5" customHeight="1">
      <c r="A44" s="352">
        <f t="shared" si="1"/>
        <v>4</v>
      </c>
      <c r="B44" s="353" t="s">
        <v>280</v>
      </c>
      <c r="C44" s="128"/>
      <c r="D44" s="128"/>
      <c r="E44" s="128"/>
      <c r="F44" s="128"/>
      <c r="G44" s="129"/>
      <c r="H44" s="354">
        <v>9.0</v>
      </c>
      <c r="I44" s="355">
        <v>3.0</v>
      </c>
      <c r="J44" s="356" t="s">
        <v>838</v>
      </c>
      <c r="K44" s="421" t="s">
        <v>838</v>
      </c>
      <c r="L44" s="357"/>
      <c r="M44" s="357"/>
      <c r="N44" s="358"/>
      <c r="O44" s="357"/>
      <c r="P44" s="421" t="s">
        <v>838</v>
      </c>
      <c r="Q44" s="358"/>
      <c r="R44" s="358"/>
      <c r="S44" s="358"/>
      <c r="T44" s="358"/>
      <c r="U44" s="359"/>
      <c r="V44" s="360"/>
      <c r="W44" s="361">
        <v>0.0</v>
      </c>
      <c r="X44" s="362">
        <v>0.0</v>
      </c>
      <c r="Y44" s="363">
        <v>0.0</v>
      </c>
      <c r="Z44" s="285"/>
      <c r="AA44" s="189"/>
      <c r="AB44" s="285"/>
      <c r="AC44" s="364"/>
      <c r="AD44" s="285"/>
      <c r="AE44" s="285"/>
      <c r="AF44" s="285"/>
      <c r="AG44" s="285"/>
      <c r="AH44" s="285"/>
      <c r="AI44" s="285"/>
      <c r="AJ44" s="285"/>
      <c r="AK44" s="285"/>
    </row>
    <row r="45" ht="13.5" customHeight="1">
      <c r="A45" s="352">
        <f t="shared" si="1"/>
        <v>5</v>
      </c>
      <c r="B45" s="353" t="s">
        <v>281</v>
      </c>
      <c r="C45" s="128"/>
      <c r="D45" s="128"/>
      <c r="E45" s="128"/>
      <c r="F45" s="128"/>
      <c r="G45" s="129"/>
      <c r="H45" s="354">
        <v>2.5</v>
      </c>
      <c r="I45" s="355">
        <v>1.0</v>
      </c>
      <c r="J45" s="356" t="s">
        <v>838</v>
      </c>
      <c r="K45" s="421" t="s">
        <v>838</v>
      </c>
      <c r="L45" s="357"/>
      <c r="M45" s="421" t="s">
        <v>838</v>
      </c>
      <c r="N45" s="358"/>
      <c r="O45" s="357"/>
      <c r="P45" s="421" t="s">
        <v>838</v>
      </c>
      <c r="Q45" s="358"/>
      <c r="R45" s="358"/>
      <c r="S45" s="358"/>
      <c r="T45" s="358"/>
      <c r="U45" s="359"/>
      <c r="V45" s="360"/>
      <c r="W45" s="361">
        <v>0.0</v>
      </c>
      <c r="X45" s="362">
        <v>0.0</v>
      </c>
      <c r="Y45" s="363">
        <v>0.0</v>
      </c>
      <c r="Z45" s="285"/>
      <c r="AA45" s="189"/>
      <c r="AB45" s="285"/>
      <c r="AC45" s="364"/>
      <c r="AD45" s="285"/>
      <c r="AE45" s="285"/>
      <c r="AF45" s="285"/>
      <c r="AG45" s="285"/>
      <c r="AH45" s="285"/>
      <c r="AI45" s="285"/>
      <c r="AJ45" s="285"/>
      <c r="AK45" s="285"/>
    </row>
    <row r="46" ht="13.5" customHeight="1">
      <c r="A46" s="352">
        <f t="shared" si="1"/>
        <v>6</v>
      </c>
      <c r="B46" s="365"/>
      <c r="C46" s="128"/>
      <c r="D46" s="128"/>
      <c r="E46" s="128"/>
      <c r="F46" s="128"/>
      <c r="G46" s="129"/>
      <c r="H46" s="358">
        <v>0.0</v>
      </c>
      <c r="I46" s="359">
        <v>0.0</v>
      </c>
      <c r="J46" s="366"/>
      <c r="K46" s="357"/>
      <c r="L46" s="357"/>
      <c r="M46" s="357"/>
      <c r="N46" s="358"/>
      <c r="O46" s="357"/>
      <c r="P46" s="357"/>
      <c r="Q46" s="358"/>
      <c r="R46" s="358"/>
      <c r="S46" s="358"/>
      <c r="T46" s="358"/>
      <c r="U46" s="359"/>
      <c r="V46" s="360"/>
      <c r="W46" s="361">
        <v>0.0</v>
      </c>
      <c r="X46" s="362">
        <v>0.0</v>
      </c>
      <c r="Y46" s="363">
        <v>0.0</v>
      </c>
      <c r="Z46" s="285"/>
      <c r="AA46" s="189"/>
      <c r="AB46" s="285"/>
      <c r="AC46" s="364"/>
      <c r="AD46" s="285"/>
      <c r="AE46" s="285"/>
      <c r="AF46" s="285"/>
      <c r="AG46" s="285"/>
      <c r="AH46" s="285"/>
      <c r="AI46" s="285"/>
      <c r="AJ46" s="285"/>
      <c r="AK46" s="285"/>
    </row>
    <row r="47" ht="13.5" customHeight="1">
      <c r="A47" s="352">
        <f t="shared" si="1"/>
        <v>7</v>
      </c>
      <c r="B47" s="365"/>
      <c r="C47" s="128"/>
      <c r="D47" s="128"/>
      <c r="E47" s="128"/>
      <c r="F47" s="128"/>
      <c r="G47" s="129"/>
      <c r="H47" s="358">
        <v>0.0</v>
      </c>
      <c r="I47" s="359">
        <v>0.0</v>
      </c>
      <c r="J47" s="366"/>
      <c r="K47" s="357"/>
      <c r="L47" s="357"/>
      <c r="M47" s="357"/>
      <c r="N47" s="358"/>
      <c r="O47" s="357"/>
      <c r="P47" s="357"/>
      <c r="Q47" s="358"/>
      <c r="R47" s="358"/>
      <c r="S47" s="358"/>
      <c r="T47" s="358"/>
      <c r="U47" s="359"/>
      <c r="V47" s="360"/>
      <c r="W47" s="361">
        <v>0.0</v>
      </c>
      <c r="X47" s="362">
        <v>0.0</v>
      </c>
      <c r="Y47" s="363">
        <v>0.0</v>
      </c>
      <c r="Z47" s="285"/>
      <c r="AA47" s="189"/>
      <c r="AB47" s="285"/>
      <c r="AC47" s="364"/>
      <c r="AD47" s="285"/>
      <c r="AE47" s="285"/>
      <c r="AF47" s="285"/>
      <c r="AG47" s="285"/>
      <c r="AH47" s="285"/>
      <c r="AI47" s="285"/>
      <c r="AJ47" s="285"/>
      <c r="AK47" s="285"/>
    </row>
    <row r="48" ht="13.5" customHeight="1">
      <c r="A48" s="352">
        <f t="shared" si="1"/>
        <v>8</v>
      </c>
      <c r="B48" s="365"/>
      <c r="C48" s="128"/>
      <c r="D48" s="128"/>
      <c r="E48" s="128"/>
      <c r="F48" s="128"/>
      <c r="G48" s="129"/>
      <c r="H48" s="358">
        <v>0.0</v>
      </c>
      <c r="I48" s="359">
        <v>0.0</v>
      </c>
      <c r="J48" s="366"/>
      <c r="K48" s="357"/>
      <c r="L48" s="357"/>
      <c r="M48" s="357"/>
      <c r="N48" s="358"/>
      <c r="O48" s="357"/>
      <c r="P48" s="357"/>
      <c r="Q48" s="358"/>
      <c r="R48" s="358"/>
      <c r="S48" s="358"/>
      <c r="T48" s="358"/>
      <c r="U48" s="359"/>
      <c r="V48" s="360"/>
      <c r="W48" s="361">
        <v>0.0</v>
      </c>
      <c r="X48" s="362">
        <v>0.0</v>
      </c>
      <c r="Y48" s="363">
        <v>0.0</v>
      </c>
      <c r="Z48" s="285"/>
      <c r="AA48" s="189"/>
      <c r="AB48" s="285"/>
      <c r="AC48" s="364"/>
      <c r="AD48" s="285"/>
      <c r="AE48" s="285"/>
      <c r="AF48" s="285"/>
      <c r="AG48" s="285"/>
      <c r="AH48" s="285"/>
      <c r="AI48" s="285"/>
      <c r="AJ48" s="285"/>
      <c r="AK48" s="285"/>
    </row>
    <row r="49" ht="13.5" customHeight="1">
      <c r="A49" s="352">
        <f t="shared" si="1"/>
        <v>9</v>
      </c>
      <c r="B49" s="365"/>
      <c r="C49" s="128"/>
      <c r="D49" s="128"/>
      <c r="E49" s="128"/>
      <c r="F49" s="128"/>
      <c r="G49" s="129"/>
      <c r="H49" s="358">
        <v>0.0</v>
      </c>
      <c r="I49" s="359">
        <v>0.0</v>
      </c>
      <c r="J49" s="366"/>
      <c r="K49" s="357"/>
      <c r="L49" s="357"/>
      <c r="M49" s="357"/>
      <c r="N49" s="358"/>
      <c r="O49" s="357"/>
      <c r="P49" s="357"/>
      <c r="Q49" s="358"/>
      <c r="R49" s="358"/>
      <c r="S49" s="358"/>
      <c r="T49" s="358"/>
      <c r="U49" s="359"/>
      <c r="V49" s="360"/>
      <c r="W49" s="361">
        <v>0.0</v>
      </c>
      <c r="X49" s="362">
        <v>0.0</v>
      </c>
      <c r="Y49" s="363">
        <v>0.0</v>
      </c>
      <c r="Z49" s="285"/>
      <c r="AA49" s="189"/>
      <c r="AB49" s="285"/>
      <c r="AC49" s="364"/>
      <c r="AD49" s="285"/>
      <c r="AE49" s="285"/>
      <c r="AF49" s="285"/>
      <c r="AG49" s="285"/>
      <c r="AH49" s="285"/>
      <c r="AI49" s="285"/>
      <c r="AJ49" s="285"/>
      <c r="AK49" s="285"/>
    </row>
    <row r="50" ht="13.5" customHeight="1">
      <c r="A50" s="352">
        <f t="shared" si="1"/>
        <v>10</v>
      </c>
      <c r="B50" s="365"/>
      <c r="C50" s="128"/>
      <c r="D50" s="128"/>
      <c r="E50" s="128"/>
      <c r="F50" s="128"/>
      <c r="G50" s="129"/>
      <c r="H50" s="358">
        <v>0.0</v>
      </c>
      <c r="I50" s="359">
        <v>0.0</v>
      </c>
      <c r="J50" s="366"/>
      <c r="K50" s="357"/>
      <c r="L50" s="357"/>
      <c r="M50" s="357"/>
      <c r="N50" s="358"/>
      <c r="O50" s="357"/>
      <c r="P50" s="357"/>
      <c r="Q50" s="358"/>
      <c r="R50" s="358"/>
      <c r="S50" s="358"/>
      <c r="T50" s="358"/>
      <c r="U50" s="359"/>
      <c r="V50" s="360"/>
      <c r="W50" s="361">
        <v>0.0</v>
      </c>
      <c r="X50" s="362">
        <v>0.0</v>
      </c>
      <c r="Y50" s="363">
        <v>0.0</v>
      </c>
      <c r="Z50" s="285"/>
      <c r="AA50" s="189"/>
      <c r="AB50" s="285"/>
      <c r="AC50" s="364"/>
      <c r="AD50" s="285"/>
      <c r="AE50" s="285"/>
      <c r="AF50" s="285"/>
      <c r="AG50" s="285"/>
      <c r="AH50" s="285"/>
      <c r="AI50" s="285"/>
      <c r="AJ50" s="285"/>
      <c r="AK50" s="285"/>
    </row>
    <row r="51" ht="13.5" customHeight="1">
      <c r="A51" s="352">
        <f t="shared" si="1"/>
        <v>11</v>
      </c>
      <c r="B51" s="365"/>
      <c r="C51" s="128"/>
      <c r="D51" s="128"/>
      <c r="E51" s="128"/>
      <c r="F51" s="128"/>
      <c r="G51" s="129"/>
      <c r="H51" s="358">
        <v>0.0</v>
      </c>
      <c r="I51" s="359">
        <v>0.0</v>
      </c>
      <c r="J51" s="366"/>
      <c r="K51" s="357"/>
      <c r="L51" s="357"/>
      <c r="M51" s="357"/>
      <c r="N51" s="358"/>
      <c r="O51" s="357"/>
      <c r="P51" s="357"/>
      <c r="Q51" s="358"/>
      <c r="R51" s="358"/>
      <c r="S51" s="358"/>
      <c r="T51" s="358"/>
      <c r="U51" s="359"/>
      <c r="V51" s="360"/>
      <c r="W51" s="361">
        <v>0.0</v>
      </c>
      <c r="X51" s="362">
        <v>0.0</v>
      </c>
      <c r="Y51" s="363">
        <v>0.0</v>
      </c>
      <c r="Z51" s="285"/>
      <c r="AA51" s="189"/>
      <c r="AB51" s="285"/>
      <c r="AC51" s="364"/>
      <c r="AD51" s="285"/>
      <c r="AE51" s="285"/>
      <c r="AF51" s="285"/>
      <c r="AG51" s="285"/>
      <c r="AH51" s="285"/>
      <c r="AI51" s="285"/>
      <c r="AJ51" s="285"/>
      <c r="AK51" s="285"/>
    </row>
    <row r="52" ht="13.5" customHeight="1">
      <c r="A52" s="352">
        <f t="shared" si="1"/>
        <v>12</v>
      </c>
      <c r="B52" s="365"/>
      <c r="C52" s="128"/>
      <c r="D52" s="128"/>
      <c r="E52" s="128"/>
      <c r="F52" s="128"/>
      <c r="G52" s="129"/>
      <c r="H52" s="358">
        <v>0.0</v>
      </c>
      <c r="I52" s="359">
        <v>0.0</v>
      </c>
      <c r="J52" s="366"/>
      <c r="K52" s="357"/>
      <c r="L52" s="357"/>
      <c r="M52" s="357"/>
      <c r="N52" s="358"/>
      <c r="O52" s="357"/>
      <c r="P52" s="357"/>
      <c r="Q52" s="358"/>
      <c r="R52" s="358"/>
      <c r="S52" s="358"/>
      <c r="T52" s="358"/>
      <c r="U52" s="359"/>
      <c r="V52" s="360"/>
      <c r="W52" s="361">
        <v>0.0</v>
      </c>
      <c r="X52" s="362">
        <v>0.0</v>
      </c>
      <c r="Y52" s="363">
        <v>0.0</v>
      </c>
      <c r="Z52" s="285"/>
      <c r="AA52" s="367" t="s">
        <v>839</v>
      </c>
      <c r="AB52" s="285" t="s">
        <v>852</v>
      </c>
      <c r="AC52" s="364"/>
      <c r="AD52" s="285"/>
      <c r="AE52" s="285"/>
      <c r="AF52" s="285"/>
      <c r="AG52" s="285"/>
      <c r="AH52" s="285"/>
      <c r="AI52" s="285"/>
      <c r="AJ52" s="285"/>
      <c r="AK52" s="285"/>
    </row>
    <row r="53" ht="13.5" customHeight="1">
      <c r="A53" s="352">
        <f t="shared" si="1"/>
        <v>13</v>
      </c>
      <c r="B53" s="365"/>
      <c r="C53" s="128"/>
      <c r="D53" s="128"/>
      <c r="E53" s="128"/>
      <c r="F53" s="128"/>
      <c r="G53" s="129"/>
      <c r="H53" s="358">
        <v>0.0</v>
      </c>
      <c r="I53" s="359">
        <v>0.0</v>
      </c>
      <c r="J53" s="366"/>
      <c r="K53" s="357"/>
      <c r="L53" s="357"/>
      <c r="M53" s="357"/>
      <c r="N53" s="358"/>
      <c r="O53" s="357"/>
      <c r="P53" s="357"/>
      <c r="Q53" s="358"/>
      <c r="R53" s="358"/>
      <c r="S53" s="358"/>
      <c r="T53" s="358"/>
      <c r="U53" s="359"/>
      <c r="V53" s="360"/>
      <c r="W53" s="361">
        <v>0.0</v>
      </c>
      <c r="X53" s="362">
        <v>0.0</v>
      </c>
      <c r="Y53" s="363">
        <v>0.0</v>
      </c>
      <c r="Z53" s="285"/>
      <c r="AA53" s="285" t="s">
        <v>841</v>
      </c>
      <c r="AB53" s="285" t="s">
        <v>853</v>
      </c>
      <c r="AC53" s="364"/>
      <c r="AD53" s="285"/>
      <c r="AE53" s="285"/>
      <c r="AF53" s="285"/>
      <c r="AG53" s="285"/>
      <c r="AH53" s="285"/>
      <c r="AI53" s="285"/>
      <c r="AJ53" s="285"/>
      <c r="AK53" s="285"/>
    </row>
    <row r="54" ht="13.5" customHeight="1">
      <c r="A54" s="352">
        <f t="shared" si="1"/>
        <v>14</v>
      </c>
      <c r="B54" s="365"/>
      <c r="C54" s="128"/>
      <c r="D54" s="128"/>
      <c r="E54" s="128"/>
      <c r="F54" s="128"/>
      <c r="G54" s="129"/>
      <c r="H54" s="358">
        <v>0.0</v>
      </c>
      <c r="I54" s="359">
        <v>0.0</v>
      </c>
      <c r="J54" s="366"/>
      <c r="K54" s="357"/>
      <c r="L54" s="357"/>
      <c r="M54" s="357"/>
      <c r="N54" s="358"/>
      <c r="O54" s="357"/>
      <c r="P54" s="357"/>
      <c r="Q54" s="358"/>
      <c r="R54" s="358"/>
      <c r="S54" s="358"/>
      <c r="T54" s="358"/>
      <c r="U54" s="359"/>
      <c r="V54" s="360"/>
      <c r="W54" s="361">
        <v>0.0</v>
      </c>
      <c r="X54" s="362">
        <v>0.0</v>
      </c>
      <c r="Y54" s="363">
        <v>0.0</v>
      </c>
      <c r="Z54" s="285"/>
      <c r="AA54" s="285" t="s">
        <v>842</v>
      </c>
      <c r="AB54" s="285" t="s">
        <v>854</v>
      </c>
      <c r="AC54" s="364"/>
      <c r="AD54" s="285"/>
      <c r="AE54" s="285"/>
      <c r="AF54" s="285"/>
      <c r="AG54" s="285"/>
      <c r="AH54" s="285"/>
      <c r="AI54" s="285"/>
      <c r="AJ54" s="285"/>
      <c r="AK54" s="285"/>
    </row>
    <row r="55" ht="13.5" customHeight="1">
      <c r="A55" s="352">
        <f t="shared" si="1"/>
        <v>15</v>
      </c>
      <c r="B55" s="365"/>
      <c r="C55" s="128"/>
      <c r="D55" s="128"/>
      <c r="E55" s="128"/>
      <c r="F55" s="128"/>
      <c r="G55" s="129"/>
      <c r="H55" s="358">
        <v>0.0</v>
      </c>
      <c r="I55" s="359">
        <v>0.0</v>
      </c>
      <c r="J55" s="366"/>
      <c r="K55" s="357"/>
      <c r="L55" s="357"/>
      <c r="M55" s="357"/>
      <c r="N55" s="358"/>
      <c r="O55" s="357"/>
      <c r="P55" s="357"/>
      <c r="Q55" s="358"/>
      <c r="R55" s="358"/>
      <c r="S55" s="358"/>
      <c r="T55" s="358"/>
      <c r="U55" s="359"/>
      <c r="V55" s="360"/>
      <c r="W55" s="361">
        <v>0.0</v>
      </c>
      <c r="X55" s="362">
        <v>0.0</v>
      </c>
      <c r="Y55" s="363">
        <v>0.0</v>
      </c>
      <c r="Z55" s="285"/>
      <c r="AA55" s="285" t="s">
        <v>844</v>
      </c>
      <c r="AB55" s="285" t="s">
        <v>855</v>
      </c>
      <c r="AC55" s="364"/>
      <c r="AD55" s="285"/>
      <c r="AE55" s="285"/>
      <c r="AF55" s="285"/>
      <c r="AG55" s="285"/>
      <c r="AH55" s="285"/>
      <c r="AI55" s="285"/>
      <c r="AJ55" s="285"/>
      <c r="AK55" s="285"/>
    </row>
    <row r="56" ht="13.5" customHeight="1">
      <c r="A56" s="352">
        <f t="shared" si="1"/>
        <v>16</v>
      </c>
      <c r="B56" s="365"/>
      <c r="C56" s="128"/>
      <c r="D56" s="128"/>
      <c r="E56" s="128"/>
      <c r="F56" s="128"/>
      <c r="G56" s="129"/>
      <c r="H56" s="358">
        <v>0.0</v>
      </c>
      <c r="I56" s="359">
        <v>0.0</v>
      </c>
      <c r="J56" s="366"/>
      <c r="K56" s="357"/>
      <c r="L56" s="357"/>
      <c r="M56" s="357"/>
      <c r="N56" s="358"/>
      <c r="O56" s="357"/>
      <c r="P56" s="357"/>
      <c r="Q56" s="358"/>
      <c r="R56" s="358"/>
      <c r="S56" s="358"/>
      <c r="T56" s="358"/>
      <c r="U56" s="359"/>
      <c r="V56" s="360"/>
      <c r="W56" s="361">
        <v>0.0</v>
      </c>
      <c r="X56" s="362">
        <v>0.0</v>
      </c>
      <c r="Y56" s="363">
        <v>0.0</v>
      </c>
      <c r="Z56" s="285"/>
      <c r="AA56" s="285" t="s">
        <v>845</v>
      </c>
      <c r="AB56" s="285" t="s">
        <v>856</v>
      </c>
      <c r="AC56" s="364"/>
      <c r="AD56" s="285"/>
      <c r="AE56" s="285"/>
      <c r="AF56" s="285"/>
      <c r="AG56" s="285"/>
      <c r="AH56" s="285"/>
      <c r="AI56" s="285"/>
      <c r="AJ56" s="285"/>
      <c r="AK56" s="285"/>
    </row>
    <row r="57" ht="13.5" customHeight="1">
      <c r="A57" s="352">
        <f t="shared" si="1"/>
        <v>17</v>
      </c>
      <c r="B57" s="365"/>
      <c r="C57" s="128"/>
      <c r="D57" s="128"/>
      <c r="E57" s="128"/>
      <c r="F57" s="128"/>
      <c r="G57" s="129"/>
      <c r="H57" s="358">
        <v>0.0</v>
      </c>
      <c r="I57" s="359">
        <v>0.0</v>
      </c>
      <c r="J57" s="366"/>
      <c r="K57" s="357"/>
      <c r="L57" s="357"/>
      <c r="M57" s="357"/>
      <c r="N57" s="358"/>
      <c r="O57" s="357"/>
      <c r="P57" s="357"/>
      <c r="Q57" s="358"/>
      <c r="R57" s="358"/>
      <c r="S57" s="358"/>
      <c r="T57" s="358"/>
      <c r="U57" s="359"/>
      <c r="V57" s="360"/>
      <c r="W57" s="361">
        <v>0.0</v>
      </c>
      <c r="X57" s="362">
        <v>0.0</v>
      </c>
      <c r="Y57" s="363">
        <v>0.0</v>
      </c>
      <c r="Z57" s="285"/>
      <c r="AA57" s="285" t="s">
        <v>846</v>
      </c>
      <c r="AB57" s="285" t="s">
        <v>857</v>
      </c>
      <c r="AC57" s="364"/>
      <c r="AD57" s="285"/>
      <c r="AE57" s="285"/>
      <c r="AF57" s="285"/>
      <c r="AG57" s="285"/>
      <c r="AH57" s="285"/>
      <c r="AI57" s="285"/>
      <c r="AJ57" s="285"/>
      <c r="AK57" s="285"/>
    </row>
    <row r="58" ht="13.5" customHeight="1">
      <c r="A58" s="352">
        <f t="shared" si="1"/>
        <v>18</v>
      </c>
      <c r="B58" s="365"/>
      <c r="C58" s="128"/>
      <c r="D58" s="128"/>
      <c r="E58" s="128"/>
      <c r="F58" s="128"/>
      <c r="G58" s="129"/>
      <c r="H58" s="358">
        <v>0.0</v>
      </c>
      <c r="I58" s="359">
        <v>0.0</v>
      </c>
      <c r="J58" s="366"/>
      <c r="K58" s="357"/>
      <c r="L58" s="357"/>
      <c r="M58" s="357"/>
      <c r="N58" s="358"/>
      <c r="O58" s="357"/>
      <c r="P58" s="357"/>
      <c r="Q58" s="358"/>
      <c r="R58" s="358"/>
      <c r="S58" s="358"/>
      <c r="T58" s="358"/>
      <c r="U58" s="359"/>
      <c r="V58" s="360"/>
      <c r="W58" s="361">
        <v>0.0</v>
      </c>
      <c r="X58" s="362">
        <v>0.0</v>
      </c>
      <c r="Y58" s="363">
        <v>0.0</v>
      </c>
      <c r="Z58" s="285"/>
      <c r="AA58" s="285" t="s">
        <v>848</v>
      </c>
      <c r="AB58" s="285"/>
      <c r="AC58" s="364"/>
      <c r="AD58" s="285"/>
      <c r="AE58" s="285"/>
      <c r="AF58" s="285"/>
      <c r="AG58" s="285"/>
      <c r="AH58" s="285"/>
      <c r="AI58" s="285"/>
      <c r="AJ58" s="285"/>
      <c r="AK58" s="285"/>
    </row>
    <row r="59" ht="13.5" customHeight="1">
      <c r="A59" s="352">
        <f t="shared" si="1"/>
        <v>19</v>
      </c>
      <c r="B59" s="365"/>
      <c r="C59" s="128"/>
      <c r="D59" s="128"/>
      <c r="E59" s="128"/>
      <c r="F59" s="128"/>
      <c r="G59" s="129"/>
      <c r="H59" s="358">
        <v>0.0</v>
      </c>
      <c r="I59" s="359">
        <v>0.0</v>
      </c>
      <c r="J59" s="366"/>
      <c r="K59" s="357"/>
      <c r="L59" s="357"/>
      <c r="M59" s="357"/>
      <c r="N59" s="358"/>
      <c r="O59" s="357"/>
      <c r="P59" s="357"/>
      <c r="Q59" s="358"/>
      <c r="R59" s="358"/>
      <c r="S59" s="358"/>
      <c r="T59" s="358"/>
      <c r="U59" s="359"/>
      <c r="V59" s="360"/>
      <c r="W59" s="361">
        <v>0.0</v>
      </c>
      <c r="X59" s="362">
        <v>0.0</v>
      </c>
      <c r="Y59" s="363">
        <v>0.0</v>
      </c>
      <c r="Z59" s="285"/>
      <c r="AA59" s="285"/>
      <c r="AB59" s="285"/>
      <c r="AC59" s="364"/>
      <c r="AD59" s="285"/>
      <c r="AE59" s="285"/>
      <c r="AF59" s="285"/>
      <c r="AG59" s="285"/>
      <c r="AH59" s="285"/>
      <c r="AI59" s="285"/>
      <c r="AJ59" s="285"/>
      <c r="AK59" s="285"/>
    </row>
    <row r="60" ht="13.5" customHeight="1">
      <c r="A60" s="352">
        <f t="shared" si="1"/>
        <v>20</v>
      </c>
      <c r="B60" s="365"/>
      <c r="C60" s="128"/>
      <c r="D60" s="128"/>
      <c r="E60" s="128"/>
      <c r="F60" s="128"/>
      <c r="G60" s="129"/>
      <c r="H60" s="358">
        <v>0.0</v>
      </c>
      <c r="I60" s="359">
        <v>0.0</v>
      </c>
      <c r="J60" s="366"/>
      <c r="K60" s="357"/>
      <c r="L60" s="357"/>
      <c r="M60" s="357"/>
      <c r="N60" s="358"/>
      <c r="O60" s="357"/>
      <c r="P60" s="357"/>
      <c r="Q60" s="358"/>
      <c r="R60" s="358"/>
      <c r="S60" s="358"/>
      <c r="T60" s="358"/>
      <c r="U60" s="359"/>
      <c r="V60" s="360"/>
      <c r="W60" s="361">
        <v>0.0</v>
      </c>
      <c r="X60" s="362">
        <v>0.0</v>
      </c>
      <c r="Y60" s="363">
        <v>0.0</v>
      </c>
      <c r="Z60" s="285"/>
      <c r="AA60" s="285"/>
      <c r="AB60" s="285"/>
      <c r="AC60" s="364"/>
      <c r="AD60" s="285"/>
      <c r="AE60" s="285"/>
      <c r="AF60" s="285"/>
      <c r="AG60" s="285"/>
      <c r="AH60" s="285"/>
      <c r="AI60" s="285"/>
      <c r="AJ60" s="285"/>
      <c r="AK60" s="285"/>
    </row>
    <row r="61" ht="13.5" customHeight="1">
      <c r="A61" s="352">
        <f t="shared" si="1"/>
        <v>21</v>
      </c>
      <c r="B61" s="365"/>
      <c r="C61" s="128"/>
      <c r="D61" s="128"/>
      <c r="E61" s="128"/>
      <c r="F61" s="128"/>
      <c r="G61" s="129"/>
      <c r="H61" s="358">
        <v>0.0</v>
      </c>
      <c r="I61" s="359">
        <v>0.0</v>
      </c>
      <c r="J61" s="366"/>
      <c r="K61" s="357"/>
      <c r="L61" s="357"/>
      <c r="M61" s="357"/>
      <c r="N61" s="358"/>
      <c r="O61" s="357"/>
      <c r="P61" s="357"/>
      <c r="Q61" s="358"/>
      <c r="R61" s="358"/>
      <c r="S61" s="358"/>
      <c r="T61" s="358"/>
      <c r="U61" s="359"/>
      <c r="V61" s="360"/>
      <c r="W61" s="361">
        <v>0.0</v>
      </c>
      <c r="X61" s="362">
        <v>0.0</v>
      </c>
      <c r="Y61" s="363">
        <v>0.0</v>
      </c>
      <c r="Z61" s="285"/>
      <c r="AA61" s="285"/>
      <c r="AB61" s="285"/>
      <c r="AC61" s="364"/>
      <c r="AD61" s="285"/>
      <c r="AE61" s="285"/>
      <c r="AF61" s="285"/>
      <c r="AG61" s="285"/>
      <c r="AH61" s="285"/>
      <c r="AI61" s="285"/>
      <c r="AJ61" s="285"/>
      <c r="AK61" s="285"/>
    </row>
    <row r="62" ht="13.5" customHeight="1">
      <c r="A62" s="352">
        <f t="shared" si="1"/>
        <v>22</v>
      </c>
      <c r="B62" s="365"/>
      <c r="C62" s="128"/>
      <c r="D62" s="128"/>
      <c r="E62" s="128"/>
      <c r="F62" s="128"/>
      <c r="G62" s="129"/>
      <c r="H62" s="358">
        <v>0.0</v>
      </c>
      <c r="I62" s="359">
        <v>0.0</v>
      </c>
      <c r="J62" s="366"/>
      <c r="K62" s="357"/>
      <c r="L62" s="357"/>
      <c r="M62" s="357"/>
      <c r="N62" s="358"/>
      <c r="O62" s="357"/>
      <c r="P62" s="357"/>
      <c r="Q62" s="358"/>
      <c r="R62" s="358"/>
      <c r="S62" s="358"/>
      <c r="T62" s="358"/>
      <c r="U62" s="359"/>
      <c r="V62" s="360"/>
      <c r="W62" s="361">
        <v>0.0</v>
      </c>
      <c r="X62" s="362">
        <v>0.0</v>
      </c>
      <c r="Y62" s="363">
        <v>0.0</v>
      </c>
      <c r="Z62" s="285"/>
      <c r="AA62" s="285"/>
      <c r="AB62" s="285"/>
      <c r="AC62" s="364"/>
      <c r="AD62" s="285"/>
      <c r="AE62" s="285"/>
      <c r="AF62" s="285"/>
      <c r="AG62" s="285"/>
      <c r="AH62" s="285"/>
      <c r="AI62" s="285"/>
      <c r="AJ62" s="285"/>
      <c r="AK62" s="285"/>
    </row>
    <row r="63" ht="13.5" customHeight="1">
      <c r="A63" s="352">
        <f t="shared" si="1"/>
        <v>23</v>
      </c>
      <c r="B63" s="365"/>
      <c r="C63" s="128"/>
      <c r="D63" s="128"/>
      <c r="E63" s="128"/>
      <c r="F63" s="128"/>
      <c r="G63" s="129"/>
      <c r="H63" s="358">
        <v>0.0</v>
      </c>
      <c r="I63" s="359">
        <v>0.0</v>
      </c>
      <c r="J63" s="366"/>
      <c r="K63" s="357"/>
      <c r="L63" s="357"/>
      <c r="M63" s="357"/>
      <c r="N63" s="358"/>
      <c r="O63" s="357"/>
      <c r="P63" s="357"/>
      <c r="Q63" s="358"/>
      <c r="R63" s="358"/>
      <c r="S63" s="358"/>
      <c r="T63" s="358"/>
      <c r="U63" s="359"/>
      <c r="V63" s="360"/>
      <c r="W63" s="361">
        <v>0.0</v>
      </c>
      <c r="X63" s="362">
        <v>0.0</v>
      </c>
      <c r="Y63" s="363">
        <v>0.0</v>
      </c>
      <c r="Z63" s="285"/>
      <c r="AA63" s="285"/>
      <c r="AB63" s="285"/>
      <c r="AC63" s="364"/>
      <c r="AD63" s="285"/>
      <c r="AE63" s="285"/>
      <c r="AF63" s="285"/>
      <c r="AG63" s="285"/>
      <c r="AH63" s="285"/>
      <c r="AI63" s="285"/>
      <c r="AJ63" s="285"/>
      <c r="AK63" s="285"/>
    </row>
    <row r="64" ht="13.5" customHeight="1">
      <c r="A64" s="352">
        <f t="shared" si="1"/>
        <v>24</v>
      </c>
      <c r="B64" s="365"/>
      <c r="C64" s="128"/>
      <c r="D64" s="128"/>
      <c r="E64" s="128"/>
      <c r="F64" s="128"/>
      <c r="G64" s="129"/>
      <c r="H64" s="358">
        <v>0.0</v>
      </c>
      <c r="I64" s="359">
        <v>0.0</v>
      </c>
      <c r="J64" s="366"/>
      <c r="K64" s="357"/>
      <c r="L64" s="357"/>
      <c r="M64" s="357"/>
      <c r="N64" s="358"/>
      <c r="O64" s="357"/>
      <c r="P64" s="357"/>
      <c r="Q64" s="358"/>
      <c r="R64" s="358"/>
      <c r="S64" s="358"/>
      <c r="T64" s="358"/>
      <c r="U64" s="359"/>
      <c r="V64" s="360"/>
      <c r="W64" s="361">
        <v>0.0</v>
      </c>
      <c r="X64" s="362">
        <v>0.0</v>
      </c>
      <c r="Y64" s="363">
        <v>0.0</v>
      </c>
      <c r="Z64" s="285"/>
      <c r="AA64" s="285"/>
      <c r="AB64" s="285"/>
      <c r="AC64" s="364"/>
      <c r="AD64" s="285"/>
      <c r="AE64" s="285"/>
      <c r="AF64" s="285"/>
      <c r="AG64" s="285"/>
      <c r="AH64" s="285"/>
      <c r="AI64" s="285"/>
      <c r="AJ64" s="285"/>
      <c r="AK64" s="285"/>
    </row>
    <row r="65" ht="13.5" customHeight="1">
      <c r="A65" s="352">
        <f t="shared" si="1"/>
        <v>25</v>
      </c>
      <c r="B65" s="365"/>
      <c r="C65" s="128"/>
      <c r="D65" s="128"/>
      <c r="E65" s="128"/>
      <c r="F65" s="128"/>
      <c r="G65" s="129"/>
      <c r="H65" s="358">
        <v>0.0</v>
      </c>
      <c r="I65" s="359">
        <v>0.0</v>
      </c>
      <c r="J65" s="366"/>
      <c r="K65" s="357"/>
      <c r="L65" s="357"/>
      <c r="M65" s="357"/>
      <c r="N65" s="358"/>
      <c r="O65" s="357"/>
      <c r="P65" s="357"/>
      <c r="Q65" s="358"/>
      <c r="R65" s="358"/>
      <c r="S65" s="358"/>
      <c r="T65" s="358"/>
      <c r="U65" s="359"/>
      <c r="V65" s="360"/>
      <c r="W65" s="361">
        <v>0.0</v>
      </c>
      <c r="X65" s="362">
        <v>0.0</v>
      </c>
      <c r="Y65" s="363">
        <v>0.0</v>
      </c>
      <c r="Z65" s="285"/>
      <c r="AA65" s="285"/>
      <c r="AB65" s="285"/>
      <c r="AC65" s="364"/>
      <c r="AD65" s="285"/>
      <c r="AE65" s="285"/>
      <c r="AF65" s="285"/>
      <c r="AG65" s="285"/>
      <c r="AH65" s="285"/>
      <c r="AI65" s="285"/>
      <c r="AJ65" s="285"/>
      <c r="AK65" s="285"/>
    </row>
    <row r="66" ht="13.5" customHeight="1">
      <c r="A66" s="11"/>
      <c r="B66" s="368" t="s">
        <v>858</v>
      </c>
      <c r="C66" s="32"/>
      <c r="D66" s="32"/>
      <c r="E66" s="32"/>
      <c r="F66" s="32"/>
      <c r="G66" s="32"/>
      <c r="H66" s="223">
        <f t="shared" ref="H66:I66" si="2">SUM(H41:H65)</f>
        <v>41</v>
      </c>
      <c r="I66" s="223">
        <f t="shared" si="2"/>
        <v>11</v>
      </c>
      <c r="J66" s="223">
        <f t="shared" ref="J66:V66" si="3">COUNTIF(J41:J65,"x")</f>
        <v>5</v>
      </c>
      <c r="K66" s="223">
        <f t="shared" si="3"/>
        <v>5</v>
      </c>
      <c r="L66" s="223">
        <f t="shared" si="3"/>
        <v>0</v>
      </c>
      <c r="M66" s="223">
        <f t="shared" si="3"/>
        <v>2</v>
      </c>
      <c r="N66" s="369">
        <f t="shared" si="3"/>
        <v>0</v>
      </c>
      <c r="O66" s="369">
        <f t="shared" si="3"/>
        <v>0</v>
      </c>
      <c r="P66" s="369">
        <f t="shared" si="3"/>
        <v>5</v>
      </c>
      <c r="Q66" s="223">
        <f t="shared" si="3"/>
        <v>1</v>
      </c>
      <c r="R66" s="223">
        <f t="shared" si="3"/>
        <v>0</v>
      </c>
      <c r="S66" s="223">
        <f t="shared" si="3"/>
        <v>0</v>
      </c>
      <c r="T66" s="223">
        <f t="shared" si="3"/>
        <v>0</v>
      </c>
      <c r="U66" s="223">
        <f t="shared" si="3"/>
        <v>0</v>
      </c>
      <c r="V66" s="223">
        <f t="shared" si="3"/>
        <v>0</v>
      </c>
      <c r="W66" s="370">
        <f t="shared" ref="W66:Y66" si="4">SUM(W41:W65)</f>
        <v>0</v>
      </c>
      <c r="X66" s="370">
        <f t="shared" si="4"/>
        <v>0</v>
      </c>
      <c r="Y66" s="370">
        <f t="shared" si="4"/>
        <v>0</v>
      </c>
      <c r="Z66" s="11"/>
      <c r="AA66" s="189"/>
      <c r="AB66" s="11"/>
      <c r="AC66" s="11"/>
      <c r="AD66" s="11"/>
      <c r="AE66" s="11"/>
      <c r="AF66" s="11"/>
      <c r="AG66" s="11"/>
      <c r="AH66" s="11"/>
      <c r="AI66" s="11"/>
      <c r="AJ66" s="11"/>
      <c r="AK66" s="11"/>
    </row>
    <row r="67" ht="12.75" customHeight="1">
      <c r="A67" s="327" t="s">
        <v>862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4"/>
      <c r="Z67" s="11"/>
      <c r="AA67" s="189"/>
      <c r="AB67" s="11"/>
      <c r="AC67" s="264" t="s">
        <v>863</v>
      </c>
      <c r="AD67" s="11"/>
      <c r="AE67" s="11"/>
      <c r="AF67" s="11"/>
      <c r="AG67" s="11"/>
      <c r="AH67" s="11"/>
      <c r="AI67" s="11"/>
      <c r="AJ67" s="11"/>
      <c r="AK67" s="11"/>
    </row>
    <row r="68" ht="13.5" customHeight="1">
      <c r="A68" s="371" t="s">
        <v>864</v>
      </c>
      <c r="B68" s="276"/>
      <c r="C68" s="276"/>
      <c r="D68" s="276"/>
      <c r="E68" s="276"/>
      <c r="F68" s="276"/>
      <c r="G68" s="277"/>
      <c r="H68" s="372" t="s">
        <v>865</v>
      </c>
      <c r="I68" s="276"/>
      <c r="J68" s="276"/>
      <c r="K68" s="276"/>
      <c r="L68" s="276"/>
      <c r="M68" s="276"/>
      <c r="N68" s="276"/>
      <c r="O68" s="276"/>
      <c r="P68" s="276"/>
      <c r="Q68" s="276"/>
      <c r="R68" s="276"/>
      <c r="S68" s="276"/>
      <c r="T68" s="276"/>
      <c r="U68" s="276"/>
      <c r="V68" s="276"/>
      <c r="W68" s="276"/>
      <c r="X68" s="276"/>
      <c r="Y68" s="277"/>
      <c r="Z68" s="11"/>
      <c r="AA68" s="189"/>
      <c r="AB68" s="11"/>
      <c r="AC68" s="264" t="s">
        <v>866</v>
      </c>
      <c r="AD68" s="11"/>
      <c r="AE68" s="11"/>
      <c r="AF68" s="11"/>
      <c r="AG68" s="11"/>
      <c r="AH68" s="11"/>
      <c r="AI68" s="11"/>
      <c r="AJ68" s="11"/>
      <c r="AK68" s="11"/>
    </row>
    <row r="69" ht="147.0" customHeight="1">
      <c r="A69" s="373" t="s">
        <v>1359</v>
      </c>
      <c r="Z69" s="11"/>
      <c r="AA69" s="189"/>
      <c r="AB69" s="11"/>
      <c r="AC69" s="264"/>
      <c r="AD69" s="11"/>
      <c r="AE69" s="11"/>
      <c r="AF69" s="11"/>
      <c r="AG69" s="11"/>
      <c r="AH69" s="11"/>
      <c r="AI69" s="11"/>
      <c r="AJ69" s="11"/>
      <c r="AK69" s="11"/>
    </row>
    <row r="70" ht="13.5" customHeight="1">
      <c r="A70" s="374" t="s">
        <v>868</v>
      </c>
      <c r="B70" s="8"/>
      <c r="C70" s="8"/>
      <c r="D70" s="8"/>
      <c r="E70" s="8"/>
      <c r="F70" s="8"/>
      <c r="G70" s="10"/>
      <c r="H70" s="375"/>
      <c r="I70" s="8"/>
      <c r="J70" s="8"/>
      <c r="K70" s="8"/>
      <c r="L70" s="8"/>
      <c r="M70" s="8"/>
      <c r="N70" s="8"/>
      <c r="O70" s="8"/>
      <c r="P70" s="8"/>
      <c r="Q70" s="8"/>
      <c r="R70" s="8"/>
      <c r="S70" s="8"/>
      <c r="T70" s="8"/>
      <c r="U70" s="8"/>
      <c r="V70" s="8"/>
      <c r="W70" s="8"/>
      <c r="X70" s="8"/>
      <c r="Y70" s="10"/>
      <c r="Z70" s="11"/>
      <c r="AA70" s="189"/>
      <c r="AB70" s="11"/>
      <c r="AC70" s="264" t="s">
        <v>869</v>
      </c>
      <c r="AD70" s="11"/>
      <c r="AE70" s="11"/>
      <c r="AF70" s="11"/>
      <c r="AG70" s="11"/>
      <c r="AH70" s="11"/>
      <c r="AI70" s="11"/>
      <c r="AJ70" s="11"/>
      <c r="AK70" s="11"/>
    </row>
    <row r="71" ht="13.5" customHeight="1">
      <c r="A71" s="376">
        <f>A41</f>
        <v>1</v>
      </c>
      <c r="B71" s="377" t="str">
        <f>IF(B41="","",B41)</f>
        <v>Creekside Bridge Program</v>
      </c>
      <c r="H71" s="378" t="s">
        <v>870</v>
      </c>
      <c r="I71" s="378"/>
      <c r="J71" s="379" t="s">
        <v>1268</v>
      </c>
      <c r="K71" s="25"/>
      <c r="L71" s="25"/>
      <c r="M71" s="25"/>
      <c r="N71" s="25"/>
      <c r="O71" s="25"/>
      <c r="P71" s="25"/>
      <c r="Q71" s="25"/>
      <c r="R71" s="25"/>
      <c r="S71" s="378" t="s">
        <v>872</v>
      </c>
      <c r="U71" s="380">
        <f>IF(H41="","",H41)</f>
        <v>3.5</v>
      </c>
      <c r="V71" s="25"/>
      <c r="W71" s="378" t="s">
        <v>873</v>
      </c>
      <c r="Y71" s="381">
        <f>IF((W41="")*(X41=""),"",SUM(W41:X41))</f>
        <v>0</v>
      </c>
      <c r="Z71" s="11"/>
      <c r="AA71" s="189"/>
      <c r="AB71" s="11"/>
      <c r="AC71" s="264" t="s">
        <v>874</v>
      </c>
      <c r="AD71" s="11"/>
      <c r="AE71" s="11"/>
      <c r="AF71" s="11"/>
      <c r="AG71" s="11"/>
      <c r="AH71" s="11"/>
      <c r="AI71" s="11"/>
      <c r="AJ71" s="11"/>
      <c r="AK71" s="11"/>
    </row>
    <row r="72" ht="13.5" customHeight="1">
      <c r="A72" s="382"/>
      <c r="B72" s="383" t="s">
        <v>1360</v>
      </c>
      <c r="C72" s="25"/>
      <c r="D72" s="25"/>
      <c r="E72" s="25"/>
      <c r="F72" s="25"/>
      <c r="G72" s="25"/>
      <c r="H72" s="25"/>
      <c r="I72" s="25"/>
      <c r="J72" s="25"/>
      <c r="K72" s="25"/>
      <c r="L72" s="25"/>
      <c r="M72" s="25"/>
      <c r="N72" s="25"/>
      <c r="O72" s="25"/>
      <c r="P72" s="25"/>
      <c r="Q72" s="25"/>
      <c r="R72" s="25"/>
      <c r="S72" s="25"/>
      <c r="T72" s="25"/>
      <c r="U72" s="25"/>
      <c r="V72" s="25"/>
      <c r="W72" s="25"/>
      <c r="X72" s="25"/>
      <c r="Y72" s="25"/>
      <c r="Z72" s="11"/>
      <c r="AA72" s="189"/>
      <c r="AB72" s="11"/>
      <c r="AC72" s="264"/>
      <c r="AD72" s="11"/>
      <c r="AE72" s="11"/>
      <c r="AF72" s="11"/>
      <c r="AG72" s="11"/>
      <c r="AH72" s="11"/>
      <c r="AI72" s="11"/>
      <c r="AJ72" s="11"/>
      <c r="AK72" s="11"/>
    </row>
    <row r="73" ht="13.5" customHeight="1">
      <c r="A73" s="376">
        <f>A42</f>
        <v>2</v>
      </c>
      <c r="B73" s="377" t="str">
        <f>IF(B42="","",B42)</f>
        <v>Rio Calaveras TA</v>
      </c>
      <c r="H73" s="378" t="s">
        <v>870</v>
      </c>
      <c r="I73" s="378"/>
      <c r="J73" s="379" t="s">
        <v>1337</v>
      </c>
      <c r="K73" s="25"/>
      <c r="L73" s="25"/>
      <c r="M73" s="25"/>
      <c r="N73" s="25"/>
      <c r="O73" s="25"/>
      <c r="P73" s="25"/>
      <c r="Q73" s="25"/>
      <c r="R73" s="25"/>
      <c r="S73" s="378" t="s">
        <v>872</v>
      </c>
      <c r="U73" s="380">
        <f>IF(H42="","",H42)</f>
        <v>12</v>
      </c>
      <c r="V73" s="25"/>
      <c r="W73" s="378" t="s">
        <v>873</v>
      </c>
      <c r="Y73" s="381">
        <f>IF((W42="")*(X42=""),"",SUM(W42:X42))</f>
        <v>0</v>
      </c>
      <c r="Z73" s="11"/>
      <c r="AA73" s="189"/>
      <c r="AB73" s="11"/>
      <c r="AC73" s="264"/>
      <c r="AD73" s="11"/>
      <c r="AE73" s="11"/>
      <c r="AF73" s="11"/>
      <c r="AG73" s="11"/>
      <c r="AH73" s="11"/>
      <c r="AI73" s="11"/>
      <c r="AJ73" s="11"/>
      <c r="AK73" s="11"/>
    </row>
    <row r="74" ht="13.5" customHeight="1">
      <c r="A74" s="382"/>
      <c r="B74" s="383" t="s">
        <v>1361</v>
      </c>
      <c r="C74" s="25"/>
      <c r="D74" s="25"/>
      <c r="E74" s="25"/>
      <c r="F74" s="25"/>
      <c r="G74" s="25"/>
      <c r="H74" s="25"/>
      <c r="I74" s="25"/>
      <c r="J74" s="25"/>
      <c r="K74" s="25"/>
      <c r="L74" s="25"/>
      <c r="M74" s="25"/>
      <c r="N74" s="25"/>
      <c r="O74" s="25"/>
      <c r="P74" s="25"/>
      <c r="Q74" s="25"/>
      <c r="R74" s="25"/>
      <c r="S74" s="25"/>
      <c r="T74" s="25"/>
      <c r="U74" s="25"/>
      <c r="V74" s="25"/>
      <c r="W74" s="25"/>
      <c r="X74" s="25"/>
      <c r="Y74" s="25"/>
      <c r="Z74" s="11"/>
      <c r="AA74" s="189"/>
      <c r="AB74" s="11"/>
      <c r="AC74" s="264"/>
      <c r="AD74" s="11"/>
      <c r="AE74" s="11"/>
      <c r="AF74" s="11"/>
      <c r="AG74" s="11"/>
      <c r="AH74" s="11"/>
      <c r="AI74" s="11"/>
      <c r="AJ74" s="11"/>
      <c r="AK74" s="11"/>
    </row>
    <row r="75" ht="13.5" customHeight="1">
      <c r="A75" s="376">
        <f>A43</f>
        <v>3</v>
      </c>
      <c r="B75" s="377" t="str">
        <f>IF(B43="","",B43)</f>
        <v>St. Mary's Service</v>
      </c>
      <c r="H75" s="378" t="s">
        <v>870</v>
      </c>
      <c r="I75" s="378"/>
      <c r="J75" s="379" t="s">
        <v>145</v>
      </c>
      <c r="K75" s="25"/>
      <c r="L75" s="25"/>
      <c r="M75" s="25"/>
      <c r="N75" s="25"/>
      <c r="O75" s="25"/>
      <c r="P75" s="25"/>
      <c r="Q75" s="25"/>
      <c r="R75" s="25"/>
      <c r="S75" s="378" t="s">
        <v>872</v>
      </c>
      <c r="U75" s="380">
        <f>IF(H43="","",H43)</f>
        <v>14</v>
      </c>
      <c r="V75" s="25"/>
      <c r="W75" s="378" t="s">
        <v>873</v>
      </c>
      <c r="Y75" s="381">
        <f>IF((W43="")*(X43=""),"",SUM(W43:X43))</f>
        <v>0</v>
      </c>
      <c r="Z75" s="11"/>
      <c r="AA75" s="189"/>
      <c r="AB75" s="11"/>
      <c r="AC75" s="264"/>
      <c r="AD75" s="11"/>
      <c r="AE75" s="11"/>
      <c r="AF75" s="11"/>
      <c r="AG75" s="11"/>
      <c r="AH75" s="11"/>
      <c r="AI75" s="11"/>
      <c r="AJ75" s="11"/>
      <c r="AK75" s="11"/>
    </row>
    <row r="76" ht="13.5" customHeight="1">
      <c r="A76" s="382"/>
      <c r="B76" s="383" t="s">
        <v>1362</v>
      </c>
      <c r="C76" s="25"/>
      <c r="D76" s="25"/>
      <c r="E76" s="25"/>
      <c r="F76" s="25"/>
      <c r="G76" s="25"/>
      <c r="H76" s="25"/>
      <c r="I76" s="25"/>
      <c r="J76" s="25"/>
      <c r="K76" s="25"/>
      <c r="L76" s="25"/>
      <c r="M76" s="25"/>
      <c r="N76" s="25"/>
      <c r="O76" s="25"/>
      <c r="P76" s="25"/>
      <c r="Q76" s="25"/>
      <c r="R76" s="25"/>
      <c r="S76" s="25"/>
      <c r="T76" s="25"/>
      <c r="U76" s="25"/>
      <c r="V76" s="25"/>
      <c r="W76" s="25"/>
      <c r="X76" s="25"/>
      <c r="Y76" s="25"/>
      <c r="Z76" s="11"/>
      <c r="AA76" s="189"/>
      <c r="AB76" s="11"/>
      <c r="AC76" s="264"/>
      <c r="AD76" s="11"/>
      <c r="AE76" s="11"/>
      <c r="AF76" s="11"/>
      <c r="AG76" s="11"/>
      <c r="AH76" s="11"/>
      <c r="AI76" s="11"/>
      <c r="AJ76" s="11"/>
      <c r="AK76" s="11"/>
    </row>
    <row r="77" ht="13.5" customHeight="1">
      <c r="A77" s="376">
        <f>A44</f>
        <v>4</v>
      </c>
      <c r="B77" s="377" t="str">
        <f>IF(B44="","",B44)</f>
        <v>AcaDec Starter Competition</v>
      </c>
      <c r="H77" s="378" t="s">
        <v>870</v>
      </c>
      <c r="I77" s="378"/>
      <c r="J77" s="379" t="s">
        <v>1363</v>
      </c>
      <c r="K77" s="25"/>
      <c r="L77" s="25"/>
      <c r="M77" s="25"/>
      <c r="N77" s="25"/>
      <c r="O77" s="25"/>
      <c r="P77" s="25"/>
      <c r="Q77" s="25"/>
      <c r="R77" s="25"/>
      <c r="S77" s="378" t="s">
        <v>872</v>
      </c>
      <c r="U77" s="380">
        <f>IF(H44="","",H44)</f>
        <v>9</v>
      </c>
      <c r="V77" s="25"/>
      <c r="W77" s="378" t="s">
        <v>873</v>
      </c>
      <c r="Y77" s="381">
        <f>IF((W44="")*(X44=""),"",SUM(W44:X44))</f>
        <v>0</v>
      </c>
      <c r="Z77" s="11"/>
      <c r="AA77" s="189"/>
      <c r="AB77" s="11"/>
      <c r="AC77" s="264"/>
      <c r="AD77" s="11"/>
      <c r="AE77" s="11"/>
      <c r="AF77" s="11"/>
      <c r="AG77" s="11"/>
      <c r="AH77" s="11"/>
      <c r="AI77" s="11"/>
      <c r="AJ77" s="11"/>
      <c r="AK77" s="11"/>
    </row>
    <row r="78" ht="13.5" customHeight="1">
      <c r="A78" s="382"/>
      <c r="B78" s="383" t="s">
        <v>1364</v>
      </c>
      <c r="C78" s="25"/>
      <c r="D78" s="25"/>
      <c r="E78" s="25"/>
      <c r="F78" s="25"/>
      <c r="G78" s="25"/>
      <c r="H78" s="25"/>
      <c r="I78" s="25"/>
      <c r="J78" s="25"/>
      <c r="K78" s="25"/>
      <c r="L78" s="25"/>
      <c r="M78" s="25"/>
      <c r="N78" s="25"/>
      <c r="O78" s="25"/>
      <c r="P78" s="25"/>
      <c r="Q78" s="25"/>
      <c r="R78" s="25"/>
      <c r="S78" s="25"/>
      <c r="T78" s="25"/>
      <c r="U78" s="25"/>
      <c r="V78" s="25"/>
      <c r="W78" s="25"/>
      <c r="X78" s="25"/>
      <c r="Y78" s="25"/>
      <c r="Z78" s="11"/>
      <c r="AA78" s="189"/>
      <c r="AB78" s="11"/>
      <c r="AC78" s="264"/>
      <c r="AD78" s="11"/>
      <c r="AE78" s="11"/>
      <c r="AF78" s="11"/>
      <c r="AG78" s="11"/>
      <c r="AH78" s="11"/>
      <c r="AI78" s="11"/>
      <c r="AJ78" s="11"/>
      <c r="AK78" s="11"/>
    </row>
    <row r="79" ht="13.5" customHeight="1">
      <c r="A79" s="376">
        <f>A45</f>
        <v>5</v>
      </c>
      <c r="B79" s="377" t="str">
        <f>IF(B45="","",B45)</f>
        <v>Fun Run/Walk For Wellness</v>
      </c>
      <c r="H79" s="378" t="s">
        <v>870</v>
      </c>
      <c r="I79" s="378"/>
      <c r="J79" s="379" t="s">
        <v>1365</v>
      </c>
      <c r="K79" s="25"/>
      <c r="L79" s="25"/>
      <c r="M79" s="25"/>
      <c r="N79" s="25"/>
      <c r="O79" s="25"/>
      <c r="P79" s="25"/>
      <c r="Q79" s="25"/>
      <c r="R79" s="25"/>
      <c r="S79" s="378" t="s">
        <v>872</v>
      </c>
      <c r="U79" s="380">
        <f>IF(H45="","",H45)</f>
        <v>2.5</v>
      </c>
      <c r="V79" s="25"/>
      <c r="W79" s="378" t="s">
        <v>873</v>
      </c>
      <c r="Y79" s="381">
        <f>IF((W45="")*(X45=""),"",SUM(W45:X45))</f>
        <v>0</v>
      </c>
      <c r="Z79" s="11"/>
      <c r="AA79" s="189"/>
      <c r="AB79" s="11"/>
      <c r="AC79" s="264"/>
      <c r="AD79" s="11"/>
      <c r="AE79" s="11"/>
      <c r="AF79" s="11"/>
      <c r="AG79" s="11"/>
      <c r="AH79" s="11"/>
      <c r="AI79" s="11"/>
      <c r="AJ79" s="11"/>
      <c r="AK79" s="11"/>
    </row>
    <row r="80" ht="13.5" customHeight="1">
      <c r="A80" s="382"/>
      <c r="B80" s="383" t="s">
        <v>1366</v>
      </c>
      <c r="C80" s="25"/>
      <c r="D80" s="25"/>
      <c r="E80" s="25"/>
      <c r="F80" s="25"/>
      <c r="G80" s="25"/>
      <c r="H80" s="25"/>
      <c r="I80" s="25"/>
      <c r="J80" s="25"/>
      <c r="K80" s="25"/>
      <c r="L80" s="25"/>
      <c r="M80" s="25"/>
      <c r="N80" s="25"/>
      <c r="O80" s="25"/>
      <c r="P80" s="25"/>
      <c r="Q80" s="25"/>
      <c r="R80" s="25"/>
      <c r="S80" s="25"/>
      <c r="T80" s="25"/>
      <c r="U80" s="25"/>
      <c r="V80" s="25"/>
      <c r="W80" s="25"/>
      <c r="X80" s="25"/>
      <c r="Y80" s="25"/>
      <c r="Z80" s="11"/>
      <c r="AA80" s="189"/>
      <c r="AB80" s="11"/>
      <c r="AC80" s="264"/>
      <c r="AD80" s="11"/>
      <c r="AE80" s="11"/>
      <c r="AF80" s="11"/>
      <c r="AG80" s="11"/>
      <c r="AH80" s="11"/>
      <c r="AI80" s="11"/>
      <c r="AJ80" s="11"/>
      <c r="AK80" s="11"/>
    </row>
    <row r="81" ht="13.5" customHeight="1">
      <c r="A81" s="376">
        <f>A46</f>
        <v>6</v>
      </c>
      <c r="B81" s="377" t="str">
        <f>IF(B46="","",B46)</f>
        <v/>
      </c>
      <c r="H81" s="378" t="s">
        <v>870</v>
      </c>
      <c r="I81" s="378"/>
      <c r="J81" s="387"/>
      <c r="K81" s="25"/>
      <c r="L81" s="25"/>
      <c r="M81" s="25"/>
      <c r="N81" s="25"/>
      <c r="O81" s="25"/>
      <c r="P81" s="25"/>
      <c r="Q81" s="25"/>
      <c r="R81" s="25"/>
      <c r="S81" s="378" t="s">
        <v>872</v>
      </c>
      <c r="U81" s="380">
        <f>IF(H46="","",H46)</f>
        <v>0</v>
      </c>
      <c r="V81" s="25"/>
      <c r="W81" s="378" t="s">
        <v>873</v>
      </c>
      <c r="Y81" s="381">
        <f>IF((W46="")*(X46=""),"",SUM(W46:X46))</f>
        <v>0</v>
      </c>
      <c r="Z81" s="11"/>
      <c r="AA81" s="189"/>
      <c r="AB81" s="11"/>
      <c r="AC81" s="264"/>
      <c r="AD81" s="11"/>
      <c r="AE81" s="11"/>
      <c r="AF81" s="11"/>
      <c r="AG81" s="11"/>
      <c r="AH81" s="11"/>
      <c r="AI81" s="11"/>
      <c r="AJ81" s="11"/>
      <c r="AK81" s="11"/>
    </row>
    <row r="82" ht="13.5" customHeight="1">
      <c r="A82" s="382"/>
      <c r="B82" s="388" t="s">
        <v>887</v>
      </c>
      <c r="C82" s="25"/>
      <c r="D82" s="25"/>
      <c r="E82" s="25"/>
      <c r="F82" s="25"/>
      <c r="G82" s="25"/>
      <c r="H82" s="25"/>
      <c r="I82" s="25"/>
      <c r="J82" s="25"/>
      <c r="K82" s="25"/>
      <c r="L82" s="25"/>
      <c r="M82" s="25"/>
      <c r="N82" s="25"/>
      <c r="O82" s="25"/>
      <c r="P82" s="25"/>
      <c r="Q82" s="25"/>
      <c r="R82" s="25"/>
      <c r="S82" s="25"/>
      <c r="T82" s="25"/>
      <c r="U82" s="25"/>
      <c r="V82" s="25"/>
      <c r="W82" s="25"/>
      <c r="X82" s="25"/>
      <c r="Y82" s="25"/>
      <c r="Z82" s="11"/>
      <c r="AA82" s="189"/>
      <c r="AB82" s="11"/>
      <c r="AC82" s="264"/>
      <c r="AD82" s="11"/>
      <c r="AE82" s="11"/>
      <c r="AF82" s="11"/>
      <c r="AG82" s="11"/>
      <c r="AH82" s="11"/>
      <c r="AI82" s="11"/>
      <c r="AJ82" s="11"/>
      <c r="AK82" s="11"/>
    </row>
    <row r="83" ht="13.5" customHeight="1">
      <c r="A83" s="376">
        <f>A47</f>
        <v>7</v>
      </c>
      <c r="B83" s="377" t="str">
        <f>IF(B47="","",B47)</f>
        <v/>
      </c>
      <c r="H83" s="378" t="s">
        <v>870</v>
      </c>
      <c r="I83" s="378"/>
      <c r="J83" s="387"/>
      <c r="K83" s="25"/>
      <c r="L83" s="25"/>
      <c r="M83" s="25"/>
      <c r="N83" s="25"/>
      <c r="O83" s="25"/>
      <c r="P83" s="25"/>
      <c r="Q83" s="25"/>
      <c r="R83" s="25"/>
      <c r="S83" s="378" t="s">
        <v>872</v>
      </c>
      <c r="U83" s="380">
        <f>IF(H47="","",H47)</f>
        <v>0</v>
      </c>
      <c r="V83" s="25"/>
      <c r="W83" s="378" t="s">
        <v>873</v>
      </c>
      <c r="Y83" s="381">
        <f>IF((W47="")*(X47=""),"",SUM(W47:X47))</f>
        <v>0</v>
      </c>
      <c r="Z83" s="11"/>
      <c r="AA83" s="189"/>
      <c r="AB83" s="11"/>
      <c r="AC83" s="264"/>
      <c r="AD83" s="11"/>
      <c r="AE83" s="11"/>
      <c r="AF83" s="11"/>
      <c r="AG83" s="11"/>
      <c r="AH83" s="11"/>
      <c r="AI83" s="11"/>
      <c r="AJ83" s="11"/>
      <c r="AK83" s="11"/>
    </row>
    <row r="84" ht="13.5" customHeight="1">
      <c r="A84" s="382"/>
      <c r="B84" s="388" t="s">
        <v>887</v>
      </c>
      <c r="C84" s="25"/>
      <c r="D84" s="25"/>
      <c r="E84" s="25"/>
      <c r="F84" s="25"/>
      <c r="G84" s="25"/>
      <c r="H84" s="25"/>
      <c r="I84" s="25"/>
      <c r="J84" s="25"/>
      <c r="K84" s="25"/>
      <c r="L84" s="25"/>
      <c r="M84" s="25"/>
      <c r="N84" s="25"/>
      <c r="O84" s="25"/>
      <c r="P84" s="25"/>
      <c r="Q84" s="25"/>
      <c r="R84" s="25"/>
      <c r="S84" s="25"/>
      <c r="T84" s="25"/>
      <c r="U84" s="25"/>
      <c r="V84" s="25"/>
      <c r="W84" s="25"/>
      <c r="X84" s="25"/>
      <c r="Y84" s="25"/>
      <c r="Z84" s="11"/>
      <c r="AA84" s="189"/>
      <c r="AB84" s="11"/>
      <c r="AC84" s="264"/>
      <c r="AD84" s="11"/>
      <c r="AE84" s="11"/>
      <c r="AF84" s="11"/>
      <c r="AG84" s="11"/>
      <c r="AH84" s="11"/>
      <c r="AI84" s="11"/>
      <c r="AJ84" s="11"/>
      <c r="AK84" s="11"/>
    </row>
    <row r="85" ht="13.5" customHeight="1">
      <c r="A85" s="376">
        <f>A48</f>
        <v>8</v>
      </c>
      <c r="B85" s="377" t="str">
        <f>IF(B48="","",B48)</f>
        <v/>
      </c>
      <c r="H85" s="378" t="s">
        <v>870</v>
      </c>
      <c r="I85" s="378"/>
      <c r="J85" s="387"/>
      <c r="K85" s="25"/>
      <c r="L85" s="25"/>
      <c r="M85" s="25"/>
      <c r="N85" s="25"/>
      <c r="O85" s="25"/>
      <c r="P85" s="25"/>
      <c r="Q85" s="25"/>
      <c r="R85" s="25"/>
      <c r="S85" s="378" t="s">
        <v>872</v>
      </c>
      <c r="U85" s="380">
        <f>IF(H48="","",H48)</f>
        <v>0</v>
      </c>
      <c r="V85" s="25"/>
      <c r="W85" s="378" t="s">
        <v>873</v>
      </c>
      <c r="Y85" s="381">
        <f>IF((W48="")*(X48=""),"",SUM(W48:X48))</f>
        <v>0</v>
      </c>
      <c r="Z85" s="11"/>
      <c r="AA85" s="189"/>
      <c r="AB85" s="11"/>
      <c r="AC85" s="264"/>
      <c r="AD85" s="11"/>
      <c r="AE85" s="11"/>
      <c r="AF85" s="11"/>
      <c r="AG85" s="11"/>
      <c r="AH85" s="11"/>
      <c r="AI85" s="11"/>
      <c r="AJ85" s="11"/>
      <c r="AK85" s="11"/>
    </row>
    <row r="86" ht="13.5" customHeight="1">
      <c r="A86" s="382"/>
      <c r="B86" s="388" t="s">
        <v>887</v>
      </c>
      <c r="C86" s="25"/>
      <c r="D86" s="25"/>
      <c r="E86" s="25"/>
      <c r="F86" s="25"/>
      <c r="G86" s="25"/>
      <c r="H86" s="25"/>
      <c r="I86" s="25"/>
      <c r="J86" s="25"/>
      <c r="K86" s="25"/>
      <c r="L86" s="25"/>
      <c r="M86" s="25"/>
      <c r="N86" s="25"/>
      <c r="O86" s="25"/>
      <c r="P86" s="25"/>
      <c r="Q86" s="25"/>
      <c r="R86" s="25"/>
      <c r="S86" s="25"/>
      <c r="T86" s="25"/>
      <c r="U86" s="25"/>
      <c r="V86" s="25"/>
      <c r="W86" s="25"/>
      <c r="X86" s="25"/>
      <c r="Y86" s="25"/>
      <c r="Z86" s="11"/>
      <c r="AA86" s="189"/>
      <c r="AB86" s="11"/>
      <c r="AC86" s="264"/>
      <c r="AD86" s="11"/>
      <c r="AE86" s="11"/>
      <c r="AF86" s="11"/>
      <c r="AG86" s="11"/>
      <c r="AH86" s="11"/>
      <c r="AI86" s="11"/>
      <c r="AJ86" s="11"/>
      <c r="AK86" s="11"/>
    </row>
    <row r="87" ht="13.5" customHeight="1">
      <c r="A87" s="376">
        <f>A49</f>
        <v>9</v>
      </c>
      <c r="B87" s="377" t="str">
        <f>IF(B49="","",B49)</f>
        <v/>
      </c>
      <c r="H87" s="378" t="s">
        <v>870</v>
      </c>
      <c r="I87" s="378"/>
      <c r="J87" s="387"/>
      <c r="K87" s="25"/>
      <c r="L87" s="25"/>
      <c r="M87" s="25"/>
      <c r="N87" s="25"/>
      <c r="O87" s="25"/>
      <c r="P87" s="25"/>
      <c r="Q87" s="25"/>
      <c r="R87" s="25"/>
      <c r="S87" s="378" t="s">
        <v>872</v>
      </c>
      <c r="U87" s="380">
        <f>IF(H49="","",H49)</f>
        <v>0</v>
      </c>
      <c r="V87" s="25"/>
      <c r="W87" s="378" t="s">
        <v>873</v>
      </c>
      <c r="Y87" s="381">
        <f>IF((W49="")*(X49=""),"",SUM(W49:X49))</f>
        <v>0</v>
      </c>
      <c r="Z87" s="11"/>
      <c r="AA87" s="189"/>
      <c r="AB87" s="11"/>
      <c r="AC87" s="264"/>
      <c r="AD87" s="11"/>
      <c r="AE87" s="11"/>
      <c r="AF87" s="11"/>
      <c r="AG87" s="11"/>
      <c r="AH87" s="11"/>
      <c r="AI87" s="11"/>
      <c r="AJ87" s="11"/>
      <c r="AK87" s="11"/>
    </row>
    <row r="88" ht="13.5" customHeight="1">
      <c r="A88" s="382"/>
      <c r="B88" s="388" t="s">
        <v>887</v>
      </c>
      <c r="C88" s="25"/>
      <c r="D88" s="25"/>
      <c r="E88" s="25"/>
      <c r="F88" s="25"/>
      <c r="G88" s="25"/>
      <c r="H88" s="25"/>
      <c r="I88" s="25"/>
      <c r="J88" s="25"/>
      <c r="K88" s="25"/>
      <c r="L88" s="25"/>
      <c r="M88" s="25"/>
      <c r="N88" s="25"/>
      <c r="O88" s="25"/>
      <c r="P88" s="25"/>
      <c r="Q88" s="25"/>
      <c r="R88" s="25"/>
      <c r="S88" s="25"/>
      <c r="T88" s="25"/>
      <c r="U88" s="25"/>
      <c r="V88" s="25"/>
      <c r="W88" s="25"/>
      <c r="X88" s="25"/>
      <c r="Y88" s="25"/>
      <c r="Z88" s="11"/>
      <c r="AA88" s="189"/>
      <c r="AB88" s="11"/>
      <c r="AC88" s="264"/>
      <c r="AD88" s="11"/>
      <c r="AE88" s="11"/>
      <c r="AF88" s="11"/>
      <c r="AG88" s="11"/>
      <c r="AH88" s="11"/>
      <c r="AI88" s="11"/>
      <c r="AJ88" s="11"/>
      <c r="AK88" s="11"/>
    </row>
    <row r="89" ht="13.5" customHeight="1">
      <c r="A89" s="376">
        <f>A50</f>
        <v>10</v>
      </c>
      <c r="B89" s="377" t="str">
        <f>IF(B50="","",B50)</f>
        <v/>
      </c>
      <c r="H89" s="378" t="s">
        <v>870</v>
      </c>
      <c r="I89" s="378"/>
      <c r="J89" s="387"/>
      <c r="K89" s="25"/>
      <c r="L89" s="25"/>
      <c r="M89" s="25"/>
      <c r="N89" s="25"/>
      <c r="O89" s="25"/>
      <c r="P89" s="25"/>
      <c r="Q89" s="25"/>
      <c r="R89" s="25"/>
      <c r="S89" s="378" t="s">
        <v>872</v>
      </c>
      <c r="U89" s="380">
        <f>IF(H50="","",H50)</f>
        <v>0</v>
      </c>
      <c r="V89" s="25"/>
      <c r="W89" s="378" t="s">
        <v>873</v>
      </c>
      <c r="Y89" s="381">
        <f>IF((W50="")*(X50=""),"",SUM(W50:X50))</f>
        <v>0</v>
      </c>
      <c r="Z89" s="11"/>
      <c r="AA89" s="189"/>
      <c r="AB89" s="11"/>
      <c r="AC89" s="264"/>
      <c r="AD89" s="11"/>
      <c r="AE89" s="11"/>
      <c r="AF89" s="11"/>
      <c r="AG89" s="11"/>
      <c r="AH89" s="11"/>
      <c r="AI89" s="11"/>
      <c r="AJ89" s="11"/>
      <c r="AK89" s="11"/>
    </row>
    <row r="90" ht="13.5" customHeight="1">
      <c r="A90" s="382"/>
      <c r="B90" s="388" t="s">
        <v>887</v>
      </c>
      <c r="C90" s="25"/>
      <c r="D90" s="25"/>
      <c r="E90" s="25"/>
      <c r="F90" s="25"/>
      <c r="G90" s="25"/>
      <c r="H90" s="25"/>
      <c r="I90" s="25"/>
      <c r="J90" s="25"/>
      <c r="K90" s="25"/>
      <c r="L90" s="25"/>
      <c r="M90" s="25"/>
      <c r="N90" s="25"/>
      <c r="O90" s="25"/>
      <c r="P90" s="25"/>
      <c r="Q90" s="25"/>
      <c r="R90" s="25"/>
      <c r="S90" s="25"/>
      <c r="T90" s="25"/>
      <c r="U90" s="25"/>
      <c r="V90" s="25"/>
      <c r="W90" s="25"/>
      <c r="X90" s="25"/>
      <c r="Y90" s="25"/>
      <c r="Z90" s="11"/>
      <c r="AA90" s="189"/>
      <c r="AB90" s="11"/>
      <c r="AC90" s="264"/>
      <c r="AD90" s="11"/>
      <c r="AE90" s="11"/>
      <c r="AF90" s="11"/>
      <c r="AG90" s="11"/>
      <c r="AH90" s="11"/>
      <c r="AI90" s="11"/>
      <c r="AJ90" s="11"/>
      <c r="AK90" s="11"/>
    </row>
    <row r="91" ht="13.5" customHeight="1">
      <c r="A91" s="376">
        <f>A51</f>
        <v>11</v>
      </c>
      <c r="B91" s="377" t="str">
        <f>IF(B51="","",B51)</f>
        <v/>
      </c>
      <c r="H91" s="378" t="s">
        <v>870</v>
      </c>
      <c r="I91" s="378"/>
      <c r="J91" s="387"/>
      <c r="K91" s="25"/>
      <c r="L91" s="25"/>
      <c r="M91" s="25"/>
      <c r="N91" s="25"/>
      <c r="O91" s="25"/>
      <c r="P91" s="25"/>
      <c r="Q91" s="25"/>
      <c r="R91" s="25"/>
      <c r="S91" s="378" t="s">
        <v>872</v>
      </c>
      <c r="U91" s="380">
        <f>IF(H51="","",H51)</f>
        <v>0</v>
      </c>
      <c r="V91" s="25"/>
      <c r="W91" s="378" t="s">
        <v>873</v>
      </c>
      <c r="Y91" s="381">
        <f>IF((W51="")*(X51=""),"",SUM(W51:X51))</f>
        <v>0</v>
      </c>
      <c r="Z91" s="11"/>
      <c r="AA91" s="189"/>
      <c r="AB91" s="11"/>
      <c r="AC91" s="264"/>
      <c r="AD91" s="11"/>
      <c r="AE91" s="11"/>
      <c r="AF91" s="11"/>
      <c r="AG91" s="11"/>
      <c r="AH91" s="11"/>
      <c r="AI91" s="11"/>
      <c r="AJ91" s="11"/>
      <c r="AK91" s="11"/>
    </row>
    <row r="92" ht="13.5" customHeight="1">
      <c r="A92" s="382"/>
      <c r="B92" s="388" t="s">
        <v>887</v>
      </c>
      <c r="C92" s="25"/>
      <c r="D92" s="25"/>
      <c r="E92" s="25"/>
      <c r="F92" s="25"/>
      <c r="G92" s="25"/>
      <c r="H92" s="25"/>
      <c r="I92" s="25"/>
      <c r="J92" s="25"/>
      <c r="K92" s="25"/>
      <c r="L92" s="25"/>
      <c r="M92" s="25"/>
      <c r="N92" s="25"/>
      <c r="O92" s="25"/>
      <c r="P92" s="25"/>
      <c r="Q92" s="25"/>
      <c r="R92" s="25"/>
      <c r="S92" s="25"/>
      <c r="T92" s="25"/>
      <c r="U92" s="25"/>
      <c r="V92" s="25"/>
      <c r="W92" s="25"/>
      <c r="X92" s="25"/>
      <c r="Y92" s="25"/>
      <c r="Z92" s="11"/>
      <c r="AA92" s="189"/>
      <c r="AB92" s="11"/>
      <c r="AC92" s="264"/>
      <c r="AD92" s="11"/>
      <c r="AE92" s="11"/>
      <c r="AF92" s="11"/>
      <c r="AG92" s="11"/>
      <c r="AH92" s="11"/>
      <c r="AI92" s="11"/>
      <c r="AJ92" s="11"/>
      <c r="AK92" s="11"/>
    </row>
    <row r="93" ht="13.5" customHeight="1">
      <c r="A93" s="389">
        <f>A52</f>
        <v>12</v>
      </c>
      <c r="B93" s="390" t="str">
        <f>IF(B52="","",B52)</f>
        <v/>
      </c>
      <c r="C93" s="32"/>
      <c r="D93" s="32"/>
      <c r="E93" s="32"/>
      <c r="F93" s="32"/>
      <c r="G93" s="32"/>
      <c r="H93" s="391" t="s">
        <v>870</v>
      </c>
      <c r="I93" s="391"/>
      <c r="J93" s="392"/>
      <c r="K93" s="128"/>
      <c r="L93" s="128"/>
      <c r="M93" s="128"/>
      <c r="N93" s="128"/>
      <c r="O93" s="128"/>
      <c r="P93" s="128"/>
      <c r="Q93" s="128"/>
      <c r="R93" s="128"/>
      <c r="S93" s="391" t="s">
        <v>872</v>
      </c>
      <c r="T93" s="32"/>
      <c r="U93" s="393">
        <f>IF(H52="","",H52)</f>
        <v>0</v>
      </c>
      <c r="V93" s="128"/>
      <c r="W93" s="391" t="s">
        <v>873</v>
      </c>
      <c r="X93" s="32"/>
      <c r="Y93" s="394">
        <f>IF((W52="")*(X52=""),"",SUM(W52:X52))</f>
        <v>0</v>
      </c>
      <c r="Z93" s="11"/>
      <c r="AA93" s="189"/>
      <c r="AB93" s="11"/>
      <c r="AC93" s="264"/>
      <c r="AD93" s="11"/>
      <c r="AE93" s="11"/>
      <c r="AF93" s="11"/>
      <c r="AG93" s="11"/>
      <c r="AH93" s="11"/>
      <c r="AI93" s="11"/>
      <c r="AJ93" s="11"/>
      <c r="AK93" s="11"/>
    </row>
    <row r="94" ht="13.5" customHeight="1">
      <c r="A94" s="382"/>
      <c r="B94" s="388" t="s">
        <v>887</v>
      </c>
      <c r="C94" s="25"/>
      <c r="D94" s="25"/>
      <c r="E94" s="25"/>
      <c r="F94" s="25"/>
      <c r="G94" s="25"/>
      <c r="H94" s="25"/>
      <c r="I94" s="25"/>
      <c r="J94" s="25"/>
      <c r="K94" s="25"/>
      <c r="L94" s="25"/>
      <c r="M94" s="25"/>
      <c r="N94" s="25"/>
      <c r="O94" s="25"/>
      <c r="P94" s="25"/>
      <c r="Q94" s="25"/>
      <c r="R94" s="25"/>
      <c r="S94" s="25"/>
      <c r="T94" s="25"/>
      <c r="U94" s="25"/>
      <c r="V94" s="25"/>
      <c r="W94" s="25"/>
      <c r="X94" s="25"/>
      <c r="Y94" s="25"/>
      <c r="Z94" s="11"/>
      <c r="AA94" s="189"/>
      <c r="AB94" s="11"/>
      <c r="AC94" s="264"/>
      <c r="AD94" s="11"/>
      <c r="AE94" s="11"/>
      <c r="AF94" s="11"/>
      <c r="AG94" s="11"/>
      <c r="AH94" s="11"/>
      <c r="AI94" s="11"/>
      <c r="AJ94" s="11"/>
      <c r="AK94" s="11"/>
    </row>
    <row r="95" ht="13.5" customHeight="1">
      <c r="A95" s="389">
        <f>A53</f>
        <v>13</v>
      </c>
      <c r="B95" s="390" t="str">
        <f>IF(B53="","",B53)</f>
        <v/>
      </c>
      <c r="C95" s="32"/>
      <c r="D95" s="32"/>
      <c r="E95" s="32"/>
      <c r="F95" s="32"/>
      <c r="G95" s="32"/>
      <c r="H95" s="391" t="s">
        <v>870</v>
      </c>
      <c r="I95" s="391"/>
      <c r="J95" s="392"/>
      <c r="K95" s="128"/>
      <c r="L95" s="128"/>
      <c r="M95" s="128"/>
      <c r="N95" s="128"/>
      <c r="O95" s="128"/>
      <c r="P95" s="128"/>
      <c r="Q95" s="128"/>
      <c r="R95" s="128"/>
      <c r="S95" s="391" t="s">
        <v>872</v>
      </c>
      <c r="T95" s="32"/>
      <c r="U95" s="393">
        <f>IF(H53="","",H53)</f>
        <v>0</v>
      </c>
      <c r="V95" s="128"/>
      <c r="W95" s="391" t="s">
        <v>873</v>
      </c>
      <c r="X95" s="32"/>
      <c r="Y95" s="394">
        <f>IF((W53="")*(X53=""),"",SUM(W53:X53))</f>
        <v>0</v>
      </c>
      <c r="Z95" s="11"/>
      <c r="AA95" s="189"/>
      <c r="AB95" s="11"/>
      <c r="AC95" s="264"/>
      <c r="AD95" s="11"/>
      <c r="AE95" s="11"/>
      <c r="AF95" s="11"/>
      <c r="AG95" s="11"/>
      <c r="AH95" s="11"/>
      <c r="AI95" s="11"/>
      <c r="AJ95" s="11"/>
      <c r="AK95" s="11"/>
    </row>
    <row r="96" ht="13.5" customHeight="1">
      <c r="A96" s="382"/>
      <c r="B96" s="388" t="s">
        <v>887</v>
      </c>
      <c r="C96" s="25"/>
      <c r="D96" s="25"/>
      <c r="E96" s="25"/>
      <c r="F96" s="25"/>
      <c r="G96" s="25"/>
      <c r="H96" s="25"/>
      <c r="I96" s="25"/>
      <c r="J96" s="25"/>
      <c r="K96" s="25"/>
      <c r="L96" s="25"/>
      <c r="M96" s="25"/>
      <c r="N96" s="25"/>
      <c r="O96" s="25"/>
      <c r="P96" s="25"/>
      <c r="Q96" s="25"/>
      <c r="R96" s="25"/>
      <c r="S96" s="25"/>
      <c r="T96" s="25"/>
      <c r="U96" s="25"/>
      <c r="V96" s="25"/>
      <c r="W96" s="25"/>
      <c r="X96" s="25"/>
      <c r="Y96" s="25"/>
      <c r="Z96" s="11"/>
      <c r="AA96" s="189"/>
      <c r="AB96" s="11"/>
      <c r="AC96" s="264"/>
      <c r="AD96" s="11"/>
      <c r="AE96" s="11"/>
      <c r="AF96" s="11"/>
      <c r="AG96" s="11"/>
      <c r="AH96" s="11"/>
      <c r="AI96" s="11"/>
      <c r="AJ96" s="11"/>
      <c r="AK96" s="11"/>
    </row>
    <row r="97" ht="13.5" customHeight="1">
      <c r="A97" s="389">
        <f>A54</f>
        <v>14</v>
      </c>
      <c r="B97" s="390" t="str">
        <f>IF(B54="","",B54)</f>
        <v/>
      </c>
      <c r="C97" s="32"/>
      <c r="D97" s="32"/>
      <c r="E97" s="32"/>
      <c r="F97" s="32"/>
      <c r="G97" s="32"/>
      <c r="H97" s="391" t="s">
        <v>870</v>
      </c>
      <c r="I97" s="391"/>
      <c r="J97" s="395"/>
      <c r="K97" s="128"/>
      <c r="L97" s="128"/>
      <c r="M97" s="128"/>
      <c r="N97" s="128"/>
      <c r="O97" s="128"/>
      <c r="P97" s="128"/>
      <c r="Q97" s="128"/>
      <c r="R97" s="128"/>
      <c r="S97" s="391" t="s">
        <v>872</v>
      </c>
      <c r="T97" s="32"/>
      <c r="U97" s="393">
        <f>IF(H54="","",H54)</f>
        <v>0</v>
      </c>
      <c r="V97" s="128"/>
      <c r="W97" s="391" t="s">
        <v>873</v>
      </c>
      <c r="X97" s="32"/>
      <c r="Y97" s="394">
        <f>IF((W54="")*(X54=""),"",SUM(W54:X54))</f>
        <v>0</v>
      </c>
      <c r="Z97" s="11"/>
      <c r="AA97" s="189"/>
      <c r="AB97" s="11"/>
      <c r="AC97" s="264"/>
      <c r="AD97" s="11"/>
      <c r="AE97" s="11"/>
      <c r="AF97" s="11"/>
      <c r="AG97" s="11"/>
      <c r="AH97" s="11"/>
      <c r="AI97" s="11"/>
      <c r="AJ97" s="11"/>
      <c r="AK97" s="11"/>
    </row>
    <row r="98" ht="13.5" customHeight="1">
      <c r="A98" s="382"/>
      <c r="B98" s="388" t="s">
        <v>887</v>
      </c>
      <c r="C98" s="25"/>
      <c r="D98" s="25"/>
      <c r="E98" s="25"/>
      <c r="F98" s="25"/>
      <c r="G98" s="25"/>
      <c r="H98" s="25"/>
      <c r="I98" s="25"/>
      <c r="J98" s="25"/>
      <c r="K98" s="25"/>
      <c r="L98" s="25"/>
      <c r="M98" s="25"/>
      <c r="N98" s="25"/>
      <c r="O98" s="25"/>
      <c r="P98" s="25"/>
      <c r="Q98" s="25"/>
      <c r="R98" s="25"/>
      <c r="S98" s="25"/>
      <c r="T98" s="25"/>
      <c r="U98" s="25"/>
      <c r="V98" s="25"/>
      <c r="W98" s="25"/>
      <c r="X98" s="25"/>
      <c r="Y98" s="25"/>
      <c r="Z98" s="11"/>
      <c r="AA98" s="189"/>
      <c r="AB98" s="11"/>
      <c r="AC98" s="264"/>
      <c r="AD98" s="11"/>
      <c r="AE98" s="11"/>
      <c r="AF98" s="11"/>
      <c r="AG98" s="11"/>
      <c r="AH98" s="11"/>
      <c r="AI98" s="11"/>
      <c r="AJ98" s="11"/>
      <c r="AK98" s="11"/>
    </row>
    <row r="99" ht="13.5" customHeight="1">
      <c r="A99" s="389">
        <f>A55</f>
        <v>15</v>
      </c>
      <c r="B99" s="390" t="str">
        <f>IF(B55="","",B55)</f>
        <v/>
      </c>
      <c r="C99" s="32"/>
      <c r="D99" s="32"/>
      <c r="E99" s="32"/>
      <c r="F99" s="32"/>
      <c r="G99" s="32"/>
      <c r="H99" s="391" t="s">
        <v>870</v>
      </c>
      <c r="I99" s="391"/>
      <c r="J99" s="395"/>
      <c r="K99" s="128"/>
      <c r="L99" s="128"/>
      <c r="M99" s="128"/>
      <c r="N99" s="128"/>
      <c r="O99" s="128"/>
      <c r="P99" s="128"/>
      <c r="Q99" s="128"/>
      <c r="R99" s="128"/>
      <c r="S99" s="391" t="s">
        <v>872</v>
      </c>
      <c r="T99" s="32"/>
      <c r="U99" s="393">
        <f>IF(H55="","",H55)</f>
        <v>0</v>
      </c>
      <c r="V99" s="128"/>
      <c r="W99" s="391" t="s">
        <v>873</v>
      </c>
      <c r="X99" s="32"/>
      <c r="Y99" s="394">
        <f>IF((W55="")*(X55=""),"",SUM(W55:X55))</f>
        <v>0</v>
      </c>
      <c r="Z99" s="11"/>
      <c r="AA99" s="189"/>
      <c r="AB99" s="11"/>
      <c r="AC99" s="264"/>
      <c r="AD99" s="11"/>
      <c r="AE99" s="11"/>
      <c r="AF99" s="11"/>
      <c r="AG99" s="11"/>
      <c r="AH99" s="11"/>
      <c r="AI99" s="11"/>
      <c r="AJ99" s="11"/>
      <c r="AK99" s="11"/>
    </row>
    <row r="100" ht="13.5" customHeight="1">
      <c r="A100" s="382"/>
      <c r="B100" s="388" t="s">
        <v>887</v>
      </c>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11"/>
      <c r="AA100" s="189"/>
      <c r="AB100" s="11"/>
      <c r="AC100" s="264"/>
      <c r="AD100" s="11"/>
      <c r="AE100" s="11"/>
      <c r="AF100" s="11"/>
      <c r="AG100" s="11"/>
      <c r="AH100" s="11"/>
      <c r="AI100" s="11"/>
      <c r="AJ100" s="11"/>
      <c r="AK100" s="11"/>
    </row>
    <row r="101" ht="13.5" customHeight="1">
      <c r="A101" s="389">
        <f>A56</f>
        <v>16</v>
      </c>
      <c r="B101" s="390" t="str">
        <f>IF(B56="","",B56)</f>
        <v/>
      </c>
      <c r="C101" s="32"/>
      <c r="D101" s="32"/>
      <c r="E101" s="32"/>
      <c r="F101" s="32"/>
      <c r="G101" s="32"/>
      <c r="H101" s="391" t="s">
        <v>870</v>
      </c>
      <c r="I101" s="391"/>
      <c r="J101" s="395"/>
      <c r="K101" s="128"/>
      <c r="L101" s="128"/>
      <c r="M101" s="128"/>
      <c r="N101" s="128"/>
      <c r="O101" s="128"/>
      <c r="P101" s="128"/>
      <c r="Q101" s="128"/>
      <c r="R101" s="128"/>
      <c r="S101" s="391" t="s">
        <v>872</v>
      </c>
      <c r="T101" s="32"/>
      <c r="U101" s="393">
        <f>IF(H56="","",H56)</f>
        <v>0</v>
      </c>
      <c r="V101" s="128"/>
      <c r="W101" s="391" t="s">
        <v>873</v>
      </c>
      <c r="X101" s="32"/>
      <c r="Y101" s="394">
        <f>IF((W56="")*(X56=""),"",SUM(W56:X56))</f>
        <v>0</v>
      </c>
      <c r="Z101" s="11"/>
      <c r="AA101" s="189"/>
      <c r="AB101" s="11"/>
      <c r="AC101" s="264"/>
      <c r="AD101" s="11"/>
      <c r="AE101" s="11"/>
      <c r="AF101" s="11"/>
      <c r="AG101" s="11"/>
      <c r="AH101" s="11"/>
      <c r="AI101" s="11"/>
      <c r="AJ101" s="11"/>
      <c r="AK101" s="11"/>
    </row>
    <row r="102" ht="13.5" customHeight="1">
      <c r="A102" s="382"/>
      <c r="B102" s="388" t="s">
        <v>887</v>
      </c>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11"/>
      <c r="AA102" s="189"/>
      <c r="AB102" s="11"/>
      <c r="AC102" s="264"/>
      <c r="AD102" s="11"/>
      <c r="AE102" s="11"/>
      <c r="AF102" s="11"/>
      <c r="AG102" s="11"/>
      <c r="AH102" s="11"/>
      <c r="AI102" s="11"/>
      <c r="AJ102" s="11"/>
      <c r="AK102" s="11"/>
    </row>
    <row r="103" ht="13.5" customHeight="1">
      <c r="A103" s="389">
        <f>A57</f>
        <v>17</v>
      </c>
      <c r="B103" s="390" t="str">
        <f>IF(B57="","",B57)</f>
        <v/>
      </c>
      <c r="C103" s="32"/>
      <c r="D103" s="32"/>
      <c r="E103" s="32"/>
      <c r="F103" s="32"/>
      <c r="G103" s="32"/>
      <c r="H103" s="391" t="s">
        <v>870</v>
      </c>
      <c r="I103" s="391"/>
      <c r="J103" s="395"/>
      <c r="K103" s="128"/>
      <c r="L103" s="128"/>
      <c r="M103" s="128"/>
      <c r="N103" s="128"/>
      <c r="O103" s="128"/>
      <c r="P103" s="128"/>
      <c r="Q103" s="128"/>
      <c r="R103" s="128"/>
      <c r="S103" s="391" t="s">
        <v>872</v>
      </c>
      <c r="T103" s="32"/>
      <c r="U103" s="393">
        <f>IF(H57="","",H57)</f>
        <v>0</v>
      </c>
      <c r="V103" s="128"/>
      <c r="W103" s="391" t="s">
        <v>873</v>
      </c>
      <c r="X103" s="32"/>
      <c r="Y103" s="394">
        <f>IF((W57="")*(X57=""),"",SUM(W57:X57))</f>
        <v>0</v>
      </c>
      <c r="Z103" s="11"/>
      <c r="AA103" s="189"/>
      <c r="AB103" s="11"/>
      <c r="AC103" s="264"/>
      <c r="AD103" s="11"/>
      <c r="AE103" s="11"/>
      <c r="AF103" s="11"/>
      <c r="AG103" s="11"/>
      <c r="AH103" s="11"/>
      <c r="AI103" s="11"/>
      <c r="AJ103" s="11"/>
      <c r="AK103" s="11"/>
    </row>
    <row r="104" ht="13.5" customHeight="1">
      <c r="A104" s="382"/>
      <c r="B104" s="388" t="s">
        <v>887</v>
      </c>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11"/>
      <c r="AA104" s="189"/>
      <c r="AB104" s="11"/>
      <c r="AC104" s="264"/>
      <c r="AD104" s="11"/>
      <c r="AE104" s="11"/>
      <c r="AF104" s="11"/>
      <c r="AG104" s="11"/>
      <c r="AH104" s="11"/>
      <c r="AI104" s="11"/>
      <c r="AJ104" s="11"/>
      <c r="AK104" s="11"/>
    </row>
    <row r="105" ht="13.5" customHeight="1">
      <c r="A105" s="389">
        <f>A58</f>
        <v>18</v>
      </c>
      <c r="B105" s="390" t="str">
        <f>IF(B58="","",B58)</f>
        <v/>
      </c>
      <c r="C105" s="32"/>
      <c r="D105" s="32"/>
      <c r="E105" s="32"/>
      <c r="F105" s="32"/>
      <c r="G105" s="32"/>
      <c r="H105" s="391" t="s">
        <v>870</v>
      </c>
      <c r="I105" s="391"/>
      <c r="J105" s="395"/>
      <c r="K105" s="128"/>
      <c r="L105" s="128"/>
      <c r="M105" s="128"/>
      <c r="N105" s="128"/>
      <c r="O105" s="128"/>
      <c r="P105" s="128"/>
      <c r="Q105" s="128"/>
      <c r="R105" s="128"/>
      <c r="S105" s="391" t="s">
        <v>872</v>
      </c>
      <c r="T105" s="32"/>
      <c r="U105" s="393">
        <f>IF(H58="","",H58)</f>
        <v>0</v>
      </c>
      <c r="V105" s="128"/>
      <c r="W105" s="391" t="s">
        <v>873</v>
      </c>
      <c r="X105" s="32"/>
      <c r="Y105" s="394">
        <f>IF((W58="")*(X58=""),"",SUM(W58:X58))</f>
        <v>0</v>
      </c>
      <c r="Z105" s="11"/>
      <c r="AA105" s="189"/>
      <c r="AB105" s="11"/>
      <c r="AC105" s="264"/>
      <c r="AD105" s="11"/>
      <c r="AE105" s="11"/>
      <c r="AF105" s="11"/>
      <c r="AG105" s="11"/>
      <c r="AH105" s="11"/>
      <c r="AI105" s="11"/>
      <c r="AJ105" s="11"/>
      <c r="AK105" s="11"/>
    </row>
    <row r="106" ht="13.5" customHeight="1">
      <c r="A106" s="382"/>
      <c r="B106" s="388" t="s">
        <v>887</v>
      </c>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11"/>
      <c r="AA106" s="189"/>
      <c r="AB106" s="11"/>
      <c r="AC106" s="264"/>
      <c r="AD106" s="11"/>
      <c r="AE106" s="11"/>
      <c r="AF106" s="11"/>
      <c r="AG106" s="11"/>
      <c r="AH106" s="11"/>
      <c r="AI106" s="11"/>
      <c r="AJ106" s="11"/>
      <c r="AK106" s="11"/>
    </row>
    <row r="107" ht="13.5" customHeight="1">
      <c r="A107" s="389">
        <f>A59</f>
        <v>19</v>
      </c>
      <c r="B107" s="390" t="str">
        <f>IF(B59="","",B59)</f>
        <v/>
      </c>
      <c r="C107" s="32"/>
      <c r="D107" s="32"/>
      <c r="E107" s="32"/>
      <c r="F107" s="32"/>
      <c r="G107" s="32"/>
      <c r="H107" s="391" t="s">
        <v>870</v>
      </c>
      <c r="I107" s="391"/>
      <c r="J107" s="395"/>
      <c r="K107" s="128"/>
      <c r="L107" s="128"/>
      <c r="M107" s="128"/>
      <c r="N107" s="128"/>
      <c r="O107" s="128"/>
      <c r="P107" s="128"/>
      <c r="Q107" s="128"/>
      <c r="R107" s="128"/>
      <c r="S107" s="391" t="s">
        <v>872</v>
      </c>
      <c r="T107" s="32"/>
      <c r="U107" s="393">
        <f>IF(H59="","",H59)</f>
        <v>0</v>
      </c>
      <c r="V107" s="128"/>
      <c r="W107" s="391" t="s">
        <v>873</v>
      </c>
      <c r="X107" s="32"/>
      <c r="Y107" s="394">
        <f>IF((W59="")*(X59=""),"",SUM(W59:X59))</f>
        <v>0</v>
      </c>
      <c r="Z107" s="11"/>
      <c r="AA107" s="189"/>
      <c r="AB107" s="11"/>
      <c r="AC107" s="264"/>
      <c r="AD107" s="11"/>
      <c r="AE107" s="11"/>
      <c r="AF107" s="11"/>
      <c r="AG107" s="11"/>
      <c r="AH107" s="11"/>
      <c r="AI107" s="11"/>
      <c r="AJ107" s="11"/>
      <c r="AK107" s="11"/>
    </row>
    <row r="108" ht="13.5" customHeight="1">
      <c r="A108" s="382"/>
      <c r="B108" s="388" t="s">
        <v>887</v>
      </c>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11"/>
      <c r="AA108" s="189"/>
      <c r="AB108" s="11"/>
      <c r="AC108" s="264"/>
      <c r="AD108" s="11"/>
      <c r="AE108" s="11"/>
      <c r="AF108" s="11"/>
      <c r="AG108" s="11"/>
      <c r="AH108" s="11"/>
      <c r="AI108" s="11"/>
      <c r="AJ108" s="11"/>
      <c r="AK108" s="11"/>
    </row>
    <row r="109" ht="13.5" customHeight="1">
      <c r="A109" s="389">
        <f>A60</f>
        <v>20</v>
      </c>
      <c r="B109" s="390" t="str">
        <f>IF(B60="","",B60)</f>
        <v/>
      </c>
      <c r="C109" s="32"/>
      <c r="D109" s="32"/>
      <c r="E109" s="32"/>
      <c r="F109" s="32"/>
      <c r="G109" s="32"/>
      <c r="H109" s="391" t="s">
        <v>870</v>
      </c>
      <c r="I109" s="391"/>
      <c r="J109" s="395"/>
      <c r="K109" s="128"/>
      <c r="L109" s="128"/>
      <c r="M109" s="128"/>
      <c r="N109" s="128"/>
      <c r="O109" s="128"/>
      <c r="P109" s="128"/>
      <c r="Q109" s="128"/>
      <c r="R109" s="128"/>
      <c r="S109" s="391" t="s">
        <v>872</v>
      </c>
      <c r="T109" s="32"/>
      <c r="U109" s="393">
        <f>IF(H60="","",H60)</f>
        <v>0</v>
      </c>
      <c r="V109" s="128"/>
      <c r="W109" s="391" t="s">
        <v>873</v>
      </c>
      <c r="X109" s="32"/>
      <c r="Y109" s="394">
        <f>IF((W60="")*(X60=""),"",SUM(W60:X60))</f>
        <v>0</v>
      </c>
      <c r="Z109" s="11"/>
      <c r="AA109" s="189"/>
      <c r="AB109" s="11"/>
      <c r="AC109" s="264"/>
      <c r="AD109" s="11"/>
      <c r="AE109" s="11"/>
      <c r="AF109" s="11"/>
      <c r="AG109" s="11"/>
      <c r="AH109" s="11"/>
      <c r="AI109" s="11"/>
      <c r="AJ109" s="11"/>
      <c r="AK109" s="11"/>
    </row>
    <row r="110" ht="13.5" customHeight="1">
      <c r="A110" s="382"/>
      <c r="B110" s="388" t="s">
        <v>887</v>
      </c>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11"/>
      <c r="AA110" s="189"/>
      <c r="AB110" s="11"/>
      <c r="AC110" s="264"/>
      <c r="AD110" s="11"/>
      <c r="AE110" s="11"/>
      <c r="AF110" s="11"/>
      <c r="AG110" s="11"/>
      <c r="AH110" s="11"/>
      <c r="AI110" s="11"/>
      <c r="AJ110" s="11"/>
      <c r="AK110" s="11"/>
    </row>
    <row r="111" ht="13.5" customHeight="1">
      <c r="A111" s="389">
        <f>A61</f>
        <v>21</v>
      </c>
      <c r="B111" s="390" t="str">
        <f>IF(B61="","",B61)</f>
        <v/>
      </c>
      <c r="C111" s="32"/>
      <c r="D111" s="32"/>
      <c r="E111" s="32"/>
      <c r="F111" s="32"/>
      <c r="G111" s="32"/>
      <c r="H111" s="391" t="s">
        <v>870</v>
      </c>
      <c r="I111" s="391"/>
      <c r="J111" s="395"/>
      <c r="K111" s="128"/>
      <c r="L111" s="128"/>
      <c r="M111" s="128"/>
      <c r="N111" s="128"/>
      <c r="O111" s="128"/>
      <c r="P111" s="128"/>
      <c r="Q111" s="128"/>
      <c r="R111" s="128"/>
      <c r="S111" s="391" t="s">
        <v>872</v>
      </c>
      <c r="T111" s="32"/>
      <c r="U111" s="393">
        <f>IF(H61="","",H61)</f>
        <v>0</v>
      </c>
      <c r="V111" s="128"/>
      <c r="W111" s="391" t="s">
        <v>873</v>
      </c>
      <c r="X111" s="32"/>
      <c r="Y111" s="394">
        <f>IF((W61="")*(X61=""),"",SUM(W61:X61))</f>
        <v>0</v>
      </c>
      <c r="Z111" s="11"/>
      <c r="AA111" s="189"/>
      <c r="AB111" s="11"/>
      <c r="AC111" s="264"/>
      <c r="AD111" s="11"/>
      <c r="AE111" s="11"/>
      <c r="AF111" s="11"/>
      <c r="AG111" s="11"/>
      <c r="AH111" s="11"/>
      <c r="AI111" s="11"/>
      <c r="AJ111" s="11"/>
      <c r="AK111" s="11"/>
    </row>
    <row r="112" ht="13.5" customHeight="1">
      <c r="A112" s="382"/>
      <c r="B112" s="388" t="s">
        <v>887</v>
      </c>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11"/>
      <c r="AA112" s="189"/>
      <c r="AB112" s="11"/>
      <c r="AC112" s="264"/>
      <c r="AD112" s="11"/>
      <c r="AE112" s="11"/>
      <c r="AF112" s="11"/>
      <c r="AG112" s="11"/>
      <c r="AH112" s="11"/>
      <c r="AI112" s="11"/>
      <c r="AJ112" s="11"/>
      <c r="AK112" s="11"/>
    </row>
    <row r="113" ht="13.5" customHeight="1">
      <c r="A113" s="389">
        <f>A62</f>
        <v>22</v>
      </c>
      <c r="B113" s="390" t="str">
        <f>IF(B62="","",B62)</f>
        <v/>
      </c>
      <c r="C113" s="32"/>
      <c r="D113" s="32"/>
      <c r="E113" s="32"/>
      <c r="F113" s="32"/>
      <c r="G113" s="32"/>
      <c r="H113" s="391" t="s">
        <v>870</v>
      </c>
      <c r="I113" s="391"/>
      <c r="J113" s="395"/>
      <c r="K113" s="128"/>
      <c r="L113" s="128"/>
      <c r="M113" s="128"/>
      <c r="N113" s="128"/>
      <c r="O113" s="128"/>
      <c r="P113" s="128"/>
      <c r="Q113" s="128"/>
      <c r="R113" s="128"/>
      <c r="S113" s="391" t="s">
        <v>872</v>
      </c>
      <c r="T113" s="32"/>
      <c r="U113" s="393">
        <f>IF(H62="","",H62)</f>
        <v>0</v>
      </c>
      <c r="V113" s="128"/>
      <c r="W113" s="391" t="s">
        <v>873</v>
      </c>
      <c r="X113" s="32"/>
      <c r="Y113" s="394">
        <f>IF((W62="")*(X62=""),"",SUM(W62:X62))</f>
        <v>0</v>
      </c>
      <c r="Z113" s="11"/>
      <c r="AA113" s="189"/>
      <c r="AB113" s="11"/>
      <c r="AC113" s="264"/>
      <c r="AD113" s="11"/>
      <c r="AE113" s="11"/>
      <c r="AF113" s="11"/>
      <c r="AG113" s="11"/>
      <c r="AH113" s="11"/>
      <c r="AI113" s="11"/>
      <c r="AJ113" s="11"/>
      <c r="AK113" s="11"/>
    </row>
    <row r="114" ht="13.5" customHeight="1">
      <c r="A114" s="382"/>
      <c r="B114" s="388" t="s">
        <v>887</v>
      </c>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11"/>
      <c r="AA114" s="189"/>
      <c r="AB114" s="11"/>
      <c r="AC114" s="264"/>
      <c r="AD114" s="11"/>
      <c r="AE114" s="11"/>
      <c r="AF114" s="11"/>
      <c r="AG114" s="11"/>
      <c r="AH114" s="11"/>
      <c r="AI114" s="11"/>
      <c r="AJ114" s="11"/>
      <c r="AK114" s="11"/>
    </row>
    <row r="115" ht="13.5" customHeight="1">
      <c r="A115" s="389">
        <f>A63</f>
        <v>23</v>
      </c>
      <c r="B115" s="390" t="str">
        <f>IF(B63="","",B63)</f>
        <v/>
      </c>
      <c r="C115" s="32"/>
      <c r="D115" s="32"/>
      <c r="E115" s="32"/>
      <c r="F115" s="32"/>
      <c r="G115" s="32"/>
      <c r="H115" s="391" t="s">
        <v>870</v>
      </c>
      <c r="I115" s="391"/>
      <c r="J115" s="395"/>
      <c r="K115" s="128"/>
      <c r="L115" s="128"/>
      <c r="M115" s="128"/>
      <c r="N115" s="128"/>
      <c r="O115" s="128"/>
      <c r="P115" s="128"/>
      <c r="Q115" s="128"/>
      <c r="R115" s="128"/>
      <c r="S115" s="391" t="s">
        <v>872</v>
      </c>
      <c r="T115" s="32"/>
      <c r="U115" s="393">
        <f>IF(H63="","",H63)</f>
        <v>0</v>
      </c>
      <c r="V115" s="128"/>
      <c r="W115" s="391" t="s">
        <v>873</v>
      </c>
      <c r="X115" s="32"/>
      <c r="Y115" s="394">
        <f>IF((W63="")*(X63=""),"",SUM(W63:X63))</f>
        <v>0</v>
      </c>
      <c r="Z115" s="11"/>
      <c r="AA115" s="189"/>
      <c r="AB115" s="11"/>
      <c r="AC115" s="264"/>
      <c r="AD115" s="11"/>
      <c r="AE115" s="11"/>
      <c r="AF115" s="11"/>
      <c r="AG115" s="11"/>
      <c r="AH115" s="11"/>
      <c r="AI115" s="11"/>
      <c r="AJ115" s="11"/>
      <c r="AK115" s="11"/>
    </row>
    <row r="116" ht="13.5" customHeight="1">
      <c r="A116" s="382"/>
      <c r="B116" s="388" t="s">
        <v>887</v>
      </c>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11"/>
      <c r="AA116" s="189"/>
      <c r="AB116" s="11"/>
      <c r="AC116" s="264"/>
      <c r="AD116" s="11"/>
      <c r="AE116" s="11"/>
      <c r="AF116" s="11"/>
      <c r="AG116" s="11"/>
      <c r="AH116" s="11"/>
      <c r="AI116" s="11"/>
      <c r="AJ116" s="11"/>
      <c r="AK116" s="11"/>
    </row>
    <row r="117" ht="13.5" customHeight="1">
      <c r="A117" s="389">
        <f>A64</f>
        <v>24</v>
      </c>
      <c r="B117" s="390" t="str">
        <f>IF(B64="","",B64)</f>
        <v/>
      </c>
      <c r="C117" s="32"/>
      <c r="D117" s="32"/>
      <c r="E117" s="32"/>
      <c r="F117" s="32"/>
      <c r="G117" s="32"/>
      <c r="H117" s="391" t="s">
        <v>870</v>
      </c>
      <c r="I117" s="391"/>
      <c r="J117" s="395"/>
      <c r="K117" s="128"/>
      <c r="L117" s="128"/>
      <c r="M117" s="128"/>
      <c r="N117" s="128"/>
      <c r="O117" s="128"/>
      <c r="P117" s="128"/>
      <c r="Q117" s="128"/>
      <c r="R117" s="128"/>
      <c r="S117" s="391" t="s">
        <v>872</v>
      </c>
      <c r="T117" s="32"/>
      <c r="U117" s="393">
        <f>IF(H64="","",H64)</f>
        <v>0</v>
      </c>
      <c r="V117" s="128"/>
      <c r="W117" s="391" t="s">
        <v>873</v>
      </c>
      <c r="X117" s="32"/>
      <c r="Y117" s="394">
        <f>IF((W64="")*(X64=""),"",SUM(W64:X64))</f>
        <v>0</v>
      </c>
      <c r="Z117" s="11"/>
      <c r="AA117" s="189"/>
      <c r="AB117" s="11"/>
      <c r="AC117" s="264"/>
      <c r="AD117" s="11"/>
      <c r="AE117" s="11"/>
      <c r="AF117" s="11"/>
      <c r="AG117" s="11"/>
      <c r="AH117" s="11"/>
      <c r="AI117" s="11"/>
      <c r="AJ117" s="11"/>
      <c r="AK117" s="11"/>
    </row>
    <row r="118" ht="13.5" customHeight="1">
      <c r="A118" s="382"/>
      <c r="B118" s="388" t="s">
        <v>887</v>
      </c>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11"/>
      <c r="AA118" s="189"/>
      <c r="AB118" s="11"/>
      <c r="AC118" s="264"/>
      <c r="AD118" s="11"/>
      <c r="AE118" s="11"/>
      <c r="AF118" s="11"/>
      <c r="AG118" s="11"/>
      <c r="AH118" s="11"/>
      <c r="AI118" s="11"/>
      <c r="AJ118" s="11"/>
      <c r="AK118" s="11"/>
    </row>
    <row r="119" ht="13.5" customHeight="1">
      <c r="A119" s="389">
        <f>A65</f>
        <v>25</v>
      </c>
      <c r="B119" s="390" t="str">
        <f>IF(B65="","",B65)</f>
        <v/>
      </c>
      <c r="C119" s="32"/>
      <c r="D119" s="32"/>
      <c r="E119" s="32"/>
      <c r="F119" s="32"/>
      <c r="G119" s="32"/>
      <c r="H119" s="391" t="s">
        <v>870</v>
      </c>
      <c r="I119" s="391"/>
      <c r="J119" s="395"/>
      <c r="K119" s="128"/>
      <c r="L119" s="128"/>
      <c r="M119" s="128"/>
      <c r="N119" s="128"/>
      <c r="O119" s="128"/>
      <c r="P119" s="128"/>
      <c r="Q119" s="128"/>
      <c r="R119" s="128"/>
      <c r="S119" s="391" t="s">
        <v>872</v>
      </c>
      <c r="T119" s="32"/>
      <c r="U119" s="393">
        <f>IF(H65="","",H65)</f>
        <v>0</v>
      </c>
      <c r="V119" s="128"/>
      <c r="W119" s="391" t="s">
        <v>873</v>
      </c>
      <c r="X119" s="32"/>
      <c r="Y119" s="394">
        <f>IF((W65="")*(X65=""),"",SUM(W65:X65))</f>
        <v>0</v>
      </c>
      <c r="Z119" s="11"/>
      <c r="AA119" s="189"/>
      <c r="AB119" s="11"/>
      <c r="AC119" s="264"/>
      <c r="AD119" s="11"/>
      <c r="AE119" s="11"/>
      <c r="AF119" s="11"/>
      <c r="AG119" s="11"/>
      <c r="AH119" s="11"/>
      <c r="AI119" s="11"/>
      <c r="AJ119" s="11"/>
      <c r="AK119" s="11"/>
    </row>
    <row r="120" ht="13.5" customHeight="1">
      <c r="A120" s="382"/>
      <c r="B120" s="388" t="s">
        <v>887</v>
      </c>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11"/>
      <c r="AA120" s="189"/>
      <c r="AB120" s="11"/>
      <c r="AC120" s="264"/>
      <c r="AD120" s="11"/>
      <c r="AE120" s="11"/>
      <c r="AF120" s="11"/>
      <c r="AG120" s="11"/>
      <c r="AH120" s="11"/>
      <c r="AI120" s="11"/>
      <c r="AJ120" s="11"/>
      <c r="AK120" s="11"/>
    </row>
    <row r="121" ht="13.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89"/>
      <c r="AB121" s="11"/>
      <c r="AC121" s="264"/>
      <c r="AD121" s="11"/>
      <c r="AE121" s="11"/>
      <c r="AF121" s="11"/>
      <c r="AG121" s="11"/>
      <c r="AH121" s="11"/>
      <c r="AI121" s="11"/>
      <c r="AJ121" s="11"/>
      <c r="AK121" s="11"/>
    </row>
    <row r="122" ht="13.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89"/>
      <c r="AB122" s="11"/>
      <c r="AC122" s="264"/>
      <c r="AD122" s="11"/>
      <c r="AE122" s="11"/>
      <c r="AF122" s="11"/>
      <c r="AG122" s="11"/>
      <c r="AH122" s="11"/>
      <c r="AI122" s="11"/>
      <c r="AJ122" s="11"/>
      <c r="AK122" s="11"/>
    </row>
    <row r="123" ht="13.5" customHeight="1">
      <c r="A123" s="11" t="s">
        <v>895</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89"/>
      <c r="AB123" s="11"/>
      <c r="AC123" s="264"/>
      <c r="AD123" s="11"/>
      <c r="AE123" s="11"/>
      <c r="AF123" s="11"/>
      <c r="AG123" s="11"/>
      <c r="AH123" s="11"/>
      <c r="AI123" s="11"/>
      <c r="AJ123" s="11"/>
      <c r="AK123" s="11"/>
    </row>
    <row r="124" ht="13.5" customHeight="1">
      <c r="A124" s="256"/>
      <c r="B124" s="256" t="s">
        <v>897</v>
      </c>
      <c r="C124" s="256" t="s">
        <v>898</v>
      </c>
      <c r="D124" s="256" t="s">
        <v>899</v>
      </c>
      <c r="E124" s="256" t="s">
        <v>900</v>
      </c>
      <c r="F124" s="256" t="s">
        <v>901</v>
      </c>
      <c r="G124" s="256" t="s">
        <v>902</v>
      </c>
      <c r="H124" s="256" t="s">
        <v>903</v>
      </c>
      <c r="I124" s="256" t="s">
        <v>904</v>
      </c>
      <c r="J124" s="256" t="s">
        <v>905</v>
      </c>
      <c r="K124" s="256" t="s">
        <v>906</v>
      </c>
      <c r="L124" s="256" t="s">
        <v>907</v>
      </c>
      <c r="M124" s="256" t="s">
        <v>908</v>
      </c>
      <c r="N124" s="256" t="s">
        <v>747</v>
      </c>
      <c r="O124" s="256" t="s">
        <v>909</v>
      </c>
      <c r="P124" s="256" t="s">
        <v>910</v>
      </c>
      <c r="Q124" s="256" t="s">
        <v>911</v>
      </c>
      <c r="R124" s="256" t="s">
        <v>912</v>
      </c>
      <c r="S124" s="256" t="s">
        <v>838</v>
      </c>
      <c r="T124" s="256" t="s">
        <v>552</v>
      </c>
      <c r="U124" s="256"/>
      <c r="V124" s="256"/>
      <c r="W124" s="256"/>
      <c r="X124" s="256"/>
      <c r="Y124" s="256"/>
      <c r="Z124" s="256"/>
      <c r="AA124" s="256"/>
      <c r="AB124" s="256"/>
      <c r="AC124" s="256"/>
      <c r="AD124" s="256"/>
      <c r="AE124" s="256"/>
      <c r="AF124" s="256"/>
      <c r="AG124" s="256"/>
      <c r="AH124" s="256"/>
      <c r="AI124" s="256"/>
      <c r="AJ124" s="256"/>
      <c r="AK124" s="256"/>
    </row>
    <row r="125" ht="20.25" customHeight="1">
      <c r="A125" s="397"/>
      <c r="B125" s="397" t="str">
        <f>IF(F18&gt;0,"Yes",IF(H18&gt;0,"Yes",IF(I18&gt;0,"Yes",IF(K18&gt;0,"Yes",IF(M18&gt;0,"Yes","No")))))</f>
        <v>Yes</v>
      </c>
      <c r="C125" s="397" t="str">
        <f>IF(F25&gt;0,"Yes",IF(H25&gt;0,"Yes",IF(I25&gt;0,"Yes",IF(K25&gt;0,"Yes",IF(M25&gt;0,"Yes","No")))))</f>
        <v>Yes</v>
      </c>
      <c r="D125" s="397" t="str">
        <f>X19</f>
        <v>Yes</v>
      </c>
      <c r="E125" s="397" t="str">
        <f>IF(F21="Yes","Yes",IF(H21="Yes","Yes",IF(I21="Yes","Yes",IF(K21="Yes","Yes",IF(M21="Yes","Yes","No")))))</f>
        <v>No</v>
      </c>
      <c r="F125" s="397" t="str">
        <f>IF(F28="Yes","Yes",IF(H28="Yes","Yes",IF(I28="Yes","Yes",IF(K28="Yes","Yes",IF(M28="Yes","Yes","No")))))</f>
        <v>No</v>
      </c>
      <c r="G125" s="397" t="str">
        <f>'Task 1'!I38</f>
        <v>Yes</v>
      </c>
      <c r="H125" s="397">
        <f>H66</f>
        <v>41</v>
      </c>
      <c r="I125" s="397"/>
      <c r="J125" s="414">
        <f>J66</f>
        <v>5</v>
      </c>
      <c r="K125" s="415">
        <f>W66</f>
        <v>0</v>
      </c>
      <c r="L125" s="414"/>
      <c r="M125" s="397">
        <f t="shared" ref="M125:Q125" si="5">M66</f>
        <v>2</v>
      </c>
      <c r="N125" s="397">
        <f t="shared" si="5"/>
        <v>0</v>
      </c>
      <c r="O125" s="397">
        <f t="shared" si="5"/>
        <v>0</v>
      </c>
      <c r="P125" s="397">
        <f t="shared" si="5"/>
        <v>5</v>
      </c>
      <c r="Q125" s="397">
        <f t="shared" si="5"/>
        <v>1</v>
      </c>
      <c r="R125" s="397">
        <f>R66+S66+T66</f>
        <v>0</v>
      </c>
      <c r="S125" s="397">
        <f t="shared" ref="S125:T125" si="6">U66</f>
        <v>0</v>
      </c>
      <c r="T125" s="416">
        <f t="shared" si="6"/>
        <v>0</v>
      </c>
      <c r="U125" s="397"/>
      <c r="V125" s="256"/>
      <c r="W125" s="256"/>
      <c r="X125" s="256"/>
      <c r="Y125" s="256"/>
      <c r="Z125" s="256"/>
      <c r="AA125" s="256"/>
      <c r="AB125" s="256"/>
      <c r="AC125" s="256"/>
      <c r="AD125" s="256"/>
      <c r="AE125" s="256"/>
      <c r="AF125" s="256"/>
      <c r="AG125" s="256"/>
      <c r="AH125" s="256"/>
      <c r="AI125" s="256"/>
      <c r="AJ125" s="256"/>
      <c r="AK125" s="256"/>
    </row>
    <row r="126" ht="13.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89"/>
      <c r="AB126" s="11"/>
      <c r="AC126" s="264"/>
      <c r="AD126" s="11"/>
      <c r="AE126" s="11"/>
      <c r="AF126" s="11"/>
      <c r="AG126" s="11"/>
      <c r="AH126" s="11"/>
      <c r="AI126" s="11"/>
      <c r="AJ126" s="11"/>
      <c r="AK126" s="11"/>
    </row>
    <row r="127" ht="13.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89"/>
      <c r="AB127" s="11"/>
      <c r="AC127" s="264"/>
      <c r="AD127" s="11"/>
      <c r="AE127" s="11"/>
      <c r="AF127" s="11"/>
      <c r="AG127" s="11"/>
      <c r="AH127" s="11"/>
      <c r="AI127" s="11"/>
      <c r="AJ127" s="11"/>
      <c r="AK127" s="11"/>
    </row>
    <row r="128" ht="13.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89"/>
      <c r="AB128" s="11"/>
      <c r="AC128" s="264"/>
      <c r="AD128" s="11"/>
      <c r="AE128" s="11"/>
      <c r="AF128" s="11"/>
      <c r="AG128" s="11"/>
      <c r="AH128" s="11"/>
      <c r="AI128" s="11"/>
      <c r="AJ128" s="11"/>
      <c r="AK128" s="11"/>
    </row>
    <row r="129" ht="13.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89"/>
      <c r="AB129" s="11"/>
      <c r="AC129" s="264"/>
      <c r="AD129" s="11"/>
      <c r="AE129" s="11"/>
      <c r="AF129" s="11"/>
      <c r="AG129" s="11"/>
      <c r="AH129" s="11"/>
      <c r="AI129" s="11"/>
      <c r="AJ129" s="11"/>
      <c r="AK129" s="11"/>
    </row>
    <row r="130" ht="13.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89"/>
      <c r="AB130" s="11"/>
      <c r="AC130" s="264"/>
      <c r="AD130" s="11"/>
      <c r="AE130" s="11"/>
      <c r="AF130" s="11"/>
      <c r="AG130" s="11"/>
      <c r="AH130" s="11"/>
      <c r="AI130" s="11"/>
      <c r="AJ130" s="11"/>
      <c r="AK130" s="11"/>
    </row>
    <row r="131" ht="13.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89"/>
      <c r="AB131" s="11"/>
      <c r="AC131" s="264"/>
      <c r="AD131" s="11"/>
      <c r="AE131" s="11"/>
      <c r="AF131" s="11"/>
      <c r="AG131" s="11"/>
      <c r="AH131" s="11"/>
      <c r="AI131" s="11"/>
      <c r="AJ131" s="11"/>
      <c r="AK131" s="11"/>
    </row>
    <row r="132" ht="13.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89"/>
      <c r="AB132" s="11"/>
      <c r="AC132" s="264"/>
      <c r="AD132" s="11"/>
      <c r="AE132" s="11"/>
      <c r="AF132" s="11"/>
      <c r="AG132" s="11"/>
      <c r="AH132" s="11"/>
      <c r="AI132" s="11"/>
      <c r="AJ132" s="11"/>
      <c r="AK132" s="11"/>
    </row>
    <row r="133" ht="13.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89"/>
      <c r="AB133" s="11"/>
      <c r="AC133" s="264"/>
      <c r="AD133" s="11"/>
      <c r="AE133" s="11"/>
      <c r="AF133" s="11"/>
      <c r="AG133" s="11"/>
      <c r="AH133" s="11"/>
      <c r="AI133" s="11"/>
      <c r="AJ133" s="11"/>
      <c r="AK133" s="11"/>
    </row>
    <row r="134" ht="13.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89"/>
      <c r="AB134" s="11"/>
      <c r="AC134" s="264"/>
      <c r="AD134" s="11"/>
      <c r="AE134" s="11"/>
      <c r="AF134" s="11"/>
      <c r="AG134" s="11"/>
      <c r="AH134" s="11"/>
      <c r="AI134" s="11"/>
      <c r="AJ134" s="11"/>
      <c r="AK134" s="11"/>
    </row>
    <row r="135" ht="13.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89"/>
      <c r="AB135" s="11"/>
      <c r="AC135" s="264"/>
      <c r="AD135" s="11"/>
      <c r="AE135" s="11"/>
      <c r="AF135" s="11"/>
      <c r="AG135" s="11"/>
      <c r="AH135" s="11"/>
      <c r="AI135" s="11"/>
      <c r="AJ135" s="11"/>
      <c r="AK135" s="11"/>
    </row>
    <row r="136" ht="13.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89"/>
      <c r="AB136" s="11"/>
      <c r="AC136" s="264"/>
      <c r="AD136" s="11"/>
      <c r="AE136" s="11"/>
      <c r="AF136" s="11"/>
      <c r="AG136" s="11"/>
      <c r="AH136" s="11"/>
      <c r="AI136" s="11"/>
      <c r="AJ136" s="11"/>
      <c r="AK136" s="11"/>
    </row>
    <row r="137" ht="13.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89"/>
      <c r="AB137" s="11"/>
      <c r="AC137" s="264"/>
      <c r="AD137" s="11"/>
      <c r="AE137" s="11"/>
      <c r="AF137" s="11"/>
      <c r="AG137" s="11"/>
      <c r="AH137" s="11"/>
      <c r="AI137" s="11"/>
      <c r="AJ137" s="11"/>
      <c r="AK137" s="11"/>
    </row>
    <row r="138" ht="13.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89"/>
      <c r="AB138" s="11"/>
      <c r="AC138" s="264"/>
      <c r="AD138" s="11"/>
      <c r="AE138" s="11"/>
      <c r="AF138" s="11"/>
      <c r="AG138" s="11"/>
      <c r="AH138" s="11"/>
      <c r="AI138" s="11"/>
      <c r="AJ138" s="11"/>
      <c r="AK138" s="11"/>
    </row>
    <row r="139" ht="13.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89"/>
      <c r="AB139" s="11"/>
      <c r="AC139" s="264"/>
      <c r="AD139" s="11"/>
      <c r="AE139" s="11"/>
      <c r="AF139" s="11"/>
      <c r="AG139" s="11"/>
      <c r="AH139" s="11"/>
      <c r="AI139" s="11"/>
      <c r="AJ139" s="11"/>
      <c r="AK139" s="11"/>
    </row>
    <row r="140" ht="13.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89"/>
      <c r="AB140" s="11"/>
      <c r="AC140" s="264"/>
      <c r="AD140" s="11"/>
      <c r="AE140" s="11"/>
      <c r="AF140" s="11"/>
      <c r="AG140" s="11"/>
      <c r="AH140" s="11"/>
      <c r="AI140" s="11"/>
      <c r="AJ140" s="11"/>
      <c r="AK140" s="11"/>
    </row>
    <row r="141" ht="13.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89"/>
      <c r="AB141" s="11"/>
      <c r="AC141" s="264"/>
      <c r="AD141" s="11"/>
      <c r="AE141" s="11"/>
      <c r="AF141" s="11"/>
      <c r="AG141" s="11"/>
      <c r="AH141" s="11"/>
      <c r="AI141" s="11"/>
      <c r="AJ141" s="11"/>
      <c r="AK141" s="11"/>
    </row>
    <row r="142" ht="13.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89"/>
      <c r="AB142" s="11"/>
      <c r="AC142" s="264"/>
      <c r="AD142" s="11"/>
      <c r="AE142" s="11"/>
      <c r="AF142" s="11"/>
      <c r="AG142" s="11"/>
      <c r="AH142" s="11"/>
      <c r="AI142" s="11"/>
      <c r="AJ142" s="11"/>
      <c r="AK142" s="11"/>
    </row>
    <row r="143" ht="13.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89"/>
      <c r="AB143" s="11"/>
      <c r="AC143" s="264"/>
      <c r="AD143" s="11"/>
      <c r="AE143" s="11"/>
      <c r="AF143" s="11"/>
      <c r="AG143" s="11"/>
      <c r="AH143" s="11"/>
      <c r="AI143" s="11"/>
      <c r="AJ143" s="11"/>
      <c r="AK143" s="11"/>
    </row>
    <row r="144" ht="13.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89"/>
      <c r="AB144" s="11"/>
      <c r="AC144" s="264"/>
      <c r="AD144" s="11"/>
      <c r="AE144" s="11"/>
      <c r="AF144" s="11"/>
      <c r="AG144" s="11"/>
      <c r="AH144" s="11"/>
      <c r="AI144" s="11"/>
      <c r="AJ144" s="11"/>
      <c r="AK144" s="11"/>
    </row>
    <row r="145" ht="13.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89"/>
      <c r="AB145" s="11"/>
      <c r="AC145" s="264"/>
      <c r="AD145" s="11"/>
      <c r="AE145" s="11"/>
      <c r="AF145" s="11"/>
      <c r="AG145" s="11"/>
      <c r="AH145" s="11"/>
      <c r="AI145" s="11"/>
      <c r="AJ145" s="11"/>
      <c r="AK145" s="11"/>
    </row>
    <row r="146" ht="13.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89"/>
      <c r="AB146" s="11"/>
      <c r="AC146" s="264"/>
      <c r="AD146" s="11"/>
      <c r="AE146" s="11"/>
      <c r="AF146" s="11"/>
      <c r="AG146" s="11"/>
      <c r="AH146" s="11"/>
      <c r="AI146" s="11"/>
      <c r="AJ146" s="11"/>
      <c r="AK146" s="11"/>
    </row>
    <row r="147" ht="13.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89"/>
      <c r="AB147" s="11"/>
      <c r="AC147" s="264"/>
      <c r="AD147" s="11"/>
      <c r="AE147" s="11"/>
      <c r="AF147" s="11"/>
      <c r="AG147" s="11"/>
      <c r="AH147" s="11"/>
      <c r="AI147" s="11"/>
      <c r="AJ147" s="11"/>
      <c r="AK147" s="11"/>
    </row>
    <row r="148" ht="13.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89"/>
      <c r="AB148" s="11"/>
      <c r="AC148" s="264"/>
      <c r="AD148" s="11"/>
      <c r="AE148" s="11"/>
      <c r="AF148" s="11"/>
      <c r="AG148" s="11"/>
      <c r="AH148" s="11"/>
      <c r="AI148" s="11"/>
      <c r="AJ148" s="11"/>
      <c r="AK148" s="11"/>
    </row>
    <row r="149" ht="13.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89"/>
      <c r="AB149" s="11"/>
      <c r="AC149" s="264"/>
      <c r="AD149" s="11"/>
      <c r="AE149" s="11"/>
      <c r="AF149" s="11"/>
      <c r="AG149" s="11"/>
      <c r="AH149" s="11"/>
      <c r="AI149" s="11"/>
      <c r="AJ149" s="11"/>
      <c r="AK149" s="11"/>
    </row>
    <row r="150" ht="13.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89"/>
      <c r="AB150" s="11"/>
      <c r="AC150" s="264"/>
      <c r="AD150" s="11"/>
      <c r="AE150" s="11"/>
      <c r="AF150" s="11"/>
      <c r="AG150" s="11"/>
      <c r="AH150" s="11"/>
      <c r="AI150" s="11"/>
      <c r="AJ150" s="11"/>
      <c r="AK150" s="11"/>
    </row>
    <row r="151" ht="13.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89"/>
      <c r="AB151" s="11"/>
      <c r="AC151" s="264"/>
      <c r="AD151" s="11"/>
      <c r="AE151" s="11"/>
      <c r="AF151" s="11"/>
      <c r="AG151" s="11"/>
      <c r="AH151" s="11"/>
      <c r="AI151" s="11"/>
      <c r="AJ151" s="11"/>
      <c r="AK151" s="11"/>
    </row>
    <row r="152" ht="13.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89"/>
      <c r="AB152" s="11"/>
      <c r="AC152" s="264"/>
      <c r="AD152" s="11"/>
      <c r="AE152" s="11"/>
      <c r="AF152" s="11"/>
      <c r="AG152" s="11"/>
      <c r="AH152" s="11"/>
      <c r="AI152" s="11"/>
      <c r="AJ152" s="11"/>
      <c r="AK152" s="11"/>
    </row>
    <row r="153" ht="13.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89"/>
      <c r="AB153" s="11"/>
      <c r="AC153" s="264"/>
      <c r="AD153" s="11"/>
      <c r="AE153" s="11"/>
      <c r="AF153" s="11"/>
      <c r="AG153" s="11"/>
      <c r="AH153" s="11"/>
      <c r="AI153" s="11"/>
      <c r="AJ153" s="11"/>
      <c r="AK153" s="11"/>
    </row>
    <row r="154" ht="13.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89"/>
      <c r="AB154" s="11"/>
      <c r="AC154" s="264"/>
      <c r="AD154" s="11"/>
      <c r="AE154" s="11"/>
      <c r="AF154" s="11"/>
      <c r="AG154" s="11"/>
      <c r="AH154" s="11"/>
      <c r="AI154" s="11"/>
      <c r="AJ154" s="11"/>
      <c r="AK154" s="11"/>
    </row>
    <row r="155" ht="13.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89"/>
      <c r="AB155" s="11"/>
      <c r="AC155" s="264"/>
      <c r="AD155" s="11"/>
      <c r="AE155" s="11"/>
      <c r="AF155" s="11"/>
      <c r="AG155" s="11"/>
      <c r="AH155" s="11"/>
      <c r="AI155" s="11"/>
      <c r="AJ155" s="11"/>
      <c r="AK155" s="11"/>
    </row>
    <row r="156" ht="13.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89"/>
      <c r="AB156" s="11"/>
      <c r="AC156" s="264"/>
      <c r="AD156" s="11"/>
      <c r="AE156" s="11"/>
      <c r="AF156" s="11"/>
      <c r="AG156" s="11"/>
      <c r="AH156" s="11"/>
      <c r="AI156" s="11"/>
      <c r="AJ156" s="11"/>
      <c r="AK156" s="11"/>
    </row>
    <row r="157" ht="13.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89"/>
      <c r="AB157" s="11"/>
      <c r="AC157" s="264"/>
      <c r="AD157" s="11"/>
      <c r="AE157" s="11"/>
      <c r="AF157" s="11"/>
      <c r="AG157" s="11"/>
      <c r="AH157" s="11"/>
      <c r="AI157" s="11"/>
      <c r="AJ157" s="11"/>
      <c r="AK157" s="11"/>
    </row>
    <row r="158" ht="13.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89"/>
      <c r="AB158" s="11"/>
      <c r="AC158" s="264"/>
      <c r="AD158" s="11"/>
      <c r="AE158" s="11"/>
      <c r="AF158" s="11"/>
      <c r="AG158" s="11"/>
      <c r="AH158" s="11"/>
      <c r="AI158" s="11"/>
      <c r="AJ158" s="11"/>
      <c r="AK158" s="11"/>
    </row>
    <row r="159" ht="13.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89"/>
      <c r="AB159" s="11"/>
      <c r="AC159" s="264"/>
      <c r="AD159" s="11"/>
      <c r="AE159" s="11"/>
      <c r="AF159" s="11"/>
      <c r="AG159" s="11"/>
      <c r="AH159" s="11"/>
      <c r="AI159" s="11"/>
      <c r="AJ159" s="11"/>
      <c r="AK159" s="11"/>
    </row>
    <row r="160" ht="13.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89"/>
      <c r="AB160" s="11"/>
      <c r="AC160" s="264"/>
      <c r="AD160" s="11"/>
      <c r="AE160" s="11"/>
      <c r="AF160" s="11"/>
      <c r="AG160" s="11"/>
      <c r="AH160" s="11"/>
      <c r="AI160" s="11"/>
      <c r="AJ160" s="11"/>
      <c r="AK160" s="11"/>
    </row>
    <row r="161" ht="13.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89"/>
      <c r="AB161" s="11"/>
      <c r="AC161" s="264"/>
      <c r="AD161" s="11"/>
      <c r="AE161" s="11"/>
      <c r="AF161" s="11"/>
      <c r="AG161" s="11"/>
      <c r="AH161" s="11"/>
      <c r="AI161" s="11"/>
      <c r="AJ161" s="11"/>
      <c r="AK161" s="11"/>
    </row>
    <row r="162" ht="13.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89"/>
      <c r="AB162" s="11"/>
      <c r="AC162" s="264"/>
      <c r="AD162" s="11"/>
      <c r="AE162" s="11"/>
      <c r="AF162" s="11"/>
      <c r="AG162" s="11"/>
      <c r="AH162" s="11"/>
      <c r="AI162" s="11"/>
      <c r="AJ162" s="11"/>
      <c r="AK162" s="11"/>
    </row>
    <row r="163" ht="13.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89"/>
      <c r="AB163" s="11"/>
      <c r="AC163" s="264"/>
      <c r="AD163" s="11"/>
      <c r="AE163" s="11"/>
      <c r="AF163" s="11"/>
      <c r="AG163" s="11"/>
      <c r="AH163" s="11"/>
      <c r="AI163" s="11"/>
      <c r="AJ163" s="11"/>
      <c r="AK163" s="11"/>
    </row>
    <row r="164" ht="13.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89"/>
      <c r="AB164" s="11"/>
      <c r="AC164" s="264"/>
      <c r="AD164" s="11"/>
      <c r="AE164" s="11"/>
      <c r="AF164" s="11"/>
      <c r="AG164" s="11"/>
      <c r="AH164" s="11"/>
      <c r="AI164" s="11"/>
      <c r="AJ164" s="11"/>
      <c r="AK164" s="11"/>
    </row>
    <row r="165" ht="13.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89"/>
      <c r="AB165" s="11"/>
      <c r="AC165" s="264"/>
      <c r="AD165" s="11"/>
      <c r="AE165" s="11"/>
      <c r="AF165" s="11"/>
      <c r="AG165" s="11"/>
      <c r="AH165" s="11"/>
      <c r="AI165" s="11"/>
      <c r="AJ165" s="11"/>
      <c r="AK165" s="11"/>
    </row>
    <row r="166" ht="13.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89"/>
      <c r="AB166" s="11"/>
      <c r="AC166" s="264"/>
      <c r="AD166" s="11"/>
      <c r="AE166" s="11"/>
      <c r="AF166" s="11"/>
      <c r="AG166" s="11"/>
      <c r="AH166" s="11"/>
      <c r="AI166" s="11"/>
      <c r="AJ166" s="11"/>
      <c r="AK166" s="11"/>
    </row>
    <row r="167" ht="13.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89"/>
      <c r="AB167" s="11"/>
      <c r="AC167" s="264"/>
      <c r="AD167" s="11"/>
      <c r="AE167" s="11"/>
      <c r="AF167" s="11"/>
      <c r="AG167" s="11"/>
      <c r="AH167" s="11"/>
      <c r="AI167" s="11"/>
      <c r="AJ167" s="11"/>
      <c r="AK167" s="11"/>
    </row>
    <row r="168" ht="13.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89"/>
      <c r="AB168" s="11"/>
      <c r="AC168" s="264"/>
      <c r="AD168" s="11"/>
      <c r="AE168" s="11"/>
      <c r="AF168" s="11"/>
      <c r="AG168" s="11"/>
      <c r="AH168" s="11"/>
      <c r="AI168" s="11"/>
      <c r="AJ168" s="11"/>
      <c r="AK168" s="11"/>
    </row>
    <row r="169" ht="13.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89"/>
      <c r="AB169" s="11"/>
      <c r="AC169" s="264"/>
      <c r="AD169" s="11"/>
      <c r="AE169" s="11"/>
      <c r="AF169" s="11"/>
      <c r="AG169" s="11"/>
      <c r="AH169" s="11"/>
      <c r="AI169" s="11"/>
      <c r="AJ169" s="11"/>
      <c r="AK169" s="11"/>
    </row>
    <row r="170" ht="13.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89"/>
      <c r="AB170" s="11"/>
      <c r="AC170" s="264"/>
      <c r="AD170" s="11"/>
      <c r="AE170" s="11"/>
      <c r="AF170" s="11"/>
      <c r="AG170" s="11"/>
      <c r="AH170" s="11"/>
      <c r="AI170" s="11"/>
      <c r="AJ170" s="11"/>
      <c r="AK170" s="11"/>
    </row>
    <row r="171" ht="13.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89"/>
      <c r="AB171" s="11"/>
      <c r="AC171" s="264"/>
      <c r="AD171" s="11"/>
      <c r="AE171" s="11"/>
      <c r="AF171" s="11"/>
      <c r="AG171" s="11"/>
      <c r="AH171" s="11"/>
      <c r="AI171" s="11"/>
      <c r="AJ171" s="11"/>
      <c r="AK171" s="11"/>
    </row>
    <row r="172" ht="13.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89"/>
      <c r="AB172" s="11"/>
      <c r="AC172" s="264"/>
      <c r="AD172" s="11"/>
      <c r="AE172" s="11"/>
      <c r="AF172" s="11"/>
      <c r="AG172" s="11"/>
      <c r="AH172" s="11"/>
      <c r="AI172" s="11"/>
      <c r="AJ172" s="11"/>
      <c r="AK172" s="11"/>
    </row>
    <row r="173" ht="13.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89"/>
      <c r="AB173" s="11"/>
      <c r="AC173" s="264"/>
      <c r="AD173" s="11"/>
      <c r="AE173" s="11"/>
      <c r="AF173" s="11"/>
      <c r="AG173" s="11"/>
      <c r="AH173" s="11"/>
      <c r="AI173" s="11"/>
      <c r="AJ173" s="11"/>
      <c r="AK173" s="11"/>
    </row>
    <row r="174" ht="13.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89"/>
      <c r="AB174" s="11"/>
      <c r="AC174" s="264"/>
      <c r="AD174" s="11"/>
      <c r="AE174" s="11"/>
      <c r="AF174" s="11"/>
      <c r="AG174" s="11"/>
      <c r="AH174" s="11"/>
      <c r="AI174" s="11"/>
      <c r="AJ174" s="11"/>
      <c r="AK174" s="11"/>
    </row>
    <row r="175" ht="13.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89"/>
      <c r="AB175" s="11"/>
      <c r="AC175" s="264"/>
      <c r="AD175" s="11"/>
      <c r="AE175" s="11"/>
      <c r="AF175" s="11"/>
      <c r="AG175" s="11"/>
      <c r="AH175" s="11"/>
      <c r="AI175" s="11"/>
      <c r="AJ175" s="11"/>
      <c r="AK175" s="11"/>
    </row>
    <row r="176" ht="13.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89"/>
      <c r="AB176" s="11"/>
      <c r="AC176" s="264"/>
      <c r="AD176" s="11"/>
      <c r="AE176" s="11"/>
      <c r="AF176" s="11"/>
      <c r="AG176" s="11"/>
      <c r="AH176" s="11"/>
      <c r="AI176" s="11"/>
      <c r="AJ176" s="11"/>
      <c r="AK176" s="11"/>
    </row>
    <row r="177" ht="13.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89"/>
      <c r="AB177" s="11"/>
      <c r="AC177" s="264"/>
      <c r="AD177" s="11"/>
      <c r="AE177" s="11"/>
      <c r="AF177" s="11"/>
      <c r="AG177" s="11"/>
      <c r="AH177" s="11"/>
      <c r="AI177" s="11"/>
      <c r="AJ177" s="11"/>
      <c r="AK177" s="11"/>
    </row>
    <row r="178" ht="13.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89"/>
      <c r="AB178" s="11"/>
      <c r="AC178" s="264"/>
      <c r="AD178" s="11"/>
      <c r="AE178" s="11"/>
      <c r="AF178" s="11"/>
      <c r="AG178" s="11"/>
      <c r="AH178" s="11"/>
      <c r="AI178" s="11"/>
      <c r="AJ178" s="11"/>
      <c r="AK178" s="11"/>
    </row>
    <row r="179" ht="13.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89"/>
      <c r="AB179" s="11"/>
      <c r="AC179" s="264"/>
      <c r="AD179" s="11"/>
      <c r="AE179" s="11"/>
      <c r="AF179" s="11"/>
      <c r="AG179" s="11"/>
      <c r="AH179" s="11"/>
      <c r="AI179" s="11"/>
      <c r="AJ179" s="11"/>
      <c r="AK179" s="11"/>
    </row>
    <row r="180" ht="13.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89"/>
      <c r="AB180" s="11"/>
      <c r="AC180" s="264"/>
      <c r="AD180" s="11"/>
      <c r="AE180" s="11"/>
      <c r="AF180" s="11"/>
      <c r="AG180" s="11"/>
      <c r="AH180" s="11"/>
      <c r="AI180" s="11"/>
      <c r="AJ180" s="11"/>
      <c r="AK180" s="11"/>
    </row>
    <row r="181" ht="13.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89"/>
      <c r="AB181" s="11"/>
      <c r="AC181" s="264"/>
      <c r="AD181" s="11"/>
      <c r="AE181" s="11"/>
      <c r="AF181" s="11"/>
      <c r="AG181" s="11"/>
      <c r="AH181" s="11"/>
      <c r="AI181" s="11"/>
      <c r="AJ181" s="11"/>
      <c r="AK181" s="11"/>
    </row>
    <row r="182" ht="13.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89"/>
      <c r="AB182" s="11"/>
      <c r="AC182" s="264"/>
      <c r="AD182" s="11"/>
      <c r="AE182" s="11"/>
      <c r="AF182" s="11"/>
      <c r="AG182" s="11"/>
      <c r="AH182" s="11"/>
      <c r="AI182" s="11"/>
      <c r="AJ182" s="11"/>
      <c r="AK182" s="11"/>
    </row>
    <row r="183" ht="13.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89"/>
      <c r="AB183" s="11"/>
      <c r="AC183" s="264"/>
      <c r="AD183" s="11"/>
      <c r="AE183" s="11"/>
      <c r="AF183" s="11"/>
      <c r="AG183" s="11"/>
      <c r="AH183" s="11"/>
      <c r="AI183" s="11"/>
      <c r="AJ183" s="11"/>
      <c r="AK183" s="11"/>
    </row>
    <row r="184" ht="13.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89"/>
      <c r="AB184" s="11"/>
      <c r="AC184" s="264"/>
      <c r="AD184" s="11"/>
      <c r="AE184" s="11"/>
      <c r="AF184" s="11"/>
      <c r="AG184" s="11"/>
      <c r="AH184" s="11"/>
      <c r="AI184" s="11"/>
      <c r="AJ184" s="11"/>
      <c r="AK184" s="11"/>
    </row>
    <row r="185" ht="13.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89"/>
      <c r="AB185" s="11"/>
      <c r="AC185" s="264"/>
      <c r="AD185" s="11"/>
      <c r="AE185" s="11"/>
      <c r="AF185" s="11"/>
      <c r="AG185" s="11"/>
      <c r="AH185" s="11"/>
      <c r="AI185" s="11"/>
      <c r="AJ185" s="11"/>
      <c r="AK185" s="11"/>
    </row>
    <row r="186" ht="13.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89"/>
      <c r="AB186" s="11"/>
      <c r="AC186" s="264"/>
      <c r="AD186" s="11"/>
      <c r="AE186" s="11"/>
      <c r="AF186" s="11"/>
      <c r="AG186" s="11"/>
      <c r="AH186" s="11"/>
      <c r="AI186" s="11"/>
      <c r="AJ186" s="11"/>
      <c r="AK186" s="11"/>
    </row>
    <row r="187" ht="13.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89"/>
      <c r="AB187" s="11"/>
      <c r="AC187" s="264"/>
      <c r="AD187" s="11"/>
      <c r="AE187" s="11"/>
      <c r="AF187" s="11"/>
      <c r="AG187" s="11"/>
      <c r="AH187" s="11"/>
      <c r="AI187" s="11"/>
      <c r="AJ187" s="11"/>
      <c r="AK187" s="11"/>
    </row>
    <row r="188" ht="13.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89"/>
      <c r="AB188" s="11"/>
      <c r="AC188" s="264"/>
      <c r="AD188" s="11"/>
      <c r="AE188" s="11"/>
      <c r="AF188" s="11"/>
      <c r="AG188" s="11"/>
      <c r="AH188" s="11"/>
      <c r="AI188" s="11"/>
      <c r="AJ188" s="11"/>
      <c r="AK188" s="11"/>
    </row>
    <row r="189" ht="13.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89"/>
      <c r="AB189" s="11"/>
      <c r="AC189" s="264"/>
      <c r="AD189" s="11"/>
      <c r="AE189" s="11"/>
      <c r="AF189" s="11"/>
      <c r="AG189" s="11"/>
      <c r="AH189" s="11"/>
      <c r="AI189" s="11"/>
      <c r="AJ189" s="11"/>
      <c r="AK189" s="11"/>
    </row>
    <row r="190" ht="13.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89"/>
      <c r="AB190" s="11"/>
      <c r="AC190" s="264"/>
      <c r="AD190" s="11"/>
      <c r="AE190" s="11"/>
      <c r="AF190" s="11"/>
      <c r="AG190" s="11"/>
      <c r="AH190" s="11"/>
      <c r="AI190" s="11"/>
      <c r="AJ190" s="11"/>
      <c r="AK190" s="11"/>
    </row>
    <row r="191" ht="13.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89"/>
      <c r="AB191" s="11"/>
      <c r="AC191" s="264"/>
      <c r="AD191" s="11"/>
      <c r="AE191" s="11"/>
      <c r="AF191" s="11"/>
      <c r="AG191" s="11"/>
      <c r="AH191" s="11"/>
      <c r="AI191" s="11"/>
      <c r="AJ191" s="11"/>
      <c r="AK191" s="11"/>
    </row>
    <row r="192" ht="13.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89"/>
      <c r="AB192" s="11"/>
      <c r="AC192" s="264"/>
      <c r="AD192" s="11"/>
      <c r="AE192" s="11"/>
      <c r="AF192" s="11"/>
      <c r="AG192" s="11"/>
      <c r="AH192" s="11"/>
      <c r="AI192" s="11"/>
      <c r="AJ192" s="11"/>
      <c r="AK192" s="11"/>
    </row>
    <row r="193" ht="13.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89"/>
      <c r="AB193" s="11"/>
      <c r="AC193" s="264"/>
      <c r="AD193" s="11"/>
      <c r="AE193" s="11"/>
      <c r="AF193" s="11"/>
      <c r="AG193" s="11"/>
      <c r="AH193" s="11"/>
      <c r="AI193" s="11"/>
      <c r="AJ193" s="11"/>
      <c r="AK193" s="11"/>
    </row>
    <row r="194" ht="13.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89"/>
      <c r="AB194" s="11"/>
      <c r="AC194" s="264"/>
      <c r="AD194" s="11"/>
      <c r="AE194" s="11"/>
      <c r="AF194" s="11"/>
      <c r="AG194" s="11"/>
      <c r="AH194" s="11"/>
      <c r="AI194" s="11"/>
      <c r="AJ194" s="11"/>
      <c r="AK194" s="11"/>
    </row>
    <row r="195" ht="13.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89"/>
      <c r="AB195" s="11"/>
      <c r="AC195" s="264"/>
      <c r="AD195" s="11"/>
      <c r="AE195" s="11"/>
      <c r="AF195" s="11"/>
      <c r="AG195" s="11"/>
      <c r="AH195" s="11"/>
      <c r="AI195" s="11"/>
      <c r="AJ195" s="11"/>
      <c r="AK195" s="11"/>
    </row>
    <row r="196" ht="13.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89"/>
      <c r="AB196" s="11"/>
      <c r="AC196" s="264"/>
      <c r="AD196" s="11"/>
      <c r="AE196" s="11"/>
      <c r="AF196" s="11"/>
      <c r="AG196" s="11"/>
      <c r="AH196" s="11"/>
      <c r="AI196" s="11"/>
      <c r="AJ196" s="11"/>
      <c r="AK196" s="11"/>
    </row>
    <row r="197" ht="13.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89"/>
      <c r="AB197" s="11"/>
      <c r="AC197" s="264"/>
      <c r="AD197" s="11"/>
      <c r="AE197" s="11"/>
      <c r="AF197" s="11"/>
      <c r="AG197" s="11"/>
      <c r="AH197" s="11"/>
      <c r="AI197" s="11"/>
      <c r="AJ197" s="11"/>
      <c r="AK197" s="11"/>
    </row>
    <row r="198" ht="13.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89"/>
      <c r="AB198" s="11"/>
      <c r="AC198" s="264"/>
      <c r="AD198" s="11"/>
      <c r="AE198" s="11"/>
      <c r="AF198" s="11"/>
      <c r="AG198" s="11"/>
      <c r="AH198" s="11"/>
      <c r="AI198" s="11"/>
      <c r="AJ198" s="11"/>
      <c r="AK198" s="11"/>
    </row>
    <row r="199" ht="13.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89"/>
      <c r="AB199" s="11"/>
      <c r="AC199" s="264"/>
      <c r="AD199" s="11"/>
      <c r="AE199" s="11"/>
      <c r="AF199" s="11"/>
      <c r="AG199" s="11"/>
      <c r="AH199" s="11"/>
      <c r="AI199" s="11"/>
      <c r="AJ199" s="11"/>
      <c r="AK199" s="11"/>
    </row>
    <row r="200" ht="13.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89"/>
      <c r="AB200" s="11"/>
      <c r="AC200" s="264"/>
      <c r="AD200" s="11"/>
      <c r="AE200" s="11"/>
      <c r="AF200" s="11"/>
      <c r="AG200" s="11"/>
      <c r="AH200" s="11"/>
      <c r="AI200" s="11"/>
      <c r="AJ200" s="11"/>
      <c r="AK200" s="11"/>
    </row>
    <row r="201" ht="13.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89"/>
      <c r="AB201" s="11"/>
      <c r="AC201" s="264"/>
      <c r="AD201" s="11"/>
      <c r="AE201" s="11"/>
      <c r="AF201" s="11"/>
      <c r="AG201" s="11"/>
      <c r="AH201" s="11"/>
      <c r="AI201" s="11"/>
      <c r="AJ201" s="11"/>
      <c r="AK201" s="11"/>
    </row>
    <row r="202" ht="13.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89"/>
      <c r="AB202" s="11"/>
      <c r="AC202" s="264"/>
      <c r="AD202" s="11"/>
      <c r="AE202" s="11"/>
      <c r="AF202" s="11"/>
      <c r="AG202" s="11"/>
      <c r="AH202" s="11"/>
      <c r="AI202" s="11"/>
      <c r="AJ202" s="11"/>
      <c r="AK202" s="11"/>
    </row>
    <row r="203" ht="13.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89"/>
      <c r="AB203" s="11"/>
      <c r="AC203" s="264"/>
      <c r="AD203" s="11"/>
      <c r="AE203" s="11"/>
      <c r="AF203" s="11"/>
      <c r="AG203" s="11"/>
      <c r="AH203" s="11"/>
      <c r="AI203" s="11"/>
      <c r="AJ203" s="11"/>
      <c r="AK203" s="11"/>
    </row>
    <row r="204" ht="13.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89"/>
      <c r="AB204" s="11"/>
      <c r="AC204" s="264"/>
      <c r="AD204" s="11"/>
      <c r="AE204" s="11"/>
      <c r="AF204" s="11"/>
      <c r="AG204" s="11"/>
      <c r="AH204" s="11"/>
      <c r="AI204" s="11"/>
      <c r="AJ204" s="11"/>
      <c r="AK204" s="11"/>
    </row>
    <row r="205" ht="13.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89"/>
      <c r="AB205" s="11"/>
      <c r="AC205" s="264"/>
      <c r="AD205" s="11"/>
      <c r="AE205" s="11"/>
      <c r="AF205" s="11"/>
      <c r="AG205" s="11"/>
      <c r="AH205" s="11"/>
      <c r="AI205" s="11"/>
      <c r="AJ205" s="11"/>
      <c r="AK205" s="11"/>
    </row>
    <row r="206" ht="13.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89"/>
      <c r="AB206" s="11"/>
      <c r="AC206" s="264"/>
      <c r="AD206" s="11"/>
      <c r="AE206" s="11"/>
      <c r="AF206" s="11"/>
      <c r="AG206" s="11"/>
      <c r="AH206" s="11"/>
      <c r="AI206" s="11"/>
      <c r="AJ206" s="11"/>
      <c r="AK206" s="11"/>
    </row>
    <row r="207" ht="13.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89"/>
      <c r="AB207" s="11"/>
      <c r="AC207" s="264"/>
      <c r="AD207" s="11"/>
      <c r="AE207" s="11"/>
      <c r="AF207" s="11"/>
      <c r="AG207" s="11"/>
      <c r="AH207" s="11"/>
      <c r="AI207" s="11"/>
      <c r="AJ207" s="11"/>
      <c r="AK207" s="11"/>
    </row>
    <row r="208" ht="13.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89"/>
      <c r="AB208" s="11"/>
      <c r="AC208" s="264"/>
      <c r="AD208" s="11"/>
      <c r="AE208" s="11"/>
      <c r="AF208" s="11"/>
      <c r="AG208" s="11"/>
      <c r="AH208" s="11"/>
      <c r="AI208" s="11"/>
      <c r="AJ208" s="11"/>
      <c r="AK208" s="11"/>
    </row>
    <row r="209" ht="13.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89"/>
      <c r="AB209" s="11"/>
      <c r="AC209" s="264"/>
      <c r="AD209" s="11"/>
      <c r="AE209" s="11"/>
      <c r="AF209" s="11"/>
      <c r="AG209" s="11"/>
      <c r="AH209" s="11"/>
      <c r="AI209" s="11"/>
      <c r="AJ209" s="11"/>
      <c r="AK209" s="11"/>
    </row>
    <row r="210" ht="13.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89"/>
      <c r="AB210" s="11"/>
      <c r="AC210" s="264"/>
      <c r="AD210" s="11"/>
      <c r="AE210" s="11"/>
      <c r="AF210" s="11"/>
      <c r="AG210" s="11"/>
      <c r="AH210" s="11"/>
      <c r="AI210" s="11"/>
      <c r="AJ210" s="11"/>
      <c r="AK210" s="11"/>
    </row>
    <row r="211" ht="13.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89"/>
      <c r="AB211" s="11"/>
      <c r="AC211" s="264"/>
      <c r="AD211" s="11"/>
      <c r="AE211" s="11"/>
      <c r="AF211" s="11"/>
      <c r="AG211" s="11"/>
      <c r="AH211" s="11"/>
      <c r="AI211" s="11"/>
      <c r="AJ211" s="11"/>
      <c r="AK211" s="11"/>
    </row>
    <row r="212" ht="13.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89"/>
      <c r="AB212" s="11"/>
      <c r="AC212" s="264"/>
      <c r="AD212" s="11"/>
      <c r="AE212" s="11"/>
      <c r="AF212" s="11"/>
      <c r="AG212" s="11"/>
      <c r="AH212" s="11"/>
      <c r="AI212" s="11"/>
      <c r="AJ212" s="11"/>
      <c r="AK212" s="11"/>
    </row>
    <row r="213" ht="13.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89"/>
      <c r="AB213" s="11"/>
      <c r="AC213" s="264"/>
      <c r="AD213" s="11"/>
      <c r="AE213" s="11"/>
      <c r="AF213" s="11"/>
      <c r="AG213" s="11"/>
      <c r="AH213" s="11"/>
      <c r="AI213" s="11"/>
      <c r="AJ213" s="11"/>
      <c r="AK213" s="11"/>
    </row>
    <row r="214" ht="13.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89"/>
      <c r="AB214" s="11"/>
      <c r="AC214" s="264"/>
      <c r="AD214" s="11"/>
      <c r="AE214" s="11"/>
      <c r="AF214" s="11"/>
      <c r="AG214" s="11"/>
      <c r="AH214" s="11"/>
      <c r="AI214" s="11"/>
      <c r="AJ214" s="11"/>
      <c r="AK214" s="11"/>
    </row>
    <row r="215" ht="13.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89"/>
      <c r="AB215" s="11"/>
      <c r="AC215" s="264"/>
      <c r="AD215" s="11"/>
      <c r="AE215" s="11"/>
      <c r="AF215" s="11"/>
      <c r="AG215" s="11"/>
      <c r="AH215" s="11"/>
      <c r="AI215" s="11"/>
      <c r="AJ215" s="11"/>
      <c r="AK215" s="11"/>
    </row>
    <row r="216" ht="13.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89"/>
      <c r="AB216" s="11"/>
      <c r="AC216" s="264"/>
      <c r="AD216" s="11"/>
      <c r="AE216" s="11"/>
      <c r="AF216" s="11"/>
      <c r="AG216" s="11"/>
      <c r="AH216" s="11"/>
      <c r="AI216" s="11"/>
      <c r="AJ216" s="11"/>
      <c r="AK216" s="11"/>
    </row>
    <row r="217" ht="13.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89"/>
      <c r="AB217" s="11"/>
      <c r="AC217" s="264"/>
      <c r="AD217" s="11"/>
      <c r="AE217" s="11"/>
      <c r="AF217" s="11"/>
      <c r="AG217" s="11"/>
      <c r="AH217" s="11"/>
      <c r="AI217" s="11"/>
      <c r="AJ217" s="11"/>
      <c r="AK217" s="11"/>
    </row>
    <row r="218" ht="13.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89"/>
      <c r="AB218" s="11"/>
      <c r="AC218" s="264"/>
      <c r="AD218" s="11"/>
      <c r="AE218" s="11"/>
      <c r="AF218" s="11"/>
      <c r="AG218" s="11"/>
      <c r="AH218" s="11"/>
      <c r="AI218" s="11"/>
      <c r="AJ218" s="11"/>
      <c r="AK218" s="11"/>
    </row>
    <row r="219" ht="13.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89"/>
      <c r="AB219" s="11"/>
      <c r="AC219" s="264"/>
      <c r="AD219" s="11"/>
      <c r="AE219" s="11"/>
      <c r="AF219" s="11"/>
      <c r="AG219" s="11"/>
      <c r="AH219" s="11"/>
      <c r="AI219" s="11"/>
      <c r="AJ219" s="11"/>
      <c r="AK219" s="11"/>
    </row>
    <row r="220" ht="13.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89"/>
      <c r="AB220" s="11"/>
      <c r="AC220" s="264"/>
      <c r="AD220" s="11"/>
      <c r="AE220" s="11"/>
      <c r="AF220" s="11"/>
      <c r="AG220" s="11"/>
      <c r="AH220" s="11"/>
      <c r="AI220" s="11"/>
      <c r="AJ220" s="11"/>
      <c r="AK220" s="11"/>
    </row>
    <row r="221" ht="13.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89"/>
      <c r="AB221" s="11"/>
      <c r="AC221" s="264"/>
      <c r="AD221" s="11"/>
      <c r="AE221" s="11"/>
      <c r="AF221" s="11"/>
      <c r="AG221" s="11"/>
      <c r="AH221" s="11"/>
      <c r="AI221" s="11"/>
      <c r="AJ221" s="11"/>
      <c r="AK221" s="11"/>
    </row>
    <row r="222" ht="13.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89"/>
      <c r="AB222" s="11"/>
      <c r="AC222" s="264"/>
      <c r="AD222" s="11"/>
      <c r="AE222" s="11"/>
      <c r="AF222" s="11"/>
      <c r="AG222" s="11"/>
      <c r="AH222" s="11"/>
      <c r="AI222" s="11"/>
      <c r="AJ222" s="11"/>
      <c r="AK222" s="11"/>
    </row>
    <row r="223" ht="13.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89"/>
      <c r="AB223" s="11"/>
      <c r="AC223" s="264"/>
      <c r="AD223" s="11"/>
      <c r="AE223" s="11"/>
      <c r="AF223" s="11"/>
      <c r="AG223" s="11"/>
      <c r="AH223" s="11"/>
      <c r="AI223" s="11"/>
      <c r="AJ223" s="11"/>
      <c r="AK223" s="11"/>
    </row>
    <row r="224" ht="13.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89"/>
      <c r="AB224" s="11"/>
      <c r="AC224" s="264"/>
      <c r="AD224" s="11"/>
      <c r="AE224" s="11"/>
      <c r="AF224" s="11"/>
      <c r="AG224" s="11"/>
      <c r="AH224" s="11"/>
      <c r="AI224" s="11"/>
      <c r="AJ224" s="11"/>
      <c r="AK224" s="11"/>
    </row>
    <row r="225" ht="13.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89"/>
      <c r="AB225" s="11"/>
      <c r="AC225" s="264"/>
      <c r="AD225" s="11"/>
      <c r="AE225" s="11"/>
      <c r="AF225" s="11"/>
      <c r="AG225" s="11"/>
      <c r="AH225" s="11"/>
      <c r="AI225" s="11"/>
      <c r="AJ225" s="11"/>
      <c r="AK225" s="11"/>
    </row>
    <row r="226" ht="13.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89"/>
      <c r="AB226" s="11"/>
      <c r="AC226" s="264"/>
      <c r="AD226" s="11"/>
      <c r="AE226" s="11"/>
      <c r="AF226" s="11"/>
      <c r="AG226" s="11"/>
      <c r="AH226" s="11"/>
      <c r="AI226" s="11"/>
      <c r="AJ226" s="11"/>
      <c r="AK226" s="11"/>
    </row>
    <row r="227" ht="13.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89"/>
      <c r="AB227" s="11"/>
      <c r="AC227" s="264"/>
      <c r="AD227" s="11"/>
      <c r="AE227" s="11"/>
      <c r="AF227" s="11"/>
      <c r="AG227" s="11"/>
      <c r="AH227" s="11"/>
      <c r="AI227" s="11"/>
      <c r="AJ227" s="11"/>
      <c r="AK227" s="11"/>
    </row>
    <row r="228" ht="13.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89"/>
      <c r="AB228" s="11"/>
      <c r="AC228" s="264"/>
      <c r="AD228" s="11"/>
      <c r="AE228" s="11"/>
      <c r="AF228" s="11"/>
      <c r="AG228" s="11"/>
      <c r="AH228" s="11"/>
      <c r="AI228" s="11"/>
      <c r="AJ228" s="11"/>
      <c r="AK228" s="11"/>
    </row>
    <row r="229" ht="13.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89"/>
      <c r="AB229" s="11"/>
      <c r="AC229" s="264"/>
      <c r="AD229" s="11"/>
      <c r="AE229" s="11"/>
      <c r="AF229" s="11"/>
      <c r="AG229" s="11"/>
      <c r="AH229" s="11"/>
      <c r="AI229" s="11"/>
      <c r="AJ229" s="11"/>
      <c r="AK229" s="11"/>
    </row>
    <row r="230" ht="13.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89"/>
      <c r="AB230" s="11"/>
      <c r="AC230" s="264"/>
      <c r="AD230" s="11"/>
      <c r="AE230" s="11"/>
      <c r="AF230" s="11"/>
      <c r="AG230" s="11"/>
      <c r="AH230" s="11"/>
      <c r="AI230" s="11"/>
      <c r="AJ230" s="11"/>
      <c r="AK230" s="11"/>
    </row>
    <row r="231" ht="13.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89"/>
      <c r="AB231" s="11"/>
      <c r="AC231" s="264"/>
      <c r="AD231" s="11"/>
      <c r="AE231" s="11"/>
      <c r="AF231" s="11"/>
      <c r="AG231" s="11"/>
      <c r="AH231" s="11"/>
      <c r="AI231" s="11"/>
      <c r="AJ231" s="11"/>
      <c r="AK231" s="11"/>
    </row>
    <row r="232" ht="13.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89"/>
      <c r="AB232" s="11"/>
      <c r="AC232" s="264"/>
      <c r="AD232" s="11"/>
      <c r="AE232" s="11"/>
      <c r="AF232" s="11"/>
      <c r="AG232" s="11"/>
      <c r="AH232" s="11"/>
      <c r="AI232" s="11"/>
      <c r="AJ232" s="11"/>
      <c r="AK232" s="11"/>
    </row>
    <row r="233" ht="13.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89"/>
      <c r="AB233" s="11"/>
      <c r="AC233" s="264"/>
      <c r="AD233" s="11"/>
      <c r="AE233" s="11"/>
      <c r="AF233" s="11"/>
      <c r="AG233" s="11"/>
      <c r="AH233" s="11"/>
      <c r="AI233" s="11"/>
      <c r="AJ233" s="11"/>
      <c r="AK233" s="11"/>
    </row>
    <row r="234" ht="13.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89"/>
      <c r="AB234" s="11"/>
      <c r="AC234" s="264"/>
      <c r="AD234" s="11"/>
      <c r="AE234" s="11"/>
      <c r="AF234" s="11"/>
      <c r="AG234" s="11"/>
      <c r="AH234" s="11"/>
      <c r="AI234" s="11"/>
      <c r="AJ234" s="11"/>
      <c r="AK234" s="11"/>
    </row>
    <row r="235" ht="13.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89"/>
      <c r="AB235" s="11"/>
      <c r="AC235" s="264"/>
      <c r="AD235" s="11"/>
      <c r="AE235" s="11"/>
      <c r="AF235" s="11"/>
      <c r="AG235" s="11"/>
      <c r="AH235" s="11"/>
      <c r="AI235" s="11"/>
      <c r="AJ235" s="11"/>
      <c r="AK235" s="11"/>
    </row>
    <row r="236" ht="13.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89"/>
      <c r="AB236" s="11"/>
      <c r="AC236" s="264"/>
      <c r="AD236" s="11"/>
      <c r="AE236" s="11"/>
      <c r="AF236" s="11"/>
      <c r="AG236" s="11"/>
      <c r="AH236" s="11"/>
      <c r="AI236" s="11"/>
      <c r="AJ236" s="11"/>
      <c r="AK236" s="11"/>
    </row>
    <row r="237" ht="13.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89"/>
      <c r="AB237" s="11"/>
      <c r="AC237" s="264"/>
      <c r="AD237" s="11"/>
      <c r="AE237" s="11"/>
      <c r="AF237" s="11"/>
      <c r="AG237" s="11"/>
      <c r="AH237" s="11"/>
      <c r="AI237" s="11"/>
      <c r="AJ237" s="11"/>
      <c r="AK237" s="11"/>
    </row>
    <row r="238" ht="13.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89"/>
      <c r="AB238" s="11"/>
      <c r="AC238" s="264"/>
      <c r="AD238" s="11"/>
      <c r="AE238" s="11"/>
      <c r="AF238" s="11"/>
      <c r="AG238" s="11"/>
      <c r="AH238" s="11"/>
      <c r="AI238" s="11"/>
      <c r="AJ238" s="11"/>
      <c r="AK238" s="11"/>
    </row>
    <row r="239" ht="13.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89"/>
      <c r="AB239" s="11"/>
      <c r="AC239" s="264"/>
      <c r="AD239" s="11"/>
      <c r="AE239" s="11"/>
      <c r="AF239" s="11"/>
      <c r="AG239" s="11"/>
      <c r="AH239" s="11"/>
      <c r="AI239" s="11"/>
      <c r="AJ239" s="11"/>
      <c r="AK239" s="11"/>
    </row>
    <row r="240" ht="13.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89"/>
      <c r="AB240" s="11"/>
      <c r="AC240" s="264"/>
      <c r="AD240" s="11"/>
      <c r="AE240" s="11"/>
      <c r="AF240" s="11"/>
      <c r="AG240" s="11"/>
      <c r="AH240" s="11"/>
      <c r="AI240" s="11"/>
      <c r="AJ240" s="11"/>
      <c r="AK240" s="11"/>
    </row>
    <row r="241" ht="13.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89"/>
      <c r="AB241" s="11"/>
      <c r="AC241" s="264"/>
      <c r="AD241" s="11"/>
      <c r="AE241" s="11"/>
      <c r="AF241" s="11"/>
      <c r="AG241" s="11"/>
      <c r="AH241" s="11"/>
      <c r="AI241" s="11"/>
      <c r="AJ241" s="11"/>
      <c r="AK241" s="11"/>
    </row>
    <row r="242" ht="13.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89"/>
      <c r="AB242" s="11"/>
      <c r="AC242" s="264"/>
      <c r="AD242" s="11"/>
      <c r="AE242" s="11"/>
      <c r="AF242" s="11"/>
      <c r="AG242" s="11"/>
      <c r="AH242" s="11"/>
      <c r="AI242" s="11"/>
      <c r="AJ242" s="11"/>
      <c r="AK242" s="11"/>
    </row>
    <row r="243" ht="13.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89"/>
      <c r="AB243" s="11"/>
      <c r="AC243" s="264"/>
      <c r="AD243" s="11"/>
      <c r="AE243" s="11"/>
      <c r="AF243" s="11"/>
      <c r="AG243" s="11"/>
      <c r="AH243" s="11"/>
      <c r="AI243" s="11"/>
      <c r="AJ243" s="11"/>
      <c r="AK243" s="11"/>
    </row>
    <row r="244" ht="13.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89"/>
      <c r="AB244" s="11"/>
      <c r="AC244" s="264"/>
      <c r="AD244" s="11"/>
      <c r="AE244" s="11"/>
      <c r="AF244" s="11"/>
      <c r="AG244" s="11"/>
      <c r="AH244" s="11"/>
      <c r="AI244" s="11"/>
      <c r="AJ244" s="11"/>
      <c r="AK244" s="11"/>
    </row>
    <row r="245" ht="13.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89"/>
      <c r="AB245" s="11"/>
      <c r="AC245" s="264"/>
      <c r="AD245" s="11"/>
      <c r="AE245" s="11"/>
      <c r="AF245" s="11"/>
      <c r="AG245" s="11"/>
      <c r="AH245" s="11"/>
      <c r="AI245" s="11"/>
      <c r="AJ245" s="11"/>
      <c r="AK245" s="11"/>
    </row>
    <row r="246" ht="13.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89"/>
      <c r="AB246" s="11"/>
      <c r="AC246" s="264"/>
      <c r="AD246" s="11"/>
      <c r="AE246" s="11"/>
      <c r="AF246" s="11"/>
      <c r="AG246" s="11"/>
      <c r="AH246" s="11"/>
      <c r="AI246" s="11"/>
      <c r="AJ246" s="11"/>
      <c r="AK246" s="11"/>
    </row>
    <row r="247" ht="13.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89"/>
      <c r="AB247" s="11"/>
      <c r="AC247" s="264"/>
      <c r="AD247" s="11"/>
      <c r="AE247" s="11"/>
      <c r="AF247" s="11"/>
      <c r="AG247" s="11"/>
      <c r="AH247" s="11"/>
      <c r="AI247" s="11"/>
      <c r="AJ247" s="11"/>
      <c r="AK247" s="11"/>
    </row>
    <row r="248" ht="13.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89"/>
      <c r="AB248" s="11"/>
      <c r="AC248" s="264"/>
      <c r="AD248" s="11"/>
      <c r="AE248" s="11"/>
      <c r="AF248" s="11"/>
      <c r="AG248" s="11"/>
      <c r="AH248" s="11"/>
      <c r="AI248" s="11"/>
      <c r="AJ248" s="11"/>
      <c r="AK248" s="11"/>
    </row>
    <row r="249" ht="13.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89"/>
      <c r="AB249" s="11"/>
      <c r="AC249" s="264"/>
      <c r="AD249" s="11"/>
      <c r="AE249" s="11"/>
      <c r="AF249" s="11"/>
      <c r="AG249" s="11"/>
      <c r="AH249" s="11"/>
      <c r="AI249" s="11"/>
      <c r="AJ249" s="11"/>
      <c r="AK249" s="11"/>
    </row>
    <row r="250" ht="13.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89"/>
      <c r="AB250" s="11"/>
      <c r="AC250" s="264"/>
      <c r="AD250" s="11"/>
      <c r="AE250" s="11"/>
      <c r="AF250" s="11"/>
      <c r="AG250" s="11"/>
      <c r="AH250" s="11"/>
      <c r="AI250" s="11"/>
      <c r="AJ250" s="11"/>
      <c r="AK250" s="11"/>
    </row>
    <row r="251" ht="13.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89"/>
      <c r="AB251" s="11"/>
      <c r="AC251" s="264"/>
      <c r="AD251" s="11"/>
      <c r="AE251" s="11"/>
      <c r="AF251" s="11"/>
      <c r="AG251" s="11"/>
      <c r="AH251" s="11"/>
      <c r="AI251" s="11"/>
      <c r="AJ251" s="11"/>
      <c r="AK251" s="11"/>
    </row>
    <row r="252" ht="13.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89"/>
      <c r="AB252" s="11"/>
      <c r="AC252" s="264"/>
      <c r="AD252" s="11"/>
      <c r="AE252" s="11"/>
      <c r="AF252" s="11"/>
      <c r="AG252" s="11"/>
      <c r="AH252" s="11"/>
      <c r="AI252" s="11"/>
      <c r="AJ252" s="11"/>
      <c r="AK252" s="11"/>
    </row>
    <row r="253" ht="13.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89"/>
      <c r="AB253" s="11"/>
      <c r="AC253" s="264"/>
      <c r="AD253" s="11"/>
      <c r="AE253" s="11"/>
      <c r="AF253" s="11"/>
      <c r="AG253" s="11"/>
      <c r="AH253" s="11"/>
      <c r="AI253" s="11"/>
      <c r="AJ253" s="11"/>
      <c r="AK253" s="11"/>
    </row>
    <row r="254" ht="13.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89"/>
      <c r="AB254" s="11"/>
      <c r="AC254" s="264"/>
      <c r="AD254" s="11"/>
      <c r="AE254" s="11"/>
      <c r="AF254" s="11"/>
      <c r="AG254" s="11"/>
      <c r="AH254" s="11"/>
      <c r="AI254" s="11"/>
      <c r="AJ254" s="11"/>
      <c r="AK254" s="11"/>
    </row>
    <row r="255" ht="13.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89"/>
      <c r="AB255" s="11"/>
      <c r="AC255" s="264"/>
      <c r="AD255" s="11"/>
      <c r="AE255" s="11"/>
      <c r="AF255" s="11"/>
      <c r="AG255" s="11"/>
      <c r="AH255" s="11"/>
      <c r="AI255" s="11"/>
      <c r="AJ255" s="11"/>
      <c r="AK255" s="11"/>
    </row>
    <row r="256" ht="13.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89"/>
      <c r="AB256" s="11"/>
      <c r="AC256" s="264"/>
      <c r="AD256" s="11"/>
      <c r="AE256" s="11"/>
      <c r="AF256" s="11"/>
      <c r="AG256" s="11"/>
      <c r="AH256" s="11"/>
      <c r="AI256" s="11"/>
      <c r="AJ256" s="11"/>
      <c r="AK256" s="11"/>
    </row>
    <row r="257" ht="13.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89"/>
      <c r="AB257" s="11"/>
      <c r="AC257" s="264"/>
      <c r="AD257" s="11"/>
      <c r="AE257" s="11"/>
      <c r="AF257" s="11"/>
      <c r="AG257" s="11"/>
      <c r="AH257" s="11"/>
      <c r="AI257" s="11"/>
      <c r="AJ257" s="11"/>
      <c r="AK257" s="11"/>
    </row>
    <row r="258" ht="13.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89"/>
      <c r="AB258" s="11"/>
      <c r="AC258" s="264"/>
      <c r="AD258" s="11"/>
      <c r="AE258" s="11"/>
      <c r="AF258" s="11"/>
      <c r="AG258" s="11"/>
      <c r="AH258" s="11"/>
      <c r="AI258" s="11"/>
      <c r="AJ258" s="11"/>
      <c r="AK258" s="11"/>
    </row>
    <row r="259" ht="13.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89"/>
      <c r="AB259" s="11"/>
      <c r="AC259" s="264"/>
      <c r="AD259" s="11"/>
      <c r="AE259" s="11"/>
      <c r="AF259" s="11"/>
      <c r="AG259" s="11"/>
      <c r="AH259" s="11"/>
      <c r="AI259" s="11"/>
      <c r="AJ259" s="11"/>
      <c r="AK259" s="11"/>
    </row>
    <row r="260" ht="13.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89"/>
      <c r="AB260" s="11"/>
      <c r="AC260" s="264"/>
      <c r="AD260" s="11"/>
      <c r="AE260" s="11"/>
      <c r="AF260" s="11"/>
      <c r="AG260" s="11"/>
      <c r="AH260" s="11"/>
      <c r="AI260" s="11"/>
      <c r="AJ260" s="11"/>
      <c r="AK260" s="11"/>
    </row>
    <row r="261" ht="13.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89"/>
      <c r="AB261" s="11"/>
      <c r="AC261" s="264"/>
      <c r="AD261" s="11"/>
      <c r="AE261" s="11"/>
      <c r="AF261" s="11"/>
      <c r="AG261" s="11"/>
      <c r="AH261" s="11"/>
      <c r="AI261" s="11"/>
      <c r="AJ261" s="11"/>
      <c r="AK261" s="11"/>
    </row>
    <row r="262" ht="13.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89"/>
      <c r="AB262" s="11"/>
      <c r="AC262" s="264"/>
      <c r="AD262" s="11"/>
      <c r="AE262" s="11"/>
      <c r="AF262" s="11"/>
      <c r="AG262" s="11"/>
      <c r="AH262" s="11"/>
      <c r="AI262" s="11"/>
      <c r="AJ262" s="11"/>
      <c r="AK262" s="11"/>
    </row>
    <row r="263" ht="13.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89"/>
      <c r="AB263" s="11"/>
      <c r="AC263" s="264"/>
      <c r="AD263" s="11"/>
      <c r="AE263" s="11"/>
      <c r="AF263" s="11"/>
      <c r="AG263" s="11"/>
      <c r="AH263" s="11"/>
      <c r="AI263" s="11"/>
      <c r="AJ263" s="11"/>
      <c r="AK263" s="11"/>
    </row>
    <row r="264" ht="13.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89"/>
      <c r="AB264" s="11"/>
      <c r="AC264" s="264"/>
      <c r="AD264" s="11"/>
      <c r="AE264" s="11"/>
      <c r="AF264" s="11"/>
      <c r="AG264" s="11"/>
      <c r="AH264" s="11"/>
      <c r="AI264" s="11"/>
      <c r="AJ264" s="11"/>
      <c r="AK264" s="11"/>
    </row>
    <row r="265" ht="13.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89"/>
      <c r="AB265" s="11"/>
      <c r="AC265" s="264"/>
      <c r="AD265" s="11"/>
      <c r="AE265" s="11"/>
      <c r="AF265" s="11"/>
      <c r="AG265" s="11"/>
      <c r="AH265" s="11"/>
      <c r="AI265" s="11"/>
      <c r="AJ265" s="11"/>
      <c r="AK265" s="11"/>
    </row>
    <row r="266" ht="13.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89"/>
      <c r="AB266" s="11"/>
      <c r="AC266" s="264"/>
      <c r="AD266" s="11"/>
      <c r="AE266" s="11"/>
      <c r="AF266" s="11"/>
      <c r="AG266" s="11"/>
      <c r="AH266" s="11"/>
      <c r="AI266" s="11"/>
      <c r="AJ266" s="11"/>
      <c r="AK266" s="11"/>
    </row>
    <row r="267" ht="13.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89"/>
      <c r="AB267" s="11"/>
      <c r="AC267" s="264"/>
      <c r="AD267" s="11"/>
      <c r="AE267" s="11"/>
      <c r="AF267" s="11"/>
      <c r="AG267" s="11"/>
      <c r="AH267" s="11"/>
      <c r="AI267" s="11"/>
      <c r="AJ267" s="11"/>
      <c r="AK267" s="11"/>
    </row>
    <row r="268" ht="13.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89"/>
      <c r="AB268" s="11"/>
      <c r="AC268" s="264"/>
      <c r="AD268" s="11"/>
      <c r="AE268" s="11"/>
      <c r="AF268" s="11"/>
      <c r="AG268" s="11"/>
      <c r="AH268" s="11"/>
      <c r="AI268" s="11"/>
      <c r="AJ268" s="11"/>
      <c r="AK268" s="11"/>
    </row>
    <row r="269" ht="13.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89"/>
      <c r="AB269" s="11"/>
      <c r="AC269" s="264"/>
      <c r="AD269" s="11"/>
      <c r="AE269" s="11"/>
      <c r="AF269" s="11"/>
      <c r="AG269" s="11"/>
      <c r="AH269" s="11"/>
      <c r="AI269" s="11"/>
      <c r="AJ269" s="11"/>
      <c r="AK269" s="11"/>
    </row>
    <row r="270" ht="13.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89"/>
      <c r="AB270" s="11"/>
      <c r="AC270" s="264"/>
      <c r="AD270" s="11"/>
      <c r="AE270" s="11"/>
      <c r="AF270" s="11"/>
      <c r="AG270" s="11"/>
      <c r="AH270" s="11"/>
      <c r="AI270" s="11"/>
      <c r="AJ270" s="11"/>
      <c r="AK270" s="11"/>
    </row>
    <row r="271" ht="13.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89"/>
      <c r="AB271" s="11"/>
      <c r="AC271" s="264"/>
      <c r="AD271" s="11"/>
      <c r="AE271" s="11"/>
      <c r="AF271" s="11"/>
      <c r="AG271" s="11"/>
      <c r="AH271" s="11"/>
      <c r="AI271" s="11"/>
      <c r="AJ271" s="11"/>
      <c r="AK271" s="11"/>
    </row>
    <row r="272" ht="13.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89"/>
      <c r="AB272" s="11"/>
      <c r="AC272" s="264"/>
      <c r="AD272" s="11"/>
      <c r="AE272" s="11"/>
      <c r="AF272" s="11"/>
      <c r="AG272" s="11"/>
      <c r="AH272" s="11"/>
      <c r="AI272" s="11"/>
      <c r="AJ272" s="11"/>
      <c r="AK272" s="11"/>
    </row>
    <row r="273" ht="13.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89"/>
      <c r="AB273" s="11"/>
      <c r="AC273" s="264"/>
      <c r="AD273" s="11"/>
      <c r="AE273" s="11"/>
      <c r="AF273" s="11"/>
      <c r="AG273" s="11"/>
      <c r="AH273" s="11"/>
      <c r="AI273" s="11"/>
      <c r="AJ273" s="11"/>
      <c r="AK273" s="11"/>
    </row>
    <row r="274" ht="13.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89"/>
      <c r="AB274" s="11"/>
      <c r="AC274" s="264"/>
      <c r="AD274" s="11"/>
      <c r="AE274" s="11"/>
      <c r="AF274" s="11"/>
      <c r="AG274" s="11"/>
      <c r="AH274" s="11"/>
      <c r="AI274" s="11"/>
      <c r="AJ274" s="11"/>
      <c r="AK274" s="11"/>
    </row>
    <row r="275" ht="13.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89"/>
      <c r="AB275" s="11"/>
      <c r="AC275" s="264"/>
      <c r="AD275" s="11"/>
      <c r="AE275" s="11"/>
      <c r="AF275" s="11"/>
      <c r="AG275" s="11"/>
      <c r="AH275" s="11"/>
      <c r="AI275" s="11"/>
      <c r="AJ275" s="11"/>
      <c r="AK275" s="11"/>
    </row>
    <row r="276" ht="13.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89"/>
      <c r="AB276" s="11"/>
      <c r="AC276" s="264"/>
      <c r="AD276" s="11"/>
      <c r="AE276" s="11"/>
      <c r="AF276" s="11"/>
      <c r="AG276" s="11"/>
      <c r="AH276" s="11"/>
      <c r="AI276" s="11"/>
      <c r="AJ276" s="11"/>
      <c r="AK276" s="11"/>
    </row>
    <row r="277" ht="13.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89"/>
      <c r="AB277" s="11"/>
      <c r="AC277" s="264"/>
      <c r="AD277" s="11"/>
      <c r="AE277" s="11"/>
      <c r="AF277" s="11"/>
      <c r="AG277" s="11"/>
      <c r="AH277" s="11"/>
      <c r="AI277" s="11"/>
      <c r="AJ277" s="11"/>
      <c r="AK277" s="11"/>
    </row>
    <row r="278" ht="13.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89"/>
      <c r="AB278" s="11"/>
      <c r="AC278" s="264"/>
      <c r="AD278" s="11"/>
      <c r="AE278" s="11"/>
      <c r="AF278" s="11"/>
      <c r="AG278" s="11"/>
      <c r="AH278" s="11"/>
      <c r="AI278" s="11"/>
      <c r="AJ278" s="11"/>
      <c r="AK278" s="11"/>
    </row>
    <row r="279" ht="13.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89"/>
      <c r="AB279" s="11"/>
      <c r="AC279" s="264"/>
      <c r="AD279" s="11"/>
      <c r="AE279" s="11"/>
      <c r="AF279" s="11"/>
      <c r="AG279" s="11"/>
      <c r="AH279" s="11"/>
      <c r="AI279" s="11"/>
      <c r="AJ279" s="11"/>
      <c r="AK279" s="11"/>
    </row>
    <row r="280" ht="13.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89"/>
      <c r="AB280" s="11"/>
      <c r="AC280" s="264"/>
      <c r="AD280" s="11"/>
      <c r="AE280" s="11"/>
      <c r="AF280" s="11"/>
      <c r="AG280" s="11"/>
      <c r="AH280" s="11"/>
      <c r="AI280" s="11"/>
      <c r="AJ280" s="11"/>
      <c r="AK280" s="11"/>
    </row>
    <row r="281" ht="13.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89"/>
      <c r="AB281" s="11"/>
      <c r="AC281" s="264"/>
      <c r="AD281" s="11"/>
      <c r="AE281" s="11"/>
      <c r="AF281" s="11"/>
      <c r="AG281" s="11"/>
      <c r="AH281" s="11"/>
      <c r="AI281" s="11"/>
      <c r="AJ281" s="11"/>
      <c r="AK281" s="11"/>
    </row>
    <row r="282" ht="13.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89"/>
      <c r="AB282" s="11"/>
      <c r="AC282" s="264"/>
      <c r="AD282" s="11"/>
      <c r="AE282" s="11"/>
      <c r="AF282" s="11"/>
      <c r="AG282" s="11"/>
      <c r="AH282" s="11"/>
      <c r="AI282" s="11"/>
      <c r="AJ282" s="11"/>
      <c r="AK282" s="11"/>
    </row>
    <row r="283" ht="13.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89"/>
      <c r="AB283" s="11"/>
      <c r="AC283" s="264"/>
      <c r="AD283" s="11"/>
      <c r="AE283" s="11"/>
      <c r="AF283" s="11"/>
      <c r="AG283" s="11"/>
      <c r="AH283" s="11"/>
      <c r="AI283" s="11"/>
      <c r="AJ283" s="11"/>
      <c r="AK283" s="11"/>
    </row>
    <row r="284" ht="13.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89"/>
      <c r="AB284" s="11"/>
      <c r="AC284" s="264"/>
      <c r="AD284" s="11"/>
      <c r="AE284" s="11"/>
      <c r="AF284" s="11"/>
      <c r="AG284" s="11"/>
      <c r="AH284" s="11"/>
      <c r="AI284" s="11"/>
      <c r="AJ284" s="11"/>
      <c r="AK284" s="11"/>
    </row>
    <row r="285" ht="13.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89"/>
      <c r="AB285" s="11"/>
      <c r="AC285" s="264"/>
      <c r="AD285" s="11"/>
      <c r="AE285" s="11"/>
      <c r="AF285" s="11"/>
      <c r="AG285" s="11"/>
      <c r="AH285" s="11"/>
      <c r="AI285" s="11"/>
      <c r="AJ285" s="11"/>
      <c r="AK285" s="11"/>
    </row>
    <row r="286" ht="13.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89"/>
      <c r="AB286" s="11"/>
      <c r="AC286" s="264"/>
      <c r="AD286" s="11"/>
      <c r="AE286" s="11"/>
      <c r="AF286" s="11"/>
      <c r="AG286" s="11"/>
      <c r="AH286" s="11"/>
      <c r="AI286" s="11"/>
      <c r="AJ286" s="11"/>
      <c r="AK286" s="11"/>
    </row>
    <row r="287" ht="13.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89"/>
      <c r="AB287" s="11"/>
      <c r="AC287" s="264"/>
      <c r="AD287" s="11"/>
      <c r="AE287" s="11"/>
      <c r="AF287" s="11"/>
      <c r="AG287" s="11"/>
      <c r="AH287" s="11"/>
      <c r="AI287" s="11"/>
      <c r="AJ287" s="11"/>
      <c r="AK287" s="11"/>
    </row>
    <row r="288" ht="13.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89"/>
      <c r="AB288" s="11"/>
      <c r="AC288" s="264"/>
      <c r="AD288" s="11"/>
      <c r="AE288" s="11"/>
      <c r="AF288" s="11"/>
      <c r="AG288" s="11"/>
      <c r="AH288" s="11"/>
      <c r="AI288" s="11"/>
      <c r="AJ288" s="11"/>
      <c r="AK288" s="11"/>
    </row>
    <row r="289" ht="13.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89"/>
      <c r="AB289" s="11"/>
      <c r="AC289" s="264"/>
      <c r="AD289" s="11"/>
      <c r="AE289" s="11"/>
      <c r="AF289" s="11"/>
      <c r="AG289" s="11"/>
      <c r="AH289" s="11"/>
      <c r="AI289" s="11"/>
      <c r="AJ289" s="11"/>
      <c r="AK289" s="11"/>
    </row>
    <row r="290" ht="13.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89"/>
      <c r="AB290" s="11"/>
      <c r="AC290" s="264"/>
      <c r="AD290" s="11"/>
      <c r="AE290" s="11"/>
      <c r="AF290" s="11"/>
      <c r="AG290" s="11"/>
      <c r="AH290" s="11"/>
      <c r="AI290" s="11"/>
      <c r="AJ290" s="11"/>
      <c r="AK290" s="11"/>
    </row>
    <row r="291" ht="13.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89"/>
      <c r="AB291" s="11"/>
      <c r="AC291" s="264"/>
      <c r="AD291" s="11"/>
      <c r="AE291" s="11"/>
      <c r="AF291" s="11"/>
      <c r="AG291" s="11"/>
      <c r="AH291" s="11"/>
      <c r="AI291" s="11"/>
      <c r="AJ291" s="11"/>
      <c r="AK291" s="11"/>
    </row>
    <row r="292" ht="13.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89"/>
      <c r="AB292" s="11"/>
      <c r="AC292" s="264"/>
      <c r="AD292" s="11"/>
      <c r="AE292" s="11"/>
      <c r="AF292" s="11"/>
      <c r="AG292" s="11"/>
      <c r="AH292" s="11"/>
      <c r="AI292" s="11"/>
      <c r="AJ292" s="11"/>
      <c r="AK292" s="11"/>
    </row>
    <row r="293" ht="13.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89"/>
      <c r="AB293" s="11"/>
      <c r="AC293" s="264"/>
      <c r="AD293" s="11"/>
      <c r="AE293" s="11"/>
      <c r="AF293" s="11"/>
      <c r="AG293" s="11"/>
      <c r="AH293" s="11"/>
      <c r="AI293" s="11"/>
      <c r="AJ293" s="11"/>
      <c r="AK293" s="11"/>
    </row>
    <row r="294" ht="13.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89"/>
      <c r="AB294" s="11"/>
      <c r="AC294" s="264"/>
      <c r="AD294" s="11"/>
      <c r="AE294" s="11"/>
      <c r="AF294" s="11"/>
      <c r="AG294" s="11"/>
      <c r="AH294" s="11"/>
      <c r="AI294" s="11"/>
      <c r="AJ294" s="11"/>
      <c r="AK294" s="11"/>
    </row>
    <row r="295" ht="13.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89"/>
      <c r="AB295" s="11"/>
      <c r="AC295" s="264"/>
      <c r="AD295" s="11"/>
      <c r="AE295" s="11"/>
      <c r="AF295" s="11"/>
      <c r="AG295" s="11"/>
      <c r="AH295" s="11"/>
      <c r="AI295" s="11"/>
      <c r="AJ295" s="11"/>
      <c r="AK295" s="11"/>
    </row>
    <row r="296" ht="13.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89"/>
      <c r="AB296" s="11"/>
      <c r="AC296" s="264"/>
      <c r="AD296" s="11"/>
      <c r="AE296" s="11"/>
      <c r="AF296" s="11"/>
      <c r="AG296" s="11"/>
      <c r="AH296" s="11"/>
      <c r="AI296" s="11"/>
      <c r="AJ296" s="11"/>
      <c r="AK296" s="11"/>
    </row>
    <row r="297" ht="13.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89"/>
      <c r="AB297" s="11"/>
      <c r="AC297" s="264"/>
      <c r="AD297" s="11"/>
      <c r="AE297" s="11"/>
      <c r="AF297" s="11"/>
      <c r="AG297" s="11"/>
      <c r="AH297" s="11"/>
      <c r="AI297" s="11"/>
      <c r="AJ297" s="11"/>
      <c r="AK297" s="11"/>
    </row>
    <row r="298" ht="13.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89"/>
      <c r="AB298" s="11"/>
      <c r="AC298" s="264"/>
      <c r="AD298" s="11"/>
      <c r="AE298" s="11"/>
      <c r="AF298" s="11"/>
      <c r="AG298" s="11"/>
      <c r="AH298" s="11"/>
      <c r="AI298" s="11"/>
      <c r="AJ298" s="11"/>
      <c r="AK298" s="11"/>
    </row>
    <row r="299" ht="13.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89"/>
      <c r="AB299" s="11"/>
      <c r="AC299" s="264"/>
      <c r="AD299" s="11"/>
      <c r="AE299" s="11"/>
      <c r="AF299" s="11"/>
      <c r="AG299" s="11"/>
      <c r="AH299" s="11"/>
      <c r="AI299" s="11"/>
      <c r="AJ299" s="11"/>
      <c r="AK299" s="11"/>
    </row>
    <row r="300" ht="13.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89"/>
      <c r="AB300" s="11"/>
      <c r="AC300" s="264"/>
      <c r="AD300" s="11"/>
      <c r="AE300" s="11"/>
      <c r="AF300" s="11"/>
      <c r="AG300" s="11"/>
      <c r="AH300" s="11"/>
      <c r="AI300" s="11"/>
      <c r="AJ300" s="11"/>
      <c r="AK300" s="11"/>
    </row>
    <row r="301" ht="13.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89"/>
      <c r="AB301" s="11"/>
      <c r="AC301" s="264"/>
      <c r="AD301" s="11"/>
      <c r="AE301" s="11"/>
      <c r="AF301" s="11"/>
      <c r="AG301" s="11"/>
      <c r="AH301" s="11"/>
      <c r="AI301" s="11"/>
      <c r="AJ301" s="11"/>
      <c r="AK301" s="11"/>
    </row>
    <row r="302" ht="13.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89"/>
      <c r="AB302" s="11"/>
      <c r="AC302" s="264"/>
      <c r="AD302" s="11"/>
      <c r="AE302" s="11"/>
      <c r="AF302" s="11"/>
      <c r="AG302" s="11"/>
      <c r="AH302" s="11"/>
      <c r="AI302" s="11"/>
      <c r="AJ302" s="11"/>
      <c r="AK302" s="11"/>
    </row>
    <row r="303" ht="13.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89"/>
      <c r="AB303" s="11"/>
      <c r="AC303" s="264"/>
      <c r="AD303" s="11"/>
      <c r="AE303" s="11"/>
      <c r="AF303" s="11"/>
      <c r="AG303" s="11"/>
      <c r="AH303" s="11"/>
      <c r="AI303" s="11"/>
      <c r="AJ303" s="11"/>
      <c r="AK303" s="11"/>
    </row>
    <row r="304" ht="13.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89"/>
      <c r="AB304" s="11"/>
      <c r="AC304" s="264"/>
      <c r="AD304" s="11"/>
      <c r="AE304" s="11"/>
      <c r="AF304" s="11"/>
      <c r="AG304" s="11"/>
      <c r="AH304" s="11"/>
      <c r="AI304" s="11"/>
      <c r="AJ304" s="11"/>
      <c r="AK304" s="11"/>
    </row>
    <row r="305" ht="13.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89"/>
      <c r="AB305" s="11"/>
      <c r="AC305" s="264"/>
      <c r="AD305" s="11"/>
      <c r="AE305" s="11"/>
      <c r="AF305" s="11"/>
      <c r="AG305" s="11"/>
      <c r="AH305" s="11"/>
      <c r="AI305" s="11"/>
      <c r="AJ305" s="11"/>
      <c r="AK305" s="11"/>
    </row>
    <row r="306" ht="13.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89"/>
      <c r="AB306" s="11"/>
      <c r="AC306" s="264"/>
      <c r="AD306" s="11"/>
      <c r="AE306" s="11"/>
      <c r="AF306" s="11"/>
      <c r="AG306" s="11"/>
      <c r="AH306" s="11"/>
      <c r="AI306" s="11"/>
      <c r="AJ306" s="11"/>
      <c r="AK306" s="11"/>
    </row>
    <row r="307" ht="13.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89"/>
      <c r="AB307" s="11"/>
      <c r="AC307" s="264"/>
      <c r="AD307" s="11"/>
      <c r="AE307" s="11"/>
      <c r="AF307" s="11"/>
      <c r="AG307" s="11"/>
      <c r="AH307" s="11"/>
      <c r="AI307" s="11"/>
      <c r="AJ307" s="11"/>
      <c r="AK307" s="11"/>
    </row>
    <row r="308" ht="13.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89"/>
      <c r="AB308" s="11"/>
      <c r="AC308" s="264"/>
      <c r="AD308" s="11"/>
      <c r="AE308" s="11"/>
      <c r="AF308" s="11"/>
      <c r="AG308" s="11"/>
      <c r="AH308" s="11"/>
      <c r="AI308" s="11"/>
      <c r="AJ308" s="11"/>
      <c r="AK308" s="11"/>
    </row>
    <row r="309" ht="13.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89"/>
      <c r="AB309" s="11"/>
      <c r="AC309" s="264"/>
      <c r="AD309" s="11"/>
      <c r="AE309" s="11"/>
      <c r="AF309" s="11"/>
      <c r="AG309" s="11"/>
      <c r="AH309" s="11"/>
      <c r="AI309" s="11"/>
      <c r="AJ309" s="11"/>
      <c r="AK309" s="11"/>
    </row>
    <row r="310" ht="13.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89"/>
      <c r="AB310" s="11"/>
      <c r="AC310" s="264"/>
      <c r="AD310" s="11"/>
      <c r="AE310" s="11"/>
      <c r="AF310" s="11"/>
      <c r="AG310" s="11"/>
      <c r="AH310" s="11"/>
      <c r="AI310" s="11"/>
      <c r="AJ310" s="11"/>
      <c r="AK310" s="11"/>
    </row>
    <row r="311" ht="13.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89"/>
      <c r="AB311" s="11"/>
      <c r="AC311" s="264"/>
      <c r="AD311" s="11"/>
      <c r="AE311" s="11"/>
      <c r="AF311" s="11"/>
      <c r="AG311" s="11"/>
      <c r="AH311" s="11"/>
      <c r="AI311" s="11"/>
      <c r="AJ311" s="11"/>
      <c r="AK311" s="11"/>
    </row>
    <row r="312" ht="13.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89"/>
      <c r="AB312" s="11"/>
      <c r="AC312" s="264"/>
      <c r="AD312" s="11"/>
      <c r="AE312" s="11"/>
      <c r="AF312" s="11"/>
      <c r="AG312" s="11"/>
      <c r="AH312" s="11"/>
      <c r="AI312" s="11"/>
      <c r="AJ312" s="11"/>
      <c r="AK312" s="11"/>
    </row>
    <row r="313" ht="13.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89"/>
      <c r="AB313" s="11"/>
      <c r="AC313" s="264"/>
      <c r="AD313" s="11"/>
      <c r="AE313" s="11"/>
      <c r="AF313" s="11"/>
      <c r="AG313" s="11"/>
      <c r="AH313" s="11"/>
      <c r="AI313" s="11"/>
      <c r="AJ313" s="11"/>
      <c r="AK313" s="11"/>
    </row>
    <row r="314" ht="13.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89"/>
      <c r="AB314" s="11"/>
      <c r="AC314" s="264"/>
      <c r="AD314" s="11"/>
      <c r="AE314" s="11"/>
      <c r="AF314" s="11"/>
      <c r="AG314" s="11"/>
      <c r="AH314" s="11"/>
      <c r="AI314" s="11"/>
      <c r="AJ314" s="11"/>
      <c r="AK314" s="11"/>
    </row>
    <row r="315" ht="13.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89"/>
      <c r="AB315" s="11"/>
      <c r="AC315" s="264"/>
      <c r="AD315" s="11"/>
      <c r="AE315" s="11"/>
      <c r="AF315" s="11"/>
      <c r="AG315" s="11"/>
      <c r="AH315" s="11"/>
      <c r="AI315" s="11"/>
      <c r="AJ315" s="11"/>
      <c r="AK315" s="11"/>
    </row>
    <row r="316" ht="13.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89"/>
      <c r="AB316" s="11"/>
      <c r="AC316" s="264"/>
      <c r="AD316" s="11"/>
      <c r="AE316" s="11"/>
      <c r="AF316" s="11"/>
      <c r="AG316" s="11"/>
      <c r="AH316" s="11"/>
      <c r="AI316" s="11"/>
      <c r="AJ316" s="11"/>
      <c r="AK316" s="11"/>
    </row>
    <row r="317" ht="13.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89"/>
      <c r="AB317" s="11"/>
      <c r="AC317" s="264"/>
      <c r="AD317" s="11"/>
      <c r="AE317" s="11"/>
      <c r="AF317" s="11"/>
      <c r="AG317" s="11"/>
      <c r="AH317" s="11"/>
      <c r="AI317" s="11"/>
      <c r="AJ317" s="11"/>
      <c r="AK317" s="11"/>
    </row>
    <row r="318" ht="13.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89"/>
      <c r="AB318" s="11"/>
      <c r="AC318" s="264"/>
      <c r="AD318" s="11"/>
      <c r="AE318" s="11"/>
      <c r="AF318" s="11"/>
      <c r="AG318" s="11"/>
      <c r="AH318" s="11"/>
      <c r="AI318" s="11"/>
      <c r="AJ318" s="11"/>
      <c r="AK318" s="11"/>
    </row>
    <row r="319" ht="13.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89"/>
      <c r="AB319" s="11"/>
      <c r="AC319" s="264"/>
      <c r="AD319" s="11"/>
      <c r="AE319" s="11"/>
      <c r="AF319" s="11"/>
      <c r="AG319" s="11"/>
      <c r="AH319" s="11"/>
      <c r="AI319" s="11"/>
      <c r="AJ319" s="11"/>
      <c r="AK319" s="11"/>
    </row>
    <row r="320" ht="13.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89"/>
      <c r="AB320" s="11"/>
      <c r="AC320" s="264"/>
      <c r="AD320" s="11"/>
      <c r="AE320" s="11"/>
      <c r="AF320" s="11"/>
      <c r="AG320" s="11"/>
      <c r="AH320" s="11"/>
      <c r="AI320" s="11"/>
      <c r="AJ320" s="11"/>
      <c r="AK320" s="11"/>
    </row>
    <row r="321" ht="13.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89"/>
      <c r="AB321" s="11"/>
      <c r="AC321" s="264"/>
      <c r="AD321" s="11"/>
      <c r="AE321" s="11"/>
      <c r="AF321" s="11"/>
      <c r="AG321" s="11"/>
      <c r="AH321" s="11"/>
      <c r="AI321" s="11"/>
      <c r="AJ321" s="11"/>
      <c r="AK321" s="11"/>
    </row>
    <row r="322" ht="13.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89"/>
      <c r="AB322" s="11"/>
      <c r="AC322" s="264"/>
      <c r="AD322" s="11"/>
      <c r="AE322" s="11"/>
      <c r="AF322" s="11"/>
      <c r="AG322" s="11"/>
      <c r="AH322" s="11"/>
      <c r="AI322" s="11"/>
      <c r="AJ322" s="11"/>
      <c r="AK322" s="11"/>
    </row>
    <row r="323" ht="13.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89"/>
      <c r="AB323" s="11"/>
      <c r="AC323" s="264"/>
      <c r="AD323" s="11"/>
      <c r="AE323" s="11"/>
      <c r="AF323" s="11"/>
      <c r="AG323" s="11"/>
      <c r="AH323" s="11"/>
      <c r="AI323" s="11"/>
      <c r="AJ323" s="11"/>
      <c r="AK323" s="11"/>
    </row>
    <row r="324" ht="13.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89"/>
      <c r="AB324" s="11"/>
      <c r="AC324" s="264"/>
      <c r="AD324" s="11"/>
      <c r="AE324" s="11"/>
      <c r="AF324" s="11"/>
      <c r="AG324" s="11"/>
      <c r="AH324" s="11"/>
      <c r="AI324" s="11"/>
      <c r="AJ324" s="11"/>
      <c r="AK324" s="11"/>
    </row>
    <row r="325" ht="13.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89"/>
      <c r="AB325" s="11"/>
      <c r="AC325" s="264"/>
      <c r="AD325" s="11"/>
      <c r="AE325" s="11"/>
      <c r="AF325" s="11"/>
      <c r="AG325" s="11"/>
      <c r="AH325" s="11"/>
      <c r="AI325" s="11"/>
      <c r="AJ325" s="11"/>
      <c r="AK325" s="11"/>
    </row>
    <row r="326" ht="13.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89"/>
      <c r="AB326" s="11"/>
      <c r="AC326" s="264"/>
      <c r="AD326" s="11"/>
      <c r="AE326" s="11"/>
      <c r="AF326" s="11"/>
      <c r="AG326" s="11"/>
      <c r="AH326" s="11"/>
      <c r="AI326" s="11"/>
      <c r="AJ326" s="11"/>
      <c r="AK326" s="11"/>
    </row>
    <row r="327" ht="13.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89"/>
      <c r="AB327" s="11"/>
      <c r="AC327" s="264"/>
      <c r="AD327" s="11"/>
      <c r="AE327" s="11"/>
      <c r="AF327" s="11"/>
      <c r="AG327" s="11"/>
      <c r="AH327" s="11"/>
      <c r="AI327" s="11"/>
      <c r="AJ327" s="11"/>
      <c r="AK327" s="11"/>
    </row>
    <row r="328" ht="13.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89"/>
      <c r="AB328" s="11"/>
      <c r="AC328" s="264"/>
      <c r="AD328" s="11"/>
      <c r="AE328" s="11"/>
      <c r="AF328" s="11"/>
      <c r="AG328" s="11"/>
      <c r="AH328" s="11"/>
      <c r="AI328" s="11"/>
      <c r="AJ328" s="11"/>
      <c r="AK328" s="11"/>
    </row>
    <row r="329" ht="13.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89"/>
      <c r="AB329" s="11"/>
      <c r="AC329" s="264"/>
      <c r="AD329" s="11"/>
      <c r="AE329" s="11"/>
      <c r="AF329" s="11"/>
      <c r="AG329" s="11"/>
      <c r="AH329" s="11"/>
      <c r="AI329" s="11"/>
      <c r="AJ329" s="11"/>
      <c r="AK329" s="11"/>
    </row>
    <row r="330" ht="13.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89"/>
      <c r="AB330" s="11"/>
      <c r="AC330" s="264"/>
      <c r="AD330" s="11"/>
      <c r="AE330" s="11"/>
      <c r="AF330" s="11"/>
      <c r="AG330" s="11"/>
      <c r="AH330" s="11"/>
      <c r="AI330" s="11"/>
      <c r="AJ330" s="11"/>
      <c r="AK330" s="11"/>
    </row>
    <row r="331" ht="13.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89"/>
      <c r="AB331" s="11"/>
      <c r="AC331" s="264"/>
      <c r="AD331" s="11"/>
      <c r="AE331" s="11"/>
      <c r="AF331" s="11"/>
      <c r="AG331" s="11"/>
      <c r="AH331" s="11"/>
      <c r="AI331" s="11"/>
      <c r="AJ331" s="11"/>
      <c r="AK331" s="11"/>
    </row>
    <row r="332" ht="13.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89"/>
      <c r="AB332" s="11"/>
      <c r="AC332" s="264"/>
      <c r="AD332" s="11"/>
      <c r="AE332" s="11"/>
      <c r="AF332" s="11"/>
      <c r="AG332" s="11"/>
      <c r="AH332" s="11"/>
      <c r="AI332" s="11"/>
      <c r="AJ332" s="11"/>
      <c r="AK332" s="11"/>
    </row>
    <row r="333" ht="13.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89"/>
      <c r="AB333" s="11"/>
      <c r="AC333" s="264"/>
      <c r="AD333" s="11"/>
      <c r="AE333" s="11"/>
      <c r="AF333" s="11"/>
      <c r="AG333" s="11"/>
      <c r="AH333" s="11"/>
      <c r="AI333" s="11"/>
      <c r="AJ333" s="11"/>
      <c r="AK333" s="11"/>
    </row>
    <row r="334" ht="13.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89"/>
      <c r="AB334" s="11"/>
      <c r="AC334" s="264"/>
      <c r="AD334" s="11"/>
      <c r="AE334" s="11"/>
      <c r="AF334" s="11"/>
      <c r="AG334" s="11"/>
      <c r="AH334" s="11"/>
      <c r="AI334" s="11"/>
      <c r="AJ334" s="11"/>
      <c r="AK334" s="11"/>
    </row>
    <row r="335" ht="13.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89"/>
      <c r="AB335" s="11"/>
      <c r="AC335" s="264"/>
      <c r="AD335" s="11"/>
      <c r="AE335" s="11"/>
      <c r="AF335" s="11"/>
      <c r="AG335" s="11"/>
      <c r="AH335" s="11"/>
      <c r="AI335" s="11"/>
      <c r="AJ335" s="11"/>
      <c r="AK335" s="11"/>
    </row>
    <row r="336" ht="13.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89"/>
      <c r="AB336" s="11"/>
      <c r="AC336" s="264"/>
      <c r="AD336" s="11"/>
      <c r="AE336" s="11"/>
      <c r="AF336" s="11"/>
      <c r="AG336" s="11"/>
      <c r="AH336" s="11"/>
      <c r="AI336" s="11"/>
      <c r="AJ336" s="11"/>
      <c r="AK336" s="11"/>
    </row>
    <row r="337" ht="13.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89"/>
      <c r="AB337" s="11"/>
      <c r="AC337" s="264"/>
      <c r="AD337" s="11"/>
      <c r="AE337" s="11"/>
      <c r="AF337" s="11"/>
      <c r="AG337" s="11"/>
      <c r="AH337" s="11"/>
      <c r="AI337" s="11"/>
      <c r="AJ337" s="11"/>
      <c r="AK337" s="11"/>
    </row>
    <row r="338" ht="13.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89"/>
      <c r="AB338" s="11"/>
      <c r="AC338" s="264"/>
      <c r="AD338" s="11"/>
      <c r="AE338" s="11"/>
      <c r="AF338" s="11"/>
      <c r="AG338" s="11"/>
      <c r="AH338" s="11"/>
      <c r="AI338" s="11"/>
      <c r="AJ338" s="11"/>
      <c r="AK338" s="11"/>
    </row>
    <row r="339" ht="13.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89"/>
      <c r="AB339" s="11"/>
      <c r="AC339" s="264"/>
      <c r="AD339" s="11"/>
      <c r="AE339" s="11"/>
      <c r="AF339" s="11"/>
      <c r="AG339" s="11"/>
      <c r="AH339" s="11"/>
      <c r="AI339" s="11"/>
      <c r="AJ339" s="11"/>
      <c r="AK339" s="11"/>
    </row>
    <row r="340" ht="13.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89"/>
      <c r="AB340" s="11"/>
      <c r="AC340" s="264"/>
      <c r="AD340" s="11"/>
      <c r="AE340" s="11"/>
      <c r="AF340" s="11"/>
      <c r="AG340" s="11"/>
      <c r="AH340" s="11"/>
      <c r="AI340" s="11"/>
      <c r="AJ340" s="11"/>
      <c r="AK340" s="11"/>
    </row>
    <row r="341" ht="13.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89"/>
      <c r="AB341" s="11"/>
      <c r="AC341" s="264"/>
      <c r="AD341" s="11"/>
      <c r="AE341" s="11"/>
      <c r="AF341" s="11"/>
      <c r="AG341" s="11"/>
      <c r="AH341" s="11"/>
      <c r="AI341" s="11"/>
      <c r="AJ341" s="11"/>
      <c r="AK341" s="11"/>
    </row>
    <row r="342" ht="13.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89"/>
      <c r="AB342" s="11"/>
      <c r="AC342" s="264"/>
      <c r="AD342" s="11"/>
      <c r="AE342" s="11"/>
      <c r="AF342" s="11"/>
      <c r="AG342" s="11"/>
      <c r="AH342" s="11"/>
      <c r="AI342" s="11"/>
      <c r="AJ342" s="11"/>
      <c r="AK342" s="11"/>
    </row>
    <row r="343" ht="13.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89"/>
      <c r="AB343" s="11"/>
      <c r="AC343" s="264"/>
      <c r="AD343" s="11"/>
      <c r="AE343" s="11"/>
      <c r="AF343" s="11"/>
      <c r="AG343" s="11"/>
      <c r="AH343" s="11"/>
      <c r="AI343" s="11"/>
      <c r="AJ343" s="11"/>
      <c r="AK343" s="11"/>
    </row>
    <row r="344" ht="13.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89"/>
      <c r="AB344" s="11"/>
      <c r="AC344" s="264"/>
      <c r="AD344" s="11"/>
      <c r="AE344" s="11"/>
      <c r="AF344" s="11"/>
      <c r="AG344" s="11"/>
      <c r="AH344" s="11"/>
      <c r="AI344" s="11"/>
      <c r="AJ344" s="11"/>
      <c r="AK344" s="11"/>
    </row>
    <row r="345" ht="13.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89"/>
      <c r="AB345" s="11"/>
      <c r="AC345" s="264"/>
      <c r="AD345" s="11"/>
      <c r="AE345" s="11"/>
      <c r="AF345" s="11"/>
      <c r="AG345" s="11"/>
      <c r="AH345" s="11"/>
      <c r="AI345" s="11"/>
      <c r="AJ345" s="11"/>
      <c r="AK345" s="11"/>
    </row>
    <row r="346" ht="13.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89"/>
      <c r="AB346" s="11"/>
      <c r="AC346" s="264"/>
      <c r="AD346" s="11"/>
      <c r="AE346" s="11"/>
      <c r="AF346" s="11"/>
      <c r="AG346" s="11"/>
      <c r="AH346" s="11"/>
      <c r="AI346" s="11"/>
      <c r="AJ346" s="11"/>
      <c r="AK346" s="11"/>
    </row>
    <row r="347" ht="13.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89"/>
      <c r="AB347" s="11"/>
      <c r="AC347" s="264"/>
      <c r="AD347" s="11"/>
      <c r="AE347" s="11"/>
      <c r="AF347" s="11"/>
      <c r="AG347" s="11"/>
      <c r="AH347" s="11"/>
      <c r="AI347" s="11"/>
      <c r="AJ347" s="11"/>
      <c r="AK347" s="11"/>
    </row>
    <row r="348" ht="13.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89"/>
      <c r="AB348" s="11"/>
      <c r="AC348" s="264"/>
      <c r="AD348" s="11"/>
      <c r="AE348" s="11"/>
      <c r="AF348" s="11"/>
      <c r="AG348" s="11"/>
      <c r="AH348" s="11"/>
      <c r="AI348" s="11"/>
      <c r="AJ348" s="11"/>
      <c r="AK348" s="11"/>
    </row>
    <row r="349" ht="13.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89"/>
      <c r="AB349" s="11"/>
      <c r="AC349" s="264"/>
      <c r="AD349" s="11"/>
      <c r="AE349" s="11"/>
      <c r="AF349" s="11"/>
      <c r="AG349" s="11"/>
      <c r="AH349" s="11"/>
      <c r="AI349" s="11"/>
      <c r="AJ349" s="11"/>
      <c r="AK349" s="11"/>
    </row>
    <row r="350" ht="13.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89"/>
      <c r="AB350" s="11"/>
      <c r="AC350" s="264"/>
      <c r="AD350" s="11"/>
      <c r="AE350" s="11"/>
      <c r="AF350" s="11"/>
      <c r="AG350" s="11"/>
      <c r="AH350" s="11"/>
      <c r="AI350" s="11"/>
      <c r="AJ350" s="11"/>
      <c r="AK350" s="11"/>
    </row>
    <row r="351" ht="13.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89"/>
      <c r="AB351" s="11"/>
      <c r="AC351" s="264"/>
      <c r="AD351" s="11"/>
      <c r="AE351" s="11"/>
      <c r="AF351" s="11"/>
      <c r="AG351" s="11"/>
      <c r="AH351" s="11"/>
      <c r="AI351" s="11"/>
      <c r="AJ351" s="11"/>
      <c r="AK351" s="11"/>
    </row>
    <row r="352" ht="13.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89"/>
      <c r="AB352" s="11"/>
      <c r="AC352" s="264"/>
      <c r="AD352" s="11"/>
      <c r="AE352" s="11"/>
      <c r="AF352" s="11"/>
      <c r="AG352" s="11"/>
      <c r="AH352" s="11"/>
      <c r="AI352" s="11"/>
      <c r="AJ352" s="11"/>
      <c r="AK352" s="11"/>
    </row>
    <row r="353" ht="13.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89"/>
      <c r="AB353" s="11"/>
      <c r="AC353" s="264"/>
      <c r="AD353" s="11"/>
      <c r="AE353" s="11"/>
      <c r="AF353" s="11"/>
      <c r="AG353" s="11"/>
      <c r="AH353" s="11"/>
      <c r="AI353" s="11"/>
      <c r="AJ353" s="11"/>
      <c r="AK353" s="11"/>
    </row>
    <row r="354" ht="13.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89"/>
      <c r="AB354" s="11"/>
      <c r="AC354" s="264"/>
      <c r="AD354" s="11"/>
      <c r="AE354" s="11"/>
      <c r="AF354" s="11"/>
      <c r="AG354" s="11"/>
      <c r="AH354" s="11"/>
      <c r="AI354" s="11"/>
      <c r="AJ354" s="11"/>
      <c r="AK354" s="11"/>
    </row>
    <row r="355" ht="13.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89"/>
      <c r="AB355" s="11"/>
      <c r="AC355" s="264"/>
      <c r="AD355" s="11"/>
      <c r="AE355" s="11"/>
      <c r="AF355" s="11"/>
      <c r="AG355" s="11"/>
      <c r="AH355" s="11"/>
      <c r="AI355" s="11"/>
      <c r="AJ355" s="11"/>
      <c r="AK355" s="11"/>
    </row>
    <row r="356" ht="13.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89"/>
      <c r="AB356" s="11"/>
      <c r="AC356" s="264"/>
      <c r="AD356" s="11"/>
      <c r="AE356" s="11"/>
      <c r="AF356" s="11"/>
      <c r="AG356" s="11"/>
      <c r="AH356" s="11"/>
      <c r="AI356" s="11"/>
      <c r="AJ356" s="11"/>
      <c r="AK356" s="11"/>
    </row>
    <row r="357" ht="13.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89"/>
      <c r="AB357" s="11"/>
      <c r="AC357" s="264"/>
      <c r="AD357" s="11"/>
      <c r="AE357" s="11"/>
      <c r="AF357" s="11"/>
      <c r="AG357" s="11"/>
      <c r="AH357" s="11"/>
      <c r="AI357" s="11"/>
      <c r="AJ357" s="11"/>
      <c r="AK357" s="11"/>
    </row>
    <row r="358" ht="13.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89"/>
      <c r="AB358" s="11"/>
      <c r="AC358" s="264"/>
      <c r="AD358" s="11"/>
      <c r="AE358" s="11"/>
      <c r="AF358" s="11"/>
      <c r="AG358" s="11"/>
      <c r="AH358" s="11"/>
      <c r="AI358" s="11"/>
      <c r="AJ358" s="11"/>
      <c r="AK358" s="11"/>
    </row>
    <row r="359" ht="13.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89"/>
      <c r="AB359" s="11"/>
      <c r="AC359" s="264"/>
      <c r="AD359" s="11"/>
      <c r="AE359" s="11"/>
      <c r="AF359" s="11"/>
      <c r="AG359" s="11"/>
      <c r="AH359" s="11"/>
      <c r="AI359" s="11"/>
      <c r="AJ359" s="11"/>
      <c r="AK359" s="11"/>
    </row>
    <row r="360" ht="13.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89"/>
      <c r="AB360" s="11"/>
      <c r="AC360" s="264"/>
      <c r="AD360" s="11"/>
      <c r="AE360" s="11"/>
      <c r="AF360" s="11"/>
      <c r="AG360" s="11"/>
      <c r="AH360" s="11"/>
      <c r="AI360" s="11"/>
      <c r="AJ360" s="11"/>
      <c r="AK360" s="11"/>
    </row>
    <row r="361" ht="13.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89"/>
      <c r="AB361" s="11"/>
      <c r="AC361" s="264"/>
      <c r="AD361" s="11"/>
      <c r="AE361" s="11"/>
      <c r="AF361" s="11"/>
      <c r="AG361" s="11"/>
      <c r="AH361" s="11"/>
      <c r="AI361" s="11"/>
      <c r="AJ361" s="11"/>
      <c r="AK361" s="11"/>
    </row>
    <row r="362" ht="13.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89"/>
      <c r="AB362" s="11"/>
      <c r="AC362" s="264"/>
      <c r="AD362" s="11"/>
      <c r="AE362" s="11"/>
      <c r="AF362" s="11"/>
      <c r="AG362" s="11"/>
      <c r="AH362" s="11"/>
      <c r="AI362" s="11"/>
      <c r="AJ362" s="11"/>
      <c r="AK362" s="11"/>
    </row>
    <row r="363" ht="13.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89"/>
      <c r="AB363" s="11"/>
      <c r="AC363" s="264"/>
      <c r="AD363" s="11"/>
      <c r="AE363" s="11"/>
      <c r="AF363" s="11"/>
      <c r="AG363" s="11"/>
      <c r="AH363" s="11"/>
      <c r="AI363" s="11"/>
      <c r="AJ363" s="11"/>
      <c r="AK363" s="11"/>
    </row>
    <row r="364" ht="13.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89"/>
      <c r="AB364" s="11"/>
      <c r="AC364" s="264"/>
      <c r="AD364" s="11"/>
      <c r="AE364" s="11"/>
      <c r="AF364" s="11"/>
      <c r="AG364" s="11"/>
      <c r="AH364" s="11"/>
      <c r="AI364" s="11"/>
      <c r="AJ364" s="11"/>
      <c r="AK364" s="11"/>
    </row>
    <row r="365" ht="13.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89"/>
      <c r="AB365" s="11"/>
      <c r="AC365" s="264"/>
      <c r="AD365" s="11"/>
      <c r="AE365" s="11"/>
      <c r="AF365" s="11"/>
      <c r="AG365" s="11"/>
      <c r="AH365" s="11"/>
      <c r="AI365" s="11"/>
      <c r="AJ365" s="11"/>
      <c r="AK365" s="11"/>
    </row>
    <row r="366" ht="13.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89"/>
      <c r="AB366" s="11"/>
      <c r="AC366" s="264"/>
      <c r="AD366" s="11"/>
      <c r="AE366" s="11"/>
      <c r="AF366" s="11"/>
      <c r="AG366" s="11"/>
      <c r="AH366" s="11"/>
      <c r="AI366" s="11"/>
      <c r="AJ366" s="11"/>
      <c r="AK366" s="11"/>
    </row>
    <row r="367" ht="13.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89"/>
      <c r="AB367" s="11"/>
      <c r="AC367" s="264"/>
      <c r="AD367" s="11"/>
      <c r="AE367" s="11"/>
      <c r="AF367" s="11"/>
      <c r="AG367" s="11"/>
      <c r="AH367" s="11"/>
      <c r="AI367" s="11"/>
      <c r="AJ367" s="11"/>
      <c r="AK367" s="11"/>
    </row>
    <row r="368" ht="13.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89"/>
      <c r="AB368" s="11"/>
      <c r="AC368" s="264"/>
      <c r="AD368" s="11"/>
      <c r="AE368" s="11"/>
      <c r="AF368" s="11"/>
      <c r="AG368" s="11"/>
      <c r="AH368" s="11"/>
      <c r="AI368" s="11"/>
      <c r="AJ368" s="11"/>
      <c r="AK368" s="11"/>
    </row>
    <row r="369" ht="13.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89"/>
      <c r="AB369" s="11"/>
      <c r="AC369" s="264"/>
      <c r="AD369" s="11"/>
      <c r="AE369" s="11"/>
      <c r="AF369" s="11"/>
      <c r="AG369" s="11"/>
      <c r="AH369" s="11"/>
      <c r="AI369" s="11"/>
      <c r="AJ369" s="11"/>
      <c r="AK369" s="11"/>
    </row>
    <row r="370" ht="13.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89"/>
      <c r="AB370" s="11"/>
      <c r="AC370" s="264"/>
      <c r="AD370" s="11"/>
      <c r="AE370" s="11"/>
      <c r="AF370" s="11"/>
      <c r="AG370" s="11"/>
      <c r="AH370" s="11"/>
      <c r="AI370" s="11"/>
      <c r="AJ370" s="11"/>
      <c r="AK370" s="11"/>
    </row>
    <row r="371" ht="13.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89"/>
      <c r="AB371" s="11"/>
      <c r="AC371" s="264"/>
      <c r="AD371" s="11"/>
      <c r="AE371" s="11"/>
      <c r="AF371" s="11"/>
      <c r="AG371" s="11"/>
      <c r="AH371" s="11"/>
      <c r="AI371" s="11"/>
      <c r="AJ371" s="11"/>
      <c r="AK371" s="11"/>
    </row>
    <row r="372" ht="13.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89"/>
      <c r="AB372" s="11"/>
      <c r="AC372" s="264"/>
      <c r="AD372" s="11"/>
      <c r="AE372" s="11"/>
      <c r="AF372" s="11"/>
      <c r="AG372" s="11"/>
      <c r="AH372" s="11"/>
      <c r="AI372" s="11"/>
      <c r="AJ372" s="11"/>
      <c r="AK372" s="11"/>
    </row>
    <row r="373" ht="13.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89"/>
      <c r="AB373" s="11"/>
      <c r="AC373" s="264"/>
      <c r="AD373" s="11"/>
      <c r="AE373" s="11"/>
      <c r="AF373" s="11"/>
      <c r="AG373" s="11"/>
      <c r="AH373" s="11"/>
      <c r="AI373" s="11"/>
      <c r="AJ373" s="11"/>
      <c r="AK373" s="11"/>
    </row>
    <row r="374" ht="13.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89"/>
      <c r="AB374" s="11"/>
      <c r="AC374" s="264"/>
      <c r="AD374" s="11"/>
      <c r="AE374" s="11"/>
      <c r="AF374" s="11"/>
      <c r="AG374" s="11"/>
      <c r="AH374" s="11"/>
      <c r="AI374" s="11"/>
      <c r="AJ374" s="11"/>
      <c r="AK374" s="11"/>
    </row>
    <row r="375" ht="13.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89"/>
      <c r="AB375" s="11"/>
      <c r="AC375" s="264"/>
      <c r="AD375" s="11"/>
      <c r="AE375" s="11"/>
      <c r="AF375" s="11"/>
      <c r="AG375" s="11"/>
      <c r="AH375" s="11"/>
      <c r="AI375" s="11"/>
      <c r="AJ375" s="11"/>
      <c r="AK375" s="11"/>
    </row>
    <row r="376" ht="13.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89"/>
      <c r="AB376" s="11"/>
      <c r="AC376" s="264"/>
      <c r="AD376" s="11"/>
      <c r="AE376" s="11"/>
      <c r="AF376" s="11"/>
      <c r="AG376" s="11"/>
      <c r="AH376" s="11"/>
      <c r="AI376" s="11"/>
      <c r="AJ376" s="11"/>
      <c r="AK376" s="11"/>
    </row>
    <row r="377" ht="13.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89"/>
      <c r="AB377" s="11"/>
      <c r="AC377" s="264"/>
      <c r="AD377" s="11"/>
      <c r="AE377" s="11"/>
      <c r="AF377" s="11"/>
      <c r="AG377" s="11"/>
      <c r="AH377" s="11"/>
      <c r="AI377" s="11"/>
      <c r="AJ377" s="11"/>
      <c r="AK377" s="11"/>
    </row>
    <row r="378" ht="13.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89"/>
      <c r="AB378" s="11"/>
      <c r="AC378" s="264"/>
      <c r="AD378" s="11"/>
      <c r="AE378" s="11"/>
      <c r="AF378" s="11"/>
      <c r="AG378" s="11"/>
      <c r="AH378" s="11"/>
      <c r="AI378" s="11"/>
      <c r="AJ378" s="11"/>
      <c r="AK378" s="11"/>
    </row>
    <row r="379" ht="13.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89"/>
      <c r="AB379" s="11"/>
      <c r="AC379" s="264"/>
      <c r="AD379" s="11"/>
      <c r="AE379" s="11"/>
      <c r="AF379" s="11"/>
      <c r="AG379" s="11"/>
      <c r="AH379" s="11"/>
      <c r="AI379" s="11"/>
      <c r="AJ379" s="11"/>
      <c r="AK379" s="11"/>
    </row>
    <row r="380" ht="13.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89"/>
      <c r="AB380" s="11"/>
      <c r="AC380" s="264"/>
      <c r="AD380" s="11"/>
      <c r="AE380" s="11"/>
      <c r="AF380" s="11"/>
      <c r="AG380" s="11"/>
      <c r="AH380" s="11"/>
      <c r="AI380" s="11"/>
      <c r="AJ380" s="11"/>
      <c r="AK380" s="11"/>
    </row>
    <row r="381" ht="13.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89"/>
      <c r="AB381" s="11"/>
      <c r="AC381" s="264"/>
      <c r="AD381" s="11"/>
      <c r="AE381" s="11"/>
      <c r="AF381" s="11"/>
      <c r="AG381" s="11"/>
      <c r="AH381" s="11"/>
      <c r="AI381" s="11"/>
      <c r="AJ381" s="11"/>
      <c r="AK381" s="11"/>
    </row>
    <row r="382" ht="13.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89"/>
      <c r="AB382" s="11"/>
      <c r="AC382" s="264"/>
      <c r="AD382" s="11"/>
      <c r="AE382" s="11"/>
      <c r="AF382" s="11"/>
      <c r="AG382" s="11"/>
      <c r="AH382" s="11"/>
      <c r="AI382" s="11"/>
      <c r="AJ382" s="11"/>
      <c r="AK382" s="11"/>
    </row>
    <row r="383" ht="13.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89"/>
      <c r="AB383" s="11"/>
      <c r="AC383" s="264"/>
      <c r="AD383" s="11"/>
      <c r="AE383" s="11"/>
      <c r="AF383" s="11"/>
      <c r="AG383" s="11"/>
      <c r="AH383" s="11"/>
      <c r="AI383" s="11"/>
      <c r="AJ383" s="11"/>
      <c r="AK383" s="11"/>
    </row>
    <row r="384" ht="13.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89"/>
      <c r="AB384" s="11"/>
      <c r="AC384" s="264"/>
      <c r="AD384" s="11"/>
      <c r="AE384" s="11"/>
      <c r="AF384" s="11"/>
      <c r="AG384" s="11"/>
      <c r="AH384" s="11"/>
      <c r="AI384" s="11"/>
      <c r="AJ384" s="11"/>
      <c r="AK384" s="11"/>
    </row>
    <row r="385" ht="13.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89"/>
      <c r="AB385" s="11"/>
      <c r="AC385" s="264"/>
      <c r="AD385" s="11"/>
      <c r="AE385" s="11"/>
      <c r="AF385" s="11"/>
      <c r="AG385" s="11"/>
      <c r="AH385" s="11"/>
      <c r="AI385" s="11"/>
      <c r="AJ385" s="11"/>
      <c r="AK385" s="11"/>
    </row>
    <row r="386" ht="13.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89"/>
      <c r="AB386" s="11"/>
      <c r="AC386" s="264"/>
      <c r="AD386" s="11"/>
      <c r="AE386" s="11"/>
      <c r="AF386" s="11"/>
      <c r="AG386" s="11"/>
      <c r="AH386" s="11"/>
      <c r="AI386" s="11"/>
      <c r="AJ386" s="11"/>
      <c r="AK386" s="11"/>
    </row>
    <row r="387" ht="13.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89"/>
      <c r="AB387" s="11"/>
      <c r="AC387" s="264"/>
      <c r="AD387" s="11"/>
      <c r="AE387" s="11"/>
      <c r="AF387" s="11"/>
      <c r="AG387" s="11"/>
      <c r="AH387" s="11"/>
      <c r="AI387" s="11"/>
      <c r="AJ387" s="11"/>
      <c r="AK387" s="11"/>
    </row>
    <row r="388" ht="13.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89"/>
      <c r="AB388" s="11"/>
      <c r="AC388" s="264"/>
      <c r="AD388" s="11"/>
      <c r="AE388" s="11"/>
      <c r="AF388" s="11"/>
      <c r="AG388" s="11"/>
      <c r="AH388" s="11"/>
      <c r="AI388" s="11"/>
      <c r="AJ388" s="11"/>
      <c r="AK388" s="11"/>
    </row>
    <row r="389" ht="13.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89"/>
      <c r="AB389" s="11"/>
      <c r="AC389" s="264"/>
      <c r="AD389" s="11"/>
      <c r="AE389" s="11"/>
      <c r="AF389" s="11"/>
      <c r="AG389" s="11"/>
      <c r="AH389" s="11"/>
      <c r="AI389" s="11"/>
      <c r="AJ389" s="11"/>
      <c r="AK389" s="11"/>
    </row>
    <row r="390" ht="13.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89"/>
      <c r="AB390" s="11"/>
      <c r="AC390" s="264"/>
      <c r="AD390" s="11"/>
      <c r="AE390" s="11"/>
      <c r="AF390" s="11"/>
      <c r="AG390" s="11"/>
      <c r="AH390" s="11"/>
      <c r="AI390" s="11"/>
      <c r="AJ390" s="11"/>
      <c r="AK390" s="11"/>
    </row>
    <row r="391" ht="13.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89"/>
      <c r="AB391" s="11"/>
      <c r="AC391" s="264"/>
      <c r="AD391" s="11"/>
      <c r="AE391" s="11"/>
      <c r="AF391" s="11"/>
      <c r="AG391" s="11"/>
      <c r="AH391" s="11"/>
      <c r="AI391" s="11"/>
      <c r="AJ391" s="11"/>
      <c r="AK391" s="11"/>
    </row>
    <row r="392" ht="13.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89"/>
      <c r="AB392" s="11"/>
      <c r="AC392" s="264"/>
      <c r="AD392" s="11"/>
      <c r="AE392" s="11"/>
      <c r="AF392" s="11"/>
      <c r="AG392" s="11"/>
      <c r="AH392" s="11"/>
      <c r="AI392" s="11"/>
      <c r="AJ392" s="11"/>
      <c r="AK392" s="11"/>
    </row>
    <row r="393" ht="13.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89"/>
      <c r="AB393" s="11"/>
      <c r="AC393" s="264"/>
      <c r="AD393" s="11"/>
      <c r="AE393" s="11"/>
      <c r="AF393" s="11"/>
      <c r="AG393" s="11"/>
      <c r="AH393" s="11"/>
      <c r="AI393" s="11"/>
      <c r="AJ393" s="11"/>
      <c r="AK393" s="11"/>
    </row>
    <row r="394" ht="13.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89"/>
      <c r="AB394" s="11"/>
      <c r="AC394" s="264"/>
      <c r="AD394" s="11"/>
      <c r="AE394" s="11"/>
      <c r="AF394" s="11"/>
      <c r="AG394" s="11"/>
      <c r="AH394" s="11"/>
      <c r="AI394" s="11"/>
      <c r="AJ394" s="11"/>
      <c r="AK394" s="11"/>
    </row>
    <row r="395" ht="13.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89"/>
      <c r="AB395" s="11"/>
      <c r="AC395" s="264"/>
      <c r="AD395" s="11"/>
      <c r="AE395" s="11"/>
      <c r="AF395" s="11"/>
      <c r="AG395" s="11"/>
      <c r="AH395" s="11"/>
      <c r="AI395" s="11"/>
      <c r="AJ395" s="11"/>
      <c r="AK395" s="11"/>
    </row>
    <row r="396" ht="13.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89"/>
      <c r="AB396" s="11"/>
      <c r="AC396" s="264"/>
      <c r="AD396" s="11"/>
      <c r="AE396" s="11"/>
      <c r="AF396" s="11"/>
      <c r="AG396" s="11"/>
      <c r="AH396" s="11"/>
      <c r="AI396" s="11"/>
      <c r="AJ396" s="11"/>
      <c r="AK396" s="11"/>
    </row>
    <row r="397" ht="13.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89"/>
      <c r="AB397" s="11"/>
      <c r="AC397" s="264"/>
      <c r="AD397" s="11"/>
      <c r="AE397" s="11"/>
      <c r="AF397" s="11"/>
      <c r="AG397" s="11"/>
      <c r="AH397" s="11"/>
      <c r="AI397" s="11"/>
      <c r="AJ397" s="11"/>
      <c r="AK397" s="11"/>
    </row>
    <row r="398" ht="13.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89"/>
      <c r="AB398" s="11"/>
      <c r="AC398" s="264"/>
      <c r="AD398" s="11"/>
      <c r="AE398" s="11"/>
      <c r="AF398" s="11"/>
      <c r="AG398" s="11"/>
      <c r="AH398" s="11"/>
      <c r="AI398" s="11"/>
      <c r="AJ398" s="11"/>
      <c r="AK398" s="11"/>
    </row>
    <row r="399" ht="13.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89"/>
      <c r="AB399" s="11"/>
      <c r="AC399" s="264"/>
      <c r="AD399" s="11"/>
      <c r="AE399" s="11"/>
      <c r="AF399" s="11"/>
      <c r="AG399" s="11"/>
      <c r="AH399" s="11"/>
      <c r="AI399" s="11"/>
      <c r="AJ399" s="11"/>
      <c r="AK399" s="11"/>
    </row>
    <row r="400" ht="13.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89"/>
      <c r="AB400" s="11"/>
      <c r="AC400" s="264"/>
      <c r="AD400" s="11"/>
      <c r="AE400" s="11"/>
      <c r="AF400" s="11"/>
      <c r="AG400" s="11"/>
      <c r="AH400" s="11"/>
      <c r="AI400" s="11"/>
      <c r="AJ400" s="11"/>
      <c r="AK400" s="11"/>
    </row>
    <row r="401" ht="13.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89"/>
      <c r="AB401" s="11"/>
      <c r="AC401" s="264"/>
      <c r="AD401" s="11"/>
      <c r="AE401" s="11"/>
      <c r="AF401" s="11"/>
      <c r="AG401" s="11"/>
      <c r="AH401" s="11"/>
      <c r="AI401" s="11"/>
      <c r="AJ401" s="11"/>
      <c r="AK401" s="11"/>
    </row>
    <row r="402" ht="13.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89"/>
      <c r="AB402" s="11"/>
      <c r="AC402" s="264"/>
      <c r="AD402" s="11"/>
      <c r="AE402" s="11"/>
      <c r="AF402" s="11"/>
      <c r="AG402" s="11"/>
      <c r="AH402" s="11"/>
      <c r="AI402" s="11"/>
      <c r="AJ402" s="11"/>
      <c r="AK402" s="11"/>
    </row>
    <row r="403" ht="13.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89"/>
      <c r="AB403" s="11"/>
      <c r="AC403" s="264"/>
      <c r="AD403" s="11"/>
      <c r="AE403" s="11"/>
      <c r="AF403" s="11"/>
      <c r="AG403" s="11"/>
      <c r="AH403" s="11"/>
      <c r="AI403" s="11"/>
      <c r="AJ403" s="11"/>
      <c r="AK403" s="11"/>
    </row>
    <row r="404" ht="13.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89"/>
      <c r="AB404" s="11"/>
      <c r="AC404" s="264"/>
      <c r="AD404" s="11"/>
      <c r="AE404" s="11"/>
      <c r="AF404" s="11"/>
      <c r="AG404" s="11"/>
      <c r="AH404" s="11"/>
      <c r="AI404" s="11"/>
      <c r="AJ404" s="11"/>
      <c r="AK404" s="11"/>
    </row>
    <row r="405" ht="13.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89"/>
      <c r="AB405" s="11"/>
      <c r="AC405" s="264"/>
      <c r="AD405" s="11"/>
      <c r="AE405" s="11"/>
      <c r="AF405" s="11"/>
      <c r="AG405" s="11"/>
      <c r="AH405" s="11"/>
      <c r="AI405" s="11"/>
      <c r="AJ405" s="11"/>
      <c r="AK405" s="11"/>
    </row>
    <row r="406" ht="13.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89"/>
      <c r="AB406" s="11"/>
      <c r="AC406" s="264"/>
      <c r="AD406" s="11"/>
      <c r="AE406" s="11"/>
      <c r="AF406" s="11"/>
      <c r="AG406" s="11"/>
      <c r="AH406" s="11"/>
      <c r="AI406" s="11"/>
      <c r="AJ406" s="11"/>
      <c r="AK406" s="11"/>
    </row>
    <row r="407" ht="13.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89"/>
      <c r="AB407" s="11"/>
      <c r="AC407" s="264"/>
      <c r="AD407" s="11"/>
      <c r="AE407" s="11"/>
      <c r="AF407" s="11"/>
      <c r="AG407" s="11"/>
      <c r="AH407" s="11"/>
      <c r="AI407" s="11"/>
      <c r="AJ407" s="11"/>
      <c r="AK407" s="11"/>
    </row>
    <row r="408" ht="13.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89"/>
      <c r="AB408" s="11"/>
      <c r="AC408" s="264"/>
      <c r="AD408" s="11"/>
      <c r="AE408" s="11"/>
      <c r="AF408" s="11"/>
      <c r="AG408" s="11"/>
      <c r="AH408" s="11"/>
      <c r="AI408" s="11"/>
      <c r="AJ408" s="11"/>
      <c r="AK408" s="11"/>
    </row>
    <row r="409" ht="13.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89"/>
      <c r="AB409" s="11"/>
      <c r="AC409" s="264"/>
      <c r="AD409" s="11"/>
      <c r="AE409" s="11"/>
      <c r="AF409" s="11"/>
      <c r="AG409" s="11"/>
      <c r="AH409" s="11"/>
      <c r="AI409" s="11"/>
      <c r="AJ409" s="11"/>
      <c r="AK409" s="11"/>
    </row>
    <row r="410" ht="13.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89"/>
      <c r="AB410" s="11"/>
      <c r="AC410" s="264"/>
      <c r="AD410" s="11"/>
      <c r="AE410" s="11"/>
      <c r="AF410" s="11"/>
      <c r="AG410" s="11"/>
      <c r="AH410" s="11"/>
      <c r="AI410" s="11"/>
      <c r="AJ410" s="11"/>
      <c r="AK410" s="11"/>
    </row>
    <row r="411" ht="13.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89"/>
      <c r="AB411" s="11"/>
      <c r="AC411" s="264"/>
      <c r="AD411" s="11"/>
      <c r="AE411" s="11"/>
      <c r="AF411" s="11"/>
      <c r="AG411" s="11"/>
      <c r="AH411" s="11"/>
      <c r="AI411" s="11"/>
      <c r="AJ411" s="11"/>
      <c r="AK411" s="11"/>
    </row>
    <row r="412" ht="13.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89"/>
      <c r="AB412" s="11"/>
      <c r="AC412" s="264"/>
      <c r="AD412" s="11"/>
      <c r="AE412" s="11"/>
      <c r="AF412" s="11"/>
      <c r="AG412" s="11"/>
      <c r="AH412" s="11"/>
      <c r="AI412" s="11"/>
      <c r="AJ412" s="11"/>
      <c r="AK412" s="11"/>
    </row>
    <row r="413" ht="13.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89"/>
      <c r="AB413" s="11"/>
      <c r="AC413" s="264"/>
      <c r="AD413" s="11"/>
      <c r="AE413" s="11"/>
      <c r="AF413" s="11"/>
      <c r="AG413" s="11"/>
      <c r="AH413" s="11"/>
      <c r="AI413" s="11"/>
      <c r="AJ413" s="11"/>
      <c r="AK413" s="11"/>
    </row>
    <row r="414" ht="13.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89"/>
      <c r="AB414" s="11"/>
      <c r="AC414" s="264"/>
      <c r="AD414" s="11"/>
      <c r="AE414" s="11"/>
      <c r="AF414" s="11"/>
      <c r="AG414" s="11"/>
      <c r="AH414" s="11"/>
      <c r="AI414" s="11"/>
      <c r="AJ414" s="11"/>
      <c r="AK414" s="11"/>
    </row>
    <row r="415" ht="13.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89"/>
      <c r="AB415" s="11"/>
      <c r="AC415" s="264"/>
      <c r="AD415" s="11"/>
      <c r="AE415" s="11"/>
      <c r="AF415" s="11"/>
      <c r="AG415" s="11"/>
      <c r="AH415" s="11"/>
      <c r="AI415" s="11"/>
      <c r="AJ415" s="11"/>
      <c r="AK415" s="11"/>
    </row>
    <row r="416" ht="13.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89"/>
      <c r="AB416" s="11"/>
      <c r="AC416" s="264"/>
      <c r="AD416" s="11"/>
      <c r="AE416" s="11"/>
      <c r="AF416" s="11"/>
      <c r="AG416" s="11"/>
      <c r="AH416" s="11"/>
      <c r="AI416" s="11"/>
      <c r="AJ416" s="11"/>
      <c r="AK416" s="11"/>
    </row>
    <row r="417" ht="13.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89"/>
      <c r="AB417" s="11"/>
      <c r="AC417" s="264"/>
      <c r="AD417" s="11"/>
      <c r="AE417" s="11"/>
      <c r="AF417" s="11"/>
      <c r="AG417" s="11"/>
      <c r="AH417" s="11"/>
      <c r="AI417" s="11"/>
      <c r="AJ417" s="11"/>
      <c r="AK417" s="11"/>
    </row>
    <row r="418" ht="13.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89"/>
      <c r="AB418" s="11"/>
      <c r="AC418" s="264"/>
      <c r="AD418" s="11"/>
      <c r="AE418" s="11"/>
      <c r="AF418" s="11"/>
      <c r="AG418" s="11"/>
      <c r="AH418" s="11"/>
      <c r="AI418" s="11"/>
      <c r="AJ418" s="11"/>
      <c r="AK418" s="11"/>
    </row>
    <row r="419" ht="13.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89"/>
      <c r="AB419" s="11"/>
      <c r="AC419" s="264"/>
      <c r="AD419" s="11"/>
      <c r="AE419" s="11"/>
      <c r="AF419" s="11"/>
      <c r="AG419" s="11"/>
      <c r="AH419" s="11"/>
      <c r="AI419" s="11"/>
      <c r="AJ419" s="11"/>
      <c r="AK419" s="11"/>
    </row>
    <row r="420" ht="13.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89"/>
      <c r="AB420" s="11"/>
      <c r="AC420" s="264"/>
      <c r="AD420" s="11"/>
      <c r="AE420" s="11"/>
      <c r="AF420" s="11"/>
      <c r="AG420" s="11"/>
      <c r="AH420" s="11"/>
      <c r="AI420" s="11"/>
      <c r="AJ420" s="11"/>
      <c r="AK420" s="11"/>
    </row>
    <row r="421" ht="13.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89"/>
      <c r="AB421" s="11"/>
      <c r="AC421" s="264"/>
      <c r="AD421" s="11"/>
      <c r="AE421" s="11"/>
      <c r="AF421" s="11"/>
      <c r="AG421" s="11"/>
      <c r="AH421" s="11"/>
      <c r="AI421" s="11"/>
      <c r="AJ421" s="11"/>
      <c r="AK421" s="11"/>
    </row>
    <row r="422" ht="13.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89"/>
      <c r="AB422" s="11"/>
      <c r="AC422" s="264"/>
      <c r="AD422" s="11"/>
      <c r="AE422" s="11"/>
      <c r="AF422" s="11"/>
      <c r="AG422" s="11"/>
      <c r="AH422" s="11"/>
      <c r="AI422" s="11"/>
      <c r="AJ422" s="11"/>
      <c r="AK422" s="11"/>
    </row>
    <row r="423" ht="13.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89"/>
      <c r="AB423" s="11"/>
      <c r="AC423" s="264"/>
      <c r="AD423" s="11"/>
      <c r="AE423" s="11"/>
      <c r="AF423" s="11"/>
      <c r="AG423" s="11"/>
      <c r="AH423" s="11"/>
      <c r="AI423" s="11"/>
      <c r="AJ423" s="11"/>
      <c r="AK423" s="11"/>
    </row>
    <row r="424" ht="13.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89"/>
      <c r="AB424" s="11"/>
      <c r="AC424" s="264"/>
      <c r="AD424" s="11"/>
      <c r="AE424" s="11"/>
      <c r="AF424" s="11"/>
      <c r="AG424" s="11"/>
      <c r="AH424" s="11"/>
      <c r="AI424" s="11"/>
      <c r="AJ424" s="11"/>
      <c r="AK424" s="11"/>
    </row>
    <row r="425" ht="13.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89"/>
      <c r="AB425" s="11"/>
      <c r="AC425" s="264"/>
      <c r="AD425" s="11"/>
      <c r="AE425" s="11"/>
      <c r="AF425" s="11"/>
      <c r="AG425" s="11"/>
      <c r="AH425" s="11"/>
      <c r="AI425" s="11"/>
      <c r="AJ425" s="11"/>
      <c r="AK425" s="11"/>
    </row>
    <row r="426" ht="13.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89"/>
      <c r="AB426" s="11"/>
      <c r="AC426" s="264"/>
      <c r="AD426" s="11"/>
      <c r="AE426" s="11"/>
      <c r="AF426" s="11"/>
      <c r="AG426" s="11"/>
      <c r="AH426" s="11"/>
      <c r="AI426" s="11"/>
      <c r="AJ426" s="11"/>
      <c r="AK426" s="11"/>
    </row>
    <row r="427" ht="13.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89"/>
      <c r="AB427" s="11"/>
      <c r="AC427" s="264"/>
      <c r="AD427" s="11"/>
      <c r="AE427" s="11"/>
      <c r="AF427" s="11"/>
      <c r="AG427" s="11"/>
      <c r="AH427" s="11"/>
      <c r="AI427" s="11"/>
      <c r="AJ427" s="11"/>
      <c r="AK427" s="11"/>
    </row>
    <row r="428" ht="13.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89"/>
      <c r="AB428" s="11"/>
      <c r="AC428" s="264"/>
      <c r="AD428" s="11"/>
      <c r="AE428" s="11"/>
      <c r="AF428" s="11"/>
      <c r="AG428" s="11"/>
      <c r="AH428" s="11"/>
      <c r="AI428" s="11"/>
      <c r="AJ428" s="11"/>
      <c r="AK428" s="11"/>
    </row>
    <row r="429" ht="13.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89"/>
      <c r="AB429" s="11"/>
      <c r="AC429" s="264"/>
      <c r="AD429" s="11"/>
      <c r="AE429" s="11"/>
      <c r="AF429" s="11"/>
      <c r="AG429" s="11"/>
      <c r="AH429" s="11"/>
      <c r="AI429" s="11"/>
      <c r="AJ429" s="11"/>
      <c r="AK429" s="11"/>
    </row>
    <row r="430" ht="13.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89"/>
      <c r="AB430" s="11"/>
      <c r="AC430" s="264"/>
      <c r="AD430" s="11"/>
      <c r="AE430" s="11"/>
      <c r="AF430" s="11"/>
      <c r="AG430" s="11"/>
      <c r="AH430" s="11"/>
      <c r="AI430" s="11"/>
      <c r="AJ430" s="11"/>
      <c r="AK430" s="11"/>
    </row>
    <row r="431" ht="13.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89"/>
      <c r="AB431" s="11"/>
      <c r="AC431" s="264"/>
      <c r="AD431" s="11"/>
      <c r="AE431" s="11"/>
      <c r="AF431" s="11"/>
      <c r="AG431" s="11"/>
      <c r="AH431" s="11"/>
      <c r="AI431" s="11"/>
      <c r="AJ431" s="11"/>
      <c r="AK431" s="11"/>
    </row>
    <row r="432" ht="13.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89"/>
      <c r="AB432" s="11"/>
      <c r="AC432" s="264"/>
      <c r="AD432" s="11"/>
      <c r="AE432" s="11"/>
      <c r="AF432" s="11"/>
      <c r="AG432" s="11"/>
      <c r="AH432" s="11"/>
      <c r="AI432" s="11"/>
      <c r="AJ432" s="11"/>
      <c r="AK432" s="11"/>
    </row>
    <row r="433" ht="13.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89"/>
      <c r="AB433" s="11"/>
      <c r="AC433" s="264"/>
      <c r="AD433" s="11"/>
      <c r="AE433" s="11"/>
      <c r="AF433" s="11"/>
      <c r="AG433" s="11"/>
      <c r="AH433" s="11"/>
      <c r="AI433" s="11"/>
      <c r="AJ433" s="11"/>
      <c r="AK433" s="11"/>
    </row>
    <row r="434" ht="13.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89"/>
      <c r="AB434" s="11"/>
      <c r="AC434" s="264"/>
      <c r="AD434" s="11"/>
      <c r="AE434" s="11"/>
      <c r="AF434" s="11"/>
      <c r="AG434" s="11"/>
      <c r="AH434" s="11"/>
      <c r="AI434" s="11"/>
      <c r="AJ434" s="11"/>
      <c r="AK434" s="11"/>
    </row>
    <row r="435" ht="13.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89"/>
      <c r="AB435" s="11"/>
      <c r="AC435" s="264"/>
      <c r="AD435" s="11"/>
      <c r="AE435" s="11"/>
      <c r="AF435" s="11"/>
      <c r="AG435" s="11"/>
      <c r="AH435" s="11"/>
      <c r="AI435" s="11"/>
      <c r="AJ435" s="11"/>
      <c r="AK435" s="11"/>
    </row>
    <row r="436" ht="13.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89"/>
      <c r="AB436" s="11"/>
      <c r="AC436" s="264"/>
      <c r="AD436" s="11"/>
      <c r="AE436" s="11"/>
      <c r="AF436" s="11"/>
      <c r="AG436" s="11"/>
      <c r="AH436" s="11"/>
      <c r="AI436" s="11"/>
      <c r="AJ436" s="11"/>
      <c r="AK436" s="11"/>
    </row>
    <row r="437" ht="13.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89"/>
      <c r="AB437" s="11"/>
      <c r="AC437" s="264"/>
      <c r="AD437" s="11"/>
      <c r="AE437" s="11"/>
      <c r="AF437" s="11"/>
      <c r="AG437" s="11"/>
      <c r="AH437" s="11"/>
      <c r="AI437" s="11"/>
      <c r="AJ437" s="11"/>
      <c r="AK437" s="11"/>
    </row>
    <row r="438" ht="13.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89"/>
      <c r="AB438" s="11"/>
      <c r="AC438" s="264"/>
      <c r="AD438" s="11"/>
      <c r="AE438" s="11"/>
      <c r="AF438" s="11"/>
      <c r="AG438" s="11"/>
      <c r="AH438" s="11"/>
      <c r="AI438" s="11"/>
      <c r="AJ438" s="11"/>
      <c r="AK438" s="11"/>
    </row>
    <row r="439" ht="13.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89"/>
      <c r="AB439" s="11"/>
      <c r="AC439" s="264"/>
      <c r="AD439" s="11"/>
      <c r="AE439" s="11"/>
      <c r="AF439" s="11"/>
      <c r="AG439" s="11"/>
      <c r="AH439" s="11"/>
      <c r="AI439" s="11"/>
      <c r="AJ439" s="11"/>
      <c r="AK439" s="11"/>
    </row>
    <row r="440" ht="13.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89"/>
      <c r="AB440" s="11"/>
      <c r="AC440" s="264"/>
      <c r="AD440" s="11"/>
      <c r="AE440" s="11"/>
      <c r="AF440" s="11"/>
      <c r="AG440" s="11"/>
      <c r="AH440" s="11"/>
      <c r="AI440" s="11"/>
      <c r="AJ440" s="11"/>
      <c r="AK440" s="11"/>
    </row>
    <row r="441" ht="13.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89"/>
      <c r="AB441" s="11"/>
      <c r="AC441" s="264"/>
      <c r="AD441" s="11"/>
      <c r="AE441" s="11"/>
      <c r="AF441" s="11"/>
      <c r="AG441" s="11"/>
      <c r="AH441" s="11"/>
      <c r="AI441" s="11"/>
      <c r="AJ441" s="11"/>
      <c r="AK441" s="11"/>
    </row>
    <row r="442" ht="13.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89"/>
      <c r="AB442" s="11"/>
      <c r="AC442" s="264"/>
      <c r="AD442" s="11"/>
      <c r="AE442" s="11"/>
      <c r="AF442" s="11"/>
      <c r="AG442" s="11"/>
      <c r="AH442" s="11"/>
      <c r="AI442" s="11"/>
      <c r="AJ442" s="11"/>
      <c r="AK442" s="11"/>
    </row>
    <row r="443" ht="13.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89"/>
      <c r="AB443" s="11"/>
      <c r="AC443" s="264"/>
      <c r="AD443" s="11"/>
      <c r="AE443" s="11"/>
      <c r="AF443" s="11"/>
      <c r="AG443" s="11"/>
      <c r="AH443" s="11"/>
      <c r="AI443" s="11"/>
      <c r="AJ443" s="11"/>
      <c r="AK443" s="11"/>
    </row>
    <row r="444" ht="13.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89"/>
      <c r="AB444" s="11"/>
      <c r="AC444" s="264"/>
      <c r="AD444" s="11"/>
      <c r="AE444" s="11"/>
      <c r="AF444" s="11"/>
      <c r="AG444" s="11"/>
      <c r="AH444" s="11"/>
      <c r="AI444" s="11"/>
      <c r="AJ444" s="11"/>
      <c r="AK444" s="11"/>
    </row>
    <row r="445" ht="13.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89"/>
      <c r="AB445" s="11"/>
      <c r="AC445" s="264"/>
      <c r="AD445" s="11"/>
      <c r="AE445" s="11"/>
      <c r="AF445" s="11"/>
      <c r="AG445" s="11"/>
      <c r="AH445" s="11"/>
      <c r="AI445" s="11"/>
      <c r="AJ445" s="11"/>
      <c r="AK445" s="11"/>
    </row>
    <row r="446" ht="13.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89"/>
      <c r="AB446" s="11"/>
      <c r="AC446" s="264"/>
      <c r="AD446" s="11"/>
      <c r="AE446" s="11"/>
      <c r="AF446" s="11"/>
      <c r="AG446" s="11"/>
      <c r="AH446" s="11"/>
      <c r="AI446" s="11"/>
      <c r="AJ446" s="11"/>
      <c r="AK446" s="11"/>
    </row>
    <row r="447" ht="13.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89"/>
      <c r="AB447" s="11"/>
      <c r="AC447" s="264"/>
      <c r="AD447" s="11"/>
      <c r="AE447" s="11"/>
      <c r="AF447" s="11"/>
      <c r="AG447" s="11"/>
      <c r="AH447" s="11"/>
      <c r="AI447" s="11"/>
      <c r="AJ447" s="11"/>
      <c r="AK447" s="11"/>
    </row>
    <row r="448" ht="13.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89"/>
      <c r="AB448" s="11"/>
      <c r="AC448" s="264"/>
      <c r="AD448" s="11"/>
      <c r="AE448" s="11"/>
      <c r="AF448" s="11"/>
      <c r="AG448" s="11"/>
      <c r="AH448" s="11"/>
      <c r="AI448" s="11"/>
      <c r="AJ448" s="11"/>
      <c r="AK448" s="11"/>
    </row>
    <row r="449" ht="13.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89"/>
      <c r="AB449" s="11"/>
      <c r="AC449" s="264"/>
      <c r="AD449" s="11"/>
      <c r="AE449" s="11"/>
      <c r="AF449" s="11"/>
      <c r="AG449" s="11"/>
      <c r="AH449" s="11"/>
      <c r="AI449" s="11"/>
      <c r="AJ449" s="11"/>
      <c r="AK449" s="11"/>
    </row>
    <row r="450" ht="13.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89"/>
      <c r="AB450" s="11"/>
      <c r="AC450" s="264"/>
      <c r="AD450" s="11"/>
      <c r="AE450" s="11"/>
      <c r="AF450" s="11"/>
      <c r="AG450" s="11"/>
      <c r="AH450" s="11"/>
      <c r="AI450" s="11"/>
      <c r="AJ450" s="11"/>
      <c r="AK450" s="11"/>
    </row>
    <row r="451" ht="13.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89"/>
      <c r="AB451" s="11"/>
      <c r="AC451" s="264"/>
      <c r="AD451" s="11"/>
      <c r="AE451" s="11"/>
      <c r="AF451" s="11"/>
      <c r="AG451" s="11"/>
      <c r="AH451" s="11"/>
      <c r="AI451" s="11"/>
      <c r="AJ451" s="11"/>
      <c r="AK451" s="11"/>
    </row>
    <row r="452" ht="13.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89"/>
      <c r="AB452" s="11"/>
      <c r="AC452" s="264"/>
      <c r="AD452" s="11"/>
      <c r="AE452" s="11"/>
      <c r="AF452" s="11"/>
      <c r="AG452" s="11"/>
      <c r="AH452" s="11"/>
      <c r="AI452" s="11"/>
      <c r="AJ452" s="11"/>
      <c r="AK452" s="11"/>
    </row>
    <row r="453" ht="13.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89"/>
      <c r="AB453" s="11"/>
      <c r="AC453" s="264"/>
      <c r="AD453" s="11"/>
      <c r="AE453" s="11"/>
      <c r="AF453" s="11"/>
      <c r="AG453" s="11"/>
      <c r="AH453" s="11"/>
      <c r="AI453" s="11"/>
      <c r="AJ453" s="11"/>
      <c r="AK453" s="11"/>
    </row>
    <row r="454" ht="13.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89"/>
      <c r="AB454" s="11"/>
      <c r="AC454" s="264"/>
      <c r="AD454" s="11"/>
      <c r="AE454" s="11"/>
      <c r="AF454" s="11"/>
      <c r="AG454" s="11"/>
      <c r="AH454" s="11"/>
      <c r="AI454" s="11"/>
      <c r="AJ454" s="11"/>
      <c r="AK454" s="11"/>
    </row>
    <row r="455" ht="13.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89"/>
      <c r="AB455" s="11"/>
      <c r="AC455" s="264"/>
      <c r="AD455" s="11"/>
      <c r="AE455" s="11"/>
      <c r="AF455" s="11"/>
      <c r="AG455" s="11"/>
      <c r="AH455" s="11"/>
      <c r="AI455" s="11"/>
      <c r="AJ455" s="11"/>
      <c r="AK455" s="11"/>
    </row>
    <row r="456" ht="13.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89"/>
      <c r="AB456" s="11"/>
      <c r="AC456" s="264"/>
      <c r="AD456" s="11"/>
      <c r="AE456" s="11"/>
      <c r="AF456" s="11"/>
      <c r="AG456" s="11"/>
      <c r="AH456" s="11"/>
      <c r="AI456" s="11"/>
      <c r="AJ456" s="11"/>
      <c r="AK456" s="11"/>
    </row>
    <row r="457" ht="13.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89"/>
      <c r="AB457" s="11"/>
      <c r="AC457" s="264"/>
      <c r="AD457" s="11"/>
      <c r="AE457" s="11"/>
      <c r="AF457" s="11"/>
      <c r="AG457" s="11"/>
      <c r="AH457" s="11"/>
      <c r="AI457" s="11"/>
      <c r="AJ457" s="11"/>
      <c r="AK457" s="11"/>
    </row>
    <row r="458" ht="13.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89"/>
      <c r="AB458" s="11"/>
      <c r="AC458" s="264"/>
      <c r="AD458" s="11"/>
      <c r="AE458" s="11"/>
      <c r="AF458" s="11"/>
      <c r="AG458" s="11"/>
      <c r="AH458" s="11"/>
      <c r="AI458" s="11"/>
      <c r="AJ458" s="11"/>
      <c r="AK458" s="11"/>
    </row>
    <row r="459" ht="13.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89"/>
      <c r="AB459" s="11"/>
      <c r="AC459" s="264"/>
      <c r="AD459" s="11"/>
      <c r="AE459" s="11"/>
      <c r="AF459" s="11"/>
      <c r="AG459" s="11"/>
      <c r="AH459" s="11"/>
      <c r="AI459" s="11"/>
      <c r="AJ459" s="11"/>
      <c r="AK459" s="11"/>
    </row>
    <row r="460" ht="13.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89"/>
      <c r="AB460" s="11"/>
      <c r="AC460" s="264"/>
      <c r="AD460" s="11"/>
      <c r="AE460" s="11"/>
      <c r="AF460" s="11"/>
      <c r="AG460" s="11"/>
      <c r="AH460" s="11"/>
      <c r="AI460" s="11"/>
      <c r="AJ460" s="11"/>
      <c r="AK460" s="11"/>
    </row>
    <row r="461" ht="13.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89"/>
      <c r="AB461" s="11"/>
      <c r="AC461" s="264"/>
      <c r="AD461" s="11"/>
      <c r="AE461" s="11"/>
      <c r="AF461" s="11"/>
      <c r="AG461" s="11"/>
      <c r="AH461" s="11"/>
      <c r="AI461" s="11"/>
      <c r="AJ461" s="11"/>
      <c r="AK461" s="11"/>
    </row>
    <row r="462" ht="13.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89"/>
      <c r="AB462" s="11"/>
      <c r="AC462" s="264"/>
      <c r="AD462" s="11"/>
      <c r="AE462" s="11"/>
      <c r="AF462" s="11"/>
      <c r="AG462" s="11"/>
      <c r="AH462" s="11"/>
      <c r="AI462" s="11"/>
      <c r="AJ462" s="11"/>
      <c r="AK462" s="11"/>
    </row>
    <row r="463" ht="13.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89"/>
      <c r="AB463" s="11"/>
      <c r="AC463" s="264"/>
      <c r="AD463" s="11"/>
      <c r="AE463" s="11"/>
      <c r="AF463" s="11"/>
      <c r="AG463" s="11"/>
      <c r="AH463" s="11"/>
      <c r="AI463" s="11"/>
      <c r="AJ463" s="11"/>
      <c r="AK463" s="11"/>
    </row>
    <row r="464" ht="13.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89"/>
      <c r="AB464" s="11"/>
      <c r="AC464" s="264"/>
      <c r="AD464" s="11"/>
      <c r="AE464" s="11"/>
      <c r="AF464" s="11"/>
      <c r="AG464" s="11"/>
      <c r="AH464" s="11"/>
      <c r="AI464" s="11"/>
      <c r="AJ464" s="11"/>
      <c r="AK464" s="11"/>
    </row>
    <row r="465" ht="13.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89"/>
      <c r="AB465" s="11"/>
      <c r="AC465" s="264"/>
      <c r="AD465" s="11"/>
      <c r="AE465" s="11"/>
      <c r="AF465" s="11"/>
      <c r="AG465" s="11"/>
      <c r="AH465" s="11"/>
      <c r="AI465" s="11"/>
      <c r="AJ465" s="11"/>
      <c r="AK465" s="11"/>
    </row>
    <row r="466" ht="13.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89"/>
      <c r="AB466" s="11"/>
      <c r="AC466" s="264"/>
      <c r="AD466" s="11"/>
      <c r="AE466" s="11"/>
      <c r="AF466" s="11"/>
      <c r="AG466" s="11"/>
      <c r="AH466" s="11"/>
      <c r="AI466" s="11"/>
      <c r="AJ466" s="11"/>
      <c r="AK466" s="11"/>
    </row>
    <row r="467" ht="13.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89"/>
      <c r="AB467" s="11"/>
      <c r="AC467" s="264"/>
      <c r="AD467" s="11"/>
      <c r="AE467" s="11"/>
      <c r="AF467" s="11"/>
      <c r="AG467" s="11"/>
      <c r="AH467" s="11"/>
      <c r="AI467" s="11"/>
      <c r="AJ467" s="11"/>
      <c r="AK467" s="11"/>
    </row>
    <row r="468" ht="13.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89"/>
      <c r="AB468" s="11"/>
      <c r="AC468" s="264"/>
      <c r="AD468" s="11"/>
      <c r="AE468" s="11"/>
      <c r="AF468" s="11"/>
      <c r="AG468" s="11"/>
      <c r="AH468" s="11"/>
      <c r="AI468" s="11"/>
      <c r="AJ468" s="11"/>
      <c r="AK468" s="11"/>
    </row>
    <row r="469" ht="13.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89"/>
      <c r="AB469" s="11"/>
      <c r="AC469" s="264"/>
      <c r="AD469" s="11"/>
      <c r="AE469" s="11"/>
      <c r="AF469" s="11"/>
      <c r="AG469" s="11"/>
      <c r="AH469" s="11"/>
      <c r="AI469" s="11"/>
      <c r="AJ469" s="11"/>
      <c r="AK469" s="11"/>
    </row>
    <row r="470" ht="13.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89"/>
      <c r="AB470" s="11"/>
      <c r="AC470" s="264"/>
      <c r="AD470" s="11"/>
      <c r="AE470" s="11"/>
      <c r="AF470" s="11"/>
      <c r="AG470" s="11"/>
      <c r="AH470" s="11"/>
      <c r="AI470" s="11"/>
      <c r="AJ470" s="11"/>
      <c r="AK470" s="11"/>
    </row>
    <row r="471" ht="13.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89"/>
      <c r="AB471" s="11"/>
      <c r="AC471" s="264"/>
      <c r="AD471" s="11"/>
      <c r="AE471" s="11"/>
      <c r="AF471" s="11"/>
      <c r="AG471" s="11"/>
      <c r="AH471" s="11"/>
      <c r="AI471" s="11"/>
      <c r="AJ471" s="11"/>
      <c r="AK471" s="11"/>
    </row>
    <row r="472" ht="13.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89"/>
      <c r="AB472" s="11"/>
      <c r="AC472" s="264"/>
      <c r="AD472" s="11"/>
      <c r="AE472" s="11"/>
      <c r="AF472" s="11"/>
      <c r="AG472" s="11"/>
      <c r="AH472" s="11"/>
      <c r="AI472" s="11"/>
      <c r="AJ472" s="11"/>
      <c r="AK472" s="11"/>
    </row>
    <row r="473" ht="13.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89"/>
      <c r="AB473" s="11"/>
      <c r="AC473" s="264"/>
      <c r="AD473" s="11"/>
      <c r="AE473" s="11"/>
      <c r="AF473" s="11"/>
      <c r="AG473" s="11"/>
      <c r="AH473" s="11"/>
      <c r="AI473" s="11"/>
      <c r="AJ473" s="11"/>
      <c r="AK473" s="11"/>
    </row>
    <row r="474" ht="13.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89"/>
      <c r="AB474" s="11"/>
      <c r="AC474" s="264"/>
      <c r="AD474" s="11"/>
      <c r="AE474" s="11"/>
      <c r="AF474" s="11"/>
      <c r="AG474" s="11"/>
      <c r="AH474" s="11"/>
      <c r="AI474" s="11"/>
      <c r="AJ474" s="11"/>
      <c r="AK474" s="11"/>
    </row>
    <row r="475" ht="13.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89"/>
      <c r="AB475" s="11"/>
      <c r="AC475" s="264"/>
      <c r="AD475" s="11"/>
      <c r="AE475" s="11"/>
      <c r="AF475" s="11"/>
      <c r="AG475" s="11"/>
      <c r="AH475" s="11"/>
      <c r="AI475" s="11"/>
      <c r="AJ475" s="11"/>
      <c r="AK475" s="11"/>
    </row>
    <row r="476" ht="13.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89"/>
      <c r="AB476" s="11"/>
      <c r="AC476" s="264"/>
      <c r="AD476" s="11"/>
      <c r="AE476" s="11"/>
      <c r="AF476" s="11"/>
      <c r="AG476" s="11"/>
      <c r="AH476" s="11"/>
      <c r="AI476" s="11"/>
      <c r="AJ476" s="11"/>
      <c r="AK476" s="11"/>
    </row>
    <row r="477" ht="13.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89"/>
      <c r="AB477" s="11"/>
      <c r="AC477" s="264"/>
      <c r="AD477" s="11"/>
      <c r="AE477" s="11"/>
      <c r="AF477" s="11"/>
      <c r="AG477" s="11"/>
      <c r="AH477" s="11"/>
      <c r="AI477" s="11"/>
      <c r="AJ477" s="11"/>
      <c r="AK477" s="11"/>
    </row>
    <row r="478" ht="13.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89"/>
      <c r="AB478" s="11"/>
      <c r="AC478" s="264"/>
      <c r="AD478" s="11"/>
      <c r="AE478" s="11"/>
      <c r="AF478" s="11"/>
      <c r="AG478" s="11"/>
      <c r="AH478" s="11"/>
      <c r="AI478" s="11"/>
      <c r="AJ478" s="11"/>
      <c r="AK478" s="11"/>
    </row>
    <row r="479" ht="13.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89"/>
      <c r="AB479" s="11"/>
      <c r="AC479" s="264"/>
      <c r="AD479" s="11"/>
      <c r="AE479" s="11"/>
      <c r="AF479" s="11"/>
      <c r="AG479" s="11"/>
      <c r="AH479" s="11"/>
      <c r="AI479" s="11"/>
      <c r="AJ479" s="11"/>
      <c r="AK479" s="11"/>
    </row>
    <row r="480" ht="13.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89"/>
      <c r="AB480" s="11"/>
      <c r="AC480" s="264"/>
      <c r="AD480" s="11"/>
      <c r="AE480" s="11"/>
      <c r="AF480" s="11"/>
      <c r="AG480" s="11"/>
      <c r="AH480" s="11"/>
      <c r="AI480" s="11"/>
      <c r="AJ480" s="11"/>
      <c r="AK480" s="11"/>
    </row>
    <row r="481" ht="13.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89"/>
      <c r="AB481" s="11"/>
      <c r="AC481" s="264"/>
      <c r="AD481" s="11"/>
      <c r="AE481" s="11"/>
      <c r="AF481" s="11"/>
      <c r="AG481" s="11"/>
      <c r="AH481" s="11"/>
      <c r="AI481" s="11"/>
      <c r="AJ481" s="11"/>
      <c r="AK481" s="11"/>
    </row>
    <row r="482" ht="13.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89"/>
      <c r="AB482" s="11"/>
      <c r="AC482" s="264"/>
      <c r="AD482" s="11"/>
      <c r="AE482" s="11"/>
      <c r="AF482" s="11"/>
      <c r="AG482" s="11"/>
      <c r="AH482" s="11"/>
      <c r="AI482" s="11"/>
      <c r="AJ482" s="11"/>
      <c r="AK482" s="11"/>
    </row>
    <row r="483" ht="13.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89"/>
      <c r="AB483" s="11"/>
      <c r="AC483" s="264"/>
      <c r="AD483" s="11"/>
      <c r="AE483" s="11"/>
      <c r="AF483" s="11"/>
      <c r="AG483" s="11"/>
      <c r="AH483" s="11"/>
      <c r="AI483" s="11"/>
      <c r="AJ483" s="11"/>
      <c r="AK483" s="11"/>
    </row>
    <row r="484" ht="13.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89"/>
      <c r="AB484" s="11"/>
      <c r="AC484" s="264"/>
      <c r="AD484" s="11"/>
      <c r="AE484" s="11"/>
      <c r="AF484" s="11"/>
      <c r="AG484" s="11"/>
      <c r="AH484" s="11"/>
      <c r="AI484" s="11"/>
      <c r="AJ484" s="11"/>
      <c r="AK484" s="11"/>
    </row>
    <row r="485" ht="13.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89"/>
      <c r="AB485" s="11"/>
      <c r="AC485" s="264"/>
      <c r="AD485" s="11"/>
      <c r="AE485" s="11"/>
      <c r="AF485" s="11"/>
      <c r="AG485" s="11"/>
      <c r="AH485" s="11"/>
      <c r="AI485" s="11"/>
      <c r="AJ485" s="11"/>
      <c r="AK485" s="11"/>
    </row>
    <row r="486" ht="13.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89"/>
      <c r="AB486" s="11"/>
      <c r="AC486" s="264"/>
      <c r="AD486" s="11"/>
      <c r="AE486" s="11"/>
      <c r="AF486" s="11"/>
      <c r="AG486" s="11"/>
      <c r="AH486" s="11"/>
      <c r="AI486" s="11"/>
      <c r="AJ486" s="11"/>
      <c r="AK486" s="11"/>
    </row>
    <row r="487" ht="13.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89"/>
      <c r="AB487" s="11"/>
      <c r="AC487" s="264"/>
      <c r="AD487" s="11"/>
      <c r="AE487" s="11"/>
      <c r="AF487" s="11"/>
      <c r="AG487" s="11"/>
      <c r="AH487" s="11"/>
      <c r="AI487" s="11"/>
      <c r="AJ487" s="11"/>
      <c r="AK487" s="11"/>
    </row>
    <row r="488" ht="13.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89"/>
      <c r="AB488" s="11"/>
      <c r="AC488" s="264"/>
      <c r="AD488" s="11"/>
      <c r="AE488" s="11"/>
      <c r="AF488" s="11"/>
      <c r="AG488" s="11"/>
      <c r="AH488" s="11"/>
      <c r="AI488" s="11"/>
      <c r="AJ488" s="11"/>
      <c r="AK488" s="11"/>
    </row>
    <row r="489" ht="13.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89"/>
      <c r="AB489" s="11"/>
      <c r="AC489" s="264"/>
      <c r="AD489" s="11"/>
      <c r="AE489" s="11"/>
      <c r="AF489" s="11"/>
      <c r="AG489" s="11"/>
      <c r="AH489" s="11"/>
      <c r="AI489" s="11"/>
      <c r="AJ489" s="11"/>
      <c r="AK489" s="11"/>
    </row>
    <row r="490" ht="13.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89"/>
      <c r="AB490" s="11"/>
      <c r="AC490" s="264"/>
      <c r="AD490" s="11"/>
      <c r="AE490" s="11"/>
      <c r="AF490" s="11"/>
      <c r="AG490" s="11"/>
      <c r="AH490" s="11"/>
      <c r="AI490" s="11"/>
      <c r="AJ490" s="11"/>
      <c r="AK490" s="11"/>
    </row>
    <row r="491" ht="13.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89"/>
      <c r="AB491" s="11"/>
      <c r="AC491" s="264"/>
      <c r="AD491" s="11"/>
      <c r="AE491" s="11"/>
      <c r="AF491" s="11"/>
      <c r="AG491" s="11"/>
      <c r="AH491" s="11"/>
      <c r="AI491" s="11"/>
      <c r="AJ491" s="11"/>
      <c r="AK491" s="11"/>
    </row>
    <row r="492" ht="13.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89"/>
      <c r="AB492" s="11"/>
      <c r="AC492" s="264"/>
      <c r="AD492" s="11"/>
      <c r="AE492" s="11"/>
      <c r="AF492" s="11"/>
      <c r="AG492" s="11"/>
      <c r="AH492" s="11"/>
      <c r="AI492" s="11"/>
      <c r="AJ492" s="11"/>
      <c r="AK492" s="11"/>
    </row>
    <row r="493" ht="13.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89"/>
      <c r="AB493" s="11"/>
      <c r="AC493" s="264"/>
      <c r="AD493" s="11"/>
      <c r="AE493" s="11"/>
      <c r="AF493" s="11"/>
      <c r="AG493" s="11"/>
      <c r="AH493" s="11"/>
      <c r="AI493" s="11"/>
      <c r="AJ493" s="11"/>
      <c r="AK493" s="11"/>
    </row>
    <row r="494" ht="13.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89"/>
      <c r="AB494" s="11"/>
      <c r="AC494" s="264"/>
      <c r="AD494" s="11"/>
      <c r="AE494" s="11"/>
      <c r="AF494" s="11"/>
      <c r="AG494" s="11"/>
      <c r="AH494" s="11"/>
      <c r="AI494" s="11"/>
      <c r="AJ494" s="11"/>
      <c r="AK494" s="11"/>
    </row>
    <row r="495" ht="13.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89"/>
      <c r="AB495" s="11"/>
      <c r="AC495" s="264"/>
      <c r="AD495" s="11"/>
      <c r="AE495" s="11"/>
      <c r="AF495" s="11"/>
      <c r="AG495" s="11"/>
      <c r="AH495" s="11"/>
      <c r="AI495" s="11"/>
      <c r="AJ495" s="11"/>
      <c r="AK495" s="11"/>
    </row>
    <row r="496" ht="13.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89"/>
      <c r="AB496" s="11"/>
      <c r="AC496" s="264"/>
      <c r="AD496" s="11"/>
      <c r="AE496" s="11"/>
      <c r="AF496" s="11"/>
      <c r="AG496" s="11"/>
      <c r="AH496" s="11"/>
      <c r="AI496" s="11"/>
      <c r="AJ496" s="11"/>
      <c r="AK496" s="11"/>
    </row>
    <row r="497" ht="13.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89"/>
      <c r="AB497" s="11"/>
      <c r="AC497" s="264"/>
      <c r="AD497" s="11"/>
      <c r="AE497" s="11"/>
      <c r="AF497" s="11"/>
      <c r="AG497" s="11"/>
      <c r="AH497" s="11"/>
      <c r="AI497" s="11"/>
      <c r="AJ497" s="11"/>
      <c r="AK497" s="11"/>
    </row>
    <row r="498" ht="13.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89"/>
      <c r="AB498" s="11"/>
      <c r="AC498" s="264"/>
      <c r="AD498" s="11"/>
      <c r="AE498" s="11"/>
      <c r="AF498" s="11"/>
      <c r="AG498" s="11"/>
      <c r="AH498" s="11"/>
      <c r="AI498" s="11"/>
      <c r="AJ498" s="11"/>
      <c r="AK498" s="11"/>
    </row>
    <row r="499" ht="13.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89"/>
      <c r="AB499" s="11"/>
      <c r="AC499" s="264"/>
      <c r="AD499" s="11"/>
      <c r="AE499" s="11"/>
      <c r="AF499" s="11"/>
      <c r="AG499" s="11"/>
      <c r="AH499" s="11"/>
      <c r="AI499" s="11"/>
      <c r="AJ499" s="11"/>
      <c r="AK499" s="11"/>
    </row>
    <row r="500" ht="13.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89"/>
      <c r="AB500" s="11"/>
      <c r="AC500" s="264"/>
      <c r="AD500" s="11"/>
      <c r="AE500" s="11"/>
      <c r="AF500" s="11"/>
      <c r="AG500" s="11"/>
      <c r="AH500" s="11"/>
      <c r="AI500" s="11"/>
      <c r="AJ500" s="11"/>
      <c r="AK500" s="11"/>
    </row>
    <row r="501" ht="13.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89"/>
      <c r="AB501" s="11"/>
      <c r="AC501" s="264"/>
      <c r="AD501" s="11"/>
      <c r="AE501" s="11"/>
      <c r="AF501" s="11"/>
      <c r="AG501" s="11"/>
      <c r="AH501" s="11"/>
      <c r="AI501" s="11"/>
      <c r="AJ501" s="11"/>
      <c r="AK501" s="11"/>
    </row>
    <row r="502" ht="13.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89"/>
      <c r="AB502" s="11"/>
      <c r="AC502" s="264"/>
      <c r="AD502" s="11"/>
      <c r="AE502" s="11"/>
      <c r="AF502" s="11"/>
      <c r="AG502" s="11"/>
      <c r="AH502" s="11"/>
      <c r="AI502" s="11"/>
      <c r="AJ502" s="11"/>
      <c r="AK502" s="11"/>
    </row>
    <row r="503" ht="13.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89"/>
      <c r="AB503" s="11"/>
      <c r="AC503" s="264"/>
      <c r="AD503" s="11"/>
      <c r="AE503" s="11"/>
      <c r="AF503" s="11"/>
      <c r="AG503" s="11"/>
      <c r="AH503" s="11"/>
      <c r="AI503" s="11"/>
      <c r="AJ503" s="11"/>
      <c r="AK503" s="11"/>
    </row>
    <row r="504" ht="13.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89"/>
      <c r="AB504" s="11"/>
      <c r="AC504" s="264"/>
      <c r="AD504" s="11"/>
      <c r="AE504" s="11"/>
      <c r="AF504" s="11"/>
      <c r="AG504" s="11"/>
      <c r="AH504" s="11"/>
      <c r="AI504" s="11"/>
      <c r="AJ504" s="11"/>
      <c r="AK504" s="11"/>
    </row>
    <row r="505" ht="13.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89"/>
      <c r="AB505" s="11"/>
      <c r="AC505" s="264"/>
      <c r="AD505" s="11"/>
      <c r="AE505" s="11"/>
      <c r="AF505" s="11"/>
      <c r="AG505" s="11"/>
      <c r="AH505" s="11"/>
      <c r="AI505" s="11"/>
      <c r="AJ505" s="11"/>
      <c r="AK505" s="11"/>
    </row>
    <row r="506" ht="13.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89"/>
      <c r="AB506" s="11"/>
      <c r="AC506" s="264"/>
      <c r="AD506" s="11"/>
      <c r="AE506" s="11"/>
      <c r="AF506" s="11"/>
      <c r="AG506" s="11"/>
      <c r="AH506" s="11"/>
      <c r="AI506" s="11"/>
      <c r="AJ506" s="11"/>
      <c r="AK506" s="11"/>
    </row>
    <row r="507" ht="13.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89"/>
      <c r="AB507" s="11"/>
      <c r="AC507" s="264"/>
      <c r="AD507" s="11"/>
      <c r="AE507" s="11"/>
      <c r="AF507" s="11"/>
      <c r="AG507" s="11"/>
      <c r="AH507" s="11"/>
      <c r="AI507" s="11"/>
      <c r="AJ507" s="11"/>
      <c r="AK507" s="11"/>
    </row>
    <row r="508" ht="13.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89"/>
      <c r="AB508" s="11"/>
      <c r="AC508" s="264"/>
      <c r="AD508" s="11"/>
      <c r="AE508" s="11"/>
      <c r="AF508" s="11"/>
      <c r="AG508" s="11"/>
      <c r="AH508" s="11"/>
      <c r="AI508" s="11"/>
      <c r="AJ508" s="11"/>
      <c r="AK508" s="11"/>
    </row>
    <row r="509" ht="13.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89"/>
      <c r="AB509" s="11"/>
      <c r="AC509" s="264"/>
      <c r="AD509" s="11"/>
      <c r="AE509" s="11"/>
      <c r="AF509" s="11"/>
      <c r="AG509" s="11"/>
      <c r="AH509" s="11"/>
      <c r="AI509" s="11"/>
      <c r="AJ509" s="11"/>
      <c r="AK509" s="11"/>
    </row>
    <row r="510" ht="13.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89"/>
      <c r="AB510" s="11"/>
      <c r="AC510" s="264"/>
      <c r="AD510" s="11"/>
      <c r="AE510" s="11"/>
      <c r="AF510" s="11"/>
      <c r="AG510" s="11"/>
      <c r="AH510" s="11"/>
      <c r="AI510" s="11"/>
      <c r="AJ510" s="11"/>
      <c r="AK510" s="11"/>
    </row>
    <row r="511" ht="13.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89"/>
      <c r="AB511" s="11"/>
      <c r="AC511" s="264"/>
      <c r="AD511" s="11"/>
      <c r="AE511" s="11"/>
      <c r="AF511" s="11"/>
      <c r="AG511" s="11"/>
      <c r="AH511" s="11"/>
      <c r="AI511" s="11"/>
      <c r="AJ511" s="11"/>
      <c r="AK511" s="11"/>
    </row>
    <row r="512" ht="13.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89"/>
      <c r="AB512" s="11"/>
      <c r="AC512" s="264"/>
      <c r="AD512" s="11"/>
      <c r="AE512" s="11"/>
      <c r="AF512" s="11"/>
      <c r="AG512" s="11"/>
      <c r="AH512" s="11"/>
      <c r="AI512" s="11"/>
      <c r="AJ512" s="11"/>
      <c r="AK512" s="11"/>
    </row>
    <row r="513" ht="13.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89"/>
      <c r="AB513" s="11"/>
      <c r="AC513" s="264"/>
      <c r="AD513" s="11"/>
      <c r="AE513" s="11"/>
      <c r="AF513" s="11"/>
      <c r="AG513" s="11"/>
      <c r="AH513" s="11"/>
      <c r="AI513" s="11"/>
      <c r="AJ513" s="11"/>
      <c r="AK513" s="11"/>
    </row>
    <row r="514" ht="13.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89"/>
      <c r="AB514" s="11"/>
      <c r="AC514" s="264"/>
      <c r="AD514" s="11"/>
      <c r="AE514" s="11"/>
      <c r="AF514" s="11"/>
      <c r="AG514" s="11"/>
      <c r="AH514" s="11"/>
      <c r="AI514" s="11"/>
      <c r="AJ514" s="11"/>
      <c r="AK514" s="11"/>
    </row>
    <row r="515" ht="13.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89"/>
      <c r="AB515" s="11"/>
      <c r="AC515" s="264"/>
      <c r="AD515" s="11"/>
      <c r="AE515" s="11"/>
      <c r="AF515" s="11"/>
      <c r="AG515" s="11"/>
      <c r="AH515" s="11"/>
      <c r="AI515" s="11"/>
      <c r="AJ515" s="11"/>
      <c r="AK515" s="11"/>
    </row>
    <row r="516" ht="13.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89"/>
      <c r="AB516" s="11"/>
      <c r="AC516" s="264"/>
      <c r="AD516" s="11"/>
      <c r="AE516" s="11"/>
      <c r="AF516" s="11"/>
      <c r="AG516" s="11"/>
      <c r="AH516" s="11"/>
      <c r="AI516" s="11"/>
      <c r="AJ516" s="11"/>
      <c r="AK516" s="11"/>
    </row>
    <row r="517" ht="13.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89"/>
      <c r="AB517" s="11"/>
      <c r="AC517" s="264"/>
      <c r="AD517" s="11"/>
      <c r="AE517" s="11"/>
      <c r="AF517" s="11"/>
      <c r="AG517" s="11"/>
      <c r="AH517" s="11"/>
      <c r="AI517" s="11"/>
      <c r="AJ517" s="11"/>
      <c r="AK517" s="11"/>
    </row>
    <row r="518" ht="13.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89"/>
      <c r="AB518" s="11"/>
      <c r="AC518" s="264"/>
      <c r="AD518" s="11"/>
      <c r="AE518" s="11"/>
      <c r="AF518" s="11"/>
      <c r="AG518" s="11"/>
      <c r="AH518" s="11"/>
      <c r="AI518" s="11"/>
      <c r="AJ518" s="11"/>
      <c r="AK518" s="11"/>
    </row>
    <row r="519" ht="13.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89"/>
      <c r="AB519" s="11"/>
      <c r="AC519" s="264"/>
      <c r="AD519" s="11"/>
      <c r="AE519" s="11"/>
      <c r="AF519" s="11"/>
      <c r="AG519" s="11"/>
      <c r="AH519" s="11"/>
      <c r="AI519" s="11"/>
      <c r="AJ519" s="11"/>
      <c r="AK519" s="11"/>
    </row>
    <row r="520" ht="13.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89"/>
      <c r="AB520" s="11"/>
      <c r="AC520" s="264"/>
      <c r="AD520" s="11"/>
      <c r="AE520" s="11"/>
      <c r="AF520" s="11"/>
      <c r="AG520" s="11"/>
      <c r="AH520" s="11"/>
      <c r="AI520" s="11"/>
      <c r="AJ520" s="11"/>
      <c r="AK520" s="11"/>
    </row>
    <row r="521" ht="13.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89"/>
      <c r="AB521" s="11"/>
      <c r="AC521" s="264"/>
      <c r="AD521" s="11"/>
      <c r="AE521" s="11"/>
      <c r="AF521" s="11"/>
      <c r="AG521" s="11"/>
      <c r="AH521" s="11"/>
      <c r="AI521" s="11"/>
      <c r="AJ521" s="11"/>
      <c r="AK521" s="11"/>
    </row>
    <row r="522" ht="13.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89"/>
      <c r="AB522" s="11"/>
      <c r="AC522" s="264"/>
      <c r="AD522" s="11"/>
      <c r="AE522" s="11"/>
      <c r="AF522" s="11"/>
      <c r="AG522" s="11"/>
      <c r="AH522" s="11"/>
      <c r="AI522" s="11"/>
      <c r="AJ522" s="11"/>
      <c r="AK522" s="11"/>
    </row>
    <row r="523" ht="13.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89"/>
      <c r="AB523" s="11"/>
      <c r="AC523" s="264"/>
      <c r="AD523" s="11"/>
      <c r="AE523" s="11"/>
      <c r="AF523" s="11"/>
      <c r="AG523" s="11"/>
      <c r="AH523" s="11"/>
      <c r="AI523" s="11"/>
      <c r="AJ523" s="11"/>
      <c r="AK523" s="11"/>
    </row>
    <row r="524" ht="13.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89"/>
      <c r="AB524" s="11"/>
      <c r="AC524" s="264"/>
      <c r="AD524" s="11"/>
      <c r="AE524" s="11"/>
      <c r="AF524" s="11"/>
      <c r="AG524" s="11"/>
      <c r="AH524" s="11"/>
      <c r="AI524" s="11"/>
      <c r="AJ524" s="11"/>
      <c r="AK524" s="11"/>
    </row>
    <row r="525" ht="13.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89"/>
      <c r="AB525" s="11"/>
      <c r="AC525" s="264"/>
      <c r="AD525" s="11"/>
      <c r="AE525" s="11"/>
      <c r="AF525" s="11"/>
      <c r="AG525" s="11"/>
      <c r="AH525" s="11"/>
      <c r="AI525" s="11"/>
      <c r="AJ525" s="11"/>
      <c r="AK525" s="11"/>
    </row>
    <row r="526" ht="13.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89"/>
      <c r="AB526" s="11"/>
      <c r="AC526" s="264"/>
      <c r="AD526" s="11"/>
      <c r="AE526" s="11"/>
      <c r="AF526" s="11"/>
      <c r="AG526" s="11"/>
      <c r="AH526" s="11"/>
      <c r="AI526" s="11"/>
      <c r="AJ526" s="11"/>
      <c r="AK526" s="11"/>
    </row>
    <row r="527" ht="13.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89"/>
      <c r="AB527" s="11"/>
      <c r="AC527" s="264"/>
      <c r="AD527" s="11"/>
      <c r="AE527" s="11"/>
      <c r="AF527" s="11"/>
      <c r="AG527" s="11"/>
      <c r="AH527" s="11"/>
      <c r="AI527" s="11"/>
      <c r="AJ527" s="11"/>
      <c r="AK527" s="11"/>
    </row>
    <row r="528" ht="13.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89"/>
      <c r="AB528" s="11"/>
      <c r="AC528" s="264"/>
      <c r="AD528" s="11"/>
      <c r="AE528" s="11"/>
      <c r="AF528" s="11"/>
      <c r="AG528" s="11"/>
      <c r="AH528" s="11"/>
      <c r="AI528" s="11"/>
      <c r="AJ528" s="11"/>
      <c r="AK528" s="11"/>
    </row>
    <row r="529" ht="13.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89"/>
      <c r="AB529" s="11"/>
      <c r="AC529" s="264"/>
      <c r="AD529" s="11"/>
      <c r="AE529" s="11"/>
      <c r="AF529" s="11"/>
      <c r="AG529" s="11"/>
      <c r="AH529" s="11"/>
      <c r="AI529" s="11"/>
      <c r="AJ529" s="11"/>
      <c r="AK529" s="11"/>
    </row>
    <row r="530" ht="13.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89"/>
      <c r="AB530" s="11"/>
      <c r="AC530" s="264"/>
      <c r="AD530" s="11"/>
      <c r="AE530" s="11"/>
      <c r="AF530" s="11"/>
      <c r="AG530" s="11"/>
      <c r="AH530" s="11"/>
      <c r="AI530" s="11"/>
      <c r="AJ530" s="11"/>
      <c r="AK530" s="11"/>
    </row>
    <row r="531" ht="13.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89"/>
      <c r="AB531" s="11"/>
      <c r="AC531" s="264"/>
      <c r="AD531" s="11"/>
      <c r="AE531" s="11"/>
      <c r="AF531" s="11"/>
      <c r="AG531" s="11"/>
      <c r="AH531" s="11"/>
      <c r="AI531" s="11"/>
      <c r="AJ531" s="11"/>
      <c r="AK531" s="11"/>
    </row>
    <row r="532" ht="13.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89"/>
      <c r="AB532" s="11"/>
      <c r="AC532" s="264"/>
      <c r="AD532" s="11"/>
      <c r="AE532" s="11"/>
      <c r="AF532" s="11"/>
      <c r="AG532" s="11"/>
      <c r="AH532" s="11"/>
      <c r="AI532" s="11"/>
      <c r="AJ532" s="11"/>
      <c r="AK532" s="11"/>
    </row>
    <row r="533" ht="13.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89"/>
      <c r="AB533" s="11"/>
      <c r="AC533" s="264"/>
      <c r="AD533" s="11"/>
      <c r="AE533" s="11"/>
      <c r="AF533" s="11"/>
      <c r="AG533" s="11"/>
      <c r="AH533" s="11"/>
      <c r="AI533" s="11"/>
      <c r="AJ533" s="11"/>
      <c r="AK533" s="11"/>
    </row>
    <row r="534" ht="13.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89"/>
      <c r="AB534" s="11"/>
      <c r="AC534" s="264"/>
      <c r="AD534" s="11"/>
      <c r="AE534" s="11"/>
      <c r="AF534" s="11"/>
      <c r="AG534" s="11"/>
      <c r="AH534" s="11"/>
      <c r="AI534" s="11"/>
      <c r="AJ534" s="11"/>
      <c r="AK534" s="11"/>
    </row>
    <row r="535" ht="13.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89"/>
      <c r="AB535" s="11"/>
      <c r="AC535" s="264"/>
      <c r="AD535" s="11"/>
      <c r="AE535" s="11"/>
      <c r="AF535" s="11"/>
      <c r="AG535" s="11"/>
      <c r="AH535" s="11"/>
      <c r="AI535" s="11"/>
      <c r="AJ535" s="11"/>
      <c r="AK535" s="11"/>
    </row>
    <row r="536" ht="13.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89"/>
      <c r="AB536" s="11"/>
      <c r="AC536" s="264"/>
      <c r="AD536" s="11"/>
      <c r="AE536" s="11"/>
      <c r="AF536" s="11"/>
      <c r="AG536" s="11"/>
      <c r="AH536" s="11"/>
      <c r="AI536" s="11"/>
      <c r="AJ536" s="11"/>
      <c r="AK536" s="11"/>
    </row>
    <row r="537" ht="13.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89"/>
      <c r="AB537" s="11"/>
      <c r="AC537" s="264"/>
      <c r="AD537" s="11"/>
      <c r="AE537" s="11"/>
      <c r="AF537" s="11"/>
      <c r="AG537" s="11"/>
      <c r="AH537" s="11"/>
      <c r="AI537" s="11"/>
      <c r="AJ537" s="11"/>
      <c r="AK537" s="11"/>
    </row>
    <row r="538" ht="13.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89"/>
      <c r="AB538" s="11"/>
      <c r="AC538" s="264"/>
      <c r="AD538" s="11"/>
      <c r="AE538" s="11"/>
      <c r="AF538" s="11"/>
      <c r="AG538" s="11"/>
      <c r="AH538" s="11"/>
      <c r="AI538" s="11"/>
      <c r="AJ538" s="11"/>
      <c r="AK538" s="11"/>
    </row>
    <row r="539" ht="13.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89"/>
      <c r="AB539" s="11"/>
      <c r="AC539" s="264"/>
      <c r="AD539" s="11"/>
      <c r="AE539" s="11"/>
      <c r="AF539" s="11"/>
      <c r="AG539" s="11"/>
      <c r="AH539" s="11"/>
      <c r="AI539" s="11"/>
      <c r="AJ539" s="11"/>
      <c r="AK539" s="11"/>
    </row>
    <row r="540" ht="13.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89"/>
      <c r="AB540" s="11"/>
      <c r="AC540" s="264"/>
      <c r="AD540" s="11"/>
      <c r="AE540" s="11"/>
      <c r="AF540" s="11"/>
      <c r="AG540" s="11"/>
      <c r="AH540" s="11"/>
      <c r="AI540" s="11"/>
      <c r="AJ540" s="11"/>
      <c r="AK540" s="11"/>
    </row>
    <row r="541" ht="13.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89"/>
      <c r="AB541" s="11"/>
      <c r="AC541" s="264"/>
      <c r="AD541" s="11"/>
      <c r="AE541" s="11"/>
      <c r="AF541" s="11"/>
      <c r="AG541" s="11"/>
      <c r="AH541" s="11"/>
      <c r="AI541" s="11"/>
      <c r="AJ541" s="11"/>
      <c r="AK541" s="11"/>
    </row>
    <row r="542" ht="13.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89"/>
      <c r="AB542" s="11"/>
      <c r="AC542" s="264"/>
      <c r="AD542" s="11"/>
      <c r="AE542" s="11"/>
      <c r="AF542" s="11"/>
      <c r="AG542" s="11"/>
      <c r="AH542" s="11"/>
      <c r="AI542" s="11"/>
      <c r="AJ542" s="11"/>
      <c r="AK542" s="11"/>
    </row>
    <row r="543" ht="13.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89"/>
      <c r="AB543" s="11"/>
      <c r="AC543" s="264"/>
      <c r="AD543" s="11"/>
      <c r="AE543" s="11"/>
      <c r="AF543" s="11"/>
      <c r="AG543" s="11"/>
      <c r="AH543" s="11"/>
      <c r="AI543" s="11"/>
      <c r="AJ543" s="11"/>
      <c r="AK543" s="11"/>
    </row>
    <row r="544" ht="13.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89"/>
      <c r="AB544" s="11"/>
      <c r="AC544" s="264"/>
      <c r="AD544" s="11"/>
      <c r="AE544" s="11"/>
      <c r="AF544" s="11"/>
      <c r="AG544" s="11"/>
      <c r="AH544" s="11"/>
      <c r="AI544" s="11"/>
      <c r="AJ544" s="11"/>
      <c r="AK544" s="11"/>
    </row>
    <row r="545" ht="13.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89"/>
      <c r="AB545" s="11"/>
      <c r="AC545" s="264"/>
      <c r="AD545" s="11"/>
      <c r="AE545" s="11"/>
      <c r="AF545" s="11"/>
      <c r="AG545" s="11"/>
      <c r="AH545" s="11"/>
      <c r="AI545" s="11"/>
      <c r="AJ545" s="11"/>
      <c r="AK545" s="11"/>
    </row>
    <row r="546" ht="13.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89"/>
      <c r="AB546" s="11"/>
      <c r="AC546" s="264"/>
      <c r="AD546" s="11"/>
      <c r="AE546" s="11"/>
      <c r="AF546" s="11"/>
      <c r="AG546" s="11"/>
      <c r="AH546" s="11"/>
      <c r="AI546" s="11"/>
      <c r="AJ546" s="11"/>
      <c r="AK546" s="11"/>
    </row>
    <row r="547" ht="13.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89"/>
      <c r="AB547" s="11"/>
      <c r="AC547" s="264"/>
      <c r="AD547" s="11"/>
      <c r="AE547" s="11"/>
      <c r="AF547" s="11"/>
      <c r="AG547" s="11"/>
      <c r="AH547" s="11"/>
      <c r="AI547" s="11"/>
      <c r="AJ547" s="11"/>
      <c r="AK547" s="11"/>
    </row>
    <row r="548" ht="13.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89"/>
      <c r="AB548" s="11"/>
      <c r="AC548" s="264"/>
      <c r="AD548" s="11"/>
      <c r="AE548" s="11"/>
      <c r="AF548" s="11"/>
      <c r="AG548" s="11"/>
      <c r="AH548" s="11"/>
      <c r="AI548" s="11"/>
      <c r="AJ548" s="11"/>
      <c r="AK548" s="11"/>
    </row>
    <row r="549" ht="13.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89"/>
      <c r="AB549" s="11"/>
      <c r="AC549" s="264"/>
      <c r="AD549" s="11"/>
      <c r="AE549" s="11"/>
      <c r="AF549" s="11"/>
      <c r="AG549" s="11"/>
      <c r="AH549" s="11"/>
      <c r="AI549" s="11"/>
      <c r="AJ549" s="11"/>
      <c r="AK549" s="11"/>
    </row>
    <row r="550" ht="13.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89"/>
      <c r="AB550" s="11"/>
      <c r="AC550" s="264"/>
      <c r="AD550" s="11"/>
      <c r="AE550" s="11"/>
      <c r="AF550" s="11"/>
      <c r="AG550" s="11"/>
      <c r="AH550" s="11"/>
      <c r="AI550" s="11"/>
      <c r="AJ550" s="11"/>
      <c r="AK550" s="11"/>
    </row>
    <row r="551" ht="13.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89"/>
      <c r="AB551" s="11"/>
      <c r="AC551" s="264"/>
      <c r="AD551" s="11"/>
      <c r="AE551" s="11"/>
      <c r="AF551" s="11"/>
      <c r="AG551" s="11"/>
      <c r="AH551" s="11"/>
      <c r="AI551" s="11"/>
      <c r="AJ551" s="11"/>
      <c r="AK551" s="11"/>
    </row>
    <row r="552" ht="13.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89"/>
      <c r="AB552" s="11"/>
      <c r="AC552" s="264"/>
      <c r="AD552" s="11"/>
      <c r="AE552" s="11"/>
      <c r="AF552" s="11"/>
      <c r="AG552" s="11"/>
      <c r="AH552" s="11"/>
      <c r="AI552" s="11"/>
      <c r="AJ552" s="11"/>
      <c r="AK552" s="11"/>
    </row>
    <row r="553" ht="13.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89"/>
      <c r="AB553" s="11"/>
      <c r="AC553" s="264"/>
      <c r="AD553" s="11"/>
      <c r="AE553" s="11"/>
      <c r="AF553" s="11"/>
      <c r="AG553" s="11"/>
      <c r="AH553" s="11"/>
      <c r="AI553" s="11"/>
      <c r="AJ553" s="11"/>
      <c r="AK553" s="11"/>
    </row>
    <row r="554" ht="13.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89"/>
      <c r="AB554" s="11"/>
      <c r="AC554" s="264"/>
      <c r="AD554" s="11"/>
      <c r="AE554" s="11"/>
      <c r="AF554" s="11"/>
      <c r="AG554" s="11"/>
      <c r="AH554" s="11"/>
      <c r="AI554" s="11"/>
      <c r="AJ554" s="11"/>
      <c r="AK554" s="11"/>
    </row>
    <row r="555" ht="13.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89"/>
      <c r="AB555" s="11"/>
      <c r="AC555" s="264"/>
      <c r="AD555" s="11"/>
      <c r="AE555" s="11"/>
      <c r="AF555" s="11"/>
      <c r="AG555" s="11"/>
      <c r="AH555" s="11"/>
      <c r="AI555" s="11"/>
      <c r="AJ555" s="11"/>
      <c r="AK555" s="11"/>
    </row>
    <row r="556" ht="13.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89"/>
      <c r="AB556" s="11"/>
      <c r="AC556" s="264"/>
      <c r="AD556" s="11"/>
      <c r="AE556" s="11"/>
      <c r="AF556" s="11"/>
      <c r="AG556" s="11"/>
      <c r="AH556" s="11"/>
      <c r="AI556" s="11"/>
      <c r="AJ556" s="11"/>
      <c r="AK556" s="11"/>
    </row>
    <row r="557" ht="13.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89"/>
      <c r="AB557" s="11"/>
      <c r="AC557" s="264"/>
      <c r="AD557" s="11"/>
      <c r="AE557" s="11"/>
      <c r="AF557" s="11"/>
      <c r="AG557" s="11"/>
      <c r="AH557" s="11"/>
      <c r="AI557" s="11"/>
      <c r="AJ557" s="11"/>
      <c r="AK557" s="11"/>
    </row>
    <row r="558" ht="13.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89"/>
      <c r="AB558" s="11"/>
      <c r="AC558" s="264"/>
      <c r="AD558" s="11"/>
      <c r="AE558" s="11"/>
      <c r="AF558" s="11"/>
      <c r="AG558" s="11"/>
      <c r="AH558" s="11"/>
      <c r="AI558" s="11"/>
      <c r="AJ558" s="11"/>
      <c r="AK558" s="11"/>
    </row>
    <row r="559" ht="13.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89"/>
      <c r="AB559" s="11"/>
      <c r="AC559" s="264"/>
      <c r="AD559" s="11"/>
      <c r="AE559" s="11"/>
      <c r="AF559" s="11"/>
      <c r="AG559" s="11"/>
      <c r="AH559" s="11"/>
      <c r="AI559" s="11"/>
      <c r="AJ559" s="11"/>
      <c r="AK559" s="11"/>
    </row>
    <row r="560" ht="13.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89"/>
      <c r="AB560" s="11"/>
      <c r="AC560" s="264"/>
      <c r="AD560" s="11"/>
      <c r="AE560" s="11"/>
      <c r="AF560" s="11"/>
      <c r="AG560" s="11"/>
      <c r="AH560" s="11"/>
      <c r="AI560" s="11"/>
      <c r="AJ560" s="11"/>
      <c r="AK560" s="11"/>
    </row>
    <row r="561" ht="13.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89"/>
      <c r="AB561" s="11"/>
      <c r="AC561" s="264"/>
      <c r="AD561" s="11"/>
      <c r="AE561" s="11"/>
      <c r="AF561" s="11"/>
      <c r="AG561" s="11"/>
      <c r="AH561" s="11"/>
      <c r="AI561" s="11"/>
      <c r="AJ561" s="11"/>
      <c r="AK561" s="11"/>
    </row>
    <row r="562" ht="13.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89"/>
      <c r="AB562" s="11"/>
      <c r="AC562" s="264"/>
      <c r="AD562" s="11"/>
      <c r="AE562" s="11"/>
      <c r="AF562" s="11"/>
      <c r="AG562" s="11"/>
      <c r="AH562" s="11"/>
      <c r="AI562" s="11"/>
      <c r="AJ562" s="11"/>
      <c r="AK562" s="11"/>
    </row>
    <row r="563" ht="13.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89"/>
      <c r="AB563" s="11"/>
      <c r="AC563" s="264"/>
      <c r="AD563" s="11"/>
      <c r="AE563" s="11"/>
      <c r="AF563" s="11"/>
      <c r="AG563" s="11"/>
      <c r="AH563" s="11"/>
      <c r="AI563" s="11"/>
      <c r="AJ563" s="11"/>
      <c r="AK563" s="11"/>
    </row>
    <row r="564" ht="13.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89"/>
      <c r="AB564" s="11"/>
      <c r="AC564" s="264"/>
      <c r="AD564" s="11"/>
      <c r="AE564" s="11"/>
      <c r="AF564" s="11"/>
      <c r="AG564" s="11"/>
      <c r="AH564" s="11"/>
      <c r="AI564" s="11"/>
      <c r="AJ564" s="11"/>
      <c r="AK564" s="11"/>
    </row>
    <row r="565" ht="13.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89"/>
      <c r="AB565" s="11"/>
      <c r="AC565" s="264"/>
      <c r="AD565" s="11"/>
      <c r="AE565" s="11"/>
      <c r="AF565" s="11"/>
      <c r="AG565" s="11"/>
      <c r="AH565" s="11"/>
      <c r="AI565" s="11"/>
      <c r="AJ565" s="11"/>
      <c r="AK565" s="11"/>
    </row>
    <row r="566" ht="13.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89"/>
      <c r="AB566" s="11"/>
      <c r="AC566" s="264"/>
      <c r="AD566" s="11"/>
      <c r="AE566" s="11"/>
      <c r="AF566" s="11"/>
      <c r="AG566" s="11"/>
      <c r="AH566" s="11"/>
      <c r="AI566" s="11"/>
      <c r="AJ566" s="11"/>
      <c r="AK566" s="11"/>
    </row>
    <row r="567" ht="13.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89"/>
      <c r="AB567" s="11"/>
      <c r="AC567" s="264"/>
      <c r="AD567" s="11"/>
      <c r="AE567" s="11"/>
      <c r="AF567" s="11"/>
      <c r="AG567" s="11"/>
      <c r="AH567" s="11"/>
      <c r="AI567" s="11"/>
      <c r="AJ567" s="11"/>
      <c r="AK567" s="11"/>
    </row>
    <row r="568" ht="13.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89"/>
      <c r="AB568" s="11"/>
      <c r="AC568" s="264"/>
      <c r="AD568" s="11"/>
      <c r="AE568" s="11"/>
      <c r="AF568" s="11"/>
      <c r="AG568" s="11"/>
      <c r="AH568" s="11"/>
      <c r="AI568" s="11"/>
      <c r="AJ568" s="11"/>
      <c r="AK568" s="11"/>
    </row>
    <row r="569" ht="13.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89"/>
      <c r="AB569" s="11"/>
      <c r="AC569" s="264"/>
      <c r="AD569" s="11"/>
      <c r="AE569" s="11"/>
      <c r="AF569" s="11"/>
      <c r="AG569" s="11"/>
      <c r="AH569" s="11"/>
      <c r="AI569" s="11"/>
      <c r="AJ569" s="11"/>
      <c r="AK569" s="11"/>
    </row>
    <row r="570" ht="13.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89"/>
      <c r="AB570" s="11"/>
      <c r="AC570" s="264"/>
      <c r="AD570" s="11"/>
      <c r="AE570" s="11"/>
      <c r="AF570" s="11"/>
      <c r="AG570" s="11"/>
      <c r="AH570" s="11"/>
      <c r="AI570" s="11"/>
      <c r="AJ570" s="11"/>
      <c r="AK570" s="11"/>
    </row>
    <row r="571" ht="13.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89"/>
      <c r="AB571" s="11"/>
      <c r="AC571" s="264"/>
      <c r="AD571" s="11"/>
      <c r="AE571" s="11"/>
      <c r="AF571" s="11"/>
      <c r="AG571" s="11"/>
      <c r="AH571" s="11"/>
      <c r="AI571" s="11"/>
      <c r="AJ571" s="11"/>
      <c r="AK571" s="11"/>
    </row>
    <row r="572" ht="13.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89"/>
      <c r="AB572" s="11"/>
      <c r="AC572" s="264"/>
      <c r="AD572" s="11"/>
      <c r="AE572" s="11"/>
      <c r="AF572" s="11"/>
      <c r="AG572" s="11"/>
      <c r="AH572" s="11"/>
      <c r="AI572" s="11"/>
      <c r="AJ572" s="11"/>
      <c r="AK572" s="11"/>
    </row>
    <row r="573" ht="13.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89"/>
      <c r="AB573" s="11"/>
      <c r="AC573" s="264"/>
      <c r="AD573" s="11"/>
      <c r="AE573" s="11"/>
      <c r="AF573" s="11"/>
      <c r="AG573" s="11"/>
      <c r="AH573" s="11"/>
      <c r="AI573" s="11"/>
      <c r="AJ573" s="11"/>
      <c r="AK573" s="11"/>
    </row>
    <row r="574" ht="13.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89"/>
      <c r="AB574" s="11"/>
      <c r="AC574" s="264"/>
      <c r="AD574" s="11"/>
      <c r="AE574" s="11"/>
      <c r="AF574" s="11"/>
      <c r="AG574" s="11"/>
      <c r="AH574" s="11"/>
      <c r="AI574" s="11"/>
      <c r="AJ574" s="11"/>
      <c r="AK574" s="11"/>
    </row>
    <row r="575" ht="13.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89"/>
      <c r="AB575" s="11"/>
      <c r="AC575" s="264"/>
      <c r="AD575" s="11"/>
      <c r="AE575" s="11"/>
      <c r="AF575" s="11"/>
      <c r="AG575" s="11"/>
      <c r="AH575" s="11"/>
      <c r="AI575" s="11"/>
      <c r="AJ575" s="11"/>
      <c r="AK575" s="11"/>
    </row>
    <row r="576" ht="13.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89"/>
      <c r="AB576" s="11"/>
      <c r="AC576" s="264"/>
      <c r="AD576" s="11"/>
      <c r="AE576" s="11"/>
      <c r="AF576" s="11"/>
      <c r="AG576" s="11"/>
      <c r="AH576" s="11"/>
      <c r="AI576" s="11"/>
      <c r="AJ576" s="11"/>
      <c r="AK576" s="11"/>
    </row>
    <row r="577" ht="13.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89"/>
      <c r="AB577" s="11"/>
      <c r="AC577" s="264"/>
      <c r="AD577" s="11"/>
      <c r="AE577" s="11"/>
      <c r="AF577" s="11"/>
      <c r="AG577" s="11"/>
      <c r="AH577" s="11"/>
      <c r="AI577" s="11"/>
      <c r="AJ577" s="11"/>
      <c r="AK577" s="11"/>
    </row>
    <row r="578" ht="13.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89"/>
      <c r="AB578" s="11"/>
      <c r="AC578" s="264"/>
      <c r="AD578" s="11"/>
      <c r="AE578" s="11"/>
      <c r="AF578" s="11"/>
      <c r="AG578" s="11"/>
      <c r="AH578" s="11"/>
      <c r="AI578" s="11"/>
      <c r="AJ578" s="11"/>
      <c r="AK578" s="11"/>
    </row>
    <row r="579" ht="13.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89"/>
      <c r="AB579" s="11"/>
      <c r="AC579" s="264"/>
      <c r="AD579" s="11"/>
      <c r="AE579" s="11"/>
      <c r="AF579" s="11"/>
      <c r="AG579" s="11"/>
      <c r="AH579" s="11"/>
      <c r="AI579" s="11"/>
      <c r="AJ579" s="11"/>
      <c r="AK579" s="11"/>
    </row>
    <row r="580" ht="13.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89"/>
      <c r="AB580" s="11"/>
      <c r="AC580" s="264"/>
      <c r="AD580" s="11"/>
      <c r="AE580" s="11"/>
      <c r="AF580" s="11"/>
      <c r="AG580" s="11"/>
      <c r="AH580" s="11"/>
      <c r="AI580" s="11"/>
      <c r="AJ580" s="11"/>
      <c r="AK580" s="11"/>
    </row>
    <row r="581" ht="13.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89"/>
      <c r="AB581" s="11"/>
      <c r="AC581" s="264"/>
      <c r="AD581" s="11"/>
      <c r="AE581" s="11"/>
      <c r="AF581" s="11"/>
      <c r="AG581" s="11"/>
      <c r="AH581" s="11"/>
      <c r="AI581" s="11"/>
      <c r="AJ581" s="11"/>
      <c r="AK581" s="11"/>
    </row>
    <row r="582" ht="13.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89"/>
      <c r="AB582" s="11"/>
      <c r="AC582" s="264"/>
      <c r="AD582" s="11"/>
      <c r="AE582" s="11"/>
      <c r="AF582" s="11"/>
      <c r="AG582" s="11"/>
      <c r="AH582" s="11"/>
      <c r="AI582" s="11"/>
      <c r="AJ582" s="11"/>
      <c r="AK582" s="11"/>
    </row>
    <row r="583" ht="13.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89"/>
      <c r="AB583" s="11"/>
      <c r="AC583" s="264"/>
      <c r="AD583" s="11"/>
      <c r="AE583" s="11"/>
      <c r="AF583" s="11"/>
      <c r="AG583" s="11"/>
      <c r="AH583" s="11"/>
      <c r="AI583" s="11"/>
      <c r="AJ583" s="11"/>
      <c r="AK583" s="11"/>
    </row>
    <row r="584" ht="13.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89"/>
      <c r="AB584" s="11"/>
      <c r="AC584" s="264"/>
      <c r="AD584" s="11"/>
      <c r="AE584" s="11"/>
      <c r="AF584" s="11"/>
      <c r="AG584" s="11"/>
      <c r="AH584" s="11"/>
      <c r="AI584" s="11"/>
      <c r="AJ584" s="11"/>
      <c r="AK584" s="11"/>
    </row>
    <row r="585" ht="13.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89"/>
      <c r="AB585" s="11"/>
      <c r="AC585" s="264"/>
      <c r="AD585" s="11"/>
      <c r="AE585" s="11"/>
      <c r="AF585" s="11"/>
      <c r="AG585" s="11"/>
      <c r="AH585" s="11"/>
      <c r="AI585" s="11"/>
      <c r="AJ585" s="11"/>
      <c r="AK585" s="11"/>
    </row>
    <row r="586" ht="13.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89"/>
      <c r="AB586" s="11"/>
      <c r="AC586" s="264"/>
      <c r="AD586" s="11"/>
      <c r="AE586" s="11"/>
      <c r="AF586" s="11"/>
      <c r="AG586" s="11"/>
      <c r="AH586" s="11"/>
      <c r="AI586" s="11"/>
      <c r="AJ586" s="11"/>
      <c r="AK586" s="11"/>
    </row>
    <row r="587" ht="13.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89"/>
      <c r="AB587" s="11"/>
      <c r="AC587" s="264"/>
      <c r="AD587" s="11"/>
      <c r="AE587" s="11"/>
      <c r="AF587" s="11"/>
      <c r="AG587" s="11"/>
      <c r="AH587" s="11"/>
      <c r="AI587" s="11"/>
      <c r="AJ587" s="11"/>
      <c r="AK587" s="11"/>
    </row>
    <row r="588" ht="13.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89"/>
      <c r="AB588" s="11"/>
      <c r="AC588" s="264"/>
      <c r="AD588" s="11"/>
      <c r="AE588" s="11"/>
      <c r="AF588" s="11"/>
      <c r="AG588" s="11"/>
      <c r="AH588" s="11"/>
      <c r="AI588" s="11"/>
      <c r="AJ588" s="11"/>
      <c r="AK588" s="11"/>
    </row>
    <row r="589" ht="13.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89"/>
      <c r="AB589" s="11"/>
      <c r="AC589" s="264"/>
      <c r="AD589" s="11"/>
      <c r="AE589" s="11"/>
      <c r="AF589" s="11"/>
      <c r="AG589" s="11"/>
      <c r="AH589" s="11"/>
      <c r="AI589" s="11"/>
      <c r="AJ589" s="11"/>
      <c r="AK589" s="11"/>
    </row>
    <row r="590" ht="13.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89"/>
      <c r="AB590" s="11"/>
      <c r="AC590" s="264"/>
      <c r="AD590" s="11"/>
      <c r="AE590" s="11"/>
      <c r="AF590" s="11"/>
      <c r="AG590" s="11"/>
      <c r="AH590" s="11"/>
      <c r="AI590" s="11"/>
      <c r="AJ590" s="11"/>
      <c r="AK590" s="11"/>
    </row>
    <row r="591" ht="13.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89"/>
      <c r="AB591" s="11"/>
      <c r="AC591" s="264"/>
      <c r="AD591" s="11"/>
      <c r="AE591" s="11"/>
      <c r="AF591" s="11"/>
      <c r="AG591" s="11"/>
      <c r="AH591" s="11"/>
      <c r="AI591" s="11"/>
      <c r="AJ591" s="11"/>
      <c r="AK591" s="11"/>
    </row>
    <row r="592" ht="13.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89"/>
      <c r="AB592" s="11"/>
      <c r="AC592" s="264"/>
      <c r="AD592" s="11"/>
      <c r="AE592" s="11"/>
      <c r="AF592" s="11"/>
      <c r="AG592" s="11"/>
      <c r="AH592" s="11"/>
      <c r="AI592" s="11"/>
      <c r="AJ592" s="11"/>
      <c r="AK592" s="11"/>
    </row>
    <row r="593" ht="13.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89"/>
      <c r="AB593" s="11"/>
      <c r="AC593" s="264"/>
      <c r="AD593" s="11"/>
      <c r="AE593" s="11"/>
      <c r="AF593" s="11"/>
      <c r="AG593" s="11"/>
      <c r="AH593" s="11"/>
      <c r="AI593" s="11"/>
      <c r="AJ593" s="11"/>
      <c r="AK593" s="11"/>
    </row>
    <row r="594" ht="13.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89"/>
      <c r="AB594" s="11"/>
      <c r="AC594" s="264"/>
      <c r="AD594" s="11"/>
      <c r="AE594" s="11"/>
      <c r="AF594" s="11"/>
      <c r="AG594" s="11"/>
      <c r="AH594" s="11"/>
      <c r="AI594" s="11"/>
      <c r="AJ594" s="11"/>
      <c r="AK594" s="11"/>
    </row>
    <row r="595" ht="13.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89"/>
      <c r="AB595" s="11"/>
      <c r="AC595" s="264"/>
      <c r="AD595" s="11"/>
      <c r="AE595" s="11"/>
      <c r="AF595" s="11"/>
      <c r="AG595" s="11"/>
      <c r="AH595" s="11"/>
      <c r="AI595" s="11"/>
      <c r="AJ595" s="11"/>
      <c r="AK595" s="11"/>
    </row>
    <row r="596" ht="13.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89"/>
      <c r="AB596" s="11"/>
      <c r="AC596" s="264"/>
      <c r="AD596" s="11"/>
      <c r="AE596" s="11"/>
      <c r="AF596" s="11"/>
      <c r="AG596" s="11"/>
      <c r="AH596" s="11"/>
      <c r="AI596" s="11"/>
      <c r="AJ596" s="11"/>
      <c r="AK596" s="11"/>
    </row>
    <row r="597" ht="13.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89"/>
      <c r="AB597" s="11"/>
      <c r="AC597" s="264"/>
      <c r="AD597" s="11"/>
      <c r="AE597" s="11"/>
      <c r="AF597" s="11"/>
      <c r="AG597" s="11"/>
      <c r="AH597" s="11"/>
      <c r="AI597" s="11"/>
      <c r="AJ597" s="11"/>
      <c r="AK597" s="11"/>
    </row>
    <row r="598" ht="13.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89"/>
      <c r="AB598" s="11"/>
      <c r="AC598" s="264"/>
      <c r="AD598" s="11"/>
      <c r="AE598" s="11"/>
      <c r="AF598" s="11"/>
      <c r="AG598" s="11"/>
      <c r="AH598" s="11"/>
      <c r="AI598" s="11"/>
      <c r="AJ598" s="11"/>
      <c r="AK598" s="11"/>
    </row>
    <row r="599" ht="13.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89"/>
      <c r="AB599" s="11"/>
      <c r="AC599" s="264"/>
      <c r="AD599" s="11"/>
      <c r="AE599" s="11"/>
      <c r="AF599" s="11"/>
      <c r="AG599" s="11"/>
      <c r="AH599" s="11"/>
      <c r="AI599" s="11"/>
      <c r="AJ599" s="11"/>
      <c r="AK599" s="11"/>
    </row>
    <row r="600" ht="13.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89"/>
      <c r="AB600" s="11"/>
      <c r="AC600" s="264"/>
      <c r="AD600" s="11"/>
      <c r="AE600" s="11"/>
      <c r="AF600" s="11"/>
      <c r="AG600" s="11"/>
      <c r="AH600" s="11"/>
      <c r="AI600" s="11"/>
      <c r="AJ600" s="11"/>
      <c r="AK600" s="11"/>
    </row>
    <row r="601" ht="13.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89"/>
      <c r="AB601" s="11"/>
      <c r="AC601" s="264"/>
      <c r="AD601" s="11"/>
      <c r="AE601" s="11"/>
      <c r="AF601" s="11"/>
      <c r="AG601" s="11"/>
      <c r="AH601" s="11"/>
      <c r="AI601" s="11"/>
      <c r="AJ601" s="11"/>
      <c r="AK601" s="11"/>
    </row>
    <row r="602" ht="13.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89"/>
      <c r="AB602" s="11"/>
      <c r="AC602" s="264"/>
      <c r="AD602" s="11"/>
      <c r="AE602" s="11"/>
      <c r="AF602" s="11"/>
      <c r="AG602" s="11"/>
      <c r="AH602" s="11"/>
      <c r="AI602" s="11"/>
      <c r="AJ602" s="11"/>
      <c r="AK602" s="11"/>
    </row>
    <row r="603" ht="13.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89"/>
      <c r="AB603" s="11"/>
      <c r="AC603" s="264"/>
      <c r="AD603" s="11"/>
      <c r="AE603" s="11"/>
      <c r="AF603" s="11"/>
      <c r="AG603" s="11"/>
      <c r="AH603" s="11"/>
      <c r="AI603" s="11"/>
      <c r="AJ603" s="11"/>
      <c r="AK603" s="11"/>
    </row>
    <row r="604" ht="13.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89"/>
      <c r="AB604" s="11"/>
      <c r="AC604" s="264"/>
      <c r="AD604" s="11"/>
      <c r="AE604" s="11"/>
      <c r="AF604" s="11"/>
      <c r="AG604" s="11"/>
      <c r="AH604" s="11"/>
      <c r="AI604" s="11"/>
      <c r="AJ604" s="11"/>
      <c r="AK604" s="11"/>
    </row>
    <row r="605" ht="13.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89"/>
      <c r="AB605" s="11"/>
      <c r="AC605" s="264"/>
      <c r="AD605" s="11"/>
      <c r="AE605" s="11"/>
      <c r="AF605" s="11"/>
      <c r="AG605" s="11"/>
      <c r="AH605" s="11"/>
      <c r="AI605" s="11"/>
      <c r="AJ605" s="11"/>
      <c r="AK605" s="11"/>
    </row>
    <row r="606" ht="13.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89"/>
      <c r="AB606" s="11"/>
      <c r="AC606" s="264"/>
      <c r="AD606" s="11"/>
      <c r="AE606" s="11"/>
      <c r="AF606" s="11"/>
      <c r="AG606" s="11"/>
      <c r="AH606" s="11"/>
      <c r="AI606" s="11"/>
      <c r="AJ606" s="11"/>
      <c r="AK606" s="11"/>
    </row>
    <row r="607" ht="13.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89"/>
      <c r="AB607" s="11"/>
      <c r="AC607" s="264"/>
      <c r="AD607" s="11"/>
      <c r="AE607" s="11"/>
      <c r="AF607" s="11"/>
      <c r="AG607" s="11"/>
      <c r="AH607" s="11"/>
      <c r="AI607" s="11"/>
      <c r="AJ607" s="11"/>
      <c r="AK607" s="11"/>
    </row>
    <row r="608" ht="13.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89"/>
      <c r="AB608" s="11"/>
      <c r="AC608" s="264"/>
      <c r="AD608" s="11"/>
      <c r="AE608" s="11"/>
      <c r="AF608" s="11"/>
      <c r="AG608" s="11"/>
      <c r="AH608" s="11"/>
      <c r="AI608" s="11"/>
      <c r="AJ608" s="11"/>
      <c r="AK608" s="11"/>
    </row>
    <row r="609" ht="13.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89"/>
      <c r="AB609" s="11"/>
      <c r="AC609" s="264"/>
      <c r="AD609" s="11"/>
      <c r="AE609" s="11"/>
      <c r="AF609" s="11"/>
      <c r="AG609" s="11"/>
      <c r="AH609" s="11"/>
      <c r="AI609" s="11"/>
      <c r="AJ609" s="11"/>
      <c r="AK609" s="11"/>
    </row>
    <row r="610" ht="13.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89"/>
      <c r="AB610" s="11"/>
      <c r="AC610" s="264"/>
      <c r="AD610" s="11"/>
      <c r="AE610" s="11"/>
      <c r="AF610" s="11"/>
      <c r="AG610" s="11"/>
      <c r="AH610" s="11"/>
      <c r="AI610" s="11"/>
      <c r="AJ610" s="11"/>
      <c r="AK610" s="11"/>
    </row>
    <row r="611" ht="13.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89"/>
      <c r="AB611" s="11"/>
      <c r="AC611" s="264"/>
      <c r="AD611" s="11"/>
      <c r="AE611" s="11"/>
      <c r="AF611" s="11"/>
      <c r="AG611" s="11"/>
      <c r="AH611" s="11"/>
      <c r="AI611" s="11"/>
      <c r="AJ611" s="11"/>
      <c r="AK611" s="11"/>
    </row>
    <row r="612" ht="13.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89"/>
      <c r="AB612" s="11"/>
      <c r="AC612" s="264"/>
      <c r="AD612" s="11"/>
      <c r="AE612" s="11"/>
      <c r="AF612" s="11"/>
      <c r="AG612" s="11"/>
      <c r="AH612" s="11"/>
      <c r="AI612" s="11"/>
      <c r="AJ612" s="11"/>
      <c r="AK612" s="11"/>
    </row>
    <row r="613" ht="13.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89"/>
      <c r="AB613" s="11"/>
      <c r="AC613" s="264"/>
      <c r="AD613" s="11"/>
      <c r="AE613" s="11"/>
      <c r="AF613" s="11"/>
      <c r="AG613" s="11"/>
      <c r="AH613" s="11"/>
      <c r="AI613" s="11"/>
      <c r="AJ613" s="11"/>
      <c r="AK613" s="11"/>
    </row>
    <row r="614" ht="13.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89"/>
      <c r="AB614" s="11"/>
      <c r="AC614" s="264"/>
      <c r="AD614" s="11"/>
      <c r="AE614" s="11"/>
      <c r="AF614" s="11"/>
      <c r="AG614" s="11"/>
      <c r="AH614" s="11"/>
      <c r="AI614" s="11"/>
      <c r="AJ614" s="11"/>
      <c r="AK614" s="11"/>
    </row>
    <row r="615" ht="13.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89"/>
      <c r="AB615" s="11"/>
      <c r="AC615" s="264"/>
      <c r="AD615" s="11"/>
      <c r="AE615" s="11"/>
      <c r="AF615" s="11"/>
      <c r="AG615" s="11"/>
      <c r="AH615" s="11"/>
      <c r="AI615" s="11"/>
      <c r="AJ615" s="11"/>
      <c r="AK615" s="11"/>
    </row>
    <row r="616" ht="13.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89"/>
      <c r="AB616" s="11"/>
      <c r="AC616" s="264"/>
      <c r="AD616" s="11"/>
      <c r="AE616" s="11"/>
      <c r="AF616" s="11"/>
      <c r="AG616" s="11"/>
      <c r="AH616" s="11"/>
      <c r="AI616" s="11"/>
      <c r="AJ616" s="11"/>
      <c r="AK616" s="11"/>
    </row>
    <row r="617" ht="13.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89"/>
      <c r="AB617" s="11"/>
      <c r="AC617" s="264"/>
      <c r="AD617" s="11"/>
      <c r="AE617" s="11"/>
      <c r="AF617" s="11"/>
      <c r="AG617" s="11"/>
      <c r="AH617" s="11"/>
      <c r="AI617" s="11"/>
      <c r="AJ617" s="11"/>
      <c r="AK617" s="11"/>
    </row>
    <row r="618" ht="13.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89"/>
      <c r="AB618" s="11"/>
      <c r="AC618" s="264"/>
      <c r="AD618" s="11"/>
      <c r="AE618" s="11"/>
      <c r="AF618" s="11"/>
      <c r="AG618" s="11"/>
      <c r="AH618" s="11"/>
      <c r="AI618" s="11"/>
      <c r="AJ618" s="11"/>
      <c r="AK618" s="11"/>
    </row>
    <row r="619" ht="13.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89"/>
      <c r="AB619" s="11"/>
      <c r="AC619" s="264"/>
      <c r="AD619" s="11"/>
      <c r="AE619" s="11"/>
      <c r="AF619" s="11"/>
      <c r="AG619" s="11"/>
      <c r="AH619" s="11"/>
      <c r="AI619" s="11"/>
      <c r="AJ619" s="11"/>
      <c r="AK619" s="11"/>
    </row>
    <row r="620" ht="13.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89"/>
      <c r="AB620" s="11"/>
      <c r="AC620" s="264"/>
      <c r="AD620" s="11"/>
      <c r="AE620" s="11"/>
      <c r="AF620" s="11"/>
      <c r="AG620" s="11"/>
      <c r="AH620" s="11"/>
      <c r="AI620" s="11"/>
      <c r="AJ620" s="11"/>
      <c r="AK620" s="11"/>
    </row>
    <row r="621" ht="13.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89"/>
      <c r="AB621" s="11"/>
      <c r="AC621" s="264"/>
      <c r="AD621" s="11"/>
      <c r="AE621" s="11"/>
      <c r="AF621" s="11"/>
      <c r="AG621" s="11"/>
      <c r="AH621" s="11"/>
      <c r="AI621" s="11"/>
      <c r="AJ621" s="11"/>
      <c r="AK621" s="11"/>
    </row>
    <row r="622" ht="13.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89"/>
      <c r="AB622" s="11"/>
      <c r="AC622" s="264"/>
      <c r="AD622" s="11"/>
      <c r="AE622" s="11"/>
      <c r="AF622" s="11"/>
      <c r="AG622" s="11"/>
      <c r="AH622" s="11"/>
      <c r="AI622" s="11"/>
      <c r="AJ622" s="11"/>
      <c r="AK622" s="11"/>
    </row>
    <row r="623" ht="13.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89"/>
      <c r="AB623" s="11"/>
      <c r="AC623" s="264"/>
      <c r="AD623" s="11"/>
      <c r="AE623" s="11"/>
      <c r="AF623" s="11"/>
      <c r="AG623" s="11"/>
      <c r="AH623" s="11"/>
      <c r="AI623" s="11"/>
      <c r="AJ623" s="11"/>
      <c r="AK623" s="11"/>
    </row>
    <row r="624" ht="13.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89"/>
      <c r="AB624" s="11"/>
      <c r="AC624" s="264"/>
      <c r="AD624" s="11"/>
      <c r="AE624" s="11"/>
      <c r="AF624" s="11"/>
      <c r="AG624" s="11"/>
      <c r="AH624" s="11"/>
      <c r="AI624" s="11"/>
      <c r="AJ624" s="11"/>
      <c r="AK624" s="11"/>
    </row>
    <row r="625" ht="13.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89"/>
      <c r="AB625" s="11"/>
      <c r="AC625" s="264"/>
      <c r="AD625" s="11"/>
      <c r="AE625" s="11"/>
      <c r="AF625" s="11"/>
      <c r="AG625" s="11"/>
      <c r="AH625" s="11"/>
      <c r="AI625" s="11"/>
      <c r="AJ625" s="11"/>
      <c r="AK625" s="11"/>
    </row>
    <row r="626" ht="13.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89"/>
      <c r="AB626" s="11"/>
      <c r="AC626" s="264"/>
      <c r="AD626" s="11"/>
      <c r="AE626" s="11"/>
      <c r="AF626" s="11"/>
      <c r="AG626" s="11"/>
      <c r="AH626" s="11"/>
      <c r="AI626" s="11"/>
      <c r="AJ626" s="11"/>
      <c r="AK626" s="11"/>
    </row>
    <row r="627" ht="13.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89"/>
      <c r="AB627" s="11"/>
      <c r="AC627" s="264"/>
      <c r="AD627" s="11"/>
      <c r="AE627" s="11"/>
      <c r="AF627" s="11"/>
      <c r="AG627" s="11"/>
      <c r="AH627" s="11"/>
      <c r="AI627" s="11"/>
      <c r="AJ627" s="11"/>
      <c r="AK627" s="11"/>
    </row>
    <row r="628" ht="13.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89"/>
      <c r="AB628" s="11"/>
      <c r="AC628" s="264"/>
      <c r="AD628" s="11"/>
      <c r="AE628" s="11"/>
      <c r="AF628" s="11"/>
      <c r="AG628" s="11"/>
      <c r="AH628" s="11"/>
      <c r="AI628" s="11"/>
      <c r="AJ628" s="11"/>
      <c r="AK628" s="11"/>
    </row>
    <row r="629" ht="13.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89"/>
      <c r="AB629" s="11"/>
      <c r="AC629" s="264"/>
      <c r="AD629" s="11"/>
      <c r="AE629" s="11"/>
      <c r="AF629" s="11"/>
      <c r="AG629" s="11"/>
      <c r="AH629" s="11"/>
      <c r="AI629" s="11"/>
      <c r="AJ629" s="11"/>
      <c r="AK629" s="11"/>
    </row>
    <row r="630" ht="13.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89"/>
      <c r="AB630" s="11"/>
      <c r="AC630" s="264"/>
      <c r="AD630" s="11"/>
      <c r="AE630" s="11"/>
      <c r="AF630" s="11"/>
      <c r="AG630" s="11"/>
      <c r="AH630" s="11"/>
      <c r="AI630" s="11"/>
      <c r="AJ630" s="11"/>
      <c r="AK630" s="11"/>
    </row>
    <row r="631" ht="13.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89"/>
      <c r="AB631" s="11"/>
      <c r="AC631" s="264"/>
      <c r="AD631" s="11"/>
      <c r="AE631" s="11"/>
      <c r="AF631" s="11"/>
      <c r="AG631" s="11"/>
      <c r="AH631" s="11"/>
      <c r="AI631" s="11"/>
      <c r="AJ631" s="11"/>
      <c r="AK631" s="11"/>
    </row>
    <row r="632" ht="13.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89"/>
      <c r="AB632" s="11"/>
      <c r="AC632" s="264"/>
      <c r="AD632" s="11"/>
      <c r="AE632" s="11"/>
      <c r="AF632" s="11"/>
      <c r="AG632" s="11"/>
      <c r="AH632" s="11"/>
      <c r="AI632" s="11"/>
      <c r="AJ632" s="11"/>
      <c r="AK632" s="11"/>
    </row>
    <row r="633" ht="13.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89"/>
      <c r="AB633" s="11"/>
      <c r="AC633" s="264"/>
      <c r="AD633" s="11"/>
      <c r="AE633" s="11"/>
      <c r="AF633" s="11"/>
      <c r="AG633" s="11"/>
      <c r="AH633" s="11"/>
      <c r="AI633" s="11"/>
      <c r="AJ633" s="11"/>
      <c r="AK633" s="11"/>
    </row>
    <row r="634" ht="13.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89"/>
      <c r="AB634" s="11"/>
      <c r="AC634" s="264"/>
      <c r="AD634" s="11"/>
      <c r="AE634" s="11"/>
      <c r="AF634" s="11"/>
      <c r="AG634" s="11"/>
      <c r="AH634" s="11"/>
      <c r="AI634" s="11"/>
      <c r="AJ634" s="11"/>
      <c r="AK634" s="11"/>
    </row>
    <row r="635" ht="13.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89"/>
      <c r="AB635" s="11"/>
      <c r="AC635" s="264"/>
      <c r="AD635" s="11"/>
      <c r="AE635" s="11"/>
      <c r="AF635" s="11"/>
      <c r="AG635" s="11"/>
      <c r="AH635" s="11"/>
      <c r="AI635" s="11"/>
      <c r="AJ635" s="11"/>
      <c r="AK635" s="11"/>
    </row>
    <row r="636" ht="13.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89"/>
      <c r="AB636" s="11"/>
      <c r="AC636" s="264"/>
      <c r="AD636" s="11"/>
      <c r="AE636" s="11"/>
      <c r="AF636" s="11"/>
      <c r="AG636" s="11"/>
      <c r="AH636" s="11"/>
      <c r="AI636" s="11"/>
      <c r="AJ636" s="11"/>
      <c r="AK636" s="11"/>
    </row>
    <row r="637" ht="13.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89"/>
      <c r="AB637" s="11"/>
      <c r="AC637" s="264"/>
      <c r="AD637" s="11"/>
      <c r="AE637" s="11"/>
      <c r="AF637" s="11"/>
      <c r="AG637" s="11"/>
      <c r="AH637" s="11"/>
      <c r="AI637" s="11"/>
      <c r="AJ637" s="11"/>
      <c r="AK637" s="11"/>
    </row>
    <row r="638" ht="13.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89"/>
      <c r="AB638" s="11"/>
      <c r="AC638" s="264"/>
      <c r="AD638" s="11"/>
      <c r="AE638" s="11"/>
      <c r="AF638" s="11"/>
      <c r="AG638" s="11"/>
      <c r="AH638" s="11"/>
      <c r="AI638" s="11"/>
      <c r="AJ638" s="11"/>
      <c r="AK638" s="11"/>
    </row>
    <row r="639" ht="13.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89"/>
      <c r="AB639" s="11"/>
      <c r="AC639" s="264"/>
      <c r="AD639" s="11"/>
      <c r="AE639" s="11"/>
      <c r="AF639" s="11"/>
      <c r="AG639" s="11"/>
      <c r="AH639" s="11"/>
      <c r="AI639" s="11"/>
      <c r="AJ639" s="11"/>
      <c r="AK639" s="11"/>
    </row>
    <row r="640" ht="13.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89"/>
      <c r="AB640" s="11"/>
      <c r="AC640" s="264"/>
      <c r="AD640" s="11"/>
      <c r="AE640" s="11"/>
      <c r="AF640" s="11"/>
      <c r="AG640" s="11"/>
      <c r="AH640" s="11"/>
      <c r="AI640" s="11"/>
      <c r="AJ640" s="11"/>
      <c r="AK640" s="11"/>
    </row>
    <row r="641" ht="13.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89"/>
      <c r="AB641" s="11"/>
      <c r="AC641" s="264"/>
      <c r="AD641" s="11"/>
      <c r="AE641" s="11"/>
      <c r="AF641" s="11"/>
      <c r="AG641" s="11"/>
      <c r="AH641" s="11"/>
      <c r="AI641" s="11"/>
      <c r="AJ641" s="11"/>
      <c r="AK641" s="11"/>
    </row>
    <row r="642" ht="13.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89"/>
      <c r="AB642" s="11"/>
      <c r="AC642" s="264"/>
      <c r="AD642" s="11"/>
      <c r="AE642" s="11"/>
      <c r="AF642" s="11"/>
      <c r="AG642" s="11"/>
      <c r="AH642" s="11"/>
      <c r="AI642" s="11"/>
      <c r="AJ642" s="11"/>
      <c r="AK642" s="11"/>
    </row>
    <row r="643" ht="13.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89"/>
      <c r="AB643" s="11"/>
      <c r="AC643" s="264"/>
      <c r="AD643" s="11"/>
      <c r="AE643" s="11"/>
      <c r="AF643" s="11"/>
      <c r="AG643" s="11"/>
      <c r="AH643" s="11"/>
      <c r="AI643" s="11"/>
      <c r="AJ643" s="11"/>
      <c r="AK643" s="11"/>
    </row>
    <row r="644" ht="13.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89"/>
      <c r="AB644" s="11"/>
      <c r="AC644" s="264"/>
      <c r="AD644" s="11"/>
      <c r="AE644" s="11"/>
      <c r="AF644" s="11"/>
      <c r="AG644" s="11"/>
      <c r="AH644" s="11"/>
      <c r="AI644" s="11"/>
      <c r="AJ644" s="11"/>
      <c r="AK644" s="11"/>
    </row>
    <row r="645" ht="13.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89"/>
      <c r="AB645" s="11"/>
      <c r="AC645" s="264"/>
      <c r="AD645" s="11"/>
      <c r="AE645" s="11"/>
      <c r="AF645" s="11"/>
      <c r="AG645" s="11"/>
      <c r="AH645" s="11"/>
      <c r="AI645" s="11"/>
      <c r="AJ645" s="11"/>
      <c r="AK645" s="11"/>
    </row>
    <row r="646" ht="13.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89"/>
      <c r="AB646" s="11"/>
      <c r="AC646" s="264"/>
      <c r="AD646" s="11"/>
      <c r="AE646" s="11"/>
      <c r="AF646" s="11"/>
      <c r="AG646" s="11"/>
      <c r="AH646" s="11"/>
      <c r="AI646" s="11"/>
      <c r="AJ646" s="11"/>
      <c r="AK646" s="11"/>
    </row>
    <row r="647" ht="13.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89"/>
      <c r="AB647" s="11"/>
      <c r="AC647" s="264"/>
      <c r="AD647" s="11"/>
      <c r="AE647" s="11"/>
      <c r="AF647" s="11"/>
      <c r="AG647" s="11"/>
      <c r="AH647" s="11"/>
      <c r="AI647" s="11"/>
      <c r="AJ647" s="11"/>
      <c r="AK647" s="11"/>
    </row>
    <row r="648" ht="13.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89"/>
      <c r="AB648" s="11"/>
      <c r="AC648" s="264"/>
      <c r="AD648" s="11"/>
      <c r="AE648" s="11"/>
      <c r="AF648" s="11"/>
      <c r="AG648" s="11"/>
      <c r="AH648" s="11"/>
      <c r="AI648" s="11"/>
      <c r="AJ648" s="11"/>
      <c r="AK648" s="11"/>
    </row>
    <row r="649" ht="13.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89"/>
      <c r="AB649" s="11"/>
      <c r="AC649" s="264"/>
      <c r="AD649" s="11"/>
      <c r="AE649" s="11"/>
      <c r="AF649" s="11"/>
      <c r="AG649" s="11"/>
      <c r="AH649" s="11"/>
      <c r="AI649" s="11"/>
      <c r="AJ649" s="11"/>
      <c r="AK649" s="11"/>
    </row>
    <row r="650" ht="13.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89"/>
      <c r="AB650" s="11"/>
      <c r="AC650" s="264"/>
      <c r="AD650" s="11"/>
      <c r="AE650" s="11"/>
      <c r="AF650" s="11"/>
      <c r="AG650" s="11"/>
      <c r="AH650" s="11"/>
      <c r="AI650" s="11"/>
      <c r="AJ650" s="11"/>
      <c r="AK650" s="11"/>
    </row>
    <row r="651" ht="13.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89"/>
      <c r="AB651" s="11"/>
      <c r="AC651" s="264"/>
      <c r="AD651" s="11"/>
      <c r="AE651" s="11"/>
      <c r="AF651" s="11"/>
      <c r="AG651" s="11"/>
      <c r="AH651" s="11"/>
      <c r="AI651" s="11"/>
      <c r="AJ651" s="11"/>
      <c r="AK651" s="11"/>
    </row>
    <row r="652" ht="13.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89"/>
      <c r="AB652" s="11"/>
      <c r="AC652" s="264"/>
      <c r="AD652" s="11"/>
      <c r="AE652" s="11"/>
      <c r="AF652" s="11"/>
      <c r="AG652" s="11"/>
      <c r="AH652" s="11"/>
      <c r="AI652" s="11"/>
      <c r="AJ652" s="11"/>
      <c r="AK652" s="11"/>
    </row>
    <row r="653" ht="13.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89"/>
      <c r="AB653" s="11"/>
      <c r="AC653" s="264"/>
      <c r="AD653" s="11"/>
      <c r="AE653" s="11"/>
      <c r="AF653" s="11"/>
      <c r="AG653" s="11"/>
      <c r="AH653" s="11"/>
      <c r="AI653" s="11"/>
      <c r="AJ653" s="11"/>
      <c r="AK653" s="11"/>
    </row>
    <row r="654" ht="13.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89"/>
      <c r="AB654" s="11"/>
      <c r="AC654" s="264"/>
      <c r="AD654" s="11"/>
      <c r="AE654" s="11"/>
      <c r="AF654" s="11"/>
      <c r="AG654" s="11"/>
      <c r="AH654" s="11"/>
      <c r="AI654" s="11"/>
      <c r="AJ654" s="11"/>
      <c r="AK654" s="11"/>
    </row>
    <row r="655" ht="13.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89"/>
      <c r="AB655" s="11"/>
      <c r="AC655" s="264"/>
      <c r="AD655" s="11"/>
      <c r="AE655" s="11"/>
      <c r="AF655" s="11"/>
      <c r="AG655" s="11"/>
      <c r="AH655" s="11"/>
      <c r="AI655" s="11"/>
      <c r="AJ655" s="11"/>
      <c r="AK655" s="11"/>
    </row>
    <row r="656" ht="13.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89"/>
      <c r="AB656" s="11"/>
      <c r="AC656" s="264"/>
      <c r="AD656" s="11"/>
      <c r="AE656" s="11"/>
      <c r="AF656" s="11"/>
      <c r="AG656" s="11"/>
      <c r="AH656" s="11"/>
      <c r="AI656" s="11"/>
      <c r="AJ656" s="11"/>
      <c r="AK656" s="11"/>
    </row>
    <row r="657" ht="13.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89"/>
      <c r="AB657" s="11"/>
      <c r="AC657" s="264"/>
      <c r="AD657" s="11"/>
      <c r="AE657" s="11"/>
      <c r="AF657" s="11"/>
      <c r="AG657" s="11"/>
      <c r="AH657" s="11"/>
      <c r="AI657" s="11"/>
      <c r="AJ657" s="11"/>
      <c r="AK657" s="11"/>
    </row>
    <row r="658" ht="13.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89"/>
      <c r="AB658" s="11"/>
      <c r="AC658" s="264"/>
      <c r="AD658" s="11"/>
      <c r="AE658" s="11"/>
      <c r="AF658" s="11"/>
      <c r="AG658" s="11"/>
      <c r="AH658" s="11"/>
      <c r="AI658" s="11"/>
      <c r="AJ658" s="11"/>
      <c r="AK658" s="11"/>
    </row>
    <row r="659" ht="13.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89"/>
      <c r="AB659" s="11"/>
      <c r="AC659" s="264"/>
      <c r="AD659" s="11"/>
      <c r="AE659" s="11"/>
      <c r="AF659" s="11"/>
      <c r="AG659" s="11"/>
      <c r="AH659" s="11"/>
      <c r="AI659" s="11"/>
      <c r="AJ659" s="11"/>
      <c r="AK659" s="11"/>
    </row>
    <row r="660" ht="13.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89"/>
      <c r="AB660" s="11"/>
      <c r="AC660" s="264"/>
      <c r="AD660" s="11"/>
      <c r="AE660" s="11"/>
      <c r="AF660" s="11"/>
      <c r="AG660" s="11"/>
      <c r="AH660" s="11"/>
      <c r="AI660" s="11"/>
      <c r="AJ660" s="11"/>
      <c r="AK660" s="11"/>
    </row>
    <row r="661" ht="13.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89"/>
      <c r="AB661" s="11"/>
      <c r="AC661" s="264"/>
      <c r="AD661" s="11"/>
      <c r="AE661" s="11"/>
      <c r="AF661" s="11"/>
      <c r="AG661" s="11"/>
      <c r="AH661" s="11"/>
      <c r="AI661" s="11"/>
      <c r="AJ661" s="11"/>
      <c r="AK661" s="11"/>
    </row>
    <row r="662" ht="13.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89"/>
      <c r="AB662" s="11"/>
      <c r="AC662" s="264"/>
      <c r="AD662" s="11"/>
      <c r="AE662" s="11"/>
      <c r="AF662" s="11"/>
      <c r="AG662" s="11"/>
      <c r="AH662" s="11"/>
      <c r="AI662" s="11"/>
      <c r="AJ662" s="11"/>
      <c r="AK662" s="11"/>
    </row>
    <row r="663" ht="13.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89"/>
      <c r="AB663" s="11"/>
      <c r="AC663" s="264"/>
      <c r="AD663" s="11"/>
      <c r="AE663" s="11"/>
      <c r="AF663" s="11"/>
      <c r="AG663" s="11"/>
      <c r="AH663" s="11"/>
      <c r="AI663" s="11"/>
      <c r="AJ663" s="11"/>
      <c r="AK663" s="11"/>
    </row>
    <row r="664" ht="13.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89"/>
      <c r="AB664" s="11"/>
      <c r="AC664" s="264"/>
      <c r="AD664" s="11"/>
      <c r="AE664" s="11"/>
      <c r="AF664" s="11"/>
      <c r="AG664" s="11"/>
      <c r="AH664" s="11"/>
      <c r="AI664" s="11"/>
      <c r="AJ664" s="11"/>
      <c r="AK664" s="11"/>
    </row>
    <row r="665" ht="13.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89"/>
      <c r="AB665" s="11"/>
      <c r="AC665" s="264"/>
      <c r="AD665" s="11"/>
      <c r="AE665" s="11"/>
      <c r="AF665" s="11"/>
      <c r="AG665" s="11"/>
      <c r="AH665" s="11"/>
      <c r="AI665" s="11"/>
      <c r="AJ665" s="11"/>
      <c r="AK665" s="11"/>
    </row>
    <row r="666" ht="13.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89"/>
      <c r="AB666" s="11"/>
      <c r="AC666" s="264"/>
      <c r="AD666" s="11"/>
      <c r="AE666" s="11"/>
      <c r="AF666" s="11"/>
      <c r="AG666" s="11"/>
      <c r="AH666" s="11"/>
      <c r="AI666" s="11"/>
      <c r="AJ666" s="11"/>
      <c r="AK666" s="11"/>
    </row>
    <row r="667" ht="13.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89"/>
      <c r="AB667" s="11"/>
      <c r="AC667" s="264"/>
      <c r="AD667" s="11"/>
      <c r="AE667" s="11"/>
      <c r="AF667" s="11"/>
      <c r="AG667" s="11"/>
      <c r="AH667" s="11"/>
      <c r="AI667" s="11"/>
      <c r="AJ667" s="11"/>
      <c r="AK667" s="11"/>
    </row>
    <row r="668" ht="13.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89"/>
      <c r="AB668" s="11"/>
      <c r="AC668" s="264"/>
      <c r="AD668" s="11"/>
      <c r="AE668" s="11"/>
      <c r="AF668" s="11"/>
      <c r="AG668" s="11"/>
      <c r="AH668" s="11"/>
      <c r="AI668" s="11"/>
      <c r="AJ668" s="11"/>
      <c r="AK668" s="11"/>
    </row>
    <row r="669" ht="13.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89"/>
      <c r="AB669" s="11"/>
      <c r="AC669" s="264"/>
      <c r="AD669" s="11"/>
      <c r="AE669" s="11"/>
      <c r="AF669" s="11"/>
      <c r="AG669" s="11"/>
      <c r="AH669" s="11"/>
      <c r="AI669" s="11"/>
      <c r="AJ669" s="11"/>
      <c r="AK669" s="11"/>
    </row>
    <row r="670" ht="13.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89"/>
      <c r="AB670" s="11"/>
      <c r="AC670" s="264"/>
      <c r="AD670" s="11"/>
      <c r="AE670" s="11"/>
      <c r="AF670" s="11"/>
      <c r="AG670" s="11"/>
      <c r="AH670" s="11"/>
      <c r="AI670" s="11"/>
      <c r="AJ670" s="11"/>
      <c r="AK670" s="11"/>
    </row>
    <row r="671" ht="13.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89"/>
      <c r="AB671" s="11"/>
      <c r="AC671" s="264"/>
      <c r="AD671" s="11"/>
      <c r="AE671" s="11"/>
      <c r="AF671" s="11"/>
      <c r="AG671" s="11"/>
      <c r="AH671" s="11"/>
      <c r="AI671" s="11"/>
      <c r="AJ671" s="11"/>
      <c r="AK671" s="11"/>
    </row>
    <row r="672" ht="13.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89"/>
      <c r="AB672" s="11"/>
      <c r="AC672" s="264"/>
      <c r="AD672" s="11"/>
      <c r="AE672" s="11"/>
      <c r="AF672" s="11"/>
      <c r="AG672" s="11"/>
      <c r="AH672" s="11"/>
      <c r="AI672" s="11"/>
      <c r="AJ672" s="11"/>
      <c r="AK672" s="11"/>
    </row>
    <row r="673" ht="13.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89"/>
      <c r="AB673" s="11"/>
      <c r="AC673" s="264"/>
      <c r="AD673" s="11"/>
      <c r="AE673" s="11"/>
      <c r="AF673" s="11"/>
      <c r="AG673" s="11"/>
      <c r="AH673" s="11"/>
      <c r="AI673" s="11"/>
      <c r="AJ673" s="11"/>
      <c r="AK673" s="11"/>
    </row>
    <row r="674" ht="13.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89"/>
      <c r="AB674" s="11"/>
      <c r="AC674" s="264"/>
      <c r="AD674" s="11"/>
      <c r="AE674" s="11"/>
      <c r="AF674" s="11"/>
      <c r="AG674" s="11"/>
      <c r="AH674" s="11"/>
      <c r="AI674" s="11"/>
      <c r="AJ674" s="11"/>
      <c r="AK674" s="11"/>
    </row>
    <row r="675" ht="13.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89"/>
      <c r="AB675" s="11"/>
      <c r="AC675" s="264"/>
      <c r="AD675" s="11"/>
      <c r="AE675" s="11"/>
      <c r="AF675" s="11"/>
      <c r="AG675" s="11"/>
      <c r="AH675" s="11"/>
      <c r="AI675" s="11"/>
      <c r="AJ675" s="11"/>
      <c r="AK675" s="11"/>
    </row>
    <row r="676" ht="13.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89"/>
      <c r="AB676" s="11"/>
      <c r="AC676" s="264"/>
      <c r="AD676" s="11"/>
      <c r="AE676" s="11"/>
      <c r="AF676" s="11"/>
      <c r="AG676" s="11"/>
      <c r="AH676" s="11"/>
      <c r="AI676" s="11"/>
      <c r="AJ676" s="11"/>
      <c r="AK676" s="11"/>
    </row>
    <row r="677" ht="13.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89"/>
      <c r="AB677" s="11"/>
      <c r="AC677" s="264"/>
      <c r="AD677" s="11"/>
      <c r="AE677" s="11"/>
      <c r="AF677" s="11"/>
      <c r="AG677" s="11"/>
      <c r="AH677" s="11"/>
      <c r="AI677" s="11"/>
      <c r="AJ677" s="11"/>
      <c r="AK677" s="11"/>
    </row>
    <row r="678" ht="13.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89"/>
      <c r="AB678" s="11"/>
      <c r="AC678" s="264"/>
      <c r="AD678" s="11"/>
      <c r="AE678" s="11"/>
      <c r="AF678" s="11"/>
      <c r="AG678" s="11"/>
      <c r="AH678" s="11"/>
      <c r="AI678" s="11"/>
      <c r="AJ678" s="11"/>
      <c r="AK678" s="11"/>
    </row>
    <row r="679" ht="13.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89"/>
      <c r="AB679" s="11"/>
      <c r="AC679" s="264"/>
      <c r="AD679" s="11"/>
      <c r="AE679" s="11"/>
      <c r="AF679" s="11"/>
      <c r="AG679" s="11"/>
      <c r="AH679" s="11"/>
      <c r="AI679" s="11"/>
      <c r="AJ679" s="11"/>
      <c r="AK679" s="11"/>
    </row>
    <row r="680" ht="13.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89"/>
      <c r="AB680" s="11"/>
      <c r="AC680" s="264"/>
      <c r="AD680" s="11"/>
      <c r="AE680" s="11"/>
      <c r="AF680" s="11"/>
      <c r="AG680" s="11"/>
      <c r="AH680" s="11"/>
      <c r="AI680" s="11"/>
      <c r="AJ680" s="11"/>
      <c r="AK680" s="11"/>
    </row>
    <row r="681" ht="13.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89"/>
      <c r="AB681" s="11"/>
      <c r="AC681" s="264"/>
      <c r="AD681" s="11"/>
      <c r="AE681" s="11"/>
      <c r="AF681" s="11"/>
      <c r="AG681" s="11"/>
      <c r="AH681" s="11"/>
      <c r="AI681" s="11"/>
      <c r="AJ681" s="11"/>
      <c r="AK681" s="11"/>
    </row>
    <row r="682" ht="13.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89"/>
      <c r="AB682" s="11"/>
      <c r="AC682" s="264"/>
      <c r="AD682" s="11"/>
      <c r="AE682" s="11"/>
      <c r="AF682" s="11"/>
      <c r="AG682" s="11"/>
      <c r="AH682" s="11"/>
      <c r="AI682" s="11"/>
      <c r="AJ682" s="11"/>
      <c r="AK682" s="11"/>
    </row>
    <row r="683" ht="13.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89"/>
      <c r="AB683" s="11"/>
      <c r="AC683" s="264"/>
      <c r="AD683" s="11"/>
      <c r="AE683" s="11"/>
      <c r="AF683" s="11"/>
      <c r="AG683" s="11"/>
      <c r="AH683" s="11"/>
      <c r="AI683" s="11"/>
      <c r="AJ683" s="11"/>
      <c r="AK683" s="11"/>
    </row>
    <row r="684" ht="13.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89"/>
      <c r="AB684" s="11"/>
      <c r="AC684" s="264"/>
      <c r="AD684" s="11"/>
      <c r="AE684" s="11"/>
      <c r="AF684" s="11"/>
      <c r="AG684" s="11"/>
      <c r="AH684" s="11"/>
      <c r="AI684" s="11"/>
      <c r="AJ684" s="11"/>
      <c r="AK684" s="11"/>
    </row>
    <row r="685" ht="13.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89"/>
      <c r="AB685" s="11"/>
      <c r="AC685" s="264"/>
      <c r="AD685" s="11"/>
      <c r="AE685" s="11"/>
      <c r="AF685" s="11"/>
      <c r="AG685" s="11"/>
      <c r="AH685" s="11"/>
      <c r="AI685" s="11"/>
      <c r="AJ685" s="11"/>
      <c r="AK685" s="11"/>
    </row>
    <row r="686" ht="13.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89"/>
      <c r="AB686" s="11"/>
      <c r="AC686" s="264"/>
      <c r="AD686" s="11"/>
      <c r="AE686" s="11"/>
      <c r="AF686" s="11"/>
      <c r="AG686" s="11"/>
      <c r="AH686" s="11"/>
      <c r="AI686" s="11"/>
      <c r="AJ686" s="11"/>
      <c r="AK686" s="11"/>
    </row>
    <row r="687" ht="13.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89"/>
      <c r="AB687" s="11"/>
      <c r="AC687" s="264"/>
      <c r="AD687" s="11"/>
      <c r="AE687" s="11"/>
      <c r="AF687" s="11"/>
      <c r="AG687" s="11"/>
      <c r="AH687" s="11"/>
      <c r="AI687" s="11"/>
      <c r="AJ687" s="11"/>
      <c r="AK687" s="11"/>
    </row>
    <row r="688" ht="13.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89"/>
      <c r="AB688" s="11"/>
      <c r="AC688" s="264"/>
      <c r="AD688" s="11"/>
      <c r="AE688" s="11"/>
      <c r="AF688" s="11"/>
      <c r="AG688" s="11"/>
      <c r="AH688" s="11"/>
      <c r="AI688" s="11"/>
      <c r="AJ688" s="11"/>
      <c r="AK688" s="11"/>
    </row>
    <row r="689" ht="13.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89"/>
      <c r="AB689" s="11"/>
      <c r="AC689" s="264"/>
      <c r="AD689" s="11"/>
      <c r="AE689" s="11"/>
      <c r="AF689" s="11"/>
      <c r="AG689" s="11"/>
      <c r="AH689" s="11"/>
      <c r="AI689" s="11"/>
      <c r="AJ689" s="11"/>
      <c r="AK689" s="11"/>
    </row>
    <row r="690" ht="13.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89"/>
      <c r="AB690" s="11"/>
      <c r="AC690" s="264"/>
      <c r="AD690" s="11"/>
      <c r="AE690" s="11"/>
      <c r="AF690" s="11"/>
      <c r="AG690" s="11"/>
      <c r="AH690" s="11"/>
      <c r="AI690" s="11"/>
      <c r="AJ690" s="11"/>
      <c r="AK690" s="11"/>
    </row>
    <row r="691" ht="13.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89"/>
      <c r="AB691" s="11"/>
      <c r="AC691" s="264"/>
      <c r="AD691" s="11"/>
      <c r="AE691" s="11"/>
      <c r="AF691" s="11"/>
      <c r="AG691" s="11"/>
      <c r="AH691" s="11"/>
      <c r="AI691" s="11"/>
      <c r="AJ691" s="11"/>
      <c r="AK691" s="11"/>
    </row>
    <row r="692" ht="13.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89"/>
      <c r="AB692" s="11"/>
      <c r="AC692" s="264"/>
      <c r="AD692" s="11"/>
      <c r="AE692" s="11"/>
      <c r="AF692" s="11"/>
      <c r="AG692" s="11"/>
      <c r="AH692" s="11"/>
      <c r="AI692" s="11"/>
      <c r="AJ692" s="11"/>
      <c r="AK692" s="11"/>
    </row>
    <row r="693" ht="13.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89"/>
      <c r="AB693" s="11"/>
      <c r="AC693" s="264"/>
      <c r="AD693" s="11"/>
      <c r="AE693" s="11"/>
      <c r="AF693" s="11"/>
      <c r="AG693" s="11"/>
      <c r="AH693" s="11"/>
      <c r="AI693" s="11"/>
      <c r="AJ693" s="11"/>
      <c r="AK693" s="11"/>
    </row>
    <row r="694" ht="13.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89"/>
      <c r="AB694" s="11"/>
      <c r="AC694" s="264"/>
      <c r="AD694" s="11"/>
      <c r="AE694" s="11"/>
      <c r="AF694" s="11"/>
      <c r="AG694" s="11"/>
      <c r="AH694" s="11"/>
      <c r="AI694" s="11"/>
      <c r="AJ694" s="11"/>
      <c r="AK694" s="11"/>
    </row>
    <row r="695" ht="13.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89"/>
      <c r="AB695" s="11"/>
      <c r="AC695" s="264"/>
      <c r="AD695" s="11"/>
      <c r="AE695" s="11"/>
      <c r="AF695" s="11"/>
      <c r="AG695" s="11"/>
      <c r="AH695" s="11"/>
      <c r="AI695" s="11"/>
      <c r="AJ695" s="11"/>
      <c r="AK695" s="11"/>
    </row>
    <row r="696" ht="13.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89"/>
      <c r="AB696" s="11"/>
      <c r="AC696" s="264"/>
      <c r="AD696" s="11"/>
      <c r="AE696" s="11"/>
      <c r="AF696" s="11"/>
      <c r="AG696" s="11"/>
      <c r="AH696" s="11"/>
      <c r="AI696" s="11"/>
      <c r="AJ696" s="11"/>
      <c r="AK696" s="11"/>
    </row>
    <row r="697" ht="13.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89"/>
      <c r="AB697" s="11"/>
      <c r="AC697" s="264"/>
      <c r="AD697" s="11"/>
      <c r="AE697" s="11"/>
      <c r="AF697" s="11"/>
      <c r="AG697" s="11"/>
      <c r="AH697" s="11"/>
      <c r="AI697" s="11"/>
      <c r="AJ697" s="11"/>
      <c r="AK697" s="11"/>
    </row>
    <row r="698" ht="13.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89"/>
      <c r="AB698" s="11"/>
      <c r="AC698" s="264"/>
      <c r="AD698" s="11"/>
      <c r="AE698" s="11"/>
      <c r="AF698" s="11"/>
      <c r="AG698" s="11"/>
      <c r="AH698" s="11"/>
      <c r="AI698" s="11"/>
      <c r="AJ698" s="11"/>
      <c r="AK698" s="11"/>
    </row>
    <row r="699" ht="13.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89"/>
      <c r="AB699" s="11"/>
      <c r="AC699" s="264"/>
      <c r="AD699" s="11"/>
      <c r="AE699" s="11"/>
      <c r="AF699" s="11"/>
      <c r="AG699" s="11"/>
      <c r="AH699" s="11"/>
      <c r="AI699" s="11"/>
      <c r="AJ699" s="11"/>
      <c r="AK699" s="11"/>
    </row>
    <row r="700" ht="13.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89"/>
      <c r="AB700" s="11"/>
      <c r="AC700" s="264"/>
      <c r="AD700" s="11"/>
      <c r="AE700" s="11"/>
      <c r="AF700" s="11"/>
      <c r="AG700" s="11"/>
      <c r="AH700" s="11"/>
      <c r="AI700" s="11"/>
      <c r="AJ700" s="11"/>
      <c r="AK700" s="11"/>
    </row>
    <row r="701" ht="13.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89"/>
      <c r="AB701" s="11"/>
      <c r="AC701" s="264"/>
      <c r="AD701" s="11"/>
      <c r="AE701" s="11"/>
      <c r="AF701" s="11"/>
      <c r="AG701" s="11"/>
      <c r="AH701" s="11"/>
      <c r="AI701" s="11"/>
      <c r="AJ701" s="11"/>
      <c r="AK701" s="11"/>
    </row>
    <row r="702" ht="13.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89"/>
      <c r="AB702" s="11"/>
      <c r="AC702" s="264"/>
      <c r="AD702" s="11"/>
      <c r="AE702" s="11"/>
      <c r="AF702" s="11"/>
      <c r="AG702" s="11"/>
      <c r="AH702" s="11"/>
      <c r="AI702" s="11"/>
      <c r="AJ702" s="11"/>
      <c r="AK702" s="11"/>
    </row>
    <row r="703" ht="13.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89"/>
      <c r="AB703" s="11"/>
      <c r="AC703" s="264"/>
      <c r="AD703" s="11"/>
      <c r="AE703" s="11"/>
      <c r="AF703" s="11"/>
      <c r="AG703" s="11"/>
      <c r="AH703" s="11"/>
      <c r="AI703" s="11"/>
      <c r="AJ703" s="11"/>
      <c r="AK703" s="11"/>
    </row>
    <row r="704" ht="13.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89"/>
      <c r="AB704" s="11"/>
      <c r="AC704" s="264"/>
      <c r="AD704" s="11"/>
      <c r="AE704" s="11"/>
      <c r="AF704" s="11"/>
      <c r="AG704" s="11"/>
      <c r="AH704" s="11"/>
      <c r="AI704" s="11"/>
      <c r="AJ704" s="11"/>
      <c r="AK704" s="11"/>
    </row>
    <row r="705" ht="13.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89"/>
      <c r="AB705" s="11"/>
      <c r="AC705" s="264"/>
      <c r="AD705" s="11"/>
      <c r="AE705" s="11"/>
      <c r="AF705" s="11"/>
      <c r="AG705" s="11"/>
      <c r="AH705" s="11"/>
      <c r="AI705" s="11"/>
      <c r="AJ705" s="11"/>
      <c r="AK705" s="11"/>
    </row>
    <row r="706" ht="13.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89"/>
      <c r="AB706" s="11"/>
      <c r="AC706" s="264"/>
      <c r="AD706" s="11"/>
      <c r="AE706" s="11"/>
      <c r="AF706" s="11"/>
      <c r="AG706" s="11"/>
      <c r="AH706" s="11"/>
      <c r="AI706" s="11"/>
      <c r="AJ706" s="11"/>
      <c r="AK706" s="11"/>
    </row>
    <row r="707" ht="13.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89"/>
      <c r="AB707" s="11"/>
      <c r="AC707" s="264"/>
      <c r="AD707" s="11"/>
      <c r="AE707" s="11"/>
      <c r="AF707" s="11"/>
      <c r="AG707" s="11"/>
      <c r="AH707" s="11"/>
      <c r="AI707" s="11"/>
      <c r="AJ707" s="11"/>
      <c r="AK707" s="11"/>
    </row>
    <row r="708" ht="13.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89"/>
      <c r="AB708" s="11"/>
      <c r="AC708" s="264"/>
      <c r="AD708" s="11"/>
      <c r="AE708" s="11"/>
      <c r="AF708" s="11"/>
      <c r="AG708" s="11"/>
      <c r="AH708" s="11"/>
      <c r="AI708" s="11"/>
      <c r="AJ708" s="11"/>
      <c r="AK708" s="11"/>
    </row>
    <row r="709" ht="13.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89"/>
      <c r="AB709" s="11"/>
      <c r="AC709" s="264"/>
      <c r="AD709" s="11"/>
      <c r="AE709" s="11"/>
      <c r="AF709" s="11"/>
      <c r="AG709" s="11"/>
      <c r="AH709" s="11"/>
      <c r="AI709" s="11"/>
      <c r="AJ709" s="11"/>
      <c r="AK709" s="11"/>
    </row>
    <row r="710" ht="13.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89"/>
      <c r="AB710" s="11"/>
      <c r="AC710" s="264"/>
      <c r="AD710" s="11"/>
      <c r="AE710" s="11"/>
      <c r="AF710" s="11"/>
      <c r="AG710" s="11"/>
      <c r="AH710" s="11"/>
      <c r="AI710" s="11"/>
      <c r="AJ710" s="11"/>
      <c r="AK710" s="11"/>
    </row>
    <row r="711" ht="13.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89"/>
      <c r="AB711" s="11"/>
      <c r="AC711" s="264"/>
      <c r="AD711" s="11"/>
      <c r="AE711" s="11"/>
      <c r="AF711" s="11"/>
      <c r="AG711" s="11"/>
      <c r="AH711" s="11"/>
      <c r="AI711" s="11"/>
      <c r="AJ711" s="11"/>
      <c r="AK711" s="11"/>
    </row>
    <row r="712" ht="13.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89"/>
      <c r="AB712" s="11"/>
      <c r="AC712" s="264"/>
      <c r="AD712" s="11"/>
      <c r="AE712" s="11"/>
      <c r="AF712" s="11"/>
      <c r="AG712" s="11"/>
      <c r="AH712" s="11"/>
      <c r="AI712" s="11"/>
      <c r="AJ712" s="11"/>
      <c r="AK712" s="11"/>
    </row>
    <row r="713" ht="13.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89"/>
      <c r="AB713" s="11"/>
      <c r="AC713" s="264"/>
      <c r="AD713" s="11"/>
      <c r="AE713" s="11"/>
      <c r="AF713" s="11"/>
      <c r="AG713" s="11"/>
      <c r="AH713" s="11"/>
      <c r="AI713" s="11"/>
      <c r="AJ713" s="11"/>
      <c r="AK713" s="11"/>
    </row>
    <row r="714" ht="13.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89"/>
      <c r="AB714" s="11"/>
      <c r="AC714" s="264"/>
      <c r="AD714" s="11"/>
      <c r="AE714" s="11"/>
      <c r="AF714" s="11"/>
      <c r="AG714" s="11"/>
      <c r="AH714" s="11"/>
      <c r="AI714" s="11"/>
      <c r="AJ714" s="11"/>
      <c r="AK714" s="11"/>
    </row>
    <row r="715" ht="13.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89"/>
      <c r="AB715" s="11"/>
      <c r="AC715" s="264"/>
      <c r="AD715" s="11"/>
      <c r="AE715" s="11"/>
      <c r="AF715" s="11"/>
      <c r="AG715" s="11"/>
      <c r="AH715" s="11"/>
      <c r="AI715" s="11"/>
      <c r="AJ715" s="11"/>
      <c r="AK715" s="11"/>
    </row>
    <row r="716" ht="13.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89"/>
      <c r="AB716" s="11"/>
      <c r="AC716" s="264"/>
      <c r="AD716" s="11"/>
      <c r="AE716" s="11"/>
      <c r="AF716" s="11"/>
      <c r="AG716" s="11"/>
      <c r="AH716" s="11"/>
      <c r="AI716" s="11"/>
      <c r="AJ716" s="11"/>
      <c r="AK716" s="11"/>
    </row>
    <row r="717" ht="13.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89"/>
      <c r="AB717" s="11"/>
      <c r="AC717" s="264"/>
      <c r="AD717" s="11"/>
      <c r="AE717" s="11"/>
      <c r="AF717" s="11"/>
      <c r="AG717" s="11"/>
      <c r="AH717" s="11"/>
      <c r="AI717" s="11"/>
      <c r="AJ717" s="11"/>
      <c r="AK717" s="11"/>
    </row>
    <row r="718" ht="13.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89"/>
      <c r="AB718" s="11"/>
      <c r="AC718" s="264"/>
      <c r="AD718" s="11"/>
      <c r="AE718" s="11"/>
      <c r="AF718" s="11"/>
      <c r="AG718" s="11"/>
      <c r="AH718" s="11"/>
      <c r="AI718" s="11"/>
      <c r="AJ718" s="11"/>
      <c r="AK718" s="11"/>
    </row>
    <row r="719" ht="13.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89"/>
      <c r="AB719" s="11"/>
      <c r="AC719" s="264"/>
      <c r="AD719" s="11"/>
      <c r="AE719" s="11"/>
      <c r="AF719" s="11"/>
      <c r="AG719" s="11"/>
      <c r="AH719" s="11"/>
      <c r="AI719" s="11"/>
      <c r="AJ719" s="11"/>
      <c r="AK719" s="11"/>
    </row>
    <row r="720" ht="13.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89"/>
      <c r="AB720" s="11"/>
      <c r="AC720" s="264"/>
      <c r="AD720" s="11"/>
      <c r="AE720" s="11"/>
      <c r="AF720" s="11"/>
      <c r="AG720" s="11"/>
      <c r="AH720" s="11"/>
      <c r="AI720" s="11"/>
      <c r="AJ720" s="11"/>
      <c r="AK720" s="11"/>
    </row>
    <row r="721" ht="13.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89"/>
      <c r="AB721" s="11"/>
      <c r="AC721" s="264"/>
      <c r="AD721" s="11"/>
      <c r="AE721" s="11"/>
      <c r="AF721" s="11"/>
      <c r="AG721" s="11"/>
      <c r="AH721" s="11"/>
      <c r="AI721" s="11"/>
      <c r="AJ721" s="11"/>
      <c r="AK721" s="11"/>
    </row>
    <row r="722" ht="13.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89"/>
      <c r="AB722" s="11"/>
      <c r="AC722" s="264"/>
      <c r="AD722" s="11"/>
      <c r="AE722" s="11"/>
      <c r="AF722" s="11"/>
      <c r="AG722" s="11"/>
      <c r="AH722" s="11"/>
      <c r="AI722" s="11"/>
      <c r="AJ722" s="11"/>
      <c r="AK722" s="11"/>
    </row>
    <row r="723" ht="13.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89"/>
      <c r="AB723" s="11"/>
      <c r="AC723" s="264"/>
      <c r="AD723" s="11"/>
      <c r="AE723" s="11"/>
      <c r="AF723" s="11"/>
      <c r="AG723" s="11"/>
      <c r="AH723" s="11"/>
      <c r="AI723" s="11"/>
      <c r="AJ723" s="11"/>
      <c r="AK723" s="11"/>
    </row>
    <row r="724" ht="13.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89"/>
      <c r="AB724" s="11"/>
      <c r="AC724" s="264"/>
      <c r="AD724" s="11"/>
      <c r="AE724" s="11"/>
      <c r="AF724" s="11"/>
      <c r="AG724" s="11"/>
      <c r="AH724" s="11"/>
      <c r="AI724" s="11"/>
      <c r="AJ724" s="11"/>
      <c r="AK724" s="11"/>
    </row>
    <row r="725" ht="13.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89"/>
      <c r="AB725" s="11"/>
      <c r="AC725" s="264"/>
      <c r="AD725" s="11"/>
      <c r="AE725" s="11"/>
      <c r="AF725" s="11"/>
      <c r="AG725" s="11"/>
      <c r="AH725" s="11"/>
      <c r="AI725" s="11"/>
      <c r="AJ725" s="11"/>
      <c r="AK725" s="11"/>
    </row>
    <row r="726" ht="13.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89"/>
      <c r="AB726" s="11"/>
      <c r="AC726" s="264"/>
      <c r="AD726" s="11"/>
      <c r="AE726" s="11"/>
      <c r="AF726" s="11"/>
      <c r="AG726" s="11"/>
      <c r="AH726" s="11"/>
      <c r="AI726" s="11"/>
      <c r="AJ726" s="11"/>
      <c r="AK726" s="11"/>
    </row>
    <row r="727" ht="13.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89"/>
      <c r="AB727" s="11"/>
      <c r="AC727" s="264"/>
      <c r="AD727" s="11"/>
      <c r="AE727" s="11"/>
      <c r="AF727" s="11"/>
      <c r="AG727" s="11"/>
      <c r="AH727" s="11"/>
      <c r="AI727" s="11"/>
      <c r="AJ727" s="11"/>
      <c r="AK727" s="11"/>
    </row>
    <row r="728" ht="13.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89"/>
      <c r="AB728" s="11"/>
      <c r="AC728" s="264"/>
      <c r="AD728" s="11"/>
      <c r="AE728" s="11"/>
      <c r="AF728" s="11"/>
      <c r="AG728" s="11"/>
      <c r="AH728" s="11"/>
      <c r="AI728" s="11"/>
      <c r="AJ728" s="11"/>
      <c r="AK728" s="11"/>
    </row>
    <row r="729" ht="13.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89"/>
      <c r="AB729" s="11"/>
      <c r="AC729" s="264"/>
      <c r="AD729" s="11"/>
      <c r="AE729" s="11"/>
      <c r="AF729" s="11"/>
      <c r="AG729" s="11"/>
      <c r="AH729" s="11"/>
      <c r="AI729" s="11"/>
      <c r="AJ729" s="11"/>
      <c r="AK729" s="11"/>
    </row>
    <row r="730" ht="13.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89"/>
      <c r="AB730" s="11"/>
      <c r="AC730" s="264"/>
      <c r="AD730" s="11"/>
      <c r="AE730" s="11"/>
      <c r="AF730" s="11"/>
      <c r="AG730" s="11"/>
      <c r="AH730" s="11"/>
      <c r="AI730" s="11"/>
      <c r="AJ730" s="11"/>
      <c r="AK730" s="11"/>
    </row>
    <row r="731" ht="13.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89"/>
      <c r="AB731" s="11"/>
      <c r="AC731" s="264"/>
      <c r="AD731" s="11"/>
      <c r="AE731" s="11"/>
      <c r="AF731" s="11"/>
      <c r="AG731" s="11"/>
      <c r="AH731" s="11"/>
      <c r="AI731" s="11"/>
      <c r="AJ731" s="11"/>
      <c r="AK731" s="11"/>
    </row>
    <row r="732" ht="13.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89"/>
      <c r="AB732" s="11"/>
      <c r="AC732" s="264"/>
      <c r="AD732" s="11"/>
      <c r="AE732" s="11"/>
      <c r="AF732" s="11"/>
      <c r="AG732" s="11"/>
      <c r="AH732" s="11"/>
      <c r="AI732" s="11"/>
      <c r="AJ732" s="11"/>
      <c r="AK732" s="11"/>
    </row>
    <row r="733" ht="13.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89"/>
      <c r="AB733" s="11"/>
      <c r="AC733" s="264"/>
      <c r="AD733" s="11"/>
      <c r="AE733" s="11"/>
      <c r="AF733" s="11"/>
      <c r="AG733" s="11"/>
      <c r="AH733" s="11"/>
      <c r="AI733" s="11"/>
      <c r="AJ733" s="11"/>
      <c r="AK733" s="11"/>
    </row>
    <row r="734" ht="13.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89"/>
      <c r="AB734" s="11"/>
      <c r="AC734" s="264"/>
      <c r="AD734" s="11"/>
      <c r="AE734" s="11"/>
      <c r="AF734" s="11"/>
      <c r="AG734" s="11"/>
      <c r="AH734" s="11"/>
      <c r="AI734" s="11"/>
      <c r="AJ734" s="11"/>
      <c r="AK734" s="11"/>
    </row>
    <row r="735" ht="13.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89"/>
      <c r="AB735" s="11"/>
      <c r="AC735" s="264"/>
      <c r="AD735" s="11"/>
      <c r="AE735" s="11"/>
      <c r="AF735" s="11"/>
      <c r="AG735" s="11"/>
      <c r="AH735" s="11"/>
      <c r="AI735" s="11"/>
      <c r="AJ735" s="11"/>
      <c r="AK735" s="11"/>
    </row>
    <row r="736" ht="13.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89"/>
      <c r="AB736" s="11"/>
      <c r="AC736" s="264"/>
      <c r="AD736" s="11"/>
      <c r="AE736" s="11"/>
      <c r="AF736" s="11"/>
      <c r="AG736" s="11"/>
      <c r="AH736" s="11"/>
      <c r="AI736" s="11"/>
      <c r="AJ736" s="11"/>
      <c r="AK736" s="11"/>
    </row>
    <row r="737" ht="13.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89"/>
      <c r="AB737" s="11"/>
      <c r="AC737" s="264"/>
      <c r="AD737" s="11"/>
      <c r="AE737" s="11"/>
      <c r="AF737" s="11"/>
      <c r="AG737" s="11"/>
      <c r="AH737" s="11"/>
      <c r="AI737" s="11"/>
      <c r="AJ737" s="11"/>
      <c r="AK737" s="11"/>
    </row>
    <row r="738" ht="13.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89"/>
      <c r="AB738" s="11"/>
      <c r="AC738" s="264"/>
      <c r="AD738" s="11"/>
      <c r="AE738" s="11"/>
      <c r="AF738" s="11"/>
      <c r="AG738" s="11"/>
      <c r="AH738" s="11"/>
      <c r="AI738" s="11"/>
      <c r="AJ738" s="11"/>
      <c r="AK738" s="11"/>
    </row>
    <row r="739" ht="13.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89"/>
      <c r="AB739" s="11"/>
      <c r="AC739" s="264"/>
      <c r="AD739" s="11"/>
      <c r="AE739" s="11"/>
      <c r="AF739" s="11"/>
      <c r="AG739" s="11"/>
      <c r="AH739" s="11"/>
      <c r="AI739" s="11"/>
      <c r="AJ739" s="11"/>
      <c r="AK739" s="11"/>
    </row>
    <row r="740" ht="13.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89"/>
      <c r="AB740" s="11"/>
      <c r="AC740" s="264"/>
      <c r="AD740" s="11"/>
      <c r="AE740" s="11"/>
      <c r="AF740" s="11"/>
      <c r="AG740" s="11"/>
      <c r="AH740" s="11"/>
      <c r="AI740" s="11"/>
      <c r="AJ740" s="11"/>
      <c r="AK740" s="11"/>
    </row>
    <row r="741" ht="13.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89"/>
      <c r="AB741" s="11"/>
      <c r="AC741" s="264"/>
      <c r="AD741" s="11"/>
      <c r="AE741" s="11"/>
      <c r="AF741" s="11"/>
      <c r="AG741" s="11"/>
      <c r="AH741" s="11"/>
      <c r="AI741" s="11"/>
      <c r="AJ741" s="11"/>
      <c r="AK741" s="11"/>
    </row>
    <row r="742" ht="13.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89"/>
      <c r="AB742" s="11"/>
      <c r="AC742" s="264"/>
      <c r="AD742" s="11"/>
      <c r="AE742" s="11"/>
      <c r="AF742" s="11"/>
      <c r="AG742" s="11"/>
      <c r="AH742" s="11"/>
      <c r="AI742" s="11"/>
      <c r="AJ742" s="11"/>
      <c r="AK742" s="11"/>
    </row>
    <row r="743" ht="13.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89"/>
      <c r="AB743" s="11"/>
      <c r="AC743" s="264"/>
      <c r="AD743" s="11"/>
      <c r="AE743" s="11"/>
      <c r="AF743" s="11"/>
      <c r="AG743" s="11"/>
      <c r="AH743" s="11"/>
      <c r="AI743" s="11"/>
      <c r="AJ743" s="11"/>
      <c r="AK743" s="11"/>
    </row>
    <row r="744" ht="13.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89"/>
      <c r="AB744" s="11"/>
      <c r="AC744" s="264"/>
      <c r="AD744" s="11"/>
      <c r="AE744" s="11"/>
      <c r="AF744" s="11"/>
      <c r="AG744" s="11"/>
      <c r="AH744" s="11"/>
      <c r="AI744" s="11"/>
      <c r="AJ744" s="11"/>
      <c r="AK744" s="11"/>
    </row>
    <row r="745" ht="13.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89"/>
      <c r="AB745" s="11"/>
      <c r="AC745" s="264"/>
      <c r="AD745" s="11"/>
      <c r="AE745" s="11"/>
      <c r="AF745" s="11"/>
      <c r="AG745" s="11"/>
      <c r="AH745" s="11"/>
      <c r="AI745" s="11"/>
      <c r="AJ745" s="11"/>
      <c r="AK745" s="11"/>
    </row>
    <row r="746" ht="13.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89"/>
      <c r="AB746" s="11"/>
      <c r="AC746" s="264"/>
      <c r="AD746" s="11"/>
      <c r="AE746" s="11"/>
      <c r="AF746" s="11"/>
      <c r="AG746" s="11"/>
      <c r="AH746" s="11"/>
      <c r="AI746" s="11"/>
      <c r="AJ746" s="11"/>
      <c r="AK746" s="11"/>
    </row>
    <row r="747" ht="13.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89"/>
      <c r="AB747" s="11"/>
      <c r="AC747" s="264"/>
      <c r="AD747" s="11"/>
      <c r="AE747" s="11"/>
      <c r="AF747" s="11"/>
      <c r="AG747" s="11"/>
      <c r="AH747" s="11"/>
      <c r="AI747" s="11"/>
      <c r="AJ747" s="11"/>
      <c r="AK747" s="11"/>
    </row>
    <row r="748" ht="13.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89"/>
      <c r="AB748" s="11"/>
      <c r="AC748" s="264"/>
      <c r="AD748" s="11"/>
      <c r="AE748" s="11"/>
      <c r="AF748" s="11"/>
      <c r="AG748" s="11"/>
      <c r="AH748" s="11"/>
      <c r="AI748" s="11"/>
      <c r="AJ748" s="11"/>
      <c r="AK748" s="11"/>
    </row>
    <row r="749" ht="13.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89"/>
      <c r="AB749" s="11"/>
      <c r="AC749" s="264"/>
      <c r="AD749" s="11"/>
      <c r="AE749" s="11"/>
      <c r="AF749" s="11"/>
      <c r="AG749" s="11"/>
      <c r="AH749" s="11"/>
      <c r="AI749" s="11"/>
      <c r="AJ749" s="11"/>
      <c r="AK749" s="11"/>
    </row>
    <row r="750" ht="13.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89"/>
      <c r="AB750" s="11"/>
      <c r="AC750" s="264"/>
      <c r="AD750" s="11"/>
      <c r="AE750" s="11"/>
      <c r="AF750" s="11"/>
      <c r="AG750" s="11"/>
      <c r="AH750" s="11"/>
      <c r="AI750" s="11"/>
      <c r="AJ750" s="11"/>
      <c r="AK750" s="11"/>
    </row>
    <row r="751" ht="13.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89"/>
      <c r="AB751" s="11"/>
      <c r="AC751" s="264"/>
      <c r="AD751" s="11"/>
      <c r="AE751" s="11"/>
      <c r="AF751" s="11"/>
      <c r="AG751" s="11"/>
      <c r="AH751" s="11"/>
      <c r="AI751" s="11"/>
      <c r="AJ751" s="11"/>
      <c r="AK751" s="11"/>
    </row>
    <row r="752" ht="13.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89"/>
      <c r="AB752" s="11"/>
      <c r="AC752" s="264"/>
      <c r="AD752" s="11"/>
      <c r="AE752" s="11"/>
      <c r="AF752" s="11"/>
      <c r="AG752" s="11"/>
      <c r="AH752" s="11"/>
      <c r="AI752" s="11"/>
      <c r="AJ752" s="11"/>
      <c r="AK752" s="11"/>
    </row>
    <row r="753" ht="13.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89"/>
      <c r="AB753" s="11"/>
      <c r="AC753" s="264"/>
      <c r="AD753" s="11"/>
      <c r="AE753" s="11"/>
      <c r="AF753" s="11"/>
      <c r="AG753" s="11"/>
      <c r="AH753" s="11"/>
      <c r="AI753" s="11"/>
      <c r="AJ753" s="11"/>
      <c r="AK753" s="11"/>
    </row>
    <row r="754" ht="13.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89"/>
      <c r="AB754" s="11"/>
      <c r="AC754" s="264"/>
      <c r="AD754" s="11"/>
      <c r="AE754" s="11"/>
      <c r="AF754" s="11"/>
      <c r="AG754" s="11"/>
      <c r="AH754" s="11"/>
      <c r="AI754" s="11"/>
      <c r="AJ754" s="11"/>
      <c r="AK754" s="11"/>
    </row>
    <row r="755" ht="13.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89"/>
      <c r="AB755" s="11"/>
      <c r="AC755" s="264"/>
      <c r="AD755" s="11"/>
      <c r="AE755" s="11"/>
      <c r="AF755" s="11"/>
      <c r="AG755" s="11"/>
      <c r="AH755" s="11"/>
      <c r="AI755" s="11"/>
      <c r="AJ755" s="11"/>
      <c r="AK755" s="11"/>
    </row>
    <row r="756" ht="13.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89"/>
      <c r="AB756" s="11"/>
      <c r="AC756" s="264"/>
      <c r="AD756" s="11"/>
      <c r="AE756" s="11"/>
      <c r="AF756" s="11"/>
      <c r="AG756" s="11"/>
      <c r="AH756" s="11"/>
      <c r="AI756" s="11"/>
      <c r="AJ756" s="11"/>
      <c r="AK756" s="11"/>
    </row>
    <row r="757" ht="13.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89"/>
      <c r="AB757" s="11"/>
      <c r="AC757" s="264"/>
      <c r="AD757" s="11"/>
      <c r="AE757" s="11"/>
      <c r="AF757" s="11"/>
      <c r="AG757" s="11"/>
      <c r="AH757" s="11"/>
      <c r="AI757" s="11"/>
      <c r="AJ757" s="11"/>
      <c r="AK757" s="11"/>
    </row>
    <row r="758" ht="13.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89"/>
      <c r="AB758" s="11"/>
      <c r="AC758" s="264"/>
      <c r="AD758" s="11"/>
      <c r="AE758" s="11"/>
      <c r="AF758" s="11"/>
      <c r="AG758" s="11"/>
      <c r="AH758" s="11"/>
      <c r="AI758" s="11"/>
      <c r="AJ758" s="11"/>
      <c r="AK758" s="11"/>
    </row>
    <row r="759" ht="13.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89"/>
      <c r="AB759" s="11"/>
      <c r="AC759" s="264"/>
      <c r="AD759" s="11"/>
      <c r="AE759" s="11"/>
      <c r="AF759" s="11"/>
      <c r="AG759" s="11"/>
      <c r="AH759" s="11"/>
      <c r="AI759" s="11"/>
      <c r="AJ759" s="11"/>
      <c r="AK759" s="11"/>
    </row>
    <row r="760" ht="13.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89"/>
      <c r="AB760" s="11"/>
      <c r="AC760" s="264"/>
      <c r="AD760" s="11"/>
      <c r="AE760" s="11"/>
      <c r="AF760" s="11"/>
      <c r="AG760" s="11"/>
      <c r="AH760" s="11"/>
      <c r="AI760" s="11"/>
      <c r="AJ760" s="11"/>
      <c r="AK760" s="11"/>
    </row>
    <row r="761" ht="13.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89"/>
      <c r="AB761" s="11"/>
      <c r="AC761" s="264"/>
      <c r="AD761" s="11"/>
      <c r="AE761" s="11"/>
      <c r="AF761" s="11"/>
      <c r="AG761" s="11"/>
      <c r="AH761" s="11"/>
      <c r="AI761" s="11"/>
      <c r="AJ761" s="11"/>
      <c r="AK761" s="11"/>
    </row>
    <row r="762" ht="13.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89"/>
      <c r="AB762" s="11"/>
      <c r="AC762" s="264"/>
      <c r="AD762" s="11"/>
      <c r="AE762" s="11"/>
      <c r="AF762" s="11"/>
      <c r="AG762" s="11"/>
      <c r="AH762" s="11"/>
      <c r="AI762" s="11"/>
      <c r="AJ762" s="11"/>
      <c r="AK762" s="11"/>
    </row>
    <row r="763" ht="13.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89"/>
      <c r="AB763" s="11"/>
      <c r="AC763" s="264"/>
      <c r="AD763" s="11"/>
      <c r="AE763" s="11"/>
      <c r="AF763" s="11"/>
      <c r="AG763" s="11"/>
      <c r="AH763" s="11"/>
      <c r="AI763" s="11"/>
      <c r="AJ763" s="11"/>
      <c r="AK763" s="11"/>
    </row>
    <row r="764" ht="13.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89"/>
      <c r="AB764" s="11"/>
      <c r="AC764" s="264"/>
      <c r="AD764" s="11"/>
      <c r="AE764" s="11"/>
      <c r="AF764" s="11"/>
      <c r="AG764" s="11"/>
      <c r="AH764" s="11"/>
      <c r="AI764" s="11"/>
      <c r="AJ764" s="11"/>
      <c r="AK764" s="11"/>
    </row>
    <row r="765" ht="13.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89"/>
      <c r="AB765" s="11"/>
      <c r="AC765" s="264"/>
      <c r="AD765" s="11"/>
      <c r="AE765" s="11"/>
      <c r="AF765" s="11"/>
      <c r="AG765" s="11"/>
      <c r="AH765" s="11"/>
      <c r="AI765" s="11"/>
      <c r="AJ765" s="11"/>
      <c r="AK765" s="11"/>
    </row>
    <row r="766" ht="13.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89"/>
      <c r="AB766" s="11"/>
      <c r="AC766" s="264"/>
      <c r="AD766" s="11"/>
      <c r="AE766" s="11"/>
      <c r="AF766" s="11"/>
      <c r="AG766" s="11"/>
      <c r="AH766" s="11"/>
      <c r="AI766" s="11"/>
      <c r="AJ766" s="11"/>
      <c r="AK766" s="11"/>
    </row>
    <row r="767" ht="13.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89"/>
      <c r="AB767" s="11"/>
      <c r="AC767" s="264"/>
      <c r="AD767" s="11"/>
      <c r="AE767" s="11"/>
      <c r="AF767" s="11"/>
      <c r="AG767" s="11"/>
      <c r="AH767" s="11"/>
      <c r="AI767" s="11"/>
      <c r="AJ767" s="11"/>
      <c r="AK767" s="11"/>
    </row>
    <row r="768" ht="13.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89"/>
      <c r="AB768" s="11"/>
      <c r="AC768" s="264"/>
      <c r="AD768" s="11"/>
      <c r="AE768" s="11"/>
      <c r="AF768" s="11"/>
      <c r="AG768" s="11"/>
      <c r="AH768" s="11"/>
      <c r="AI768" s="11"/>
      <c r="AJ768" s="11"/>
      <c r="AK768" s="11"/>
    </row>
    <row r="769" ht="13.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89"/>
      <c r="AB769" s="11"/>
      <c r="AC769" s="264"/>
      <c r="AD769" s="11"/>
      <c r="AE769" s="11"/>
      <c r="AF769" s="11"/>
      <c r="AG769" s="11"/>
      <c r="AH769" s="11"/>
      <c r="AI769" s="11"/>
      <c r="AJ769" s="11"/>
      <c r="AK769" s="11"/>
    </row>
    <row r="770" ht="13.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89"/>
      <c r="AB770" s="11"/>
      <c r="AC770" s="264"/>
      <c r="AD770" s="11"/>
      <c r="AE770" s="11"/>
      <c r="AF770" s="11"/>
      <c r="AG770" s="11"/>
      <c r="AH770" s="11"/>
      <c r="AI770" s="11"/>
      <c r="AJ770" s="11"/>
      <c r="AK770" s="11"/>
    </row>
    <row r="771" ht="13.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89"/>
      <c r="AB771" s="11"/>
      <c r="AC771" s="264"/>
      <c r="AD771" s="11"/>
      <c r="AE771" s="11"/>
      <c r="AF771" s="11"/>
      <c r="AG771" s="11"/>
      <c r="AH771" s="11"/>
      <c r="AI771" s="11"/>
      <c r="AJ771" s="11"/>
      <c r="AK771" s="11"/>
    </row>
    <row r="772" ht="13.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89"/>
      <c r="AB772" s="11"/>
      <c r="AC772" s="264"/>
      <c r="AD772" s="11"/>
      <c r="AE772" s="11"/>
      <c r="AF772" s="11"/>
      <c r="AG772" s="11"/>
      <c r="AH772" s="11"/>
      <c r="AI772" s="11"/>
      <c r="AJ772" s="11"/>
      <c r="AK772" s="11"/>
    </row>
    <row r="773" ht="13.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89"/>
      <c r="AB773" s="11"/>
      <c r="AC773" s="264"/>
      <c r="AD773" s="11"/>
      <c r="AE773" s="11"/>
      <c r="AF773" s="11"/>
      <c r="AG773" s="11"/>
      <c r="AH773" s="11"/>
      <c r="AI773" s="11"/>
      <c r="AJ773" s="11"/>
      <c r="AK773" s="11"/>
    </row>
    <row r="774" ht="13.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89"/>
      <c r="AB774" s="11"/>
      <c r="AC774" s="264"/>
      <c r="AD774" s="11"/>
      <c r="AE774" s="11"/>
      <c r="AF774" s="11"/>
      <c r="AG774" s="11"/>
      <c r="AH774" s="11"/>
      <c r="AI774" s="11"/>
      <c r="AJ774" s="11"/>
      <c r="AK774" s="11"/>
    </row>
    <row r="775" ht="13.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89"/>
      <c r="AB775" s="11"/>
      <c r="AC775" s="264"/>
      <c r="AD775" s="11"/>
      <c r="AE775" s="11"/>
      <c r="AF775" s="11"/>
      <c r="AG775" s="11"/>
      <c r="AH775" s="11"/>
      <c r="AI775" s="11"/>
      <c r="AJ775" s="11"/>
      <c r="AK775" s="11"/>
    </row>
    <row r="776" ht="13.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89"/>
      <c r="AB776" s="11"/>
      <c r="AC776" s="264"/>
      <c r="AD776" s="11"/>
      <c r="AE776" s="11"/>
      <c r="AF776" s="11"/>
      <c r="AG776" s="11"/>
      <c r="AH776" s="11"/>
      <c r="AI776" s="11"/>
      <c r="AJ776" s="11"/>
      <c r="AK776" s="11"/>
    </row>
    <row r="777" ht="13.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89"/>
      <c r="AB777" s="11"/>
      <c r="AC777" s="264"/>
      <c r="AD777" s="11"/>
      <c r="AE777" s="11"/>
      <c r="AF777" s="11"/>
      <c r="AG777" s="11"/>
      <c r="AH777" s="11"/>
      <c r="AI777" s="11"/>
      <c r="AJ777" s="11"/>
      <c r="AK777" s="11"/>
    </row>
    <row r="778" ht="13.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89"/>
      <c r="AB778" s="11"/>
      <c r="AC778" s="264"/>
      <c r="AD778" s="11"/>
      <c r="AE778" s="11"/>
      <c r="AF778" s="11"/>
      <c r="AG778" s="11"/>
      <c r="AH778" s="11"/>
      <c r="AI778" s="11"/>
      <c r="AJ778" s="11"/>
      <c r="AK778" s="11"/>
    </row>
    <row r="779" ht="13.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89"/>
      <c r="AB779" s="11"/>
      <c r="AC779" s="264"/>
      <c r="AD779" s="11"/>
      <c r="AE779" s="11"/>
      <c r="AF779" s="11"/>
      <c r="AG779" s="11"/>
      <c r="AH779" s="11"/>
      <c r="AI779" s="11"/>
      <c r="AJ779" s="11"/>
      <c r="AK779" s="11"/>
    </row>
    <row r="780" ht="13.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89"/>
      <c r="AB780" s="11"/>
      <c r="AC780" s="264"/>
      <c r="AD780" s="11"/>
      <c r="AE780" s="11"/>
      <c r="AF780" s="11"/>
      <c r="AG780" s="11"/>
      <c r="AH780" s="11"/>
      <c r="AI780" s="11"/>
      <c r="AJ780" s="11"/>
      <c r="AK780" s="11"/>
    </row>
    <row r="781" ht="13.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89"/>
      <c r="AB781" s="11"/>
      <c r="AC781" s="264"/>
      <c r="AD781" s="11"/>
      <c r="AE781" s="11"/>
      <c r="AF781" s="11"/>
      <c r="AG781" s="11"/>
      <c r="AH781" s="11"/>
      <c r="AI781" s="11"/>
      <c r="AJ781" s="11"/>
      <c r="AK781" s="11"/>
    </row>
    <row r="782" ht="13.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89"/>
      <c r="AB782" s="11"/>
      <c r="AC782" s="264"/>
      <c r="AD782" s="11"/>
      <c r="AE782" s="11"/>
      <c r="AF782" s="11"/>
      <c r="AG782" s="11"/>
      <c r="AH782" s="11"/>
      <c r="AI782" s="11"/>
      <c r="AJ782" s="11"/>
      <c r="AK782" s="11"/>
    </row>
    <row r="783" ht="13.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89"/>
      <c r="AB783" s="11"/>
      <c r="AC783" s="264"/>
      <c r="AD783" s="11"/>
      <c r="AE783" s="11"/>
      <c r="AF783" s="11"/>
      <c r="AG783" s="11"/>
      <c r="AH783" s="11"/>
      <c r="AI783" s="11"/>
      <c r="AJ783" s="11"/>
      <c r="AK783" s="11"/>
    </row>
    <row r="784" ht="13.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89"/>
      <c r="AB784" s="11"/>
      <c r="AC784" s="264"/>
      <c r="AD784" s="11"/>
      <c r="AE784" s="11"/>
      <c r="AF784" s="11"/>
      <c r="AG784" s="11"/>
      <c r="AH784" s="11"/>
      <c r="AI784" s="11"/>
      <c r="AJ784" s="11"/>
      <c r="AK784" s="11"/>
    </row>
    <row r="785" ht="13.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89"/>
      <c r="AB785" s="11"/>
      <c r="AC785" s="264"/>
      <c r="AD785" s="11"/>
      <c r="AE785" s="11"/>
      <c r="AF785" s="11"/>
      <c r="AG785" s="11"/>
      <c r="AH785" s="11"/>
      <c r="AI785" s="11"/>
      <c r="AJ785" s="11"/>
      <c r="AK785" s="11"/>
    </row>
    <row r="786" ht="13.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89"/>
      <c r="AB786" s="11"/>
      <c r="AC786" s="264"/>
      <c r="AD786" s="11"/>
      <c r="AE786" s="11"/>
      <c r="AF786" s="11"/>
      <c r="AG786" s="11"/>
      <c r="AH786" s="11"/>
      <c r="AI786" s="11"/>
      <c r="AJ786" s="11"/>
      <c r="AK786" s="11"/>
    </row>
    <row r="787" ht="13.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89"/>
      <c r="AB787" s="11"/>
      <c r="AC787" s="264"/>
      <c r="AD787" s="11"/>
      <c r="AE787" s="11"/>
      <c r="AF787" s="11"/>
      <c r="AG787" s="11"/>
      <c r="AH787" s="11"/>
      <c r="AI787" s="11"/>
      <c r="AJ787" s="11"/>
      <c r="AK787" s="11"/>
    </row>
    <row r="788" ht="13.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89"/>
      <c r="AB788" s="11"/>
      <c r="AC788" s="264"/>
      <c r="AD788" s="11"/>
      <c r="AE788" s="11"/>
      <c r="AF788" s="11"/>
      <c r="AG788" s="11"/>
      <c r="AH788" s="11"/>
      <c r="AI788" s="11"/>
      <c r="AJ788" s="11"/>
      <c r="AK788" s="11"/>
    </row>
    <row r="789" ht="13.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89"/>
      <c r="AB789" s="11"/>
      <c r="AC789" s="264"/>
      <c r="AD789" s="11"/>
      <c r="AE789" s="11"/>
      <c r="AF789" s="11"/>
      <c r="AG789" s="11"/>
      <c r="AH789" s="11"/>
      <c r="AI789" s="11"/>
      <c r="AJ789" s="11"/>
      <c r="AK789" s="11"/>
    </row>
    <row r="790" ht="13.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89"/>
      <c r="AB790" s="11"/>
      <c r="AC790" s="264"/>
      <c r="AD790" s="11"/>
      <c r="AE790" s="11"/>
      <c r="AF790" s="11"/>
      <c r="AG790" s="11"/>
      <c r="AH790" s="11"/>
      <c r="AI790" s="11"/>
      <c r="AJ790" s="11"/>
      <c r="AK790" s="11"/>
    </row>
    <row r="791" ht="13.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89"/>
      <c r="AB791" s="11"/>
      <c r="AC791" s="264"/>
      <c r="AD791" s="11"/>
      <c r="AE791" s="11"/>
      <c r="AF791" s="11"/>
      <c r="AG791" s="11"/>
      <c r="AH791" s="11"/>
      <c r="AI791" s="11"/>
      <c r="AJ791" s="11"/>
      <c r="AK791" s="11"/>
    </row>
    <row r="792" ht="13.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89"/>
      <c r="AB792" s="11"/>
      <c r="AC792" s="264"/>
      <c r="AD792" s="11"/>
      <c r="AE792" s="11"/>
      <c r="AF792" s="11"/>
      <c r="AG792" s="11"/>
      <c r="AH792" s="11"/>
      <c r="AI792" s="11"/>
      <c r="AJ792" s="11"/>
      <c r="AK792" s="11"/>
    </row>
    <row r="793" ht="13.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89"/>
      <c r="AB793" s="11"/>
      <c r="AC793" s="264"/>
      <c r="AD793" s="11"/>
      <c r="AE793" s="11"/>
      <c r="AF793" s="11"/>
      <c r="AG793" s="11"/>
      <c r="AH793" s="11"/>
      <c r="AI793" s="11"/>
      <c r="AJ793" s="11"/>
      <c r="AK793" s="11"/>
    </row>
    <row r="794" ht="13.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89"/>
      <c r="AB794" s="11"/>
      <c r="AC794" s="264"/>
      <c r="AD794" s="11"/>
      <c r="AE794" s="11"/>
      <c r="AF794" s="11"/>
      <c r="AG794" s="11"/>
      <c r="AH794" s="11"/>
      <c r="AI794" s="11"/>
      <c r="AJ794" s="11"/>
      <c r="AK794" s="11"/>
    </row>
    <row r="795" ht="13.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89"/>
      <c r="AB795" s="11"/>
      <c r="AC795" s="264"/>
      <c r="AD795" s="11"/>
      <c r="AE795" s="11"/>
      <c r="AF795" s="11"/>
      <c r="AG795" s="11"/>
      <c r="AH795" s="11"/>
      <c r="AI795" s="11"/>
      <c r="AJ795" s="11"/>
      <c r="AK795" s="11"/>
    </row>
    <row r="796" ht="13.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89"/>
      <c r="AB796" s="11"/>
      <c r="AC796" s="264"/>
      <c r="AD796" s="11"/>
      <c r="AE796" s="11"/>
      <c r="AF796" s="11"/>
      <c r="AG796" s="11"/>
      <c r="AH796" s="11"/>
      <c r="AI796" s="11"/>
      <c r="AJ796" s="11"/>
      <c r="AK796" s="11"/>
    </row>
    <row r="797" ht="13.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89"/>
      <c r="AB797" s="11"/>
      <c r="AC797" s="264"/>
      <c r="AD797" s="11"/>
      <c r="AE797" s="11"/>
      <c r="AF797" s="11"/>
      <c r="AG797" s="11"/>
      <c r="AH797" s="11"/>
      <c r="AI797" s="11"/>
      <c r="AJ797" s="11"/>
      <c r="AK797" s="11"/>
    </row>
    <row r="798" ht="13.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89"/>
      <c r="AB798" s="11"/>
      <c r="AC798" s="264"/>
      <c r="AD798" s="11"/>
      <c r="AE798" s="11"/>
      <c r="AF798" s="11"/>
      <c r="AG798" s="11"/>
      <c r="AH798" s="11"/>
      <c r="AI798" s="11"/>
      <c r="AJ798" s="11"/>
      <c r="AK798" s="11"/>
    </row>
    <row r="799" ht="13.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89"/>
      <c r="AB799" s="11"/>
      <c r="AC799" s="264"/>
      <c r="AD799" s="11"/>
      <c r="AE799" s="11"/>
      <c r="AF799" s="11"/>
      <c r="AG799" s="11"/>
      <c r="AH799" s="11"/>
      <c r="AI799" s="11"/>
      <c r="AJ799" s="11"/>
      <c r="AK799" s="11"/>
    </row>
    <row r="800" ht="13.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89"/>
      <c r="AB800" s="11"/>
      <c r="AC800" s="264"/>
      <c r="AD800" s="11"/>
      <c r="AE800" s="11"/>
      <c r="AF800" s="11"/>
      <c r="AG800" s="11"/>
      <c r="AH800" s="11"/>
      <c r="AI800" s="11"/>
      <c r="AJ800" s="11"/>
      <c r="AK800" s="11"/>
    </row>
    <row r="801" ht="13.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89"/>
      <c r="AB801" s="11"/>
      <c r="AC801" s="264"/>
      <c r="AD801" s="11"/>
      <c r="AE801" s="11"/>
      <c r="AF801" s="11"/>
      <c r="AG801" s="11"/>
      <c r="AH801" s="11"/>
      <c r="AI801" s="11"/>
      <c r="AJ801" s="11"/>
      <c r="AK801" s="11"/>
    </row>
    <row r="802" ht="13.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89"/>
      <c r="AB802" s="11"/>
      <c r="AC802" s="264"/>
      <c r="AD802" s="11"/>
      <c r="AE802" s="11"/>
      <c r="AF802" s="11"/>
      <c r="AG802" s="11"/>
      <c r="AH802" s="11"/>
      <c r="AI802" s="11"/>
      <c r="AJ802" s="11"/>
      <c r="AK802" s="11"/>
    </row>
    <row r="803" ht="13.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89"/>
      <c r="AB803" s="11"/>
      <c r="AC803" s="264"/>
      <c r="AD803" s="11"/>
      <c r="AE803" s="11"/>
      <c r="AF803" s="11"/>
      <c r="AG803" s="11"/>
      <c r="AH803" s="11"/>
      <c r="AI803" s="11"/>
      <c r="AJ803" s="11"/>
      <c r="AK803" s="11"/>
    </row>
    <row r="804" ht="13.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89"/>
      <c r="AB804" s="11"/>
      <c r="AC804" s="264"/>
      <c r="AD804" s="11"/>
      <c r="AE804" s="11"/>
      <c r="AF804" s="11"/>
      <c r="AG804" s="11"/>
      <c r="AH804" s="11"/>
      <c r="AI804" s="11"/>
      <c r="AJ804" s="11"/>
      <c r="AK804" s="11"/>
    </row>
    <row r="805" ht="13.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89"/>
      <c r="AB805" s="11"/>
      <c r="AC805" s="264"/>
      <c r="AD805" s="11"/>
      <c r="AE805" s="11"/>
      <c r="AF805" s="11"/>
      <c r="AG805" s="11"/>
      <c r="AH805" s="11"/>
      <c r="AI805" s="11"/>
      <c r="AJ805" s="11"/>
      <c r="AK805" s="11"/>
    </row>
    <row r="806" ht="13.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89"/>
      <c r="AB806" s="11"/>
      <c r="AC806" s="264"/>
      <c r="AD806" s="11"/>
      <c r="AE806" s="11"/>
      <c r="AF806" s="11"/>
      <c r="AG806" s="11"/>
      <c r="AH806" s="11"/>
      <c r="AI806" s="11"/>
      <c r="AJ806" s="11"/>
      <c r="AK806" s="11"/>
    </row>
    <row r="807" ht="13.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89"/>
      <c r="AB807" s="11"/>
      <c r="AC807" s="264"/>
      <c r="AD807" s="11"/>
      <c r="AE807" s="11"/>
      <c r="AF807" s="11"/>
      <c r="AG807" s="11"/>
      <c r="AH807" s="11"/>
      <c r="AI807" s="11"/>
      <c r="AJ807" s="11"/>
      <c r="AK807" s="11"/>
    </row>
    <row r="808" ht="13.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89"/>
      <c r="AB808" s="11"/>
      <c r="AC808" s="264"/>
      <c r="AD808" s="11"/>
      <c r="AE808" s="11"/>
      <c r="AF808" s="11"/>
      <c r="AG808" s="11"/>
      <c r="AH808" s="11"/>
      <c r="AI808" s="11"/>
      <c r="AJ808" s="11"/>
      <c r="AK808" s="11"/>
    </row>
    <row r="809" ht="13.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89"/>
      <c r="AB809" s="11"/>
      <c r="AC809" s="264"/>
      <c r="AD809" s="11"/>
      <c r="AE809" s="11"/>
      <c r="AF809" s="11"/>
      <c r="AG809" s="11"/>
      <c r="AH809" s="11"/>
      <c r="AI809" s="11"/>
      <c r="AJ809" s="11"/>
      <c r="AK809" s="11"/>
    </row>
    <row r="810" ht="13.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89"/>
      <c r="AB810" s="11"/>
      <c r="AC810" s="264"/>
      <c r="AD810" s="11"/>
      <c r="AE810" s="11"/>
      <c r="AF810" s="11"/>
      <c r="AG810" s="11"/>
      <c r="AH810" s="11"/>
      <c r="AI810" s="11"/>
      <c r="AJ810" s="11"/>
      <c r="AK810" s="11"/>
    </row>
    <row r="811" ht="13.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89"/>
      <c r="AB811" s="11"/>
      <c r="AC811" s="264"/>
      <c r="AD811" s="11"/>
      <c r="AE811" s="11"/>
      <c r="AF811" s="11"/>
      <c r="AG811" s="11"/>
      <c r="AH811" s="11"/>
      <c r="AI811" s="11"/>
      <c r="AJ811" s="11"/>
      <c r="AK811" s="11"/>
    </row>
    <row r="812" ht="13.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89"/>
      <c r="AB812" s="11"/>
      <c r="AC812" s="264"/>
      <c r="AD812" s="11"/>
      <c r="AE812" s="11"/>
      <c r="AF812" s="11"/>
      <c r="AG812" s="11"/>
      <c r="AH812" s="11"/>
      <c r="AI812" s="11"/>
      <c r="AJ812" s="11"/>
      <c r="AK812" s="11"/>
    </row>
    <row r="813" ht="13.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89"/>
      <c r="AB813" s="11"/>
      <c r="AC813" s="264"/>
      <c r="AD813" s="11"/>
      <c r="AE813" s="11"/>
      <c r="AF813" s="11"/>
      <c r="AG813" s="11"/>
      <c r="AH813" s="11"/>
      <c r="AI813" s="11"/>
      <c r="AJ813" s="11"/>
      <c r="AK813" s="11"/>
    </row>
    <row r="814" ht="13.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89"/>
      <c r="AB814" s="11"/>
      <c r="AC814" s="264"/>
      <c r="AD814" s="11"/>
      <c r="AE814" s="11"/>
      <c r="AF814" s="11"/>
      <c r="AG814" s="11"/>
      <c r="AH814" s="11"/>
      <c r="AI814" s="11"/>
      <c r="AJ814" s="11"/>
      <c r="AK814" s="11"/>
    </row>
    <row r="815" ht="13.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89"/>
      <c r="AB815" s="11"/>
      <c r="AC815" s="264"/>
      <c r="AD815" s="11"/>
      <c r="AE815" s="11"/>
      <c r="AF815" s="11"/>
      <c r="AG815" s="11"/>
      <c r="AH815" s="11"/>
      <c r="AI815" s="11"/>
      <c r="AJ815" s="11"/>
      <c r="AK815" s="11"/>
    </row>
    <row r="816" ht="13.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89"/>
      <c r="AB816" s="11"/>
      <c r="AC816" s="264"/>
      <c r="AD816" s="11"/>
      <c r="AE816" s="11"/>
      <c r="AF816" s="11"/>
      <c r="AG816" s="11"/>
      <c r="AH816" s="11"/>
      <c r="AI816" s="11"/>
      <c r="AJ816" s="11"/>
      <c r="AK816" s="11"/>
    </row>
    <row r="817" ht="13.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89"/>
      <c r="AB817" s="11"/>
      <c r="AC817" s="264"/>
      <c r="AD817" s="11"/>
      <c r="AE817" s="11"/>
      <c r="AF817" s="11"/>
      <c r="AG817" s="11"/>
      <c r="AH817" s="11"/>
      <c r="AI817" s="11"/>
      <c r="AJ817" s="11"/>
      <c r="AK817" s="11"/>
    </row>
    <row r="818" ht="13.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89"/>
      <c r="AB818" s="11"/>
      <c r="AC818" s="264"/>
      <c r="AD818" s="11"/>
      <c r="AE818" s="11"/>
      <c r="AF818" s="11"/>
      <c r="AG818" s="11"/>
      <c r="AH818" s="11"/>
      <c r="AI818" s="11"/>
      <c r="AJ818" s="11"/>
      <c r="AK818" s="11"/>
    </row>
    <row r="819" ht="13.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89"/>
      <c r="AB819" s="11"/>
      <c r="AC819" s="264"/>
      <c r="AD819" s="11"/>
      <c r="AE819" s="11"/>
      <c r="AF819" s="11"/>
      <c r="AG819" s="11"/>
      <c r="AH819" s="11"/>
      <c r="AI819" s="11"/>
      <c r="AJ819" s="11"/>
      <c r="AK819" s="11"/>
    </row>
    <row r="820" ht="13.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89"/>
      <c r="AB820" s="11"/>
      <c r="AC820" s="264"/>
      <c r="AD820" s="11"/>
      <c r="AE820" s="11"/>
      <c r="AF820" s="11"/>
      <c r="AG820" s="11"/>
      <c r="AH820" s="11"/>
      <c r="AI820" s="11"/>
      <c r="AJ820" s="11"/>
      <c r="AK820" s="11"/>
    </row>
    <row r="821" ht="13.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89"/>
      <c r="AB821" s="11"/>
      <c r="AC821" s="264"/>
      <c r="AD821" s="11"/>
      <c r="AE821" s="11"/>
      <c r="AF821" s="11"/>
      <c r="AG821" s="11"/>
      <c r="AH821" s="11"/>
      <c r="AI821" s="11"/>
      <c r="AJ821" s="11"/>
      <c r="AK821" s="11"/>
    </row>
    <row r="822" ht="13.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89"/>
      <c r="AB822" s="11"/>
      <c r="AC822" s="264"/>
      <c r="AD822" s="11"/>
      <c r="AE822" s="11"/>
      <c r="AF822" s="11"/>
      <c r="AG822" s="11"/>
      <c r="AH822" s="11"/>
      <c r="AI822" s="11"/>
      <c r="AJ822" s="11"/>
      <c r="AK822" s="11"/>
    </row>
    <row r="823" ht="13.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89"/>
      <c r="AB823" s="11"/>
      <c r="AC823" s="264"/>
      <c r="AD823" s="11"/>
      <c r="AE823" s="11"/>
      <c r="AF823" s="11"/>
      <c r="AG823" s="11"/>
      <c r="AH823" s="11"/>
      <c r="AI823" s="11"/>
      <c r="AJ823" s="11"/>
      <c r="AK823" s="11"/>
    </row>
    <row r="824" ht="13.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89"/>
      <c r="AB824" s="11"/>
      <c r="AC824" s="264"/>
      <c r="AD824" s="11"/>
      <c r="AE824" s="11"/>
      <c r="AF824" s="11"/>
      <c r="AG824" s="11"/>
      <c r="AH824" s="11"/>
      <c r="AI824" s="11"/>
      <c r="AJ824" s="11"/>
      <c r="AK824" s="11"/>
    </row>
    <row r="825" ht="13.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89"/>
      <c r="AB825" s="11"/>
      <c r="AC825" s="264"/>
      <c r="AD825" s="11"/>
      <c r="AE825" s="11"/>
      <c r="AF825" s="11"/>
      <c r="AG825" s="11"/>
      <c r="AH825" s="11"/>
      <c r="AI825" s="11"/>
      <c r="AJ825" s="11"/>
      <c r="AK825" s="11"/>
    </row>
    <row r="826" ht="13.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89"/>
      <c r="AB826" s="11"/>
      <c r="AC826" s="264"/>
      <c r="AD826" s="11"/>
      <c r="AE826" s="11"/>
      <c r="AF826" s="11"/>
      <c r="AG826" s="11"/>
      <c r="AH826" s="11"/>
      <c r="AI826" s="11"/>
      <c r="AJ826" s="11"/>
      <c r="AK826" s="11"/>
    </row>
    <row r="827" ht="13.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89"/>
      <c r="AB827" s="11"/>
      <c r="AC827" s="264"/>
      <c r="AD827" s="11"/>
      <c r="AE827" s="11"/>
      <c r="AF827" s="11"/>
      <c r="AG827" s="11"/>
      <c r="AH827" s="11"/>
      <c r="AI827" s="11"/>
      <c r="AJ827" s="11"/>
      <c r="AK827" s="11"/>
    </row>
    <row r="828" ht="13.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89"/>
      <c r="AB828" s="11"/>
      <c r="AC828" s="264"/>
      <c r="AD828" s="11"/>
      <c r="AE828" s="11"/>
      <c r="AF828" s="11"/>
      <c r="AG828" s="11"/>
      <c r="AH828" s="11"/>
      <c r="AI828" s="11"/>
      <c r="AJ828" s="11"/>
      <c r="AK828" s="11"/>
    </row>
    <row r="829" ht="13.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89"/>
      <c r="AB829" s="11"/>
      <c r="AC829" s="264"/>
      <c r="AD829" s="11"/>
      <c r="AE829" s="11"/>
      <c r="AF829" s="11"/>
      <c r="AG829" s="11"/>
      <c r="AH829" s="11"/>
      <c r="AI829" s="11"/>
      <c r="AJ829" s="11"/>
      <c r="AK829" s="11"/>
    </row>
    <row r="830" ht="13.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89"/>
      <c r="AB830" s="11"/>
      <c r="AC830" s="264"/>
      <c r="AD830" s="11"/>
      <c r="AE830" s="11"/>
      <c r="AF830" s="11"/>
      <c r="AG830" s="11"/>
      <c r="AH830" s="11"/>
      <c r="AI830" s="11"/>
      <c r="AJ830" s="11"/>
      <c r="AK830" s="11"/>
    </row>
    <row r="831" ht="13.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89"/>
      <c r="AB831" s="11"/>
      <c r="AC831" s="264"/>
      <c r="AD831" s="11"/>
      <c r="AE831" s="11"/>
      <c r="AF831" s="11"/>
      <c r="AG831" s="11"/>
      <c r="AH831" s="11"/>
      <c r="AI831" s="11"/>
      <c r="AJ831" s="11"/>
      <c r="AK831" s="11"/>
    </row>
    <row r="832" ht="13.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89"/>
      <c r="AB832" s="11"/>
      <c r="AC832" s="264"/>
      <c r="AD832" s="11"/>
      <c r="AE832" s="11"/>
      <c r="AF832" s="11"/>
      <c r="AG832" s="11"/>
      <c r="AH832" s="11"/>
      <c r="AI832" s="11"/>
      <c r="AJ832" s="11"/>
      <c r="AK832" s="11"/>
    </row>
    <row r="833" ht="13.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89"/>
      <c r="AB833" s="11"/>
      <c r="AC833" s="264"/>
      <c r="AD833" s="11"/>
      <c r="AE833" s="11"/>
      <c r="AF833" s="11"/>
      <c r="AG833" s="11"/>
      <c r="AH833" s="11"/>
      <c r="AI833" s="11"/>
      <c r="AJ833" s="11"/>
      <c r="AK833" s="11"/>
    </row>
    <row r="834" ht="13.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89"/>
      <c r="AB834" s="11"/>
      <c r="AC834" s="264"/>
      <c r="AD834" s="11"/>
      <c r="AE834" s="11"/>
      <c r="AF834" s="11"/>
      <c r="AG834" s="11"/>
      <c r="AH834" s="11"/>
      <c r="AI834" s="11"/>
      <c r="AJ834" s="11"/>
      <c r="AK834" s="11"/>
    </row>
    <row r="835" ht="13.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89"/>
      <c r="AB835" s="11"/>
      <c r="AC835" s="264"/>
      <c r="AD835" s="11"/>
      <c r="AE835" s="11"/>
      <c r="AF835" s="11"/>
      <c r="AG835" s="11"/>
      <c r="AH835" s="11"/>
      <c r="AI835" s="11"/>
      <c r="AJ835" s="11"/>
      <c r="AK835" s="11"/>
    </row>
    <row r="836" ht="13.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89"/>
      <c r="AB836" s="11"/>
      <c r="AC836" s="264"/>
      <c r="AD836" s="11"/>
      <c r="AE836" s="11"/>
      <c r="AF836" s="11"/>
      <c r="AG836" s="11"/>
      <c r="AH836" s="11"/>
      <c r="AI836" s="11"/>
      <c r="AJ836" s="11"/>
      <c r="AK836" s="11"/>
    </row>
    <row r="837" ht="13.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89"/>
      <c r="AB837" s="11"/>
      <c r="AC837" s="264"/>
      <c r="AD837" s="11"/>
      <c r="AE837" s="11"/>
      <c r="AF837" s="11"/>
      <c r="AG837" s="11"/>
      <c r="AH837" s="11"/>
      <c r="AI837" s="11"/>
      <c r="AJ837" s="11"/>
      <c r="AK837" s="11"/>
    </row>
    <row r="838" ht="13.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89"/>
      <c r="AB838" s="11"/>
      <c r="AC838" s="264"/>
      <c r="AD838" s="11"/>
      <c r="AE838" s="11"/>
      <c r="AF838" s="11"/>
      <c r="AG838" s="11"/>
      <c r="AH838" s="11"/>
      <c r="AI838" s="11"/>
      <c r="AJ838" s="11"/>
      <c r="AK838" s="11"/>
    </row>
    <row r="839" ht="13.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89"/>
      <c r="AB839" s="11"/>
      <c r="AC839" s="264"/>
      <c r="AD839" s="11"/>
      <c r="AE839" s="11"/>
      <c r="AF839" s="11"/>
      <c r="AG839" s="11"/>
      <c r="AH839" s="11"/>
      <c r="AI839" s="11"/>
      <c r="AJ839" s="11"/>
      <c r="AK839" s="11"/>
    </row>
    <row r="840" ht="13.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89"/>
      <c r="AB840" s="11"/>
      <c r="AC840" s="264"/>
      <c r="AD840" s="11"/>
      <c r="AE840" s="11"/>
      <c r="AF840" s="11"/>
      <c r="AG840" s="11"/>
      <c r="AH840" s="11"/>
      <c r="AI840" s="11"/>
      <c r="AJ840" s="11"/>
      <c r="AK840" s="11"/>
    </row>
    <row r="841" ht="13.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89"/>
      <c r="AB841" s="11"/>
      <c r="AC841" s="264"/>
      <c r="AD841" s="11"/>
      <c r="AE841" s="11"/>
      <c r="AF841" s="11"/>
      <c r="AG841" s="11"/>
      <c r="AH841" s="11"/>
      <c r="AI841" s="11"/>
      <c r="AJ841" s="11"/>
      <c r="AK841" s="11"/>
    </row>
    <row r="842" ht="13.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89"/>
      <c r="AB842" s="11"/>
      <c r="AC842" s="264"/>
      <c r="AD842" s="11"/>
      <c r="AE842" s="11"/>
      <c r="AF842" s="11"/>
      <c r="AG842" s="11"/>
      <c r="AH842" s="11"/>
      <c r="AI842" s="11"/>
      <c r="AJ842" s="11"/>
      <c r="AK842" s="11"/>
    </row>
    <row r="843" ht="13.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89"/>
      <c r="AB843" s="11"/>
      <c r="AC843" s="264"/>
      <c r="AD843" s="11"/>
      <c r="AE843" s="11"/>
      <c r="AF843" s="11"/>
      <c r="AG843" s="11"/>
      <c r="AH843" s="11"/>
      <c r="AI843" s="11"/>
      <c r="AJ843" s="11"/>
      <c r="AK843" s="11"/>
    </row>
    <row r="844" ht="13.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89"/>
      <c r="AB844" s="11"/>
      <c r="AC844" s="264"/>
      <c r="AD844" s="11"/>
      <c r="AE844" s="11"/>
      <c r="AF844" s="11"/>
      <c r="AG844" s="11"/>
      <c r="AH844" s="11"/>
      <c r="AI844" s="11"/>
      <c r="AJ844" s="11"/>
      <c r="AK844" s="11"/>
    </row>
    <row r="845" ht="13.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89"/>
      <c r="AB845" s="11"/>
      <c r="AC845" s="264"/>
      <c r="AD845" s="11"/>
      <c r="AE845" s="11"/>
      <c r="AF845" s="11"/>
      <c r="AG845" s="11"/>
      <c r="AH845" s="11"/>
      <c r="AI845" s="11"/>
      <c r="AJ845" s="11"/>
      <c r="AK845" s="11"/>
    </row>
    <row r="846" ht="13.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89"/>
      <c r="AB846" s="11"/>
      <c r="AC846" s="264"/>
      <c r="AD846" s="11"/>
      <c r="AE846" s="11"/>
      <c r="AF846" s="11"/>
      <c r="AG846" s="11"/>
      <c r="AH846" s="11"/>
      <c r="AI846" s="11"/>
      <c r="AJ846" s="11"/>
      <c r="AK846" s="11"/>
    </row>
    <row r="847" ht="13.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89"/>
      <c r="AB847" s="11"/>
      <c r="AC847" s="264"/>
      <c r="AD847" s="11"/>
      <c r="AE847" s="11"/>
      <c r="AF847" s="11"/>
      <c r="AG847" s="11"/>
      <c r="AH847" s="11"/>
      <c r="AI847" s="11"/>
      <c r="AJ847" s="11"/>
      <c r="AK847" s="11"/>
    </row>
    <row r="848" ht="13.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89"/>
      <c r="AB848" s="11"/>
      <c r="AC848" s="264"/>
      <c r="AD848" s="11"/>
      <c r="AE848" s="11"/>
      <c r="AF848" s="11"/>
      <c r="AG848" s="11"/>
      <c r="AH848" s="11"/>
      <c r="AI848" s="11"/>
      <c r="AJ848" s="11"/>
      <c r="AK848" s="11"/>
    </row>
    <row r="849" ht="13.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89"/>
      <c r="AB849" s="11"/>
      <c r="AC849" s="264"/>
      <c r="AD849" s="11"/>
      <c r="AE849" s="11"/>
      <c r="AF849" s="11"/>
      <c r="AG849" s="11"/>
      <c r="AH849" s="11"/>
      <c r="AI849" s="11"/>
      <c r="AJ849" s="11"/>
      <c r="AK849" s="11"/>
    </row>
    <row r="850" ht="13.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89"/>
      <c r="AB850" s="11"/>
      <c r="AC850" s="264"/>
      <c r="AD850" s="11"/>
      <c r="AE850" s="11"/>
      <c r="AF850" s="11"/>
      <c r="AG850" s="11"/>
      <c r="AH850" s="11"/>
      <c r="AI850" s="11"/>
      <c r="AJ850" s="11"/>
      <c r="AK850" s="11"/>
    </row>
    <row r="851" ht="13.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89"/>
      <c r="AB851" s="11"/>
      <c r="AC851" s="264"/>
      <c r="AD851" s="11"/>
      <c r="AE851" s="11"/>
      <c r="AF851" s="11"/>
      <c r="AG851" s="11"/>
      <c r="AH851" s="11"/>
      <c r="AI851" s="11"/>
      <c r="AJ851" s="11"/>
      <c r="AK851" s="11"/>
    </row>
    <row r="852" ht="13.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89"/>
      <c r="AB852" s="11"/>
      <c r="AC852" s="264"/>
      <c r="AD852" s="11"/>
      <c r="AE852" s="11"/>
      <c r="AF852" s="11"/>
      <c r="AG852" s="11"/>
      <c r="AH852" s="11"/>
      <c r="AI852" s="11"/>
      <c r="AJ852" s="11"/>
      <c r="AK852" s="11"/>
    </row>
    <row r="853" ht="13.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89"/>
      <c r="AB853" s="11"/>
      <c r="AC853" s="264"/>
      <c r="AD853" s="11"/>
      <c r="AE853" s="11"/>
      <c r="AF853" s="11"/>
      <c r="AG853" s="11"/>
      <c r="AH853" s="11"/>
      <c r="AI853" s="11"/>
      <c r="AJ853" s="11"/>
      <c r="AK853" s="11"/>
    </row>
    <row r="854" ht="13.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89"/>
      <c r="AB854" s="11"/>
      <c r="AC854" s="264"/>
      <c r="AD854" s="11"/>
      <c r="AE854" s="11"/>
      <c r="AF854" s="11"/>
      <c r="AG854" s="11"/>
      <c r="AH854" s="11"/>
      <c r="AI854" s="11"/>
      <c r="AJ854" s="11"/>
      <c r="AK854" s="11"/>
    </row>
    <row r="855" ht="13.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89"/>
      <c r="AB855" s="11"/>
      <c r="AC855" s="264"/>
      <c r="AD855" s="11"/>
      <c r="AE855" s="11"/>
      <c r="AF855" s="11"/>
      <c r="AG855" s="11"/>
      <c r="AH855" s="11"/>
      <c r="AI855" s="11"/>
      <c r="AJ855" s="11"/>
      <c r="AK855" s="11"/>
    </row>
    <row r="856" ht="13.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89"/>
      <c r="AB856" s="11"/>
      <c r="AC856" s="264"/>
      <c r="AD856" s="11"/>
      <c r="AE856" s="11"/>
      <c r="AF856" s="11"/>
      <c r="AG856" s="11"/>
      <c r="AH856" s="11"/>
      <c r="AI856" s="11"/>
      <c r="AJ856" s="11"/>
      <c r="AK856" s="11"/>
    </row>
    <row r="857" ht="13.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89"/>
      <c r="AB857" s="11"/>
      <c r="AC857" s="264"/>
      <c r="AD857" s="11"/>
      <c r="AE857" s="11"/>
      <c r="AF857" s="11"/>
      <c r="AG857" s="11"/>
      <c r="AH857" s="11"/>
      <c r="AI857" s="11"/>
      <c r="AJ857" s="11"/>
      <c r="AK857" s="11"/>
    </row>
    <row r="858" ht="13.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89"/>
      <c r="AB858" s="11"/>
      <c r="AC858" s="264"/>
      <c r="AD858" s="11"/>
      <c r="AE858" s="11"/>
      <c r="AF858" s="11"/>
      <c r="AG858" s="11"/>
      <c r="AH858" s="11"/>
      <c r="AI858" s="11"/>
      <c r="AJ858" s="11"/>
      <c r="AK858" s="11"/>
    </row>
    <row r="859" ht="13.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89"/>
      <c r="AB859" s="11"/>
      <c r="AC859" s="264"/>
      <c r="AD859" s="11"/>
      <c r="AE859" s="11"/>
      <c r="AF859" s="11"/>
      <c r="AG859" s="11"/>
      <c r="AH859" s="11"/>
      <c r="AI859" s="11"/>
      <c r="AJ859" s="11"/>
      <c r="AK859" s="11"/>
    </row>
    <row r="860" ht="13.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89"/>
      <c r="AB860" s="11"/>
      <c r="AC860" s="264"/>
      <c r="AD860" s="11"/>
      <c r="AE860" s="11"/>
      <c r="AF860" s="11"/>
      <c r="AG860" s="11"/>
      <c r="AH860" s="11"/>
      <c r="AI860" s="11"/>
      <c r="AJ860" s="11"/>
      <c r="AK860" s="11"/>
    </row>
    <row r="861" ht="13.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89"/>
      <c r="AB861" s="11"/>
      <c r="AC861" s="264"/>
      <c r="AD861" s="11"/>
      <c r="AE861" s="11"/>
      <c r="AF861" s="11"/>
      <c r="AG861" s="11"/>
      <c r="AH861" s="11"/>
      <c r="AI861" s="11"/>
      <c r="AJ861" s="11"/>
      <c r="AK861" s="11"/>
    </row>
    <row r="862" ht="13.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89"/>
      <c r="AB862" s="11"/>
      <c r="AC862" s="264"/>
      <c r="AD862" s="11"/>
      <c r="AE862" s="11"/>
      <c r="AF862" s="11"/>
      <c r="AG862" s="11"/>
      <c r="AH862" s="11"/>
      <c r="AI862" s="11"/>
      <c r="AJ862" s="11"/>
      <c r="AK862" s="11"/>
    </row>
    <row r="863" ht="13.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89"/>
      <c r="AB863" s="11"/>
      <c r="AC863" s="264"/>
      <c r="AD863" s="11"/>
      <c r="AE863" s="11"/>
      <c r="AF863" s="11"/>
      <c r="AG863" s="11"/>
      <c r="AH863" s="11"/>
      <c r="AI863" s="11"/>
      <c r="AJ863" s="11"/>
      <c r="AK863" s="11"/>
    </row>
    <row r="864" ht="13.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89"/>
      <c r="AB864" s="11"/>
      <c r="AC864" s="264"/>
      <c r="AD864" s="11"/>
      <c r="AE864" s="11"/>
      <c r="AF864" s="11"/>
      <c r="AG864" s="11"/>
      <c r="AH864" s="11"/>
      <c r="AI864" s="11"/>
      <c r="AJ864" s="11"/>
      <c r="AK864" s="11"/>
    </row>
    <row r="865" ht="13.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89"/>
      <c r="AB865" s="11"/>
      <c r="AC865" s="264"/>
      <c r="AD865" s="11"/>
      <c r="AE865" s="11"/>
      <c r="AF865" s="11"/>
      <c r="AG865" s="11"/>
      <c r="AH865" s="11"/>
      <c r="AI865" s="11"/>
      <c r="AJ865" s="11"/>
      <c r="AK865" s="11"/>
    </row>
    <row r="866" ht="13.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89"/>
      <c r="AB866" s="11"/>
      <c r="AC866" s="264"/>
      <c r="AD866" s="11"/>
      <c r="AE866" s="11"/>
      <c r="AF866" s="11"/>
      <c r="AG866" s="11"/>
      <c r="AH866" s="11"/>
      <c r="AI866" s="11"/>
      <c r="AJ866" s="11"/>
      <c r="AK866" s="11"/>
    </row>
    <row r="867" ht="13.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89"/>
      <c r="AB867" s="11"/>
      <c r="AC867" s="264"/>
      <c r="AD867" s="11"/>
      <c r="AE867" s="11"/>
      <c r="AF867" s="11"/>
      <c r="AG867" s="11"/>
      <c r="AH867" s="11"/>
      <c r="AI867" s="11"/>
      <c r="AJ867" s="11"/>
      <c r="AK867" s="11"/>
    </row>
    <row r="868" ht="13.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89"/>
      <c r="AB868" s="11"/>
      <c r="AC868" s="264"/>
      <c r="AD868" s="11"/>
      <c r="AE868" s="11"/>
      <c r="AF868" s="11"/>
      <c r="AG868" s="11"/>
      <c r="AH868" s="11"/>
      <c r="AI868" s="11"/>
      <c r="AJ868" s="11"/>
      <c r="AK868" s="11"/>
    </row>
    <row r="869" ht="13.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89"/>
      <c r="AB869" s="11"/>
      <c r="AC869" s="264"/>
      <c r="AD869" s="11"/>
      <c r="AE869" s="11"/>
      <c r="AF869" s="11"/>
      <c r="AG869" s="11"/>
      <c r="AH869" s="11"/>
      <c r="AI869" s="11"/>
      <c r="AJ869" s="11"/>
      <c r="AK869" s="11"/>
    </row>
    <row r="870" ht="13.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89"/>
      <c r="AB870" s="11"/>
      <c r="AC870" s="264"/>
      <c r="AD870" s="11"/>
      <c r="AE870" s="11"/>
      <c r="AF870" s="11"/>
      <c r="AG870" s="11"/>
      <c r="AH870" s="11"/>
      <c r="AI870" s="11"/>
      <c r="AJ870" s="11"/>
      <c r="AK870" s="11"/>
    </row>
    <row r="871" ht="13.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89"/>
      <c r="AB871" s="11"/>
      <c r="AC871" s="264"/>
      <c r="AD871" s="11"/>
      <c r="AE871" s="11"/>
      <c r="AF871" s="11"/>
      <c r="AG871" s="11"/>
      <c r="AH871" s="11"/>
      <c r="AI871" s="11"/>
      <c r="AJ871" s="11"/>
      <c r="AK871" s="11"/>
    </row>
    <row r="872" ht="13.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89"/>
      <c r="AB872" s="11"/>
      <c r="AC872" s="264"/>
      <c r="AD872" s="11"/>
      <c r="AE872" s="11"/>
      <c r="AF872" s="11"/>
      <c r="AG872" s="11"/>
      <c r="AH872" s="11"/>
      <c r="AI872" s="11"/>
      <c r="AJ872" s="11"/>
      <c r="AK872" s="11"/>
    </row>
    <row r="873" ht="13.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89"/>
      <c r="AB873" s="11"/>
      <c r="AC873" s="264"/>
      <c r="AD873" s="11"/>
      <c r="AE873" s="11"/>
      <c r="AF873" s="11"/>
      <c r="AG873" s="11"/>
      <c r="AH873" s="11"/>
      <c r="AI873" s="11"/>
      <c r="AJ873" s="11"/>
      <c r="AK873" s="11"/>
    </row>
    <row r="874" ht="13.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89"/>
      <c r="AB874" s="11"/>
      <c r="AC874" s="264"/>
      <c r="AD874" s="11"/>
      <c r="AE874" s="11"/>
      <c r="AF874" s="11"/>
      <c r="AG874" s="11"/>
      <c r="AH874" s="11"/>
      <c r="AI874" s="11"/>
      <c r="AJ874" s="11"/>
      <c r="AK874" s="11"/>
    </row>
    <row r="875" ht="13.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89"/>
      <c r="AB875" s="11"/>
      <c r="AC875" s="264"/>
      <c r="AD875" s="11"/>
      <c r="AE875" s="11"/>
      <c r="AF875" s="11"/>
      <c r="AG875" s="11"/>
      <c r="AH875" s="11"/>
      <c r="AI875" s="11"/>
      <c r="AJ875" s="11"/>
      <c r="AK875" s="11"/>
    </row>
    <row r="876" ht="13.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89"/>
      <c r="AB876" s="11"/>
      <c r="AC876" s="264"/>
      <c r="AD876" s="11"/>
      <c r="AE876" s="11"/>
      <c r="AF876" s="11"/>
      <c r="AG876" s="11"/>
      <c r="AH876" s="11"/>
      <c r="AI876" s="11"/>
      <c r="AJ876" s="11"/>
      <c r="AK876" s="11"/>
    </row>
    <row r="877" ht="13.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89"/>
      <c r="AB877" s="11"/>
      <c r="AC877" s="264"/>
      <c r="AD877" s="11"/>
      <c r="AE877" s="11"/>
      <c r="AF877" s="11"/>
      <c r="AG877" s="11"/>
      <c r="AH877" s="11"/>
      <c r="AI877" s="11"/>
      <c r="AJ877" s="11"/>
      <c r="AK877" s="11"/>
    </row>
    <row r="878" ht="13.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89"/>
      <c r="AB878" s="11"/>
      <c r="AC878" s="264"/>
      <c r="AD878" s="11"/>
      <c r="AE878" s="11"/>
      <c r="AF878" s="11"/>
      <c r="AG878" s="11"/>
      <c r="AH878" s="11"/>
      <c r="AI878" s="11"/>
      <c r="AJ878" s="11"/>
      <c r="AK878" s="11"/>
    </row>
    <row r="879" ht="13.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89"/>
      <c r="AB879" s="11"/>
      <c r="AC879" s="264"/>
      <c r="AD879" s="11"/>
      <c r="AE879" s="11"/>
      <c r="AF879" s="11"/>
      <c r="AG879" s="11"/>
      <c r="AH879" s="11"/>
      <c r="AI879" s="11"/>
      <c r="AJ879" s="11"/>
      <c r="AK879" s="11"/>
    </row>
    <row r="880" ht="13.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89"/>
      <c r="AB880" s="11"/>
      <c r="AC880" s="264"/>
      <c r="AD880" s="11"/>
      <c r="AE880" s="11"/>
      <c r="AF880" s="11"/>
      <c r="AG880" s="11"/>
      <c r="AH880" s="11"/>
      <c r="AI880" s="11"/>
      <c r="AJ880" s="11"/>
      <c r="AK880" s="11"/>
    </row>
    <row r="881" ht="13.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89"/>
      <c r="AB881" s="11"/>
      <c r="AC881" s="264"/>
      <c r="AD881" s="11"/>
      <c r="AE881" s="11"/>
      <c r="AF881" s="11"/>
      <c r="AG881" s="11"/>
      <c r="AH881" s="11"/>
      <c r="AI881" s="11"/>
      <c r="AJ881" s="11"/>
      <c r="AK881" s="11"/>
    </row>
    <row r="882" ht="13.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89"/>
      <c r="AB882" s="11"/>
      <c r="AC882" s="264"/>
      <c r="AD882" s="11"/>
      <c r="AE882" s="11"/>
      <c r="AF882" s="11"/>
      <c r="AG882" s="11"/>
      <c r="AH882" s="11"/>
      <c r="AI882" s="11"/>
      <c r="AJ882" s="11"/>
      <c r="AK882" s="11"/>
    </row>
    <row r="883" ht="13.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89"/>
      <c r="AB883" s="11"/>
      <c r="AC883" s="264"/>
      <c r="AD883" s="11"/>
      <c r="AE883" s="11"/>
      <c r="AF883" s="11"/>
      <c r="AG883" s="11"/>
      <c r="AH883" s="11"/>
      <c r="AI883" s="11"/>
      <c r="AJ883" s="11"/>
      <c r="AK883" s="11"/>
    </row>
    <row r="884" ht="13.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89"/>
      <c r="AB884" s="11"/>
      <c r="AC884" s="264"/>
      <c r="AD884" s="11"/>
      <c r="AE884" s="11"/>
      <c r="AF884" s="11"/>
      <c r="AG884" s="11"/>
      <c r="AH884" s="11"/>
      <c r="AI884" s="11"/>
      <c r="AJ884" s="11"/>
      <c r="AK884" s="11"/>
    </row>
    <row r="885" ht="13.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89"/>
      <c r="AB885" s="11"/>
      <c r="AC885" s="264"/>
      <c r="AD885" s="11"/>
      <c r="AE885" s="11"/>
      <c r="AF885" s="11"/>
      <c r="AG885" s="11"/>
      <c r="AH885" s="11"/>
      <c r="AI885" s="11"/>
      <c r="AJ885" s="11"/>
      <c r="AK885" s="11"/>
    </row>
    <row r="886" ht="13.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89"/>
      <c r="AB886" s="11"/>
      <c r="AC886" s="264"/>
      <c r="AD886" s="11"/>
      <c r="AE886" s="11"/>
      <c r="AF886" s="11"/>
      <c r="AG886" s="11"/>
      <c r="AH886" s="11"/>
      <c r="AI886" s="11"/>
      <c r="AJ886" s="11"/>
      <c r="AK886" s="11"/>
    </row>
    <row r="887" ht="13.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89"/>
      <c r="AB887" s="11"/>
      <c r="AC887" s="264"/>
      <c r="AD887" s="11"/>
      <c r="AE887" s="11"/>
      <c r="AF887" s="11"/>
      <c r="AG887" s="11"/>
      <c r="AH887" s="11"/>
      <c r="AI887" s="11"/>
      <c r="AJ887" s="11"/>
      <c r="AK887" s="11"/>
    </row>
    <row r="888" ht="13.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89"/>
      <c r="AB888" s="11"/>
      <c r="AC888" s="264"/>
      <c r="AD888" s="11"/>
      <c r="AE888" s="11"/>
      <c r="AF888" s="11"/>
      <c r="AG888" s="11"/>
      <c r="AH888" s="11"/>
      <c r="AI888" s="11"/>
      <c r="AJ888" s="11"/>
      <c r="AK888" s="11"/>
    </row>
    <row r="889" ht="13.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89"/>
      <c r="AB889" s="11"/>
      <c r="AC889" s="264"/>
      <c r="AD889" s="11"/>
      <c r="AE889" s="11"/>
      <c r="AF889" s="11"/>
      <c r="AG889" s="11"/>
      <c r="AH889" s="11"/>
      <c r="AI889" s="11"/>
      <c r="AJ889" s="11"/>
      <c r="AK889" s="11"/>
    </row>
    <row r="890" ht="13.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89"/>
      <c r="AB890" s="11"/>
      <c r="AC890" s="264"/>
      <c r="AD890" s="11"/>
      <c r="AE890" s="11"/>
      <c r="AF890" s="11"/>
      <c r="AG890" s="11"/>
      <c r="AH890" s="11"/>
      <c r="AI890" s="11"/>
      <c r="AJ890" s="11"/>
      <c r="AK890" s="11"/>
    </row>
    <row r="891" ht="13.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89"/>
      <c r="AB891" s="11"/>
      <c r="AC891" s="264"/>
      <c r="AD891" s="11"/>
      <c r="AE891" s="11"/>
      <c r="AF891" s="11"/>
      <c r="AG891" s="11"/>
      <c r="AH891" s="11"/>
      <c r="AI891" s="11"/>
      <c r="AJ891" s="11"/>
      <c r="AK891" s="11"/>
    </row>
    <row r="892" ht="13.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89"/>
      <c r="AB892" s="11"/>
      <c r="AC892" s="264"/>
      <c r="AD892" s="11"/>
      <c r="AE892" s="11"/>
      <c r="AF892" s="11"/>
      <c r="AG892" s="11"/>
      <c r="AH892" s="11"/>
      <c r="AI892" s="11"/>
      <c r="AJ892" s="11"/>
      <c r="AK892" s="11"/>
    </row>
    <row r="893" ht="13.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89"/>
      <c r="AB893" s="11"/>
      <c r="AC893" s="264"/>
      <c r="AD893" s="11"/>
      <c r="AE893" s="11"/>
      <c r="AF893" s="11"/>
      <c r="AG893" s="11"/>
      <c r="AH893" s="11"/>
      <c r="AI893" s="11"/>
      <c r="AJ893" s="11"/>
      <c r="AK893" s="11"/>
    </row>
    <row r="894" ht="13.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89"/>
      <c r="AB894" s="11"/>
      <c r="AC894" s="264"/>
      <c r="AD894" s="11"/>
      <c r="AE894" s="11"/>
      <c r="AF894" s="11"/>
      <c r="AG894" s="11"/>
      <c r="AH894" s="11"/>
      <c r="AI894" s="11"/>
      <c r="AJ894" s="11"/>
      <c r="AK894" s="11"/>
    </row>
    <row r="895" ht="13.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89"/>
      <c r="AB895" s="11"/>
      <c r="AC895" s="264"/>
      <c r="AD895" s="11"/>
      <c r="AE895" s="11"/>
      <c r="AF895" s="11"/>
      <c r="AG895" s="11"/>
      <c r="AH895" s="11"/>
      <c r="AI895" s="11"/>
      <c r="AJ895" s="11"/>
      <c r="AK895" s="11"/>
    </row>
    <row r="896" ht="13.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89"/>
      <c r="AB896" s="11"/>
      <c r="AC896" s="264"/>
      <c r="AD896" s="11"/>
      <c r="AE896" s="11"/>
      <c r="AF896" s="11"/>
      <c r="AG896" s="11"/>
      <c r="AH896" s="11"/>
      <c r="AI896" s="11"/>
      <c r="AJ896" s="11"/>
      <c r="AK896" s="11"/>
    </row>
    <row r="897" ht="13.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89"/>
      <c r="AB897" s="11"/>
      <c r="AC897" s="264"/>
      <c r="AD897" s="11"/>
      <c r="AE897" s="11"/>
      <c r="AF897" s="11"/>
      <c r="AG897" s="11"/>
      <c r="AH897" s="11"/>
      <c r="AI897" s="11"/>
      <c r="AJ897" s="11"/>
      <c r="AK897" s="11"/>
    </row>
    <row r="898" ht="13.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89"/>
      <c r="AB898" s="11"/>
      <c r="AC898" s="264"/>
      <c r="AD898" s="11"/>
      <c r="AE898" s="11"/>
      <c r="AF898" s="11"/>
      <c r="AG898" s="11"/>
      <c r="AH898" s="11"/>
      <c r="AI898" s="11"/>
      <c r="AJ898" s="11"/>
      <c r="AK898" s="11"/>
    </row>
    <row r="899" ht="13.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89"/>
      <c r="AB899" s="11"/>
      <c r="AC899" s="264"/>
      <c r="AD899" s="11"/>
      <c r="AE899" s="11"/>
      <c r="AF899" s="11"/>
      <c r="AG899" s="11"/>
      <c r="AH899" s="11"/>
      <c r="AI899" s="11"/>
      <c r="AJ899" s="11"/>
      <c r="AK899" s="11"/>
    </row>
    <row r="900" ht="13.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89"/>
      <c r="AB900" s="11"/>
      <c r="AC900" s="264"/>
      <c r="AD900" s="11"/>
      <c r="AE900" s="11"/>
      <c r="AF900" s="11"/>
      <c r="AG900" s="11"/>
      <c r="AH900" s="11"/>
      <c r="AI900" s="11"/>
      <c r="AJ900" s="11"/>
      <c r="AK900" s="11"/>
    </row>
    <row r="901" ht="13.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89"/>
      <c r="AB901" s="11"/>
      <c r="AC901" s="264"/>
      <c r="AD901" s="11"/>
      <c r="AE901" s="11"/>
      <c r="AF901" s="11"/>
      <c r="AG901" s="11"/>
      <c r="AH901" s="11"/>
      <c r="AI901" s="11"/>
      <c r="AJ901" s="11"/>
      <c r="AK901" s="11"/>
    </row>
    <row r="902" ht="13.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89"/>
      <c r="AB902" s="11"/>
      <c r="AC902" s="264"/>
      <c r="AD902" s="11"/>
      <c r="AE902" s="11"/>
      <c r="AF902" s="11"/>
      <c r="AG902" s="11"/>
      <c r="AH902" s="11"/>
      <c r="AI902" s="11"/>
      <c r="AJ902" s="11"/>
      <c r="AK902" s="11"/>
    </row>
    <row r="903" ht="13.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89"/>
      <c r="AB903" s="11"/>
      <c r="AC903" s="264"/>
      <c r="AD903" s="11"/>
      <c r="AE903" s="11"/>
      <c r="AF903" s="11"/>
      <c r="AG903" s="11"/>
      <c r="AH903" s="11"/>
      <c r="AI903" s="11"/>
      <c r="AJ903" s="11"/>
      <c r="AK903" s="11"/>
    </row>
    <row r="904" ht="13.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89"/>
      <c r="AB904" s="11"/>
      <c r="AC904" s="264"/>
      <c r="AD904" s="11"/>
      <c r="AE904" s="11"/>
      <c r="AF904" s="11"/>
      <c r="AG904" s="11"/>
      <c r="AH904" s="11"/>
      <c r="AI904" s="11"/>
      <c r="AJ904" s="11"/>
      <c r="AK904" s="11"/>
    </row>
    <row r="905" ht="13.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89"/>
      <c r="AB905" s="11"/>
      <c r="AC905" s="264"/>
      <c r="AD905" s="11"/>
      <c r="AE905" s="11"/>
      <c r="AF905" s="11"/>
      <c r="AG905" s="11"/>
      <c r="AH905" s="11"/>
      <c r="AI905" s="11"/>
      <c r="AJ905" s="11"/>
      <c r="AK905" s="11"/>
    </row>
    <row r="906" ht="13.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89"/>
      <c r="AB906" s="11"/>
      <c r="AC906" s="264"/>
      <c r="AD906" s="11"/>
      <c r="AE906" s="11"/>
      <c r="AF906" s="11"/>
      <c r="AG906" s="11"/>
      <c r="AH906" s="11"/>
      <c r="AI906" s="11"/>
      <c r="AJ906" s="11"/>
      <c r="AK906" s="11"/>
    </row>
    <row r="907" ht="13.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89"/>
      <c r="AB907" s="11"/>
      <c r="AC907" s="264"/>
      <c r="AD907" s="11"/>
      <c r="AE907" s="11"/>
      <c r="AF907" s="11"/>
      <c r="AG907" s="11"/>
      <c r="AH907" s="11"/>
      <c r="AI907" s="11"/>
      <c r="AJ907" s="11"/>
      <c r="AK907" s="11"/>
    </row>
    <row r="908" ht="13.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89"/>
      <c r="AB908" s="11"/>
      <c r="AC908" s="264"/>
      <c r="AD908" s="11"/>
      <c r="AE908" s="11"/>
      <c r="AF908" s="11"/>
      <c r="AG908" s="11"/>
      <c r="AH908" s="11"/>
      <c r="AI908" s="11"/>
      <c r="AJ908" s="11"/>
      <c r="AK908" s="11"/>
    </row>
    <row r="909" ht="13.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89"/>
      <c r="AB909" s="11"/>
      <c r="AC909" s="264"/>
      <c r="AD909" s="11"/>
      <c r="AE909" s="11"/>
      <c r="AF909" s="11"/>
      <c r="AG909" s="11"/>
      <c r="AH909" s="11"/>
      <c r="AI909" s="11"/>
      <c r="AJ909" s="11"/>
      <c r="AK909" s="11"/>
    </row>
    <row r="910" ht="13.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89"/>
      <c r="AB910" s="11"/>
      <c r="AC910" s="264"/>
      <c r="AD910" s="11"/>
      <c r="AE910" s="11"/>
      <c r="AF910" s="11"/>
      <c r="AG910" s="11"/>
      <c r="AH910" s="11"/>
      <c r="AI910" s="11"/>
      <c r="AJ910" s="11"/>
      <c r="AK910" s="11"/>
    </row>
    <row r="911" ht="13.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89"/>
      <c r="AB911" s="11"/>
      <c r="AC911" s="264"/>
      <c r="AD911" s="11"/>
      <c r="AE911" s="11"/>
      <c r="AF911" s="11"/>
      <c r="AG911" s="11"/>
      <c r="AH911" s="11"/>
      <c r="AI911" s="11"/>
      <c r="AJ911" s="11"/>
      <c r="AK911" s="11"/>
    </row>
    <row r="912" ht="13.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89"/>
      <c r="AB912" s="11"/>
      <c r="AC912" s="264"/>
      <c r="AD912" s="11"/>
      <c r="AE912" s="11"/>
      <c r="AF912" s="11"/>
      <c r="AG912" s="11"/>
      <c r="AH912" s="11"/>
      <c r="AI912" s="11"/>
      <c r="AJ912" s="11"/>
      <c r="AK912" s="11"/>
    </row>
    <row r="913" ht="13.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89"/>
      <c r="AB913" s="11"/>
      <c r="AC913" s="264"/>
      <c r="AD913" s="11"/>
      <c r="AE913" s="11"/>
      <c r="AF913" s="11"/>
      <c r="AG913" s="11"/>
      <c r="AH913" s="11"/>
      <c r="AI913" s="11"/>
      <c r="AJ913" s="11"/>
      <c r="AK913" s="11"/>
    </row>
    <row r="914" ht="13.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89"/>
      <c r="AB914" s="11"/>
      <c r="AC914" s="264"/>
      <c r="AD914" s="11"/>
      <c r="AE914" s="11"/>
      <c r="AF914" s="11"/>
      <c r="AG914" s="11"/>
      <c r="AH914" s="11"/>
      <c r="AI914" s="11"/>
      <c r="AJ914" s="11"/>
      <c r="AK914" s="11"/>
    </row>
    <row r="915" ht="13.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89"/>
      <c r="AB915" s="11"/>
      <c r="AC915" s="264"/>
      <c r="AD915" s="11"/>
      <c r="AE915" s="11"/>
      <c r="AF915" s="11"/>
      <c r="AG915" s="11"/>
      <c r="AH915" s="11"/>
      <c r="AI915" s="11"/>
      <c r="AJ915" s="11"/>
      <c r="AK915" s="11"/>
    </row>
    <row r="916" ht="13.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89"/>
      <c r="AB916" s="11"/>
      <c r="AC916" s="264"/>
      <c r="AD916" s="11"/>
      <c r="AE916" s="11"/>
      <c r="AF916" s="11"/>
      <c r="AG916" s="11"/>
      <c r="AH916" s="11"/>
      <c r="AI916" s="11"/>
      <c r="AJ916" s="11"/>
      <c r="AK916" s="11"/>
    </row>
    <row r="917" ht="13.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89"/>
      <c r="AB917" s="11"/>
      <c r="AC917" s="264"/>
      <c r="AD917" s="11"/>
      <c r="AE917" s="11"/>
      <c r="AF917" s="11"/>
      <c r="AG917" s="11"/>
      <c r="AH917" s="11"/>
      <c r="AI917" s="11"/>
      <c r="AJ917" s="11"/>
      <c r="AK917" s="11"/>
    </row>
    <row r="918" ht="13.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89"/>
      <c r="AB918" s="11"/>
      <c r="AC918" s="264"/>
      <c r="AD918" s="11"/>
      <c r="AE918" s="11"/>
      <c r="AF918" s="11"/>
      <c r="AG918" s="11"/>
      <c r="AH918" s="11"/>
      <c r="AI918" s="11"/>
      <c r="AJ918" s="11"/>
      <c r="AK918" s="11"/>
    </row>
    <row r="919" ht="13.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89"/>
      <c r="AB919" s="11"/>
      <c r="AC919" s="264"/>
      <c r="AD919" s="11"/>
      <c r="AE919" s="11"/>
      <c r="AF919" s="11"/>
      <c r="AG919" s="11"/>
      <c r="AH919" s="11"/>
      <c r="AI919" s="11"/>
      <c r="AJ919" s="11"/>
      <c r="AK919" s="11"/>
    </row>
    <row r="920" ht="13.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89"/>
      <c r="AB920" s="11"/>
      <c r="AC920" s="264"/>
      <c r="AD920" s="11"/>
      <c r="AE920" s="11"/>
      <c r="AF920" s="11"/>
      <c r="AG920" s="11"/>
      <c r="AH920" s="11"/>
      <c r="AI920" s="11"/>
      <c r="AJ920" s="11"/>
      <c r="AK920" s="11"/>
    </row>
    <row r="921" ht="13.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89"/>
      <c r="AB921" s="11"/>
      <c r="AC921" s="264"/>
      <c r="AD921" s="11"/>
      <c r="AE921" s="11"/>
      <c r="AF921" s="11"/>
      <c r="AG921" s="11"/>
      <c r="AH921" s="11"/>
      <c r="AI921" s="11"/>
      <c r="AJ921" s="11"/>
      <c r="AK921" s="11"/>
    </row>
    <row r="922" ht="13.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89"/>
      <c r="AB922" s="11"/>
      <c r="AC922" s="264"/>
      <c r="AD922" s="11"/>
      <c r="AE922" s="11"/>
      <c r="AF922" s="11"/>
      <c r="AG922" s="11"/>
      <c r="AH922" s="11"/>
      <c r="AI922" s="11"/>
      <c r="AJ922" s="11"/>
      <c r="AK922" s="11"/>
    </row>
    <row r="923" ht="13.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89"/>
      <c r="AB923" s="11"/>
      <c r="AC923" s="264"/>
      <c r="AD923" s="11"/>
      <c r="AE923" s="11"/>
      <c r="AF923" s="11"/>
      <c r="AG923" s="11"/>
      <c r="AH923" s="11"/>
      <c r="AI923" s="11"/>
      <c r="AJ923" s="11"/>
      <c r="AK923" s="11"/>
    </row>
    <row r="924" ht="13.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89"/>
      <c r="AB924" s="11"/>
      <c r="AC924" s="264"/>
      <c r="AD924" s="11"/>
      <c r="AE924" s="11"/>
      <c r="AF924" s="11"/>
      <c r="AG924" s="11"/>
      <c r="AH924" s="11"/>
      <c r="AI924" s="11"/>
      <c r="AJ924" s="11"/>
      <c r="AK924" s="11"/>
    </row>
    <row r="925" ht="13.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89"/>
      <c r="AB925" s="11"/>
      <c r="AC925" s="264"/>
      <c r="AD925" s="11"/>
      <c r="AE925" s="11"/>
      <c r="AF925" s="11"/>
      <c r="AG925" s="11"/>
      <c r="AH925" s="11"/>
      <c r="AI925" s="11"/>
      <c r="AJ925" s="11"/>
      <c r="AK925" s="11"/>
    </row>
    <row r="926" ht="13.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89"/>
      <c r="AB926" s="11"/>
      <c r="AC926" s="264"/>
      <c r="AD926" s="11"/>
      <c r="AE926" s="11"/>
      <c r="AF926" s="11"/>
      <c r="AG926" s="11"/>
      <c r="AH926" s="11"/>
      <c r="AI926" s="11"/>
      <c r="AJ926" s="11"/>
      <c r="AK926" s="11"/>
    </row>
    <row r="927" ht="13.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89"/>
      <c r="AB927" s="11"/>
      <c r="AC927" s="264"/>
      <c r="AD927" s="11"/>
      <c r="AE927" s="11"/>
      <c r="AF927" s="11"/>
      <c r="AG927" s="11"/>
      <c r="AH927" s="11"/>
      <c r="AI927" s="11"/>
      <c r="AJ927" s="11"/>
      <c r="AK927" s="11"/>
    </row>
    <row r="928" ht="13.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89"/>
      <c r="AB928" s="11"/>
      <c r="AC928" s="264"/>
      <c r="AD928" s="11"/>
      <c r="AE928" s="11"/>
      <c r="AF928" s="11"/>
      <c r="AG928" s="11"/>
      <c r="AH928" s="11"/>
      <c r="AI928" s="11"/>
      <c r="AJ928" s="11"/>
      <c r="AK928" s="11"/>
    </row>
    <row r="929" ht="13.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89"/>
      <c r="AB929" s="11"/>
      <c r="AC929" s="264"/>
      <c r="AD929" s="11"/>
      <c r="AE929" s="11"/>
      <c r="AF929" s="11"/>
      <c r="AG929" s="11"/>
      <c r="AH929" s="11"/>
      <c r="AI929" s="11"/>
      <c r="AJ929" s="11"/>
      <c r="AK929" s="11"/>
    </row>
    <row r="930" ht="13.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89"/>
      <c r="AB930" s="11"/>
      <c r="AC930" s="264"/>
      <c r="AD930" s="11"/>
      <c r="AE930" s="11"/>
      <c r="AF930" s="11"/>
      <c r="AG930" s="11"/>
      <c r="AH930" s="11"/>
      <c r="AI930" s="11"/>
      <c r="AJ930" s="11"/>
      <c r="AK930" s="11"/>
    </row>
    <row r="931" ht="13.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89"/>
      <c r="AB931" s="11"/>
      <c r="AC931" s="264"/>
      <c r="AD931" s="11"/>
      <c r="AE931" s="11"/>
      <c r="AF931" s="11"/>
      <c r="AG931" s="11"/>
      <c r="AH931" s="11"/>
      <c r="AI931" s="11"/>
      <c r="AJ931" s="11"/>
      <c r="AK931" s="11"/>
    </row>
    <row r="932" ht="13.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89"/>
      <c r="AB932" s="11"/>
      <c r="AC932" s="264"/>
      <c r="AD932" s="11"/>
      <c r="AE932" s="11"/>
      <c r="AF932" s="11"/>
      <c r="AG932" s="11"/>
      <c r="AH932" s="11"/>
      <c r="AI932" s="11"/>
      <c r="AJ932" s="11"/>
      <c r="AK932" s="11"/>
    </row>
    <row r="933" ht="13.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89"/>
      <c r="AB933" s="11"/>
      <c r="AC933" s="264"/>
      <c r="AD933" s="11"/>
      <c r="AE933" s="11"/>
      <c r="AF933" s="11"/>
      <c r="AG933" s="11"/>
      <c r="AH933" s="11"/>
      <c r="AI933" s="11"/>
      <c r="AJ933" s="11"/>
      <c r="AK933" s="11"/>
    </row>
    <row r="934" ht="13.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89"/>
      <c r="AB934" s="11"/>
      <c r="AC934" s="264"/>
      <c r="AD934" s="11"/>
      <c r="AE934" s="11"/>
      <c r="AF934" s="11"/>
      <c r="AG934" s="11"/>
      <c r="AH934" s="11"/>
      <c r="AI934" s="11"/>
      <c r="AJ934" s="11"/>
      <c r="AK934" s="11"/>
    </row>
    <row r="935" ht="13.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89"/>
      <c r="AB935" s="11"/>
      <c r="AC935" s="264"/>
      <c r="AD935" s="11"/>
      <c r="AE935" s="11"/>
      <c r="AF935" s="11"/>
      <c r="AG935" s="11"/>
      <c r="AH935" s="11"/>
      <c r="AI935" s="11"/>
      <c r="AJ935" s="11"/>
      <c r="AK935" s="11"/>
    </row>
    <row r="936" ht="13.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89"/>
      <c r="AB936" s="11"/>
      <c r="AC936" s="264"/>
      <c r="AD936" s="11"/>
      <c r="AE936" s="11"/>
      <c r="AF936" s="11"/>
      <c r="AG936" s="11"/>
      <c r="AH936" s="11"/>
      <c r="AI936" s="11"/>
      <c r="AJ936" s="11"/>
      <c r="AK936" s="11"/>
    </row>
    <row r="937" ht="13.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89"/>
      <c r="AB937" s="11"/>
      <c r="AC937" s="264"/>
      <c r="AD937" s="11"/>
      <c r="AE937" s="11"/>
      <c r="AF937" s="11"/>
      <c r="AG937" s="11"/>
      <c r="AH937" s="11"/>
      <c r="AI937" s="11"/>
      <c r="AJ937" s="11"/>
      <c r="AK937" s="11"/>
    </row>
    <row r="938" ht="13.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89"/>
      <c r="AB938" s="11"/>
      <c r="AC938" s="264"/>
      <c r="AD938" s="11"/>
      <c r="AE938" s="11"/>
      <c r="AF938" s="11"/>
      <c r="AG938" s="11"/>
      <c r="AH938" s="11"/>
      <c r="AI938" s="11"/>
      <c r="AJ938" s="11"/>
      <c r="AK938" s="11"/>
    </row>
    <row r="939" ht="13.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89"/>
      <c r="AB939" s="11"/>
      <c r="AC939" s="264"/>
      <c r="AD939" s="11"/>
      <c r="AE939" s="11"/>
      <c r="AF939" s="11"/>
      <c r="AG939" s="11"/>
      <c r="AH939" s="11"/>
      <c r="AI939" s="11"/>
      <c r="AJ939" s="11"/>
      <c r="AK939" s="11"/>
    </row>
    <row r="940" ht="13.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89"/>
      <c r="AB940" s="11"/>
      <c r="AC940" s="264"/>
      <c r="AD940" s="11"/>
      <c r="AE940" s="11"/>
      <c r="AF940" s="11"/>
      <c r="AG940" s="11"/>
      <c r="AH940" s="11"/>
      <c r="AI940" s="11"/>
      <c r="AJ940" s="11"/>
      <c r="AK940" s="11"/>
    </row>
    <row r="941" ht="13.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89"/>
      <c r="AB941" s="11"/>
      <c r="AC941" s="264"/>
      <c r="AD941" s="11"/>
      <c r="AE941" s="11"/>
      <c r="AF941" s="11"/>
      <c r="AG941" s="11"/>
      <c r="AH941" s="11"/>
      <c r="AI941" s="11"/>
      <c r="AJ941" s="11"/>
      <c r="AK941" s="11"/>
    </row>
    <row r="942" ht="13.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89"/>
      <c r="AB942" s="11"/>
      <c r="AC942" s="264"/>
      <c r="AD942" s="11"/>
      <c r="AE942" s="11"/>
      <c r="AF942" s="11"/>
      <c r="AG942" s="11"/>
      <c r="AH942" s="11"/>
      <c r="AI942" s="11"/>
      <c r="AJ942" s="11"/>
      <c r="AK942" s="11"/>
    </row>
    <row r="943" ht="13.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89"/>
      <c r="AB943" s="11"/>
      <c r="AC943" s="264"/>
      <c r="AD943" s="11"/>
      <c r="AE943" s="11"/>
      <c r="AF943" s="11"/>
      <c r="AG943" s="11"/>
      <c r="AH943" s="11"/>
      <c r="AI943" s="11"/>
      <c r="AJ943" s="11"/>
      <c r="AK943" s="11"/>
    </row>
    <row r="944" ht="13.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89"/>
      <c r="AB944" s="11"/>
      <c r="AC944" s="264"/>
      <c r="AD944" s="11"/>
      <c r="AE944" s="11"/>
      <c r="AF944" s="11"/>
      <c r="AG944" s="11"/>
      <c r="AH944" s="11"/>
      <c r="AI944" s="11"/>
      <c r="AJ944" s="11"/>
      <c r="AK944" s="11"/>
    </row>
    <row r="945" ht="13.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89"/>
      <c r="AB945" s="11"/>
      <c r="AC945" s="264"/>
      <c r="AD945" s="11"/>
      <c r="AE945" s="11"/>
      <c r="AF945" s="11"/>
      <c r="AG945" s="11"/>
      <c r="AH945" s="11"/>
      <c r="AI945" s="11"/>
      <c r="AJ945" s="11"/>
      <c r="AK945" s="11"/>
    </row>
    <row r="946" ht="13.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89"/>
      <c r="AB946" s="11"/>
      <c r="AC946" s="264"/>
      <c r="AD946" s="11"/>
      <c r="AE946" s="11"/>
      <c r="AF946" s="11"/>
      <c r="AG946" s="11"/>
      <c r="AH946" s="11"/>
      <c r="AI946" s="11"/>
      <c r="AJ946" s="11"/>
      <c r="AK946" s="11"/>
    </row>
    <row r="947" ht="13.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89"/>
      <c r="AB947" s="11"/>
      <c r="AC947" s="264"/>
      <c r="AD947" s="11"/>
      <c r="AE947" s="11"/>
      <c r="AF947" s="11"/>
      <c r="AG947" s="11"/>
      <c r="AH947" s="11"/>
      <c r="AI947" s="11"/>
      <c r="AJ947" s="11"/>
      <c r="AK947" s="11"/>
    </row>
    <row r="948" ht="13.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89"/>
      <c r="AB948" s="11"/>
      <c r="AC948" s="264"/>
      <c r="AD948" s="11"/>
      <c r="AE948" s="11"/>
      <c r="AF948" s="11"/>
      <c r="AG948" s="11"/>
      <c r="AH948" s="11"/>
      <c r="AI948" s="11"/>
      <c r="AJ948" s="11"/>
      <c r="AK948" s="11"/>
    </row>
    <row r="949" ht="13.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89"/>
      <c r="AB949" s="11"/>
      <c r="AC949" s="264"/>
      <c r="AD949" s="11"/>
      <c r="AE949" s="11"/>
      <c r="AF949" s="11"/>
      <c r="AG949" s="11"/>
      <c r="AH949" s="11"/>
      <c r="AI949" s="11"/>
      <c r="AJ949" s="11"/>
      <c r="AK949" s="11"/>
    </row>
    <row r="950" ht="13.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89"/>
      <c r="AB950" s="11"/>
      <c r="AC950" s="264"/>
      <c r="AD950" s="11"/>
      <c r="AE950" s="11"/>
      <c r="AF950" s="11"/>
      <c r="AG950" s="11"/>
      <c r="AH950" s="11"/>
      <c r="AI950" s="11"/>
      <c r="AJ950" s="11"/>
      <c r="AK950" s="11"/>
    </row>
    <row r="951" ht="13.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89"/>
      <c r="AB951" s="11"/>
      <c r="AC951" s="264"/>
      <c r="AD951" s="11"/>
      <c r="AE951" s="11"/>
      <c r="AF951" s="11"/>
      <c r="AG951" s="11"/>
      <c r="AH951" s="11"/>
      <c r="AI951" s="11"/>
      <c r="AJ951" s="11"/>
      <c r="AK951" s="11"/>
    </row>
    <row r="952" ht="13.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89"/>
      <c r="AB952" s="11"/>
      <c r="AC952" s="264"/>
      <c r="AD952" s="11"/>
      <c r="AE952" s="11"/>
      <c r="AF952" s="11"/>
      <c r="AG952" s="11"/>
      <c r="AH952" s="11"/>
      <c r="AI952" s="11"/>
      <c r="AJ952" s="11"/>
      <c r="AK952" s="11"/>
    </row>
    <row r="953" ht="13.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89"/>
      <c r="AB953" s="11"/>
      <c r="AC953" s="264"/>
      <c r="AD953" s="11"/>
      <c r="AE953" s="11"/>
      <c r="AF953" s="11"/>
      <c r="AG953" s="11"/>
      <c r="AH953" s="11"/>
      <c r="AI953" s="11"/>
      <c r="AJ953" s="11"/>
      <c r="AK953" s="11"/>
    </row>
    <row r="954" ht="13.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89"/>
      <c r="AB954" s="11"/>
      <c r="AC954" s="264"/>
      <c r="AD954" s="11"/>
      <c r="AE954" s="11"/>
      <c r="AF954" s="11"/>
      <c r="AG954" s="11"/>
      <c r="AH954" s="11"/>
      <c r="AI954" s="11"/>
      <c r="AJ954" s="11"/>
      <c r="AK954" s="11"/>
    </row>
    <row r="955" ht="13.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89"/>
      <c r="AB955" s="11"/>
      <c r="AC955" s="264"/>
      <c r="AD955" s="11"/>
      <c r="AE955" s="11"/>
      <c r="AF955" s="11"/>
      <c r="AG955" s="11"/>
      <c r="AH955" s="11"/>
      <c r="AI955" s="11"/>
      <c r="AJ955" s="11"/>
      <c r="AK955" s="11"/>
    </row>
    <row r="956" ht="13.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89"/>
      <c r="AB956" s="11"/>
      <c r="AC956" s="264"/>
      <c r="AD956" s="11"/>
      <c r="AE956" s="11"/>
      <c r="AF956" s="11"/>
      <c r="AG956" s="11"/>
      <c r="AH956" s="11"/>
      <c r="AI956" s="11"/>
      <c r="AJ956" s="11"/>
      <c r="AK956" s="11"/>
    </row>
    <row r="957" ht="13.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89"/>
      <c r="AB957" s="11"/>
      <c r="AC957" s="264"/>
      <c r="AD957" s="11"/>
      <c r="AE957" s="11"/>
      <c r="AF957" s="11"/>
      <c r="AG957" s="11"/>
      <c r="AH957" s="11"/>
      <c r="AI957" s="11"/>
      <c r="AJ957" s="11"/>
      <c r="AK957" s="11"/>
    </row>
    <row r="958" ht="13.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89"/>
      <c r="AB958" s="11"/>
      <c r="AC958" s="264"/>
      <c r="AD958" s="11"/>
      <c r="AE958" s="11"/>
      <c r="AF958" s="11"/>
      <c r="AG958" s="11"/>
      <c r="AH958" s="11"/>
      <c r="AI958" s="11"/>
      <c r="AJ958" s="11"/>
      <c r="AK958" s="11"/>
    </row>
    <row r="959" ht="13.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89"/>
      <c r="AB959" s="11"/>
      <c r="AC959" s="264"/>
      <c r="AD959" s="11"/>
      <c r="AE959" s="11"/>
      <c r="AF959" s="11"/>
      <c r="AG959" s="11"/>
      <c r="AH959" s="11"/>
      <c r="AI959" s="11"/>
      <c r="AJ959" s="11"/>
      <c r="AK959" s="11"/>
    </row>
    <row r="960" ht="13.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89"/>
      <c r="AB960" s="11"/>
      <c r="AC960" s="264"/>
      <c r="AD960" s="11"/>
      <c r="AE960" s="11"/>
      <c r="AF960" s="11"/>
      <c r="AG960" s="11"/>
      <c r="AH960" s="11"/>
      <c r="AI960" s="11"/>
      <c r="AJ960" s="11"/>
      <c r="AK960" s="11"/>
    </row>
    <row r="961" ht="13.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89"/>
      <c r="AB961" s="11"/>
      <c r="AC961" s="264"/>
      <c r="AD961" s="11"/>
      <c r="AE961" s="11"/>
      <c r="AF961" s="11"/>
      <c r="AG961" s="11"/>
      <c r="AH961" s="11"/>
      <c r="AI961" s="11"/>
      <c r="AJ961" s="11"/>
      <c r="AK961" s="11"/>
    </row>
    <row r="962" ht="13.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89"/>
      <c r="AB962" s="11"/>
      <c r="AC962" s="264"/>
      <c r="AD962" s="11"/>
      <c r="AE962" s="11"/>
      <c r="AF962" s="11"/>
      <c r="AG962" s="11"/>
      <c r="AH962" s="11"/>
      <c r="AI962" s="11"/>
      <c r="AJ962" s="11"/>
      <c r="AK962" s="11"/>
    </row>
    <row r="963" ht="13.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89"/>
      <c r="AB963" s="11"/>
      <c r="AC963" s="264"/>
      <c r="AD963" s="11"/>
      <c r="AE963" s="11"/>
      <c r="AF963" s="11"/>
      <c r="AG963" s="11"/>
      <c r="AH963" s="11"/>
      <c r="AI963" s="11"/>
      <c r="AJ963" s="11"/>
      <c r="AK963" s="11"/>
    </row>
    <row r="964" ht="13.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89"/>
      <c r="AB964" s="11"/>
      <c r="AC964" s="264"/>
      <c r="AD964" s="11"/>
      <c r="AE964" s="11"/>
      <c r="AF964" s="11"/>
      <c r="AG964" s="11"/>
      <c r="AH964" s="11"/>
      <c r="AI964" s="11"/>
      <c r="AJ964" s="11"/>
      <c r="AK964" s="11"/>
    </row>
    <row r="965" ht="13.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89"/>
      <c r="AB965" s="11"/>
      <c r="AC965" s="264"/>
      <c r="AD965" s="11"/>
      <c r="AE965" s="11"/>
      <c r="AF965" s="11"/>
      <c r="AG965" s="11"/>
      <c r="AH965" s="11"/>
      <c r="AI965" s="11"/>
      <c r="AJ965" s="11"/>
      <c r="AK965" s="11"/>
    </row>
    <row r="966" ht="13.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89"/>
      <c r="AB966" s="11"/>
      <c r="AC966" s="264"/>
      <c r="AD966" s="11"/>
      <c r="AE966" s="11"/>
      <c r="AF966" s="11"/>
      <c r="AG966" s="11"/>
      <c r="AH966" s="11"/>
      <c r="AI966" s="11"/>
      <c r="AJ966" s="11"/>
      <c r="AK966" s="11"/>
    </row>
    <row r="967" ht="13.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89"/>
      <c r="AB967" s="11"/>
      <c r="AC967" s="264"/>
      <c r="AD967" s="11"/>
      <c r="AE967" s="11"/>
      <c r="AF967" s="11"/>
      <c r="AG967" s="11"/>
      <c r="AH967" s="11"/>
      <c r="AI967" s="11"/>
      <c r="AJ967" s="11"/>
      <c r="AK967" s="11"/>
    </row>
    <row r="968" ht="13.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89"/>
      <c r="AB968" s="11"/>
      <c r="AC968" s="264"/>
      <c r="AD968" s="11"/>
      <c r="AE968" s="11"/>
      <c r="AF968" s="11"/>
      <c r="AG968" s="11"/>
      <c r="AH968" s="11"/>
      <c r="AI968" s="11"/>
      <c r="AJ968" s="11"/>
      <c r="AK968" s="11"/>
    </row>
    <row r="969" ht="13.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89"/>
      <c r="AB969" s="11"/>
      <c r="AC969" s="264"/>
      <c r="AD969" s="11"/>
      <c r="AE969" s="11"/>
      <c r="AF969" s="11"/>
      <c r="AG969" s="11"/>
      <c r="AH969" s="11"/>
      <c r="AI969" s="11"/>
      <c r="AJ969" s="11"/>
      <c r="AK969" s="11"/>
    </row>
    <row r="970" ht="13.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89"/>
      <c r="AB970" s="11"/>
      <c r="AC970" s="264"/>
      <c r="AD970" s="11"/>
      <c r="AE970" s="11"/>
      <c r="AF970" s="11"/>
      <c r="AG970" s="11"/>
      <c r="AH970" s="11"/>
      <c r="AI970" s="11"/>
      <c r="AJ970" s="11"/>
      <c r="AK970" s="11"/>
    </row>
    <row r="971" ht="13.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89"/>
      <c r="AB971" s="11"/>
      <c r="AC971" s="264"/>
      <c r="AD971" s="11"/>
      <c r="AE971" s="11"/>
      <c r="AF971" s="11"/>
      <c r="AG971" s="11"/>
      <c r="AH971" s="11"/>
      <c r="AI971" s="11"/>
      <c r="AJ971" s="11"/>
      <c r="AK971" s="11"/>
    </row>
    <row r="972" ht="13.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89"/>
      <c r="AB972" s="11"/>
      <c r="AC972" s="264"/>
      <c r="AD972" s="11"/>
      <c r="AE972" s="11"/>
      <c r="AF972" s="11"/>
      <c r="AG972" s="11"/>
      <c r="AH972" s="11"/>
      <c r="AI972" s="11"/>
      <c r="AJ972" s="11"/>
      <c r="AK972" s="11"/>
    </row>
    <row r="973" ht="13.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89"/>
      <c r="AB973" s="11"/>
      <c r="AC973" s="264"/>
      <c r="AD973" s="11"/>
      <c r="AE973" s="11"/>
      <c r="AF973" s="11"/>
      <c r="AG973" s="11"/>
      <c r="AH973" s="11"/>
      <c r="AI973" s="11"/>
      <c r="AJ973" s="11"/>
      <c r="AK973" s="11"/>
    </row>
    <row r="974" ht="13.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89"/>
      <c r="AB974" s="11"/>
      <c r="AC974" s="264"/>
      <c r="AD974" s="11"/>
      <c r="AE974" s="11"/>
      <c r="AF974" s="11"/>
      <c r="AG974" s="11"/>
      <c r="AH974" s="11"/>
      <c r="AI974" s="11"/>
      <c r="AJ974" s="11"/>
      <c r="AK974" s="11"/>
    </row>
    <row r="975" ht="13.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89"/>
      <c r="AB975" s="11"/>
      <c r="AC975" s="264"/>
      <c r="AD975" s="11"/>
      <c r="AE975" s="11"/>
      <c r="AF975" s="11"/>
      <c r="AG975" s="11"/>
      <c r="AH975" s="11"/>
      <c r="AI975" s="11"/>
      <c r="AJ975" s="11"/>
      <c r="AK975" s="11"/>
    </row>
    <row r="976" ht="13.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89"/>
      <c r="AB976" s="11"/>
      <c r="AC976" s="264"/>
      <c r="AD976" s="11"/>
      <c r="AE976" s="11"/>
      <c r="AF976" s="11"/>
      <c r="AG976" s="11"/>
      <c r="AH976" s="11"/>
      <c r="AI976" s="11"/>
      <c r="AJ976" s="11"/>
      <c r="AK976" s="11"/>
    </row>
    <row r="977" ht="13.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89"/>
      <c r="AB977" s="11"/>
      <c r="AC977" s="264"/>
      <c r="AD977" s="11"/>
      <c r="AE977" s="11"/>
      <c r="AF977" s="11"/>
      <c r="AG977" s="11"/>
      <c r="AH977" s="11"/>
      <c r="AI977" s="11"/>
      <c r="AJ977" s="11"/>
      <c r="AK977" s="11"/>
    </row>
    <row r="978" ht="13.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89"/>
      <c r="AB978" s="11"/>
      <c r="AC978" s="264"/>
      <c r="AD978" s="11"/>
      <c r="AE978" s="11"/>
      <c r="AF978" s="11"/>
      <c r="AG978" s="11"/>
      <c r="AH978" s="11"/>
      <c r="AI978" s="11"/>
      <c r="AJ978" s="11"/>
      <c r="AK978" s="11"/>
    </row>
    <row r="979" ht="13.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89"/>
      <c r="AB979" s="11"/>
      <c r="AC979" s="264"/>
      <c r="AD979" s="11"/>
      <c r="AE979" s="11"/>
      <c r="AF979" s="11"/>
      <c r="AG979" s="11"/>
      <c r="AH979" s="11"/>
      <c r="AI979" s="11"/>
      <c r="AJ979" s="11"/>
      <c r="AK979" s="11"/>
    </row>
    <row r="980" ht="13.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89"/>
      <c r="AB980" s="11"/>
      <c r="AC980" s="264"/>
      <c r="AD980" s="11"/>
      <c r="AE980" s="11"/>
      <c r="AF980" s="11"/>
      <c r="AG980" s="11"/>
      <c r="AH980" s="11"/>
      <c r="AI980" s="11"/>
      <c r="AJ980" s="11"/>
      <c r="AK980" s="11"/>
    </row>
    <row r="981" ht="13.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89"/>
      <c r="AB981" s="11"/>
      <c r="AC981" s="264"/>
      <c r="AD981" s="11"/>
      <c r="AE981" s="11"/>
      <c r="AF981" s="11"/>
      <c r="AG981" s="11"/>
      <c r="AH981" s="11"/>
      <c r="AI981" s="11"/>
      <c r="AJ981" s="11"/>
      <c r="AK981" s="11"/>
    </row>
    <row r="982" ht="13.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89"/>
      <c r="AB982" s="11"/>
      <c r="AC982" s="264"/>
      <c r="AD982" s="11"/>
      <c r="AE982" s="11"/>
      <c r="AF982" s="11"/>
      <c r="AG982" s="11"/>
      <c r="AH982" s="11"/>
      <c r="AI982" s="11"/>
      <c r="AJ982" s="11"/>
      <c r="AK982" s="11"/>
    </row>
    <row r="983" ht="13.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89"/>
      <c r="AB983" s="11"/>
      <c r="AC983" s="264"/>
      <c r="AD983" s="11"/>
      <c r="AE983" s="11"/>
      <c r="AF983" s="11"/>
      <c r="AG983" s="11"/>
      <c r="AH983" s="11"/>
      <c r="AI983" s="11"/>
      <c r="AJ983" s="11"/>
      <c r="AK983" s="11"/>
    </row>
    <row r="984" ht="13.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89"/>
      <c r="AB984" s="11"/>
      <c r="AC984" s="264"/>
      <c r="AD984" s="11"/>
      <c r="AE984" s="11"/>
      <c r="AF984" s="11"/>
      <c r="AG984" s="11"/>
      <c r="AH984" s="11"/>
      <c r="AI984" s="11"/>
      <c r="AJ984" s="11"/>
      <c r="AK984" s="11"/>
    </row>
    <row r="985" ht="13.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89"/>
      <c r="AB985" s="11"/>
      <c r="AC985" s="264"/>
      <c r="AD985" s="11"/>
      <c r="AE985" s="11"/>
      <c r="AF985" s="11"/>
      <c r="AG985" s="11"/>
      <c r="AH985" s="11"/>
      <c r="AI985" s="11"/>
      <c r="AJ985" s="11"/>
      <c r="AK985" s="11"/>
    </row>
    <row r="986" ht="13.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89"/>
      <c r="AB986" s="11"/>
      <c r="AC986" s="264"/>
      <c r="AD986" s="11"/>
      <c r="AE986" s="11"/>
      <c r="AF986" s="11"/>
      <c r="AG986" s="11"/>
      <c r="AH986" s="11"/>
      <c r="AI986" s="11"/>
      <c r="AJ986" s="11"/>
      <c r="AK986" s="11"/>
    </row>
    <row r="987" ht="13.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89"/>
      <c r="AB987" s="11"/>
      <c r="AC987" s="264"/>
      <c r="AD987" s="11"/>
      <c r="AE987" s="11"/>
      <c r="AF987" s="11"/>
      <c r="AG987" s="11"/>
      <c r="AH987" s="11"/>
      <c r="AI987" s="11"/>
      <c r="AJ987" s="11"/>
      <c r="AK987" s="11"/>
    </row>
    <row r="988" ht="13.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89"/>
      <c r="AB988" s="11"/>
      <c r="AC988" s="264"/>
      <c r="AD988" s="11"/>
      <c r="AE988" s="11"/>
      <c r="AF988" s="11"/>
      <c r="AG988" s="11"/>
      <c r="AH988" s="11"/>
      <c r="AI988" s="11"/>
      <c r="AJ988" s="11"/>
      <c r="AK988" s="11"/>
    </row>
    <row r="989" ht="13.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89"/>
      <c r="AB989" s="11"/>
      <c r="AC989" s="264"/>
      <c r="AD989" s="11"/>
      <c r="AE989" s="11"/>
      <c r="AF989" s="11"/>
      <c r="AG989" s="11"/>
      <c r="AH989" s="11"/>
      <c r="AI989" s="11"/>
      <c r="AJ989" s="11"/>
      <c r="AK989" s="11"/>
    </row>
    <row r="990" ht="13.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89"/>
      <c r="AB990" s="11"/>
      <c r="AC990" s="264"/>
      <c r="AD990" s="11"/>
      <c r="AE990" s="11"/>
      <c r="AF990" s="11"/>
      <c r="AG990" s="11"/>
      <c r="AH990" s="11"/>
      <c r="AI990" s="11"/>
      <c r="AJ990" s="11"/>
      <c r="AK990" s="11"/>
    </row>
    <row r="991" ht="13.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89"/>
      <c r="AB991" s="11"/>
      <c r="AC991" s="264"/>
      <c r="AD991" s="11"/>
      <c r="AE991" s="11"/>
      <c r="AF991" s="11"/>
      <c r="AG991" s="11"/>
      <c r="AH991" s="11"/>
      <c r="AI991" s="11"/>
      <c r="AJ991" s="11"/>
      <c r="AK991" s="11"/>
    </row>
    <row r="992" ht="13.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89"/>
      <c r="AB992" s="11"/>
      <c r="AC992" s="264"/>
      <c r="AD992" s="11"/>
      <c r="AE992" s="11"/>
      <c r="AF992" s="11"/>
      <c r="AG992" s="11"/>
      <c r="AH992" s="11"/>
      <c r="AI992" s="11"/>
      <c r="AJ992" s="11"/>
      <c r="AK992" s="11"/>
    </row>
    <row r="993" ht="13.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89"/>
      <c r="AB993" s="11"/>
      <c r="AC993" s="264"/>
      <c r="AD993" s="11"/>
      <c r="AE993" s="11"/>
      <c r="AF993" s="11"/>
      <c r="AG993" s="11"/>
      <c r="AH993" s="11"/>
      <c r="AI993" s="11"/>
      <c r="AJ993" s="11"/>
      <c r="AK993" s="11"/>
    </row>
    <row r="994" ht="13.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89"/>
      <c r="AB994" s="11"/>
      <c r="AC994" s="264"/>
      <c r="AD994" s="11"/>
      <c r="AE994" s="11"/>
      <c r="AF994" s="11"/>
      <c r="AG994" s="11"/>
      <c r="AH994" s="11"/>
      <c r="AI994" s="11"/>
      <c r="AJ994" s="11"/>
      <c r="AK994" s="11"/>
    </row>
    <row r="995" ht="13.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89"/>
      <c r="AB995" s="11"/>
      <c r="AC995" s="264"/>
      <c r="AD995" s="11"/>
      <c r="AE995" s="11"/>
      <c r="AF995" s="11"/>
      <c r="AG995" s="11"/>
      <c r="AH995" s="11"/>
      <c r="AI995" s="11"/>
      <c r="AJ995" s="11"/>
      <c r="AK995" s="11"/>
    </row>
    <row r="996" ht="13.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89"/>
      <c r="AB996" s="11"/>
      <c r="AC996" s="264"/>
      <c r="AD996" s="11"/>
      <c r="AE996" s="11"/>
      <c r="AF996" s="11"/>
      <c r="AG996" s="11"/>
      <c r="AH996" s="11"/>
      <c r="AI996" s="11"/>
      <c r="AJ996" s="11"/>
      <c r="AK996" s="11"/>
    </row>
    <row r="997" ht="13.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89"/>
      <c r="AB997" s="11"/>
      <c r="AC997" s="264"/>
      <c r="AD997" s="11"/>
      <c r="AE997" s="11"/>
      <c r="AF997" s="11"/>
      <c r="AG997" s="11"/>
      <c r="AH997" s="11"/>
      <c r="AI997" s="11"/>
      <c r="AJ997" s="11"/>
      <c r="AK997" s="11"/>
    </row>
    <row r="998" ht="13.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89"/>
      <c r="AB998" s="11"/>
      <c r="AC998" s="264"/>
      <c r="AD998" s="11"/>
      <c r="AE998" s="11"/>
      <c r="AF998" s="11"/>
      <c r="AG998" s="11"/>
      <c r="AH998" s="11"/>
      <c r="AI998" s="11"/>
      <c r="AJ998" s="11"/>
      <c r="AK998" s="11"/>
    </row>
    <row r="999" ht="13.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89"/>
      <c r="AB999" s="11"/>
      <c r="AC999" s="264"/>
      <c r="AD999" s="11"/>
      <c r="AE999" s="11"/>
      <c r="AF999" s="11"/>
      <c r="AG999" s="11"/>
      <c r="AH999" s="11"/>
      <c r="AI999" s="11"/>
      <c r="AJ999" s="11"/>
      <c r="AK999" s="11"/>
    </row>
    <row r="1000" ht="13.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89"/>
      <c r="AB1000" s="11"/>
      <c r="AC1000" s="264"/>
      <c r="AD1000" s="11"/>
      <c r="AE1000" s="11"/>
      <c r="AF1000" s="11"/>
      <c r="AG1000" s="11"/>
      <c r="AH1000" s="11"/>
      <c r="AI1000" s="11"/>
      <c r="AJ1000" s="11"/>
      <c r="AK1000" s="11"/>
    </row>
  </sheetData>
  <mergeCells count="310">
    <mergeCell ref="J71:R71"/>
    <mergeCell ref="J73:R73"/>
    <mergeCell ref="S73:T73"/>
    <mergeCell ref="U73:V73"/>
    <mergeCell ref="W73:X73"/>
    <mergeCell ref="H68:Y68"/>
    <mergeCell ref="A69:Y69"/>
    <mergeCell ref="H70:Y70"/>
    <mergeCell ref="S71:T71"/>
    <mergeCell ref="U71:V71"/>
    <mergeCell ref="W71:X71"/>
    <mergeCell ref="B72:Y72"/>
    <mergeCell ref="A38:G38"/>
    <mergeCell ref="H38:I38"/>
    <mergeCell ref="J38:U38"/>
    <mergeCell ref="V38:Y38"/>
    <mergeCell ref="H39:H40"/>
    <mergeCell ref="I39:I40"/>
    <mergeCell ref="Y39:Y40"/>
    <mergeCell ref="W40:X40"/>
    <mergeCell ref="B40:G40"/>
    <mergeCell ref="J40:V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6:G66"/>
    <mergeCell ref="A68:G68"/>
    <mergeCell ref="A70:G70"/>
    <mergeCell ref="B71:G71"/>
    <mergeCell ref="B73:G73"/>
    <mergeCell ref="B75:G75"/>
    <mergeCell ref="B77:G77"/>
    <mergeCell ref="B60:G60"/>
    <mergeCell ref="B61:G61"/>
    <mergeCell ref="B62:G62"/>
    <mergeCell ref="B63:G63"/>
    <mergeCell ref="B64:G64"/>
    <mergeCell ref="B65:G65"/>
    <mergeCell ref="A67:Y67"/>
    <mergeCell ref="S77:T77"/>
    <mergeCell ref="U77:V77"/>
    <mergeCell ref="B86:Y86"/>
    <mergeCell ref="J87:R87"/>
    <mergeCell ref="S87:T87"/>
    <mergeCell ref="U87:V87"/>
    <mergeCell ref="W87:X87"/>
    <mergeCell ref="B88:Y88"/>
    <mergeCell ref="W89:X89"/>
    <mergeCell ref="B91:G91"/>
    <mergeCell ref="B93:G93"/>
    <mergeCell ref="B95:G95"/>
    <mergeCell ref="B97:G97"/>
    <mergeCell ref="B99:G99"/>
    <mergeCell ref="B101:G101"/>
    <mergeCell ref="J89:R89"/>
    <mergeCell ref="B90:Y90"/>
    <mergeCell ref="J91:R91"/>
    <mergeCell ref="S91:T91"/>
    <mergeCell ref="U91:V91"/>
    <mergeCell ref="W91:X91"/>
    <mergeCell ref="B92:Y92"/>
    <mergeCell ref="U95:V95"/>
    <mergeCell ref="W95:X95"/>
    <mergeCell ref="J95:R95"/>
    <mergeCell ref="J97:R97"/>
    <mergeCell ref="S97:T97"/>
    <mergeCell ref="U97:V97"/>
    <mergeCell ref="W97:X97"/>
    <mergeCell ref="J93:R93"/>
    <mergeCell ref="S93:T93"/>
    <mergeCell ref="U93:V93"/>
    <mergeCell ref="W93:X93"/>
    <mergeCell ref="B94:Y94"/>
    <mergeCell ref="S95:T95"/>
    <mergeCell ref="B96:Y96"/>
    <mergeCell ref="S101:T101"/>
    <mergeCell ref="U101:V101"/>
    <mergeCell ref="B110:Y110"/>
    <mergeCell ref="J111:R111"/>
    <mergeCell ref="S111:T111"/>
    <mergeCell ref="U111:V111"/>
    <mergeCell ref="W111:X111"/>
    <mergeCell ref="B112:Y112"/>
    <mergeCell ref="W113:X113"/>
    <mergeCell ref="B115:G115"/>
    <mergeCell ref="B117:G117"/>
    <mergeCell ref="B119:G119"/>
    <mergeCell ref="J113:R113"/>
    <mergeCell ref="B114:Y114"/>
    <mergeCell ref="J115:R115"/>
    <mergeCell ref="S115:T115"/>
    <mergeCell ref="U115:V115"/>
    <mergeCell ref="W115:X115"/>
    <mergeCell ref="B116:Y116"/>
    <mergeCell ref="U119:V119"/>
    <mergeCell ref="W119:X119"/>
    <mergeCell ref="J117:R117"/>
    <mergeCell ref="S117:T117"/>
    <mergeCell ref="U117:V117"/>
    <mergeCell ref="W117:X117"/>
    <mergeCell ref="B118:Y118"/>
    <mergeCell ref="J119:R119"/>
    <mergeCell ref="S119:T119"/>
    <mergeCell ref="B120:Y120"/>
    <mergeCell ref="B98:Y98"/>
    <mergeCell ref="J99:R99"/>
    <mergeCell ref="S99:T99"/>
    <mergeCell ref="U99:V99"/>
    <mergeCell ref="W99:X99"/>
    <mergeCell ref="B100:Y100"/>
    <mergeCell ref="W101:X101"/>
    <mergeCell ref="B103:G103"/>
    <mergeCell ref="B105:G105"/>
    <mergeCell ref="B107:G107"/>
    <mergeCell ref="B109:G109"/>
    <mergeCell ref="B111:G111"/>
    <mergeCell ref="B113:G113"/>
    <mergeCell ref="J101:R101"/>
    <mergeCell ref="B102:Y102"/>
    <mergeCell ref="J103:R103"/>
    <mergeCell ref="S103:T103"/>
    <mergeCell ref="U103:V103"/>
    <mergeCell ref="W103:X103"/>
    <mergeCell ref="B104:Y104"/>
    <mergeCell ref="U107:V107"/>
    <mergeCell ref="W107:X107"/>
    <mergeCell ref="J107:R107"/>
    <mergeCell ref="J109:R109"/>
    <mergeCell ref="S109:T109"/>
    <mergeCell ref="U109:V109"/>
    <mergeCell ref="W109:X109"/>
    <mergeCell ref="J105:R105"/>
    <mergeCell ref="S105:T105"/>
    <mergeCell ref="U105:V105"/>
    <mergeCell ref="W105:X105"/>
    <mergeCell ref="B106:Y106"/>
    <mergeCell ref="S107:T107"/>
    <mergeCell ref="B108:Y108"/>
    <mergeCell ref="S113:T113"/>
    <mergeCell ref="U113:V113"/>
    <mergeCell ref="S7:T7"/>
    <mergeCell ref="U7:W7"/>
    <mergeCell ref="AA8:AC8"/>
    <mergeCell ref="A1:W1"/>
    <mergeCell ref="A4:Y4"/>
    <mergeCell ref="A5:Y5"/>
    <mergeCell ref="B7:F7"/>
    <mergeCell ref="G7:H7"/>
    <mergeCell ref="I7:K7"/>
    <mergeCell ref="L7:R7"/>
    <mergeCell ref="A9:Y9"/>
    <mergeCell ref="A10:Y10"/>
    <mergeCell ref="D11:E11"/>
    <mergeCell ref="G11:H11"/>
    <mergeCell ref="K11:Q11"/>
    <mergeCell ref="R11:S11"/>
    <mergeCell ref="T11:V11"/>
    <mergeCell ref="Q15:R15"/>
    <mergeCell ref="S15:X15"/>
    <mergeCell ref="I11:J11"/>
    <mergeCell ref="A13:M13"/>
    <mergeCell ref="N13:O13"/>
    <mergeCell ref="P13:X13"/>
    <mergeCell ref="A14:Y14"/>
    <mergeCell ref="A15:H15"/>
    <mergeCell ref="J15:P15"/>
    <mergeCell ref="I17:J17"/>
    <mergeCell ref="I18:J18"/>
    <mergeCell ref="K18:L18"/>
    <mergeCell ref="M18:N18"/>
    <mergeCell ref="R24:W24"/>
    <mergeCell ref="R25:W25"/>
    <mergeCell ref="R18:W18"/>
    <mergeCell ref="X18:Y18"/>
    <mergeCell ref="R19:W19"/>
    <mergeCell ref="R20:W20"/>
    <mergeCell ref="R21:W21"/>
    <mergeCell ref="R22:W22"/>
    <mergeCell ref="R23:W23"/>
    <mergeCell ref="I26:J26"/>
    <mergeCell ref="I27:J27"/>
    <mergeCell ref="K27:L27"/>
    <mergeCell ref="M27:N27"/>
    <mergeCell ref="I28:J28"/>
    <mergeCell ref="K28:L28"/>
    <mergeCell ref="I22:J22"/>
    <mergeCell ref="I23:J23"/>
    <mergeCell ref="K23:L23"/>
    <mergeCell ref="M23:N23"/>
    <mergeCell ref="O25:Q28"/>
    <mergeCell ref="K26:L26"/>
    <mergeCell ref="M26:N26"/>
    <mergeCell ref="M28:N28"/>
    <mergeCell ref="R28:W28"/>
    <mergeCell ref="A29:Q29"/>
    <mergeCell ref="A26:E26"/>
    <mergeCell ref="A27:E27"/>
    <mergeCell ref="F27:G27"/>
    <mergeCell ref="A28:E28"/>
    <mergeCell ref="F28:G28"/>
    <mergeCell ref="A31:H31"/>
    <mergeCell ref="I31:M31"/>
    <mergeCell ref="I33:O33"/>
    <mergeCell ref="P33:Q33"/>
    <mergeCell ref="N31:Q31"/>
    <mergeCell ref="R31:W31"/>
    <mergeCell ref="A32:G32"/>
    <mergeCell ref="I32:O32"/>
    <mergeCell ref="P32:Q32"/>
    <mergeCell ref="R32:W32"/>
    <mergeCell ref="A33:G33"/>
    <mergeCell ref="A17:E17"/>
    <mergeCell ref="F17:G17"/>
    <mergeCell ref="K17:L17"/>
    <mergeCell ref="M17:N17"/>
    <mergeCell ref="R17:W17"/>
    <mergeCell ref="A18:E18"/>
    <mergeCell ref="F18:G18"/>
    <mergeCell ref="A19:E19"/>
    <mergeCell ref="F19:G19"/>
    <mergeCell ref="I19:J19"/>
    <mergeCell ref="K19:L19"/>
    <mergeCell ref="M19:N19"/>
    <mergeCell ref="F20:G20"/>
    <mergeCell ref="M20:N20"/>
    <mergeCell ref="I20:J20"/>
    <mergeCell ref="K20:L20"/>
    <mergeCell ref="I21:J21"/>
    <mergeCell ref="K21:L21"/>
    <mergeCell ref="M21:N21"/>
    <mergeCell ref="K22:L22"/>
    <mergeCell ref="M22:N22"/>
    <mergeCell ref="A24:E24"/>
    <mergeCell ref="F24:G24"/>
    <mergeCell ref="I24:J24"/>
    <mergeCell ref="K24:L24"/>
    <mergeCell ref="M24:N24"/>
    <mergeCell ref="A20:E20"/>
    <mergeCell ref="A21:E21"/>
    <mergeCell ref="F21:G21"/>
    <mergeCell ref="A22:E22"/>
    <mergeCell ref="F22:G22"/>
    <mergeCell ref="A23:E23"/>
    <mergeCell ref="F23:G23"/>
    <mergeCell ref="A25:E25"/>
    <mergeCell ref="F25:G25"/>
    <mergeCell ref="I25:J25"/>
    <mergeCell ref="K25:L25"/>
    <mergeCell ref="M25:N25"/>
    <mergeCell ref="F26:G26"/>
    <mergeCell ref="R26:W26"/>
    <mergeCell ref="A34:G34"/>
    <mergeCell ref="I34:O34"/>
    <mergeCell ref="P34:Q34"/>
    <mergeCell ref="A35:G35"/>
    <mergeCell ref="I35:O35"/>
    <mergeCell ref="P35:Q35"/>
    <mergeCell ref="A37:Y37"/>
    <mergeCell ref="B74:Y74"/>
    <mergeCell ref="J75:R75"/>
    <mergeCell ref="S75:T75"/>
    <mergeCell ref="U75:V75"/>
    <mergeCell ref="W75:X75"/>
    <mergeCell ref="B76:Y76"/>
    <mergeCell ref="W77:X77"/>
    <mergeCell ref="B79:G79"/>
    <mergeCell ref="B81:G81"/>
    <mergeCell ref="B83:G83"/>
    <mergeCell ref="B85:G85"/>
    <mergeCell ref="B87:G87"/>
    <mergeCell ref="B89:G89"/>
    <mergeCell ref="J77:R77"/>
    <mergeCell ref="B78:Y78"/>
    <mergeCell ref="J79:R79"/>
    <mergeCell ref="S79:T79"/>
    <mergeCell ref="U79:V79"/>
    <mergeCell ref="W79:X79"/>
    <mergeCell ref="B80:Y80"/>
    <mergeCell ref="U83:V83"/>
    <mergeCell ref="W83:X83"/>
    <mergeCell ref="J83:R83"/>
    <mergeCell ref="J85:R85"/>
    <mergeCell ref="S85:T85"/>
    <mergeCell ref="U85:V85"/>
    <mergeCell ref="W85:X85"/>
    <mergeCell ref="J81:R81"/>
    <mergeCell ref="S81:T81"/>
    <mergeCell ref="U81:V81"/>
    <mergeCell ref="W81:X81"/>
    <mergeCell ref="B82:Y82"/>
    <mergeCell ref="S83:T83"/>
    <mergeCell ref="B84:Y84"/>
    <mergeCell ref="S89:T89"/>
    <mergeCell ref="U89:V89"/>
  </mergeCells>
  <dataValidations>
    <dataValidation type="list" allowBlank="1" showErrorMessage="1" sqref="L16:M16 Y15:Y16 X19:X22 F20:F23 H20:I23 K20:K23 M20:M23 F28 H28:I28 K28 M28 X24:Y28 P32:P34 H33:H35 W33:W35 Y31:Y35">
      <formula1>$AB$34:$AB$35</formula1>
    </dataValidation>
    <dataValidation type="list" allowBlank="1" showErrorMessage="1" sqref="F18 H18:I18 K18 M18 F25:F27 H25:I27 K25:K27 M25:M27">
      <formula1>$AA$18:$AA$60</formula1>
    </dataValidation>
    <dataValidation type="list" allowBlank="1" showInputMessage="1" showErrorMessage="1" prompt="Select one" sqref="X18">
      <formula1>$AB$40:$AB$57</formula1>
    </dataValidation>
    <dataValidation type="list" allowBlank="1" showErrorMessage="1" sqref="F24 H24:I24 K24 M24">
      <formula1>$AB$22:$AB$29</formula1>
    </dataValidation>
  </dataValidations>
  <printOptions/>
  <pageMargins bottom="0.5" footer="0.0" header="0.0" left="0.5" right="0.5" top="0.5"/>
  <pageSetup fitToHeight="0"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48DD4"/>
    <pageSetUpPr fitToPage="1"/>
  </sheetPr>
  <sheetViews>
    <sheetView showGridLines="0" workbookViewId="0"/>
  </sheetViews>
  <sheetFormatPr customHeight="1" defaultColWidth="14.43" defaultRowHeight="15.0"/>
  <cols>
    <col customWidth="1" min="1" max="1" width="3.57"/>
    <col customWidth="1" min="2" max="2" width="21.86"/>
    <col customWidth="1" min="3" max="3" width="28.71"/>
    <col customWidth="1" min="4" max="4" width="23.43"/>
    <col customWidth="1" min="5" max="5" width="10.71"/>
    <col customWidth="1" min="6" max="6" width="10.14"/>
    <col customWidth="1" min="7" max="7" width="13.71"/>
    <col customWidth="1" min="8" max="11" width="10.71"/>
    <col customWidth="1" min="12" max="12" width="17.43"/>
    <col customWidth="1" min="13" max="14" width="9.14"/>
    <col customWidth="1" hidden="1" min="15" max="15" width="9.14"/>
    <col customWidth="1" min="16" max="17" width="9.14"/>
    <col customWidth="1" hidden="1" min="18" max="18" width="9.14"/>
    <col customWidth="1" min="19" max="26" width="8.71"/>
  </cols>
  <sheetData>
    <row r="1" ht="14.25" customHeight="1">
      <c r="A1" s="1"/>
      <c r="B1" s="1" t="s">
        <v>6</v>
      </c>
      <c r="C1" s="1"/>
      <c r="D1" s="1"/>
      <c r="E1" s="1"/>
      <c r="F1" s="1"/>
      <c r="G1" s="1"/>
      <c r="H1" s="1"/>
      <c r="I1" s="1"/>
      <c r="J1" s="1"/>
      <c r="K1" s="1"/>
      <c r="L1" s="1"/>
      <c r="M1" s="1"/>
      <c r="N1" s="1"/>
      <c r="O1" s="1"/>
      <c r="P1" s="1"/>
      <c r="Q1" s="1"/>
      <c r="R1" s="1"/>
      <c r="S1" s="1"/>
      <c r="T1" s="1"/>
      <c r="U1" s="1"/>
      <c r="V1" s="1"/>
      <c r="W1" s="1"/>
      <c r="X1" s="1"/>
      <c r="Y1" s="1"/>
      <c r="Z1" s="1"/>
    </row>
    <row r="2" ht="15.0" customHeight="1">
      <c r="A2" s="1"/>
      <c r="B2" s="9" t="s">
        <v>8</v>
      </c>
      <c r="C2" s="1"/>
      <c r="D2" s="1"/>
      <c r="E2" s="1"/>
      <c r="F2" s="1"/>
      <c r="G2" s="1"/>
      <c r="H2" s="1"/>
      <c r="I2" s="1"/>
      <c r="J2" s="1"/>
      <c r="K2" s="1"/>
      <c r="L2" s="1"/>
      <c r="M2" s="1"/>
      <c r="N2" s="1"/>
      <c r="O2" s="1"/>
      <c r="P2" s="1"/>
      <c r="Q2" s="1"/>
      <c r="R2" s="1"/>
      <c r="S2" s="1"/>
      <c r="T2" s="1"/>
      <c r="U2" s="1"/>
      <c r="V2" s="1"/>
      <c r="W2" s="1"/>
      <c r="X2" s="1"/>
      <c r="Y2" s="1"/>
      <c r="Z2" s="1"/>
    </row>
    <row r="3" ht="15.0" customHeight="1">
      <c r="A3" s="1"/>
      <c r="B3" s="1" t="s">
        <v>13</v>
      </c>
      <c r="C3" s="1"/>
      <c r="D3" s="1"/>
      <c r="E3" s="1"/>
      <c r="F3" s="1"/>
      <c r="G3" s="1"/>
      <c r="H3" s="1"/>
      <c r="I3" s="1"/>
      <c r="J3" s="1"/>
      <c r="K3" s="1"/>
      <c r="L3" s="1"/>
      <c r="M3" s="1"/>
      <c r="N3" s="1"/>
      <c r="O3" s="1"/>
      <c r="P3" s="1"/>
      <c r="Q3" s="1"/>
      <c r="R3" s="1"/>
      <c r="S3" s="1"/>
      <c r="T3" s="1"/>
      <c r="U3" s="1"/>
      <c r="V3" s="1"/>
      <c r="W3" s="1"/>
      <c r="X3" s="1"/>
      <c r="Y3" s="1"/>
      <c r="Z3" s="1"/>
    </row>
    <row r="4" ht="14.25" customHeight="1">
      <c r="A4" s="1"/>
      <c r="B4" s="1"/>
      <c r="C4" s="1"/>
      <c r="D4" s="1"/>
      <c r="E4" s="1"/>
      <c r="F4" s="1"/>
      <c r="G4" s="1"/>
      <c r="H4" s="1"/>
      <c r="I4" s="1"/>
      <c r="J4" s="1"/>
      <c r="K4" s="1"/>
      <c r="L4" s="1"/>
      <c r="M4" s="1"/>
      <c r="N4" s="1"/>
      <c r="O4" s="1" t="s">
        <v>14</v>
      </c>
      <c r="P4" s="1"/>
      <c r="Q4" s="1"/>
      <c r="R4" s="1"/>
      <c r="S4" s="1"/>
      <c r="T4" s="1"/>
      <c r="U4" s="1"/>
      <c r="V4" s="1"/>
      <c r="W4" s="1"/>
      <c r="X4" s="1"/>
      <c r="Y4" s="1"/>
      <c r="Z4" s="1"/>
    </row>
    <row r="5" ht="14.25" customHeight="1">
      <c r="A5" s="1"/>
      <c r="B5" s="19" t="s">
        <v>15</v>
      </c>
      <c r="L5" s="1"/>
      <c r="M5" s="1"/>
      <c r="N5" s="1"/>
      <c r="O5" s="1" t="s">
        <v>19</v>
      </c>
      <c r="P5" s="1"/>
      <c r="Q5" s="1"/>
      <c r="R5" s="1">
        <v>1.0</v>
      </c>
      <c r="S5" s="1"/>
      <c r="T5" s="1"/>
      <c r="U5" s="1"/>
      <c r="V5" s="1"/>
      <c r="W5" s="1"/>
      <c r="X5" s="1"/>
      <c r="Y5" s="1"/>
      <c r="Z5" s="1"/>
    </row>
    <row r="6" ht="14.25" customHeight="1">
      <c r="A6" s="21"/>
      <c r="B6" s="23" t="s">
        <v>20</v>
      </c>
      <c r="C6" s="8"/>
      <c r="D6" s="8"/>
      <c r="E6" s="8"/>
      <c r="F6" s="8"/>
      <c r="G6" s="8"/>
      <c r="H6" s="8"/>
      <c r="I6" s="8"/>
      <c r="J6" s="8"/>
      <c r="K6" s="10"/>
      <c r="L6" s="1"/>
      <c r="M6" s="1"/>
      <c r="N6" s="1"/>
      <c r="O6" s="1" t="s">
        <v>24</v>
      </c>
      <c r="P6" s="1"/>
      <c r="Q6" s="1"/>
      <c r="R6" s="1">
        <v>2.0</v>
      </c>
      <c r="S6" s="1"/>
      <c r="T6" s="1"/>
      <c r="U6" s="1"/>
      <c r="V6" s="1"/>
      <c r="W6" s="1"/>
      <c r="X6" s="1"/>
      <c r="Y6" s="1"/>
      <c r="Z6" s="1"/>
    </row>
    <row r="7" ht="14.25" customHeight="1">
      <c r="A7" s="1"/>
      <c r="B7" s="26" t="s">
        <v>19</v>
      </c>
      <c r="C7" s="27" t="s">
        <v>26</v>
      </c>
      <c r="D7" s="25"/>
      <c r="E7" s="25"/>
      <c r="F7" s="27" t="s">
        <v>28</v>
      </c>
      <c r="G7" s="25"/>
      <c r="H7" s="26" t="s">
        <v>29</v>
      </c>
      <c r="I7" s="27">
        <v>16.0</v>
      </c>
      <c r="J7" s="27" t="s">
        <v>32</v>
      </c>
      <c r="K7" s="25"/>
      <c r="L7" s="1"/>
      <c r="M7" s="1"/>
      <c r="N7" s="1"/>
      <c r="O7" s="1" t="s">
        <v>33</v>
      </c>
      <c r="P7" s="1"/>
      <c r="Q7" s="1"/>
      <c r="R7" s="1">
        <v>3.0</v>
      </c>
      <c r="S7" s="1"/>
      <c r="T7" s="1"/>
      <c r="U7" s="1"/>
      <c r="V7" s="1"/>
      <c r="W7" s="1"/>
      <c r="X7" s="1"/>
      <c r="Y7" s="1"/>
      <c r="Z7" s="1"/>
    </row>
    <row r="8" ht="12.0" customHeight="1">
      <c r="A8" s="21"/>
      <c r="B8" s="29" t="s">
        <v>34</v>
      </c>
      <c r="C8" s="29" t="s">
        <v>35</v>
      </c>
      <c r="F8" s="21" t="s">
        <v>36</v>
      </c>
      <c r="H8" s="29" t="s">
        <v>37</v>
      </c>
      <c r="I8" s="29" t="s">
        <v>38</v>
      </c>
      <c r="J8" s="31" t="s">
        <v>39</v>
      </c>
      <c r="K8" s="32"/>
      <c r="L8" s="1"/>
      <c r="M8" s="1"/>
      <c r="N8" s="1"/>
      <c r="O8" s="1" t="s">
        <v>41</v>
      </c>
      <c r="P8" s="1"/>
      <c r="Q8" s="1"/>
      <c r="R8" s="1">
        <v>4.0</v>
      </c>
      <c r="S8" s="1"/>
      <c r="T8" s="1"/>
      <c r="U8" s="1"/>
      <c r="V8" s="1"/>
      <c r="W8" s="1"/>
      <c r="X8" s="1"/>
      <c r="Y8" s="1"/>
      <c r="Z8" s="1"/>
    </row>
    <row r="9" ht="3.75" customHeight="1">
      <c r="A9" s="21"/>
      <c r="B9" s="36"/>
      <c r="C9" s="36"/>
      <c r="D9" s="36"/>
      <c r="E9" s="36"/>
      <c r="F9" s="36"/>
      <c r="G9" s="36"/>
      <c r="H9" s="36"/>
      <c r="I9" s="36"/>
      <c r="J9" s="36"/>
      <c r="K9" s="40"/>
      <c r="L9" s="1"/>
      <c r="M9" s="1"/>
      <c r="N9" s="1"/>
      <c r="O9" s="1" t="s">
        <v>24</v>
      </c>
      <c r="P9" s="1"/>
      <c r="Q9" s="1"/>
      <c r="R9" s="1">
        <v>5.0</v>
      </c>
      <c r="S9" s="1"/>
      <c r="T9" s="1"/>
      <c r="U9" s="1"/>
      <c r="V9" s="1"/>
      <c r="W9" s="1"/>
      <c r="X9" s="1"/>
      <c r="Y9" s="1"/>
      <c r="Z9" s="1"/>
    </row>
    <row r="10" ht="14.25" customHeight="1">
      <c r="A10" s="1"/>
      <c r="B10" s="45" t="s">
        <v>47</v>
      </c>
      <c r="C10" s="45"/>
      <c r="D10" s="39"/>
      <c r="E10" s="47"/>
      <c r="F10" s="47"/>
      <c r="G10" s="39"/>
      <c r="H10" s="49"/>
      <c r="I10" s="39"/>
      <c r="J10" s="50"/>
      <c r="K10" s="10"/>
      <c r="L10" s="1"/>
      <c r="M10" s="1"/>
      <c r="N10" s="1"/>
      <c r="O10" s="1" t="s">
        <v>53</v>
      </c>
      <c r="P10" s="1"/>
      <c r="Q10" s="1"/>
      <c r="R10" s="1">
        <v>6.0</v>
      </c>
      <c r="S10" s="1"/>
      <c r="T10" s="1"/>
      <c r="U10" s="1"/>
      <c r="V10" s="1"/>
      <c r="W10" s="1"/>
      <c r="X10" s="1"/>
      <c r="Y10" s="1"/>
      <c r="Z10" s="1"/>
    </row>
    <row r="11" ht="3.75" customHeight="1">
      <c r="A11" s="1"/>
      <c r="B11" s="1"/>
      <c r="C11" s="1"/>
      <c r="D11" s="40"/>
      <c r="E11" s="29"/>
      <c r="F11" s="29"/>
      <c r="G11" s="40"/>
      <c r="H11" s="40"/>
      <c r="I11" s="40"/>
      <c r="J11" s="40"/>
      <c r="K11" s="40"/>
      <c r="L11" s="1"/>
      <c r="M11" s="1"/>
      <c r="N11" s="1"/>
      <c r="O11" s="1" t="s">
        <v>41</v>
      </c>
      <c r="P11" s="1"/>
      <c r="Q11" s="1"/>
      <c r="R11" s="1">
        <v>7.0</v>
      </c>
      <c r="S11" s="1"/>
      <c r="T11" s="1"/>
      <c r="U11" s="1"/>
      <c r="V11" s="1"/>
      <c r="W11" s="1"/>
      <c r="X11" s="1"/>
      <c r="Y11" s="1"/>
      <c r="Z11" s="1"/>
    </row>
    <row r="12" ht="15.0" customHeight="1">
      <c r="A12" s="1"/>
      <c r="B12" s="52" t="s">
        <v>58</v>
      </c>
      <c r="C12" s="25"/>
      <c r="D12" s="55" t="s">
        <v>61</v>
      </c>
      <c r="E12" s="25"/>
      <c r="F12" s="25"/>
      <c r="G12" s="55" t="s">
        <v>64</v>
      </c>
      <c r="H12" s="55" t="s">
        <v>65</v>
      </c>
      <c r="I12" s="56"/>
      <c r="J12" s="55" t="s">
        <v>66</v>
      </c>
      <c r="K12" s="25"/>
      <c r="L12" s="1"/>
      <c r="M12" s="1"/>
      <c r="N12" s="1"/>
      <c r="O12" s="1"/>
      <c r="P12" s="1"/>
      <c r="Q12" s="1"/>
      <c r="R12" s="1">
        <v>8.0</v>
      </c>
      <c r="S12" s="1"/>
      <c r="T12" s="1"/>
      <c r="U12" s="1"/>
      <c r="V12" s="1"/>
      <c r="W12" s="1"/>
      <c r="X12" s="1"/>
      <c r="Y12" s="1"/>
      <c r="Z12" s="1"/>
    </row>
    <row r="13" ht="13.5" customHeight="1">
      <c r="A13" s="1"/>
      <c r="B13" s="21" t="s">
        <v>67</v>
      </c>
      <c r="D13" s="29" t="s">
        <v>68</v>
      </c>
      <c r="G13" s="29" t="s">
        <v>69</v>
      </c>
      <c r="H13" s="29" t="s">
        <v>70</v>
      </c>
      <c r="I13" s="1"/>
      <c r="J13" s="29" t="s">
        <v>71</v>
      </c>
      <c r="L13" s="9"/>
      <c r="M13" s="1"/>
      <c r="N13" s="1"/>
      <c r="O13" s="1" t="s">
        <v>72</v>
      </c>
      <c r="P13" s="1"/>
      <c r="Q13" s="1"/>
      <c r="R13" s="1">
        <v>9.0</v>
      </c>
      <c r="S13" s="1"/>
      <c r="T13" s="1"/>
      <c r="U13" s="1"/>
      <c r="V13" s="1"/>
      <c r="W13" s="1"/>
      <c r="X13" s="1"/>
      <c r="Y13" s="1"/>
      <c r="Z13" s="1"/>
    </row>
    <row r="14" ht="8.25" customHeight="1">
      <c r="A14" s="1"/>
      <c r="B14" s="1"/>
      <c r="L14" s="1"/>
      <c r="M14" s="1"/>
      <c r="N14" s="1"/>
      <c r="O14" s="1" t="s">
        <v>74</v>
      </c>
      <c r="P14" s="1"/>
      <c r="Q14" s="1"/>
      <c r="R14" s="1">
        <v>10.0</v>
      </c>
      <c r="S14" s="1"/>
      <c r="T14" s="1"/>
      <c r="U14" s="1"/>
      <c r="V14" s="1"/>
      <c r="W14" s="1"/>
      <c r="X14" s="1"/>
      <c r="Y14" s="1"/>
      <c r="Z14" s="1"/>
    </row>
    <row r="15" ht="15.0" customHeight="1">
      <c r="A15" s="21"/>
      <c r="B15" s="62" t="s">
        <v>75</v>
      </c>
      <c r="C15" s="25"/>
      <c r="D15" s="55" t="s">
        <v>84</v>
      </c>
      <c r="E15" s="25"/>
      <c r="F15" s="55" t="s">
        <v>61</v>
      </c>
      <c r="G15" s="25"/>
      <c r="H15" s="25"/>
      <c r="I15" s="55" t="s">
        <v>85</v>
      </c>
      <c r="J15" s="25"/>
      <c r="K15" s="25"/>
      <c r="L15" s="1"/>
      <c r="M15" s="1"/>
      <c r="N15" s="1"/>
      <c r="O15" s="1"/>
      <c r="P15" s="1"/>
      <c r="Q15" s="1"/>
      <c r="R15" s="1">
        <v>11.0</v>
      </c>
      <c r="S15" s="1"/>
      <c r="T15" s="1"/>
      <c r="U15" s="1"/>
      <c r="V15" s="1"/>
      <c r="W15" s="1"/>
      <c r="X15" s="1"/>
      <c r="Y15" s="1"/>
      <c r="Z15" s="1"/>
    </row>
    <row r="16" ht="13.5" customHeight="1">
      <c r="A16" s="21"/>
      <c r="B16" s="31" t="s">
        <v>88</v>
      </c>
      <c r="C16" s="32"/>
      <c r="D16" s="31" t="s">
        <v>90</v>
      </c>
      <c r="E16" s="32"/>
      <c r="F16" s="31" t="s">
        <v>91</v>
      </c>
      <c r="G16" s="32"/>
      <c r="H16" s="32"/>
      <c r="I16" s="31" t="s">
        <v>92</v>
      </c>
      <c r="J16" s="32"/>
      <c r="K16" s="32"/>
      <c r="L16" s="9"/>
      <c r="M16" s="1"/>
      <c r="N16" s="1"/>
      <c r="O16" s="1"/>
      <c r="P16" s="1"/>
      <c r="Q16" s="1"/>
      <c r="R16" s="1">
        <v>12.0</v>
      </c>
      <c r="S16" s="1"/>
      <c r="T16" s="1"/>
      <c r="U16" s="1"/>
      <c r="V16" s="1"/>
      <c r="W16" s="1"/>
      <c r="X16" s="1"/>
      <c r="Y16" s="1"/>
      <c r="Z16" s="1"/>
    </row>
    <row r="17" ht="3.75" customHeight="1">
      <c r="A17" s="21"/>
      <c r="B17" s="66"/>
      <c r="C17" s="66"/>
      <c r="D17" s="66"/>
      <c r="E17" s="66"/>
      <c r="F17" s="66"/>
      <c r="G17" s="66"/>
      <c r="H17" s="29"/>
      <c r="I17" s="29"/>
      <c r="J17" s="29"/>
      <c r="K17" s="29"/>
      <c r="M17" s="1"/>
      <c r="N17" s="1"/>
      <c r="O17" s="1"/>
      <c r="P17" s="1"/>
      <c r="Q17" s="1"/>
      <c r="R17" s="1">
        <v>13.0</v>
      </c>
      <c r="S17" s="1"/>
      <c r="T17" s="1"/>
      <c r="U17" s="1"/>
      <c r="V17" s="1"/>
      <c r="W17" s="1"/>
      <c r="X17" s="1"/>
      <c r="Y17" s="1"/>
      <c r="Z17" s="1"/>
    </row>
    <row r="18" ht="24.0" customHeight="1">
      <c r="A18" s="1"/>
      <c r="B18" s="48" t="s">
        <v>96</v>
      </c>
      <c r="C18" s="8"/>
      <c r="D18" s="8"/>
      <c r="E18" s="8"/>
      <c r="F18" s="10"/>
      <c r="G18" s="39"/>
      <c r="H18" s="49"/>
      <c r="I18" s="39"/>
      <c r="J18" s="50"/>
      <c r="K18" s="10"/>
      <c r="M18" s="1"/>
      <c r="N18" s="1"/>
      <c r="O18" s="1"/>
      <c r="P18" s="1"/>
      <c r="Q18" s="1"/>
      <c r="R18" s="1">
        <v>14.0</v>
      </c>
      <c r="S18" s="1"/>
      <c r="T18" s="1"/>
      <c r="U18" s="1"/>
      <c r="V18" s="1"/>
      <c r="W18" s="1"/>
      <c r="X18" s="1"/>
      <c r="Y18" s="1"/>
      <c r="Z18" s="1"/>
    </row>
    <row r="19" ht="14.25" customHeight="1">
      <c r="A19" s="1"/>
      <c r="B19" s="56" t="s">
        <v>102</v>
      </c>
      <c r="C19" s="56"/>
      <c r="D19" s="71"/>
      <c r="E19" s="73" t="s">
        <v>110</v>
      </c>
      <c r="F19" s="56"/>
      <c r="G19" s="74"/>
      <c r="H19" s="74"/>
      <c r="I19" s="74"/>
      <c r="J19" s="74"/>
      <c r="K19" s="74"/>
      <c r="L19" s="9"/>
      <c r="M19" s="1"/>
      <c r="N19" s="1"/>
      <c r="O19" s="1"/>
      <c r="P19" s="1"/>
      <c r="Q19" s="1"/>
      <c r="R19" s="1">
        <v>15.0</v>
      </c>
      <c r="S19" s="1"/>
      <c r="T19" s="1"/>
      <c r="U19" s="1"/>
      <c r="V19" s="1"/>
      <c r="W19" s="1"/>
      <c r="X19" s="1"/>
      <c r="Y19" s="1"/>
      <c r="Z19" s="1"/>
    </row>
    <row r="20" ht="3.0" customHeight="1">
      <c r="A20" s="1"/>
      <c r="B20" s="1"/>
      <c r="C20" s="1"/>
      <c r="D20" s="75"/>
      <c r="E20" s="1"/>
      <c r="F20" s="1"/>
      <c r="G20" s="40"/>
      <c r="H20" s="40"/>
      <c r="I20" s="40"/>
      <c r="J20" s="40"/>
      <c r="K20" s="40"/>
      <c r="L20" s="9"/>
      <c r="M20" s="1"/>
      <c r="N20" s="1"/>
      <c r="O20" s="1"/>
      <c r="P20" s="1"/>
      <c r="Q20" s="1"/>
      <c r="R20" s="1">
        <v>16.0</v>
      </c>
      <c r="S20" s="1"/>
      <c r="T20" s="1"/>
      <c r="U20" s="1"/>
      <c r="V20" s="1"/>
      <c r="W20" s="1"/>
      <c r="X20" s="1"/>
      <c r="Y20" s="1"/>
      <c r="Z20" s="1"/>
    </row>
    <row r="21" ht="13.5" customHeight="1">
      <c r="A21" s="9"/>
      <c r="B21" s="57" t="s">
        <v>125</v>
      </c>
      <c r="C21" s="58" t="s">
        <v>127</v>
      </c>
      <c r="D21" s="75"/>
      <c r="E21" s="57" t="s">
        <v>128</v>
      </c>
      <c r="G21" s="1"/>
      <c r="H21" s="58" t="s">
        <v>129</v>
      </c>
      <c r="J21" s="57"/>
      <c r="L21" s="77"/>
      <c r="M21" s="1"/>
      <c r="N21" s="1"/>
      <c r="O21" s="1"/>
      <c r="P21" s="1"/>
      <c r="Q21" s="1"/>
      <c r="R21" s="1">
        <v>17.0</v>
      </c>
      <c r="S21" s="1"/>
      <c r="T21" s="1"/>
      <c r="U21" s="1"/>
      <c r="V21" s="1"/>
      <c r="W21" s="1"/>
      <c r="X21" s="1"/>
      <c r="Y21" s="1"/>
      <c r="Z21" s="1"/>
    </row>
    <row r="22" ht="13.5" customHeight="1">
      <c r="A22" s="9"/>
      <c r="B22" s="57" t="s">
        <v>133</v>
      </c>
      <c r="C22" s="58" t="s">
        <v>134</v>
      </c>
      <c r="D22" s="79"/>
      <c r="E22" s="57" t="s">
        <v>137</v>
      </c>
      <c r="G22" s="57"/>
      <c r="H22" s="58" t="s">
        <v>138</v>
      </c>
      <c r="J22" s="57" t="s">
        <v>141</v>
      </c>
      <c r="L22" s="77"/>
      <c r="M22" s="1"/>
      <c r="N22" s="1"/>
      <c r="O22" s="1"/>
      <c r="P22" s="1"/>
      <c r="Q22" s="1"/>
      <c r="R22" s="1">
        <v>18.0</v>
      </c>
      <c r="S22" s="1"/>
      <c r="T22" s="1"/>
      <c r="U22" s="1"/>
      <c r="V22" s="1"/>
      <c r="W22" s="1"/>
      <c r="X22" s="1"/>
      <c r="Y22" s="1"/>
      <c r="Z22" s="1"/>
    </row>
    <row r="23" ht="13.5" customHeight="1">
      <c r="A23" s="1"/>
      <c r="B23" s="40" t="s">
        <v>144</v>
      </c>
      <c r="C23" s="58" t="s">
        <v>145</v>
      </c>
      <c r="D23" s="79"/>
      <c r="E23" s="57" t="s">
        <v>137</v>
      </c>
      <c r="G23" s="40"/>
      <c r="H23" s="81" t="s">
        <v>146</v>
      </c>
      <c r="J23" s="57" t="s">
        <v>141</v>
      </c>
      <c r="L23" s="77"/>
      <c r="M23" s="1"/>
      <c r="N23" s="1"/>
      <c r="O23" s="1"/>
      <c r="P23" s="1"/>
      <c r="Q23" s="1"/>
      <c r="R23" s="1"/>
      <c r="S23" s="1"/>
      <c r="T23" s="1"/>
      <c r="U23" s="1"/>
      <c r="V23" s="1"/>
      <c r="W23" s="1"/>
      <c r="X23" s="1"/>
      <c r="Y23" s="1"/>
      <c r="Z23" s="1"/>
    </row>
    <row r="24" ht="14.25" customHeight="1">
      <c r="A24" s="1"/>
      <c r="B24" s="40" t="s">
        <v>153</v>
      </c>
      <c r="C24" s="83" t="s">
        <v>154</v>
      </c>
      <c r="D24" s="79"/>
      <c r="E24" s="57" t="s">
        <v>137</v>
      </c>
      <c r="G24" s="40"/>
      <c r="H24" s="81" t="s">
        <v>146</v>
      </c>
      <c r="J24" s="57" t="s">
        <v>141</v>
      </c>
      <c r="L24" s="1"/>
      <c r="M24" s="1"/>
      <c r="N24" s="1"/>
      <c r="O24" s="1"/>
      <c r="P24" s="1"/>
      <c r="Q24" s="1"/>
      <c r="R24" s="1"/>
      <c r="S24" s="1"/>
      <c r="T24" s="1"/>
      <c r="U24" s="1"/>
      <c r="V24" s="1"/>
      <c r="W24" s="1"/>
      <c r="X24" s="1"/>
      <c r="Y24" s="1"/>
      <c r="Z24" s="1"/>
    </row>
    <row r="25" ht="14.25" customHeight="1">
      <c r="A25" s="9"/>
      <c r="B25" s="40" t="s">
        <v>159</v>
      </c>
      <c r="C25" s="85" t="s">
        <v>146</v>
      </c>
      <c r="D25" s="79"/>
      <c r="E25" s="57" t="s">
        <v>137</v>
      </c>
      <c r="G25" s="57"/>
      <c r="H25" s="81" t="s">
        <v>146</v>
      </c>
      <c r="J25" s="57" t="s">
        <v>141</v>
      </c>
      <c r="L25" s="9"/>
      <c r="M25" s="1"/>
      <c r="N25" s="1"/>
      <c r="O25" s="1"/>
      <c r="P25" s="1"/>
      <c r="Q25" s="1"/>
      <c r="R25" s="1"/>
      <c r="S25" s="1"/>
      <c r="T25" s="1"/>
      <c r="U25" s="1"/>
      <c r="V25" s="1"/>
      <c r="W25" s="1"/>
      <c r="X25" s="1"/>
      <c r="Y25" s="1"/>
      <c r="Z25" s="1"/>
    </row>
    <row r="26" ht="14.25" customHeight="1">
      <c r="A26" s="1"/>
      <c r="B26" s="40" t="s">
        <v>161</v>
      </c>
      <c r="C26" s="83" t="s">
        <v>162</v>
      </c>
      <c r="D26" s="75"/>
      <c r="E26" s="57" t="s">
        <v>137</v>
      </c>
      <c r="G26" s="40"/>
      <c r="H26" s="81" t="s">
        <v>146</v>
      </c>
      <c r="J26" s="57" t="s">
        <v>141</v>
      </c>
      <c r="L26" s="1"/>
      <c r="M26" s="1"/>
      <c r="N26" s="1"/>
      <c r="O26" s="1"/>
      <c r="P26" s="1"/>
      <c r="Q26" s="1"/>
      <c r="R26" s="1"/>
      <c r="S26" s="1"/>
      <c r="T26" s="1"/>
      <c r="U26" s="1"/>
      <c r="V26" s="1"/>
      <c r="W26" s="1"/>
      <c r="X26" s="1"/>
      <c r="Y26" s="1"/>
      <c r="Z26" s="1"/>
    </row>
    <row r="27" ht="14.25" customHeight="1">
      <c r="A27" s="1"/>
      <c r="B27" s="40"/>
      <c r="C27" s="85"/>
      <c r="D27" s="75"/>
      <c r="E27" s="57" t="s">
        <v>164</v>
      </c>
      <c r="G27" s="40"/>
      <c r="H27" s="81" t="s">
        <v>146</v>
      </c>
      <c r="J27" s="57"/>
      <c r="L27" s="1"/>
      <c r="M27" s="1"/>
      <c r="N27" s="1"/>
      <c r="O27" s="1"/>
      <c r="P27" s="1"/>
      <c r="Q27" s="1"/>
      <c r="R27" s="1"/>
      <c r="S27" s="1"/>
      <c r="T27" s="1"/>
      <c r="U27" s="1"/>
      <c r="V27" s="1"/>
      <c r="W27" s="1"/>
      <c r="X27" s="1"/>
      <c r="Y27" s="1"/>
      <c r="Z27" s="1"/>
    </row>
    <row r="28" ht="14.25" customHeight="1">
      <c r="A28" s="1"/>
      <c r="B28" s="40"/>
      <c r="C28" s="1"/>
      <c r="D28" s="75"/>
      <c r="E28" s="57" t="s">
        <v>166</v>
      </c>
      <c r="G28" s="40"/>
      <c r="H28" s="81" t="s">
        <v>146</v>
      </c>
      <c r="J28" s="57"/>
      <c r="L28" s="1"/>
      <c r="M28" s="1"/>
      <c r="N28" s="1"/>
      <c r="O28" s="1"/>
      <c r="P28" s="1"/>
      <c r="Q28" s="1"/>
      <c r="R28" s="1"/>
      <c r="S28" s="1"/>
      <c r="T28" s="1"/>
      <c r="U28" s="1"/>
      <c r="V28" s="1"/>
      <c r="W28" s="1"/>
      <c r="X28" s="1"/>
      <c r="Y28" s="1"/>
      <c r="Z28" s="1"/>
    </row>
    <row r="29" ht="14.25" customHeight="1">
      <c r="A29" s="1"/>
      <c r="B29" s="40"/>
      <c r="C29" s="1"/>
      <c r="D29" s="75"/>
      <c r="E29" s="89" t="s">
        <v>170</v>
      </c>
      <c r="H29" s="58" t="s">
        <v>173</v>
      </c>
      <c r="J29" s="57"/>
      <c r="L29" s="1"/>
      <c r="M29" s="1"/>
      <c r="N29" s="1"/>
      <c r="O29" s="1"/>
      <c r="P29" s="1"/>
      <c r="Q29" s="1"/>
      <c r="R29" s="1"/>
      <c r="S29" s="1"/>
      <c r="T29" s="1"/>
      <c r="U29" s="1"/>
      <c r="V29" s="1"/>
      <c r="W29" s="1"/>
      <c r="X29" s="1"/>
      <c r="Y29" s="1"/>
      <c r="Z29" s="1"/>
    </row>
    <row r="30" ht="14.25" customHeight="1">
      <c r="A30" s="1"/>
      <c r="B30" s="40"/>
      <c r="C30" s="1"/>
      <c r="D30" s="75"/>
      <c r="E30" s="89" t="s">
        <v>175</v>
      </c>
      <c r="H30" s="81" t="s">
        <v>146</v>
      </c>
      <c r="J30" s="57"/>
      <c r="L30" s="1"/>
      <c r="M30" s="1"/>
      <c r="N30" s="1"/>
      <c r="O30" s="1"/>
      <c r="P30" s="1"/>
      <c r="Q30" s="1"/>
      <c r="R30" s="1"/>
      <c r="S30" s="1"/>
      <c r="T30" s="1"/>
      <c r="U30" s="1"/>
      <c r="V30" s="1"/>
      <c r="W30" s="1"/>
      <c r="X30" s="1"/>
      <c r="Y30" s="1"/>
      <c r="Z30" s="1"/>
    </row>
    <row r="31" ht="14.25" customHeight="1">
      <c r="A31" s="1"/>
      <c r="B31" s="40"/>
      <c r="C31" s="1"/>
      <c r="D31" s="75"/>
      <c r="E31" s="57" t="s">
        <v>177</v>
      </c>
      <c r="F31" s="93"/>
      <c r="G31" s="25"/>
      <c r="H31" s="81" t="s">
        <v>146</v>
      </c>
      <c r="J31" s="57"/>
      <c r="L31" s="1"/>
      <c r="M31" s="1"/>
      <c r="N31" s="1"/>
      <c r="O31" s="1"/>
      <c r="P31" s="1"/>
      <c r="Q31" s="1"/>
      <c r="R31" s="1"/>
      <c r="S31" s="1"/>
      <c r="T31" s="1"/>
      <c r="U31" s="1"/>
      <c r="V31" s="1"/>
      <c r="W31" s="1"/>
      <c r="X31" s="1"/>
      <c r="Y31" s="1"/>
      <c r="Z31" s="1"/>
    </row>
    <row r="32" ht="14.25" customHeight="1">
      <c r="A32" s="1"/>
      <c r="B32" s="1"/>
      <c r="C32" s="1"/>
      <c r="D32" s="75"/>
      <c r="E32" s="1"/>
      <c r="F32" s="1"/>
      <c r="G32" s="1"/>
      <c r="H32" s="1"/>
      <c r="I32" s="1"/>
      <c r="J32" s="1"/>
      <c r="K32" s="1"/>
      <c r="L32" s="1"/>
      <c r="M32" s="1"/>
      <c r="N32" s="1"/>
      <c r="O32" s="1"/>
      <c r="P32" s="1"/>
      <c r="Q32" s="1"/>
      <c r="R32" s="1"/>
      <c r="S32" s="1"/>
      <c r="T32" s="1"/>
      <c r="U32" s="1"/>
      <c r="V32" s="1"/>
      <c r="W32" s="1"/>
      <c r="X32" s="1"/>
      <c r="Y32" s="1"/>
      <c r="Z32" s="1"/>
    </row>
    <row r="33" ht="14.25" customHeight="1">
      <c r="A33" s="1"/>
      <c r="B33" s="48" t="s">
        <v>185</v>
      </c>
      <c r="C33" s="8"/>
      <c r="D33" s="8"/>
      <c r="E33" s="8"/>
      <c r="F33" s="10"/>
      <c r="G33" s="39"/>
      <c r="H33" s="49"/>
      <c r="I33" s="39"/>
      <c r="J33" s="50"/>
      <c r="K33" s="10"/>
      <c r="L33" s="1"/>
      <c r="M33" s="1"/>
      <c r="N33" s="1"/>
      <c r="O33" s="1"/>
      <c r="P33" s="1"/>
      <c r="Q33" s="1"/>
      <c r="R33" s="1"/>
      <c r="S33" s="1"/>
      <c r="T33" s="1"/>
      <c r="U33" s="1"/>
      <c r="V33" s="1"/>
      <c r="W33" s="1"/>
      <c r="X33" s="1"/>
      <c r="Y33" s="1"/>
      <c r="Z33" s="1"/>
    </row>
    <row r="34" ht="15.0" customHeight="1">
      <c r="A34" s="1"/>
      <c r="B34" s="56" t="s">
        <v>191</v>
      </c>
      <c r="C34" s="44"/>
      <c r="D34" s="44"/>
      <c r="E34" s="44"/>
      <c r="F34" s="44"/>
      <c r="G34" s="74"/>
      <c r="H34" s="97"/>
      <c r="I34" s="74"/>
      <c r="J34" s="97"/>
      <c r="K34" s="97"/>
      <c r="L34" s="1"/>
      <c r="M34" s="1"/>
      <c r="N34" s="1"/>
      <c r="O34" s="1"/>
      <c r="P34" s="1"/>
      <c r="Q34" s="1"/>
      <c r="R34" s="1"/>
      <c r="S34" s="1"/>
      <c r="T34" s="1"/>
      <c r="U34" s="1"/>
      <c r="V34" s="1"/>
      <c r="W34" s="1"/>
      <c r="X34" s="1"/>
      <c r="Y34" s="1"/>
      <c r="Z34" s="1"/>
    </row>
    <row r="35" ht="3.0" customHeight="1">
      <c r="A35" s="1"/>
      <c r="B35" s="1"/>
      <c r="C35" s="70"/>
      <c r="D35" s="70"/>
      <c r="E35" s="70"/>
      <c r="F35" s="70"/>
      <c r="G35" s="40"/>
      <c r="H35" s="85"/>
      <c r="I35" s="40"/>
      <c r="J35" s="85"/>
      <c r="K35" s="85"/>
      <c r="L35" s="1"/>
      <c r="M35" s="1"/>
      <c r="N35" s="1"/>
      <c r="O35" s="1"/>
      <c r="P35" s="1"/>
      <c r="Q35" s="1"/>
      <c r="R35" s="1"/>
      <c r="S35" s="1"/>
      <c r="T35" s="1"/>
      <c r="U35" s="1"/>
      <c r="V35" s="1"/>
      <c r="W35" s="1"/>
      <c r="X35" s="1"/>
      <c r="Y35" s="1"/>
      <c r="Z35" s="1"/>
    </row>
    <row r="36" ht="14.25" customHeight="1">
      <c r="A36" s="1"/>
      <c r="B36" s="40" t="s">
        <v>204</v>
      </c>
      <c r="I36" s="100" t="s">
        <v>72</v>
      </c>
      <c r="J36" s="1"/>
      <c r="L36" s="1"/>
      <c r="M36" s="1"/>
      <c r="N36" s="1"/>
      <c r="O36" s="1"/>
      <c r="P36" s="1"/>
      <c r="Q36" s="1"/>
      <c r="R36" s="1"/>
      <c r="S36" s="1"/>
      <c r="T36" s="1"/>
      <c r="U36" s="1"/>
      <c r="V36" s="1"/>
      <c r="W36" s="1"/>
      <c r="X36" s="1"/>
      <c r="Y36" s="1"/>
      <c r="Z36" s="1"/>
    </row>
    <row r="37" ht="14.25" customHeight="1">
      <c r="A37" s="1"/>
      <c r="B37" s="40" t="s">
        <v>253</v>
      </c>
      <c r="I37" s="100" t="s">
        <v>72</v>
      </c>
      <c r="J37" s="1"/>
      <c r="L37" s="1"/>
      <c r="M37" s="1"/>
      <c r="N37" s="1"/>
      <c r="O37" s="1"/>
      <c r="P37" s="1"/>
      <c r="Q37" s="1"/>
      <c r="R37" s="1"/>
      <c r="S37" s="1"/>
      <c r="T37" s="1"/>
      <c r="U37" s="1"/>
      <c r="V37" s="1"/>
      <c r="W37" s="1"/>
      <c r="X37" s="1"/>
      <c r="Y37" s="1"/>
      <c r="Z37" s="1"/>
    </row>
    <row r="38" ht="14.25" customHeight="1">
      <c r="A38" s="1"/>
      <c r="B38" s="1" t="s">
        <v>273</v>
      </c>
      <c r="I38" s="100" t="s">
        <v>74</v>
      </c>
      <c r="J38" s="1"/>
      <c r="L38" s="1"/>
      <c r="M38" s="1"/>
      <c r="N38" s="1"/>
      <c r="O38" s="1"/>
      <c r="P38" s="1"/>
      <c r="Q38" s="1"/>
      <c r="R38" s="1"/>
      <c r="S38" s="1"/>
      <c r="T38" s="1"/>
      <c r="U38" s="1"/>
      <c r="V38" s="1"/>
      <c r="W38" s="1"/>
      <c r="X38" s="1"/>
      <c r="Y38" s="1"/>
      <c r="Z38" s="1"/>
    </row>
    <row r="39" ht="14.25" customHeight="1">
      <c r="A39" s="1"/>
      <c r="B39" s="40" t="s">
        <v>279</v>
      </c>
      <c r="I39" s="100" t="s">
        <v>72</v>
      </c>
      <c r="J39" s="1"/>
      <c r="L39" s="1"/>
      <c r="M39" s="1"/>
      <c r="N39" s="1"/>
      <c r="O39" s="1"/>
      <c r="P39" s="1"/>
      <c r="Q39" s="1"/>
      <c r="R39" s="1"/>
      <c r="S39" s="1"/>
      <c r="T39" s="1"/>
      <c r="U39" s="1"/>
      <c r="V39" s="1"/>
      <c r="W39" s="1"/>
      <c r="X39" s="1"/>
      <c r="Y39" s="1"/>
      <c r="Z39" s="1"/>
    </row>
    <row r="40" ht="14.25" customHeight="1">
      <c r="A40" s="1"/>
      <c r="B40" s="40"/>
      <c r="I40" s="1"/>
      <c r="J40" s="1"/>
      <c r="L40" s="1"/>
      <c r="M40" s="1"/>
      <c r="N40" s="1"/>
      <c r="O40" s="1"/>
      <c r="P40" s="1"/>
      <c r="Q40" s="1"/>
      <c r="R40" s="1"/>
      <c r="S40" s="1"/>
      <c r="T40" s="1"/>
      <c r="U40" s="1"/>
      <c r="V40" s="1"/>
      <c r="W40" s="1"/>
      <c r="X40" s="1"/>
      <c r="Y40" s="1"/>
      <c r="Z40" s="1"/>
    </row>
    <row r="41" ht="14.25" customHeight="1">
      <c r="A41" s="1"/>
      <c r="B41" s="40" t="s">
        <v>291</v>
      </c>
      <c r="I41" s="103">
        <v>149.0</v>
      </c>
      <c r="J41" s="1"/>
      <c r="L41" s="1"/>
      <c r="M41" s="1"/>
      <c r="N41" s="1"/>
      <c r="O41" s="1"/>
      <c r="P41" s="1"/>
      <c r="Q41" s="1"/>
      <c r="R41" s="1"/>
      <c r="S41" s="1"/>
      <c r="T41" s="1"/>
      <c r="U41" s="1"/>
      <c r="V41" s="1"/>
      <c r="W41" s="1"/>
      <c r="X41" s="1"/>
      <c r="Y41" s="1"/>
      <c r="Z41" s="1"/>
    </row>
    <row r="42" ht="14.25" customHeight="1">
      <c r="A42" s="1"/>
      <c r="B42" s="40" t="s">
        <v>294</v>
      </c>
      <c r="I42" s="105"/>
      <c r="J42" s="1"/>
      <c r="L42" s="1"/>
      <c r="M42" s="1"/>
      <c r="N42" s="1"/>
      <c r="O42" s="1"/>
      <c r="P42" s="1"/>
      <c r="Q42" s="1"/>
      <c r="R42" s="1"/>
      <c r="S42" s="1"/>
      <c r="T42" s="1"/>
      <c r="U42" s="1"/>
      <c r="V42" s="1"/>
      <c r="W42" s="1"/>
      <c r="X42" s="1"/>
      <c r="Y42" s="1"/>
      <c r="Z42" s="1"/>
    </row>
    <row r="43" ht="14.25" customHeight="1">
      <c r="A43" s="1"/>
      <c r="B43" s="1" t="s">
        <v>298</v>
      </c>
      <c r="C43" s="1"/>
      <c r="D43" s="1"/>
      <c r="E43" s="1"/>
      <c r="F43" s="1"/>
      <c r="G43" s="1"/>
      <c r="H43" s="1"/>
      <c r="I43" s="110">
        <v>70.73</v>
      </c>
      <c r="J43" s="1"/>
      <c r="L43" s="1"/>
      <c r="M43" s="1"/>
      <c r="N43" s="1"/>
      <c r="O43" s="1"/>
      <c r="P43" s="1"/>
      <c r="Q43" s="1"/>
      <c r="R43" s="1"/>
      <c r="S43" s="1"/>
      <c r="T43" s="1"/>
      <c r="U43" s="1"/>
      <c r="V43" s="1"/>
      <c r="W43" s="1"/>
      <c r="X43" s="1"/>
      <c r="Y43" s="1"/>
      <c r="Z43" s="1"/>
    </row>
    <row r="44" ht="14.25" customHeight="1">
      <c r="A44" s="1"/>
      <c r="B44" s="40" t="s">
        <v>310</v>
      </c>
      <c r="I44" s="114">
        <f>'Annual Report'!U119</f>
        <v>91.2385</v>
      </c>
      <c r="J44" s="1"/>
      <c r="L44" s="1"/>
      <c r="M44" s="1"/>
      <c r="N44" s="1"/>
      <c r="O44" s="1"/>
      <c r="P44" s="1"/>
      <c r="Q44" s="1"/>
      <c r="R44" s="1"/>
      <c r="S44" s="1"/>
      <c r="T44" s="1"/>
      <c r="U44" s="1"/>
      <c r="V44" s="1"/>
      <c r="W44" s="1"/>
      <c r="X44" s="1"/>
      <c r="Y44" s="1"/>
      <c r="Z44" s="1"/>
    </row>
    <row r="45" ht="14.25" customHeight="1">
      <c r="A45" s="1"/>
      <c r="B45" s="30" t="s">
        <v>328</v>
      </c>
      <c r="I45" s="1"/>
      <c r="J45" s="1"/>
      <c r="L45" s="1"/>
      <c r="M45" s="1"/>
      <c r="N45" s="1"/>
      <c r="O45" s="1"/>
      <c r="P45" s="1"/>
      <c r="Q45" s="1"/>
      <c r="R45" s="1"/>
      <c r="S45" s="1"/>
      <c r="T45" s="1"/>
      <c r="U45" s="1"/>
      <c r="V45" s="1"/>
      <c r="W45" s="1"/>
      <c r="X45" s="1"/>
      <c r="Y45" s="1"/>
      <c r="Z45" s="1"/>
    </row>
    <row r="46" ht="14.25" customHeight="1">
      <c r="A46" s="1"/>
      <c r="B46" s="57" t="s">
        <v>329</v>
      </c>
      <c r="D46" s="52" t="s">
        <v>74</v>
      </c>
      <c r="E46" s="40"/>
      <c r="F46" s="57" t="s">
        <v>340</v>
      </c>
      <c r="I46" s="100" t="s">
        <v>72</v>
      </c>
      <c r="J46" s="1"/>
      <c r="L46" s="1"/>
      <c r="M46" s="1"/>
      <c r="N46" s="1"/>
      <c r="O46" s="1"/>
      <c r="P46" s="1"/>
      <c r="Q46" s="1"/>
      <c r="R46" s="1"/>
      <c r="S46" s="1"/>
      <c r="T46" s="1"/>
      <c r="U46" s="1"/>
      <c r="V46" s="1"/>
      <c r="W46" s="1"/>
      <c r="X46" s="1"/>
      <c r="Y46" s="1"/>
      <c r="Z46" s="1"/>
    </row>
    <row r="47" ht="14.25" customHeight="1">
      <c r="A47" s="1"/>
      <c r="B47" s="57" t="s">
        <v>346</v>
      </c>
      <c r="D47" s="52" t="s">
        <v>74</v>
      </c>
      <c r="E47" s="40"/>
      <c r="F47" s="57" t="s">
        <v>350</v>
      </c>
      <c r="I47" s="119" t="s">
        <v>74</v>
      </c>
      <c r="J47" s="1"/>
      <c r="L47" s="1"/>
      <c r="M47" s="1"/>
      <c r="N47" s="1"/>
      <c r="O47" s="1"/>
      <c r="P47" s="1"/>
      <c r="Q47" s="1"/>
      <c r="R47" s="1"/>
      <c r="S47" s="1"/>
      <c r="T47" s="1"/>
      <c r="U47" s="1"/>
      <c r="V47" s="1"/>
      <c r="W47" s="1"/>
      <c r="X47" s="1"/>
      <c r="Y47" s="1"/>
      <c r="Z47" s="1"/>
    </row>
    <row r="48" ht="14.25" customHeight="1">
      <c r="A48" s="1"/>
      <c r="B48" s="57" t="s">
        <v>357</v>
      </c>
      <c r="D48" s="100" t="s">
        <v>72</v>
      </c>
      <c r="E48" s="40"/>
      <c r="F48" s="40"/>
      <c r="G48" s="40"/>
      <c r="H48" s="40"/>
      <c r="I48" s="1"/>
      <c r="J48" s="1"/>
      <c r="L48" s="1"/>
      <c r="M48" s="1"/>
      <c r="N48" s="1"/>
      <c r="O48" s="1"/>
      <c r="P48" s="1"/>
      <c r="Q48" s="1"/>
      <c r="R48" s="1"/>
      <c r="S48" s="1"/>
      <c r="T48" s="1"/>
      <c r="U48" s="1"/>
      <c r="V48" s="1"/>
      <c r="W48" s="1"/>
      <c r="X48" s="1"/>
      <c r="Y48" s="1"/>
      <c r="Z48" s="1"/>
    </row>
    <row r="49" ht="14.25" customHeight="1">
      <c r="A49" s="1"/>
      <c r="B49" s="57" t="s">
        <v>88</v>
      </c>
      <c r="D49" s="52" t="s">
        <v>74</v>
      </c>
      <c r="E49" s="40"/>
      <c r="F49" s="40"/>
      <c r="G49" s="40"/>
      <c r="H49" s="40"/>
      <c r="I49" s="1"/>
      <c r="J49" s="1"/>
      <c r="L49" s="1"/>
      <c r="M49" s="1"/>
      <c r="N49" s="1"/>
      <c r="O49" s="1"/>
      <c r="P49" s="1"/>
      <c r="Q49" s="1"/>
      <c r="R49" s="1"/>
      <c r="S49" s="1"/>
      <c r="T49" s="1"/>
      <c r="U49" s="1"/>
      <c r="V49" s="1"/>
      <c r="W49" s="1"/>
      <c r="X49" s="1"/>
      <c r="Y49" s="1"/>
      <c r="Z49" s="1"/>
    </row>
    <row r="50" ht="14.25" customHeight="1">
      <c r="A50" s="1"/>
      <c r="B50" s="57" t="s">
        <v>362</v>
      </c>
      <c r="D50" s="52" t="s">
        <v>74</v>
      </c>
      <c r="E50" s="40"/>
      <c r="F50" s="40"/>
      <c r="G50" s="40"/>
      <c r="H50" s="40"/>
      <c r="I50" s="1"/>
      <c r="J50" s="1"/>
      <c r="L50" s="1"/>
      <c r="M50" s="1"/>
      <c r="N50" s="1"/>
      <c r="O50" s="1"/>
      <c r="P50" s="1"/>
      <c r="Q50" s="1"/>
      <c r="R50" s="1"/>
      <c r="S50" s="1"/>
      <c r="T50" s="1"/>
      <c r="U50" s="1"/>
      <c r="V50" s="1"/>
      <c r="W50" s="1"/>
      <c r="X50" s="1"/>
      <c r="Y50" s="1"/>
      <c r="Z50" s="1"/>
    </row>
    <row r="51" ht="14.25" customHeight="1">
      <c r="A51" s="1"/>
      <c r="B51" s="1"/>
      <c r="C51" s="1"/>
      <c r="D51" s="1"/>
      <c r="E51" s="40"/>
      <c r="F51" s="40"/>
      <c r="G51" s="40"/>
      <c r="H51" s="1"/>
      <c r="I51" s="1"/>
      <c r="J51" s="1"/>
      <c r="K51" s="1"/>
      <c r="L51" s="1"/>
      <c r="M51" s="1"/>
      <c r="N51" s="1"/>
      <c r="O51" s="1"/>
      <c r="P51" s="1"/>
      <c r="Q51" s="1"/>
      <c r="R51" s="1"/>
      <c r="S51" s="1"/>
      <c r="T51" s="1"/>
      <c r="U51" s="1"/>
      <c r="V51" s="1"/>
      <c r="W51" s="1"/>
      <c r="X51" s="1"/>
      <c r="Y51" s="1"/>
      <c r="Z51" s="1"/>
    </row>
    <row r="52" ht="14.25" customHeight="1">
      <c r="A52" s="1"/>
      <c r="B52" s="1"/>
      <c r="C52" s="1"/>
      <c r="D52" s="1"/>
      <c r="E52" s="40"/>
      <c r="F52" s="40"/>
      <c r="G52" s="40"/>
      <c r="H52" s="1"/>
      <c r="I52" s="1"/>
      <c r="J52" s="1"/>
      <c r="K52" s="1"/>
      <c r="L52" s="1"/>
      <c r="M52" s="1"/>
      <c r="N52" s="1"/>
      <c r="O52" s="1"/>
      <c r="P52" s="1"/>
      <c r="Q52" s="1"/>
      <c r="R52" s="1"/>
      <c r="S52" s="1"/>
      <c r="T52" s="1"/>
      <c r="U52" s="1"/>
      <c r="V52" s="1"/>
      <c r="W52" s="1"/>
      <c r="X52" s="1"/>
      <c r="Y52" s="1"/>
      <c r="Z52" s="1"/>
    </row>
    <row r="53" ht="14.25" customHeight="1">
      <c r="A53" s="1"/>
      <c r="B53" s="1"/>
      <c r="C53" s="1"/>
      <c r="D53" s="1"/>
      <c r="E53" s="40"/>
      <c r="F53" s="40"/>
      <c r="G53" s="40"/>
      <c r="H53" s="1"/>
      <c r="I53" s="1"/>
      <c r="J53" s="1"/>
      <c r="K53" s="1"/>
      <c r="L53" s="1"/>
      <c r="M53" s="1"/>
      <c r="N53" s="1"/>
      <c r="O53" s="1"/>
      <c r="P53" s="1"/>
      <c r="Q53" s="1"/>
      <c r="R53" s="1"/>
      <c r="S53" s="1"/>
      <c r="T53" s="1"/>
      <c r="U53" s="1"/>
      <c r="V53" s="1"/>
      <c r="W53" s="1"/>
      <c r="X53" s="1"/>
      <c r="Y53" s="1"/>
      <c r="Z53" s="1"/>
    </row>
    <row r="54" ht="14.25" customHeight="1">
      <c r="A54" s="1"/>
      <c r="B54" s="1"/>
      <c r="C54" s="1"/>
      <c r="D54" s="1"/>
      <c r="E54" s="40"/>
      <c r="F54" s="40"/>
      <c r="G54" s="40"/>
      <c r="H54" s="1"/>
      <c r="I54" s="1"/>
      <c r="J54" s="1"/>
      <c r="K54" s="1"/>
      <c r="L54" s="1"/>
      <c r="M54" s="1"/>
      <c r="N54" s="1"/>
      <c r="O54" s="1"/>
      <c r="P54" s="1"/>
      <c r="Q54" s="1"/>
      <c r="R54" s="1"/>
      <c r="S54" s="1"/>
      <c r="T54" s="1"/>
      <c r="U54" s="1"/>
      <c r="V54" s="1"/>
      <c r="W54" s="1"/>
      <c r="X54" s="1"/>
      <c r="Y54" s="1"/>
      <c r="Z54" s="1"/>
    </row>
    <row r="55" ht="14.25" customHeight="1">
      <c r="A55" s="1"/>
      <c r="B55" s="1"/>
      <c r="C55" s="1"/>
      <c r="D55" s="1"/>
      <c r="E55" s="40"/>
      <c r="F55" s="40"/>
      <c r="G55" s="40"/>
      <c r="H55" s="1"/>
      <c r="I55" s="1"/>
      <c r="J55" s="1"/>
      <c r="K55" s="1"/>
      <c r="L55" s="1"/>
      <c r="M55" s="1"/>
      <c r="N55" s="1"/>
      <c r="O55" s="1"/>
      <c r="P55" s="1"/>
      <c r="Q55" s="1"/>
      <c r="R55" s="1"/>
      <c r="S55" s="1"/>
      <c r="T55" s="1"/>
      <c r="U55" s="1"/>
      <c r="V55" s="1"/>
      <c r="W55" s="1"/>
      <c r="X55" s="1"/>
      <c r="Y55" s="1"/>
      <c r="Z55" s="1"/>
    </row>
    <row r="56" ht="14.25" customHeight="1">
      <c r="A56" s="1"/>
      <c r="B56" s="1"/>
      <c r="C56" s="1"/>
      <c r="D56" s="1"/>
      <c r="E56" s="40"/>
      <c r="F56" s="40"/>
      <c r="G56" s="40"/>
      <c r="H56" s="1"/>
      <c r="I56" s="1"/>
      <c r="J56" s="1"/>
      <c r="K56" s="1"/>
      <c r="L56" s="1"/>
      <c r="M56" s="1"/>
      <c r="N56" s="1"/>
      <c r="O56" s="1"/>
      <c r="P56" s="1"/>
      <c r="Q56" s="1"/>
      <c r="R56" s="1"/>
      <c r="S56" s="1"/>
      <c r="T56" s="1"/>
      <c r="U56" s="1"/>
      <c r="V56" s="1"/>
      <c r="W56" s="1"/>
      <c r="X56" s="1"/>
      <c r="Y56" s="1"/>
      <c r="Z56" s="1"/>
    </row>
    <row r="57" ht="14.25" customHeight="1">
      <c r="A57" s="1"/>
      <c r="B57" s="1"/>
      <c r="C57" s="1"/>
      <c r="D57" s="1"/>
      <c r="E57" s="40"/>
      <c r="F57" s="40"/>
      <c r="G57" s="40"/>
      <c r="H57" s="1"/>
      <c r="I57" s="1"/>
      <c r="J57" s="1"/>
      <c r="K57" s="1"/>
      <c r="L57" s="1"/>
      <c r="M57" s="1"/>
      <c r="N57" s="1"/>
      <c r="O57" s="1"/>
      <c r="P57" s="1"/>
      <c r="Q57" s="1"/>
      <c r="R57" s="1"/>
      <c r="S57" s="1"/>
      <c r="T57" s="1"/>
      <c r="U57" s="1"/>
      <c r="V57" s="1"/>
      <c r="W57" s="1"/>
      <c r="X57" s="1"/>
      <c r="Y57" s="1"/>
      <c r="Z57" s="1"/>
    </row>
    <row r="58" ht="14.25" customHeight="1">
      <c r="A58" s="1"/>
      <c r="B58" s="1"/>
      <c r="C58" s="1"/>
      <c r="D58" s="1"/>
      <c r="E58" s="40"/>
      <c r="F58" s="40"/>
      <c r="G58" s="40"/>
      <c r="H58" s="1"/>
      <c r="I58" s="1"/>
      <c r="J58" s="1"/>
      <c r="K58" s="1"/>
      <c r="L58" s="1"/>
      <c r="M58" s="1"/>
      <c r="N58" s="1"/>
      <c r="O58" s="1"/>
      <c r="P58" s="1"/>
      <c r="Q58" s="1"/>
      <c r="R58" s="1"/>
      <c r="S58" s="1"/>
      <c r="T58" s="1"/>
      <c r="U58" s="1"/>
      <c r="V58" s="1"/>
      <c r="W58" s="1"/>
      <c r="X58" s="1"/>
      <c r="Y58" s="1"/>
      <c r="Z58" s="1"/>
    </row>
    <row r="59" ht="14.25" customHeight="1">
      <c r="A59" s="1"/>
      <c r="B59" s="1"/>
      <c r="C59" s="1"/>
      <c r="D59" s="1"/>
      <c r="E59" s="40"/>
      <c r="F59" s="40"/>
      <c r="G59" s="40"/>
      <c r="H59" s="1"/>
      <c r="I59" s="1"/>
      <c r="J59" s="1"/>
      <c r="K59" s="1"/>
      <c r="L59" s="1"/>
      <c r="M59" s="1"/>
      <c r="N59" s="1"/>
      <c r="O59" s="1"/>
      <c r="P59" s="1"/>
      <c r="Q59" s="1"/>
      <c r="R59" s="1"/>
      <c r="S59" s="1"/>
      <c r="T59" s="1"/>
      <c r="U59" s="1"/>
      <c r="V59" s="1"/>
      <c r="W59" s="1"/>
      <c r="X59" s="1"/>
      <c r="Y59" s="1"/>
      <c r="Z59" s="1"/>
    </row>
    <row r="60" ht="14.25" customHeight="1">
      <c r="A60" s="1"/>
      <c r="B60" s="1"/>
      <c r="C60" s="1"/>
      <c r="D60" s="1"/>
      <c r="E60" s="40"/>
      <c r="F60" s="40"/>
      <c r="G60" s="40"/>
      <c r="H60" s="1"/>
      <c r="I60" s="1"/>
      <c r="J60" s="1"/>
      <c r="K60" s="1"/>
      <c r="L60" s="1"/>
      <c r="M60" s="1"/>
      <c r="N60" s="1"/>
      <c r="O60" s="1"/>
      <c r="P60" s="1"/>
      <c r="Q60" s="1"/>
      <c r="R60" s="1"/>
      <c r="S60" s="1"/>
      <c r="T60" s="1"/>
      <c r="U60" s="1"/>
      <c r="V60" s="1"/>
      <c r="W60" s="1"/>
      <c r="X60" s="1"/>
      <c r="Y60" s="1"/>
      <c r="Z60" s="1"/>
    </row>
    <row r="61" ht="14.25" customHeight="1">
      <c r="A61" s="1"/>
      <c r="B61" s="1"/>
      <c r="C61" s="1"/>
      <c r="D61" s="1"/>
      <c r="E61" s="40"/>
      <c r="F61" s="40"/>
      <c r="G61" s="40"/>
      <c r="H61" s="1"/>
      <c r="I61" s="1"/>
      <c r="J61" s="1"/>
      <c r="K61" s="1"/>
      <c r="L61" s="1"/>
      <c r="M61" s="1"/>
      <c r="N61" s="1"/>
      <c r="O61" s="1"/>
      <c r="P61" s="1"/>
      <c r="Q61" s="1"/>
      <c r="R61" s="1"/>
      <c r="S61" s="1"/>
      <c r="T61" s="1"/>
      <c r="U61" s="1"/>
      <c r="V61" s="1"/>
      <c r="W61" s="1"/>
      <c r="X61" s="1"/>
      <c r="Y61" s="1"/>
      <c r="Z61" s="1"/>
    </row>
    <row r="62" ht="14.25" customHeight="1">
      <c r="A62" s="1"/>
      <c r="B62" s="1"/>
      <c r="C62" s="1"/>
      <c r="D62" s="1"/>
      <c r="E62" s="40"/>
      <c r="F62" s="40"/>
      <c r="G62" s="40"/>
      <c r="H62" s="1"/>
      <c r="I62" s="1"/>
      <c r="J62" s="1"/>
      <c r="K62" s="1"/>
      <c r="L62" s="1"/>
      <c r="M62" s="1"/>
      <c r="N62" s="1"/>
      <c r="O62" s="1"/>
      <c r="P62" s="1"/>
      <c r="Q62" s="1"/>
      <c r="R62" s="1"/>
      <c r="S62" s="1"/>
      <c r="T62" s="1"/>
      <c r="U62" s="1"/>
      <c r="V62" s="1"/>
      <c r="W62" s="1"/>
      <c r="X62" s="1"/>
      <c r="Y62" s="1"/>
      <c r="Z62" s="1"/>
    </row>
    <row r="63" ht="14.25" customHeight="1">
      <c r="A63" s="1"/>
      <c r="B63" s="1"/>
      <c r="C63" s="1"/>
      <c r="D63" s="1"/>
      <c r="E63" s="40"/>
      <c r="F63" s="40"/>
      <c r="G63" s="40"/>
      <c r="H63" s="1"/>
      <c r="I63" s="1"/>
      <c r="J63" s="1"/>
      <c r="K63" s="1"/>
      <c r="L63" s="1"/>
      <c r="M63" s="1"/>
      <c r="N63" s="1"/>
      <c r="O63" s="1"/>
      <c r="P63" s="1"/>
      <c r="Q63" s="1"/>
      <c r="R63" s="1"/>
      <c r="S63" s="1"/>
      <c r="T63" s="1"/>
      <c r="U63" s="1"/>
      <c r="V63" s="1"/>
      <c r="W63" s="1"/>
      <c r="X63" s="1"/>
      <c r="Y63" s="1"/>
      <c r="Z63" s="1"/>
    </row>
    <row r="64" ht="14.25" customHeight="1">
      <c r="A64" s="1"/>
      <c r="B64" s="1"/>
      <c r="C64" s="1"/>
      <c r="D64" s="1"/>
      <c r="E64" s="40"/>
      <c r="F64" s="40"/>
      <c r="G64" s="40"/>
      <c r="H64" s="1"/>
      <c r="I64" s="1"/>
      <c r="J64" s="1"/>
      <c r="K64" s="1"/>
      <c r="L64" s="1"/>
      <c r="M64" s="1"/>
      <c r="N64" s="1"/>
      <c r="O64" s="1"/>
      <c r="P64" s="1"/>
      <c r="Q64" s="1"/>
      <c r="R64" s="1"/>
      <c r="S64" s="1"/>
      <c r="T64" s="1"/>
      <c r="U64" s="1"/>
      <c r="V64" s="1"/>
      <c r="W64" s="1"/>
      <c r="X64" s="1"/>
      <c r="Y64" s="1"/>
      <c r="Z64" s="1"/>
    </row>
    <row r="65" ht="14.25" customHeight="1">
      <c r="A65" s="1"/>
      <c r="B65" s="1"/>
      <c r="C65" s="1"/>
      <c r="D65" s="1"/>
      <c r="E65" s="40"/>
      <c r="F65" s="40"/>
      <c r="G65" s="40"/>
      <c r="H65" s="1"/>
      <c r="I65" s="1"/>
      <c r="J65" s="1"/>
      <c r="K65" s="1"/>
      <c r="L65" s="1"/>
      <c r="M65" s="1"/>
      <c r="N65" s="1"/>
      <c r="O65" s="1"/>
      <c r="P65" s="1"/>
      <c r="Q65" s="1"/>
      <c r="R65" s="1"/>
      <c r="S65" s="1"/>
      <c r="T65" s="1"/>
      <c r="U65" s="1"/>
      <c r="V65" s="1"/>
      <c r="W65" s="1"/>
      <c r="X65" s="1"/>
      <c r="Y65" s="1"/>
      <c r="Z65" s="1"/>
    </row>
    <row r="66" ht="14.25" customHeight="1">
      <c r="A66" s="1"/>
      <c r="B66" s="1"/>
      <c r="C66" s="1"/>
      <c r="D66" s="1"/>
      <c r="E66" s="40"/>
      <c r="F66" s="40"/>
      <c r="G66" s="40"/>
      <c r="H66" s="1"/>
      <c r="I66" s="1"/>
      <c r="J66" s="1"/>
      <c r="K66" s="1"/>
      <c r="L66" s="1"/>
      <c r="M66" s="1"/>
      <c r="N66" s="1"/>
      <c r="O66" s="1"/>
      <c r="P66" s="1"/>
      <c r="Q66" s="1"/>
      <c r="R66" s="1"/>
      <c r="S66" s="1"/>
      <c r="T66" s="1"/>
      <c r="U66" s="1"/>
      <c r="V66" s="1"/>
      <c r="W66" s="1"/>
      <c r="X66" s="1"/>
      <c r="Y66" s="1"/>
      <c r="Z66" s="1"/>
    </row>
    <row r="67" ht="14.25" customHeight="1">
      <c r="A67" s="1"/>
      <c r="B67" s="1"/>
      <c r="C67" s="1"/>
      <c r="D67" s="1"/>
      <c r="E67" s="40"/>
      <c r="F67" s="40"/>
      <c r="G67" s="40"/>
      <c r="H67" s="1"/>
      <c r="I67" s="1"/>
      <c r="J67" s="1"/>
      <c r="K67" s="1"/>
      <c r="L67" s="1"/>
      <c r="M67" s="1"/>
      <c r="N67" s="1"/>
      <c r="O67" s="1"/>
      <c r="P67" s="1"/>
      <c r="Q67" s="1"/>
      <c r="R67" s="1"/>
      <c r="S67" s="1"/>
      <c r="T67" s="1"/>
      <c r="U67" s="1"/>
      <c r="V67" s="1"/>
      <c r="W67" s="1"/>
      <c r="X67" s="1"/>
      <c r="Y67" s="1"/>
      <c r="Z67" s="1"/>
    </row>
    <row r="68" ht="14.25" customHeight="1">
      <c r="A68" s="1"/>
      <c r="B68" s="1"/>
      <c r="C68" s="1"/>
      <c r="D68" s="1"/>
      <c r="E68" s="40"/>
      <c r="F68" s="40"/>
      <c r="G68" s="40"/>
      <c r="H68" s="1"/>
      <c r="I68" s="1"/>
      <c r="J68" s="1"/>
      <c r="K68" s="1"/>
      <c r="L68" s="1"/>
      <c r="M68" s="1"/>
      <c r="N68" s="1"/>
      <c r="O68" s="1"/>
      <c r="P68" s="1"/>
      <c r="Q68" s="1"/>
      <c r="R68" s="1"/>
      <c r="S68" s="1"/>
      <c r="T68" s="1"/>
      <c r="U68" s="1"/>
      <c r="V68" s="1"/>
      <c r="W68" s="1"/>
      <c r="X68" s="1"/>
      <c r="Y68" s="1"/>
      <c r="Z68" s="1"/>
    </row>
    <row r="69" ht="14.25" customHeight="1">
      <c r="A69" s="1"/>
      <c r="B69" s="1"/>
      <c r="C69" s="1"/>
      <c r="D69" s="1"/>
      <c r="E69" s="40"/>
      <c r="F69" s="40"/>
      <c r="G69" s="40"/>
      <c r="H69" s="1"/>
      <c r="I69" s="1"/>
      <c r="J69" s="1"/>
      <c r="K69" s="1"/>
      <c r="L69" s="1"/>
      <c r="M69" s="1"/>
      <c r="N69" s="1"/>
      <c r="O69" s="1"/>
      <c r="P69" s="1"/>
      <c r="Q69" s="1"/>
      <c r="R69" s="1"/>
      <c r="S69" s="1"/>
      <c r="T69" s="1"/>
      <c r="U69" s="1"/>
      <c r="V69" s="1"/>
      <c r="W69" s="1"/>
      <c r="X69" s="1"/>
      <c r="Y69" s="1"/>
      <c r="Z69" s="1"/>
    </row>
    <row r="70" ht="14.25" customHeight="1">
      <c r="A70" s="1"/>
      <c r="B70" s="1"/>
      <c r="C70" s="1"/>
      <c r="D70" s="1"/>
      <c r="E70" s="40"/>
      <c r="F70" s="40"/>
      <c r="G70" s="40"/>
      <c r="H70" s="1"/>
      <c r="I70" s="1"/>
      <c r="J70" s="1"/>
      <c r="K70" s="1"/>
      <c r="L70" s="1"/>
      <c r="M70" s="1"/>
      <c r="N70" s="1"/>
      <c r="O70" s="1"/>
      <c r="P70" s="1"/>
      <c r="Q70" s="1"/>
      <c r="R70" s="1"/>
      <c r="S70" s="1"/>
      <c r="T70" s="1"/>
      <c r="U70" s="1"/>
      <c r="V70" s="1"/>
      <c r="W70" s="1"/>
      <c r="X70" s="1"/>
      <c r="Y70" s="1"/>
      <c r="Z70" s="1"/>
    </row>
    <row r="71" ht="14.25" customHeight="1">
      <c r="A71" s="1"/>
      <c r="B71" s="1"/>
      <c r="C71" s="1"/>
      <c r="D71" s="1"/>
      <c r="E71" s="40"/>
      <c r="F71" s="40"/>
      <c r="G71" s="40"/>
      <c r="H71" s="1"/>
      <c r="I71" s="1"/>
      <c r="J71" s="1"/>
      <c r="K71" s="1"/>
      <c r="L71" s="1"/>
      <c r="M71" s="1"/>
      <c r="N71" s="1"/>
      <c r="O71" s="1"/>
      <c r="P71" s="1"/>
      <c r="Q71" s="1"/>
      <c r="R71" s="1"/>
      <c r="S71" s="1"/>
      <c r="T71" s="1"/>
      <c r="U71" s="1"/>
      <c r="V71" s="1"/>
      <c r="W71" s="1"/>
      <c r="X71" s="1"/>
      <c r="Y71" s="1"/>
      <c r="Z71" s="1"/>
    </row>
    <row r="72" ht="14.25" customHeight="1">
      <c r="A72" s="1"/>
      <c r="B72" s="1"/>
      <c r="C72" s="1"/>
      <c r="D72" s="1"/>
      <c r="E72" s="40"/>
      <c r="F72" s="40"/>
      <c r="G72" s="40"/>
      <c r="H72" s="1"/>
      <c r="I72" s="1"/>
      <c r="J72" s="1"/>
      <c r="K72" s="1"/>
      <c r="L72" s="1"/>
      <c r="M72" s="1"/>
      <c r="N72" s="1"/>
      <c r="O72" s="1"/>
      <c r="P72" s="1"/>
      <c r="Q72" s="1"/>
      <c r="R72" s="1"/>
      <c r="S72" s="1"/>
      <c r="T72" s="1"/>
      <c r="U72" s="1"/>
      <c r="V72" s="1"/>
      <c r="W72" s="1"/>
      <c r="X72" s="1"/>
      <c r="Y72" s="1"/>
      <c r="Z72" s="1"/>
    </row>
    <row r="73" ht="14.25" customHeight="1">
      <c r="A73" s="1"/>
      <c r="B73" s="1"/>
      <c r="C73" s="1"/>
      <c r="D73" s="1"/>
      <c r="E73" s="40"/>
      <c r="F73" s="40"/>
      <c r="G73" s="40"/>
      <c r="H73" s="1"/>
      <c r="I73" s="1"/>
      <c r="J73" s="1"/>
      <c r="K73" s="1"/>
      <c r="L73" s="1"/>
      <c r="M73" s="1"/>
      <c r="N73" s="1"/>
      <c r="O73" s="1"/>
      <c r="P73" s="1"/>
      <c r="Q73" s="1"/>
      <c r="R73" s="1"/>
      <c r="S73" s="1"/>
      <c r="T73" s="1"/>
      <c r="U73" s="1"/>
      <c r="V73" s="1"/>
      <c r="W73" s="1"/>
      <c r="X73" s="1"/>
      <c r="Y73" s="1"/>
      <c r="Z73" s="1"/>
    </row>
    <row r="74" ht="14.25" customHeight="1">
      <c r="A74" s="1"/>
      <c r="B74" s="1"/>
      <c r="C74" s="1"/>
      <c r="D74" s="1"/>
      <c r="E74" s="40"/>
      <c r="F74" s="40"/>
      <c r="G74" s="40"/>
      <c r="H74" s="1"/>
      <c r="I74" s="1"/>
      <c r="J74" s="1"/>
      <c r="K74" s="1"/>
      <c r="L74" s="1"/>
      <c r="M74" s="1"/>
      <c r="N74" s="1"/>
      <c r="O74" s="1"/>
      <c r="P74" s="1"/>
      <c r="Q74" s="1"/>
      <c r="R74" s="1"/>
      <c r="S74" s="1"/>
      <c r="T74" s="1"/>
      <c r="U74" s="1"/>
      <c r="V74" s="1"/>
      <c r="W74" s="1"/>
      <c r="X74" s="1"/>
      <c r="Y74" s="1"/>
      <c r="Z74" s="1"/>
    </row>
    <row r="75" ht="14.25" customHeight="1">
      <c r="A75" s="1"/>
      <c r="B75" s="1"/>
      <c r="C75" s="1"/>
      <c r="D75" s="1"/>
      <c r="E75" s="40"/>
      <c r="F75" s="40"/>
      <c r="G75" s="40"/>
      <c r="H75" s="1"/>
      <c r="I75" s="1"/>
      <c r="J75" s="1"/>
      <c r="K75" s="1"/>
      <c r="L75" s="1"/>
      <c r="M75" s="1"/>
      <c r="N75" s="1"/>
      <c r="O75" s="1"/>
      <c r="P75" s="1"/>
      <c r="Q75" s="1"/>
      <c r="R75" s="1"/>
      <c r="S75" s="1"/>
      <c r="T75" s="1"/>
      <c r="U75" s="1"/>
      <c r="V75" s="1"/>
      <c r="W75" s="1"/>
      <c r="X75" s="1"/>
      <c r="Y75" s="1"/>
      <c r="Z75" s="1"/>
    </row>
    <row r="76" ht="14.25" customHeight="1">
      <c r="A76" s="1"/>
      <c r="B76" s="1"/>
      <c r="C76" s="1"/>
      <c r="D76" s="1"/>
      <c r="E76" s="40"/>
      <c r="F76" s="40"/>
      <c r="G76" s="40"/>
      <c r="H76" s="1"/>
      <c r="I76" s="1"/>
      <c r="J76" s="1"/>
      <c r="K76" s="1"/>
      <c r="L76" s="1"/>
      <c r="M76" s="1"/>
      <c r="N76" s="1"/>
      <c r="O76" s="1"/>
      <c r="P76" s="1"/>
      <c r="Q76" s="1"/>
      <c r="R76" s="1"/>
      <c r="S76" s="1"/>
      <c r="T76" s="1"/>
      <c r="U76" s="1"/>
      <c r="V76" s="1"/>
      <c r="W76" s="1"/>
      <c r="X76" s="1"/>
      <c r="Y76" s="1"/>
      <c r="Z76" s="1"/>
    </row>
    <row r="77" ht="14.25" customHeight="1">
      <c r="A77" s="1"/>
      <c r="B77" s="1"/>
      <c r="C77" s="1"/>
      <c r="D77" s="1"/>
      <c r="E77" s="40"/>
      <c r="F77" s="40"/>
      <c r="G77" s="40"/>
      <c r="H77" s="1"/>
      <c r="I77" s="1"/>
      <c r="J77" s="1"/>
      <c r="K77" s="1"/>
      <c r="L77" s="1"/>
      <c r="M77" s="1"/>
      <c r="N77" s="1"/>
      <c r="O77" s="1"/>
      <c r="P77" s="1"/>
      <c r="Q77" s="1"/>
      <c r="R77" s="1"/>
      <c r="S77" s="1"/>
      <c r="T77" s="1"/>
      <c r="U77" s="1"/>
      <c r="V77" s="1"/>
      <c r="W77" s="1"/>
      <c r="X77" s="1"/>
      <c r="Y77" s="1"/>
      <c r="Z77" s="1"/>
    </row>
    <row r="78" ht="14.25" customHeight="1">
      <c r="A78" s="1"/>
      <c r="B78" s="1"/>
      <c r="C78" s="1"/>
      <c r="D78" s="1"/>
      <c r="E78" s="40"/>
      <c r="F78" s="40"/>
      <c r="G78" s="40"/>
      <c r="H78" s="1"/>
      <c r="I78" s="1"/>
      <c r="J78" s="1"/>
      <c r="K78" s="1"/>
      <c r="L78" s="1"/>
      <c r="M78" s="1"/>
      <c r="N78" s="1"/>
      <c r="O78" s="1"/>
      <c r="P78" s="1"/>
      <c r="Q78" s="1"/>
      <c r="R78" s="1"/>
      <c r="S78" s="1"/>
      <c r="T78" s="1"/>
      <c r="U78" s="1"/>
      <c r="V78" s="1"/>
      <c r="W78" s="1"/>
      <c r="X78" s="1"/>
      <c r="Y78" s="1"/>
      <c r="Z78" s="1"/>
    </row>
    <row r="79" ht="14.25" customHeight="1">
      <c r="A79" s="1"/>
      <c r="B79" s="1"/>
      <c r="C79" s="1"/>
      <c r="D79" s="1"/>
      <c r="E79" s="40"/>
      <c r="F79" s="40"/>
      <c r="G79" s="40"/>
      <c r="H79" s="1"/>
      <c r="I79" s="1"/>
      <c r="J79" s="1"/>
      <c r="K79" s="1"/>
      <c r="L79" s="1"/>
      <c r="M79" s="1"/>
      <c r="N79" s="1"/>
      <c r="O79" s="1"/>
      <c r="P79" s="1"/>
      <c r="Q79" s="1"/>
      <c r="R79" s="1"/>
      <c r="S79" s="1"/>
      <c r="T79" s="1"/>
      <c r="U79" s="1"/>
      <c r="V79" s="1"/>
      <c r="W79" s="1"/>
      <c r="X79" s="1"/>
      <c r="Y79" s="1"/>
      <c r="Z79" s="1"/>
    </row>
    <row r="80" ht="14.25" customHeight="1">
      <c r="A80" s="1"/>
      <c r="B80" s="1"/>
      <c r="C80" s="1"/>
      <c r="D80" s="1"/>
      <c r="E80" s="40"/>
      <c r="F80" s="40"/>
      <c r="G80" s="40"/>
      <c r="H80" s="1"/>
      <c r="I80" s="1"/>
      <c r="J80" s="1"/>
      <c r="K80" s="1"/>
      <c r="L80" s="1"/>
      <c r="M80" s="1"/>
      <c r="N80" s="1"/>
      <c r="O80" s="1"/>
      <c r="P80" s="1"/>
      <c r="Q80" s="1"/>
      <c r="R80" s="1"/>
      <c r="S80" s="1"/>
      <c r="T80" s="1"/>
      <c r="U80" s="1"/>
      <c r="V80" s="1"/>
      <c r="W80" s="1"/>
      <c r="X80" s="1"/>
      <c r="Y80" s="1"/>
      <c r="Z80" s="1"/>
    </row>
    <row r="81" ht="14.25" customHeight="1">
      <c r="A81" s="1"/>
      <c r="B81" s="1"/>
      <c r="C81" s="1"/>
      <c r="D81" s="1"/>
      <c r="E81" s="40"/>
      <c r="F81" s="40"/>
      <c r="G81" s="40"/>
      <c r="H81" s="1"/>
      <c r="I81" s="1"/>
      <c r="J81" s="1"/>
      <c r="K81" s="1"/>
      <c r="L81" s="1"/>
      <c r="M81" s="1"/>
      <c r="N81" s="1"/>
      <c r="O81" s="1"/>
      <c r="P81" s="1"/>
      <c r="Q81" s="1"/>
      <c r="R81" s="1"/>
      <c r="S81" s="1"/>
      <c r="T81" s="1"/>
      <c r="U81" s="1"/>
      <c r="V81" s="1"/>
      <c r="W81" s="1"/>
      <c r="X81" s="1"/>
      <c r="Y81" s="1"/>
      <c r="Z81" s="1"/>
    </row>
    <row r="82" ht="14.25" customHeight="1">
      <c r="A82" s="1"/>
      <c r="B82" s="1"/>
      <c r="C82" s="1"/>
      <c r="D82" s="1"/>
      <c r="E82" s="40"/>
      <c r="F82" s="40"/>
      <c r="G82" s="40"/>
      <c r="H82" s="1"/>
      <c r="I82" s="1"/>
      <c r="J82" s="1"/>
      <c r="K82" s="1"/>
      <c r="L82" s="1"/>
      <c r="M82" s="1"/>
      <c r="N82" s="1"/>
      <c r="O82" s="1"/>
      <c r="P82" s="1"/>
      <c r="Q82" s="1"/>
      <c r="R82" s="1"/>
      <c r="S82" s="1"/>
      <c r="T82" s="1"/>
      <c r="U82" s="1"/>
      <c r="V82" s="1"/>
      <c r="W82" s="1"/>
      <c r="X82" s="1"/>
      <c r="Y82" s="1"/>
      <c r="Z82" s="1"/>
    </row>
    <row r="83" ht="14.25" customHeight="1">
      <c r="A83" s="1"/>
      <c r="B83" s="1"/>
      <c r="C83" s="1"/>
      <c r="D83" s="1"/>
      <c r="E83" s="40"/>
      <c r="F83" s="40"/>
      <c r="G83" s="40"/>
      <c r="H83" s="1"/>
      <c r="I83" s="1"/>
      <c r="J83" s="1"/>
      <c r="K83" s="1"/>
      <c r="L83" s="1"/>
      <c r="M83" s="1"/>
      <c r="N83" s="1"/>
      <c r="O83" s="1"/>
      <c r="P83" s="1"/>
      <c r="Q83" s="1"/>
      <c r="R83" s="1"/>
      <c r="S83" s="1"/>
      <c r="T83" s="1"/>
      <c r="U83" s="1"/>
      <c r="V83" s="1"/>
      <c r="W83" s="1"/>
      <c r="X83" s="1"/>
      <c r="Y83" s="1"/>
      <c r="Z83" s="1"/>
    </row>
    <row r="84" ht="14.25" customHeight="1">
      <c r="A84" s="1"/>
      <c r="B84" s="1"/>
      <c r="C84" s="1"/>
      <c r="D84" s="1"/>
      <c r="E84" s="40"/>
      <c r="F84" s="40"/>
      <c r="G84" s="40"/>
      <c r="H84" s="1"/>
      <c r="I84" s="1"/>
      <c r="J84" s="1"/>
      <c r="K84" s="1"/>
      <c r="L84" s="1"/>
      <c r="M84" s="1"/>
      <c r="N84" s="1"/>
      <c r="O84" s="1"/>
      <c r="P84" s="1"/>
      <c r="Q84" s="1"/>
      <c r="R84" s="1"/>
      <c r="S84" s="1"/>
      <c r="T84" s="1"/>
      <c r="U84" s="1"/>
      <c r="V84" s="1"/>
      <c r="W84" s="1"/>
      <c r="X84" s="1"/>
      <c r="Y84" s="1"/>
      <c r="Z84" s="1"/>
    </row>
    <row r="85" ht="14.25" customHeight="1">
      <c r="A85" s="1"/>
      <c r="B85" s="1"/>
      <c r="C85" s="1"/>
      <c r="D85" s="1"/>
      <c r="E85" s="40"/>
      <c r="F85" s="40"/>
      <c r="G85" s="40"/>
      <c r="H85" s="1"/>
      <c r="I85" s="1"/>
      <c r="J85" s="1"/>
      <c r="K85" s="1"/>
      <c r="L85" s="1"/>
      <c r="M85" s="1"/>
      <c r="N85" s="1"/>
      <c r="O85" s="1"/>
      <c r="P85" s="1"/>
      <c r="Q85" s="1"/>
      <c r="R85" s="1"/>
      <c r="S85" s="1"/>
      <c r="T85" s="1"/>
      <c r="U85" s="1"/>
      <c r="V85" s="1"/>
      <c r="W85" s="1"/>
      <c r="X85" s="1"/>
      <c r="Y85" s="1"/>
      <c r="Z85" s="1"/>
    </row>
    <row r="86" ht="14.25" customHeight="1">
      <c r="A86" s="1"/>
      <c r="B86" s="1"/>
      <c r="C86" s="1"/>
      <c r="D86" s="1"/>
      <c r="E86" s="40"/>
      <c r="F86" s="40"/>
      <c r="G86" s="40"/>
      <c r="H86" s="1"/>
      <c r="I86" s="1"/>
      <c r="J86" s="1"/>
      <c r="K86" s="1"/>
      <c r="L86" s="1"/>
      <c r="M86" s="1"/>
      <c r="N86" s="1"/>
      <c r="O86" s="1"/>
      <c r="P86" s="1"/>
      <c r="Q86" s="1"/>
      <c r="R86" s="1"/>
      <c r="S86" s="1"/>
      <c r="T86" s="1"/>
      <c r="U86" s="1"/>
      <c r="V86" s="1"/>
      <c r="W86" s="1"/>
      <c r="X86" s="1"/>
      <c r="Y86" s="1"/>
      <c r="Z86" s="1"/>
    </row>
    <row r="87" ht="14.25" customHeight="1">
      <c r="A87" s="1"/>
      <c r="B87" s="1"/>
      <c r="C87" s="1"/>
      <c r="D87" s="1"/>
      <c r="E87" s="40"/>
      <c r="F87" s="40"/>
      <c r="G87" s="40"/>
      <c r="H87" s="1"/>
      <c r="I87" s="1"/>
      <c r="J87" s="1"/>
      <c r="K87" s="1"/>
      <c r="L87" s="1"/>
      <c r="M87" s="1"/>
      <c r="N87" s="1"/>
      <c r="O87" s="1"/>
      <c r="P87" s="1"/>
      <c r="Q87" s="1"/>
      <c r="R87" s="1"/>
      <c r="S87" s="1"/>
      <c r="T87" s="1"/>
      <c r="U87" s="1"/>
      <c r="V87" s="1"/>
      <c r="W87" s="1"/>
      <c r="X87" s="1"/>
      <c r="Y87" s="1"/>
      <c r="Z87" s="1"/>
    </row>
    <row r="88" ht="14.25" customHeight="1">
      <c r="A88" s="1"/>
      <c r="B88" s="1"/>
      <c r="C88" s="1"/>
      <c r="D88" s="1"/>
      <c r="E88" s="40"/>
      <c r="F88" s="40"/>
      <c r="G88" s="40"/>
      <c r="H88" s="1"/>
      <c r="I88" s="1"/>
      <c r="J88" s="1"/>
      <c r="K88" s="1"/>
      <c r="L88" s="1"/>
      <c r="M88" s="1"/>
      <c r="N88" s="1"/>
      <c r="O88" s="1"/>
      <c r="P88" s="1"/>
      <c r="Q88" s="1"/>
      <c r="R88" s="1"/>
      <c r="S88" s="1"/>
      <c r="T88" s="1"/>
      <c r="U88" s="1"/>
      <c r="V88" s="1"/>
      <c r="W88" s="1"/>
      <c r="X88" s="1"/>
      <c r="Y88" s="1"/>
      <c r="Z88" s="1"/>
    </row>
    <row r="89" ht="14.25" customHeight="1">
      <c r="A89" s="1"/>
      <c r="B89" s="1"/>
      <c r="C89" s="1"/>
      <c r="D89" s="1"/>
      <c r="E89" s="40"/>
      <c r="F89" s="40"/>
      <c r="G89" s="40"/>
      <c r="H89" s="1"/>
      <c r="I89" s="1"/>
      <c r="J89" s="1"/>
      <c r="K89" s="1"/>
      <c r="L89" s="1"/>
      <c r="M89" s="1"/>
      <c r="N89" s="1"/>
      <c r="O89" s="1"/>
      <c r="P89" s="1"/>
      <c r="Q89" s="1"/>
      <c r="R89" s="1"/>
      <c r="S89" s="1"/>
      <c r="T89" s="1"/>
      <c r="U89" s="1"/>
      <c r="V89" s="1"/>
      <c r="W89" s="1"/>
      <c r="X89" s="1"/>
      <c r="Y89" s="1"/>
      <c r="Z89" s="1"/>
    </row>
    <row r="90" ht="14.25" customHeight="1">
      <c r="A90" s="1"/>
      <c r="B90" s="1"/>
      <c r="C90" s="1"/>
      <c r="D90" s="1"/>
      <c r="E90" s="40"/>
      <c r="F90" s="40"/>
      <c r="G90" s="40"/>
      <c r="H90" s="1"/>
      <c r="I90" s="1"/>
      <c r="J90" s="1"/>
      <c r="K90" s="1"/>
      <c r="L90" s="1"/>
      <c r="M90" s="1"/>
      <c r="N90" s="1"/>
      <c r="O90" s="1"/>
      <c r="P90" s="1"/>
      <c r="Q90" s="1"/>
      <c r="R90" s="1"/>
      <c r="S90" s="1"/>
      <c r="T90" s="1"/>
      <c r="U90" s="1"/>
      <c r="V90" s="1"/>
      <c r="W90" s="1"/>
      <c r="X90" s="1"/>
      <c r="Y90" s="1"/>
      <c r="Z90" s="1"/>
    </row>
    <row r="91" ht="14.25" customHeight="1">
      <c r="A91" s="1"/>
      <c r="B91" s="1"/>
      <c r="C91" s="1"/>
      <c r="D91" s="1"/>
      <c r="E91" s="40"/>
      <c r="F91" s="40"/>
      <c r="G91" s="40"/>
      <c r="H91" s="1"/>
      <c r="I91" s="1"/>
      <c r="J91" s="1"/>
      <c r="K91" s="1"/>
      <c r="L91" s="1"/>
      <c r="M91" s="1"/>
      <c r="N91" s="1"/>
      <c r="O91" s="1"/>
      <c r="P91" s="1"/>
      <c r="Q91" s="1"/>
      <c r="R91" s="1"/>
      <c r="S91" s="1"/>
      <c r="T91" s="1"/>
      <c r="U91" s="1"/>
      <c r="V91" s="1"/>
      <c r="W91" s="1"/>
      <c r="X91" s="1"/>
      <c r="Y91" s="1"/>
      <c r="Z91" s="1"/>
    </row>
    <row r="92" ht="14.25" customHeight="1">
      <c r="A92" s="1"/>
      <c r="B92" s="1"/>
      <c r="C92" s="1"/>
      <c r="D92" s="1"/>
      <c r="E92" s="40"/>
      <c r="F92" s="40"/>
      <c r="G92" s="40"/>
      <c r="H92" s="1"/>
      <c r="I92" s="1"/>
      <c r="J92" s="1"/>
      <c r="K92" s="1"/>
      <c r="L92" s="1"/>
      <c r="M92" s="1"/>
      <c r="N92" s="1"/>
      <c r="O92" s="1"/>
      <c r="P92" s="1"/>
      <c r="Q92" s="1"/>
      <c r="R92" s="1"/>
      <c r="S92" s="1"/>
      <c r="T92" s="1"/>
      <c r="U92" s="1"/>
      <c r="V92" s="1"/>
      <c r="W92" s="1"/>
      <c r="X92" s="1"/>
      <c r="Y92" s="1"/>
      <c r="Z92" s="1"/>
    </row>
    <row r="93" ht="14.25" customHeight="1">
      <c r="A93" s="1"/>
      <c r="B93" s="1"/>
      <c r="C93" s="1"/>
      <c r="D93" s="1"/>
      <c r="E93" s="40"/>
      <c r="F93" s="40"/>
      <c r="G93" s="40"/>
      <c r="H93" s="1"/>
      <c r="I93" s="1"/>
      <c r="J93" s="1"/>
      <c r="K93" s="1"/>
      <c r="L93" s="1"/>
      <c r="M93" s="1"/>
      <c r="N93" s="1"/>
      <c r="O93" s="1"/>
      <c r="P93" s="1"/>
      <c r="Q93" s="1"/>
      <c r="R93" s="1"/>
      <c r="S93" s="1"/>
      <c r="T93" s="1"/>
      <c r="U93" s="1"/>
      <c r="V93" s="1"/>
      <c r="W93" s="1"/>
      <c r="X93" s="1"/>
      <c r="Y93" s="1"/>
      <c r="Z93" s="1"/>
    </row>
    <row r="94" ht="14.25" customHeight="1">
      <c r="A94" s="1"/>
      <c r="B94" s="1"/>
      <c r="C94" s="1"/>
      <c r="D94" s="1"/>
      <c r="E94" s="40"/>
      <c r="F94" s="40"/>
      <c r="G94" s="40"/>
      <c r="H94" s="1"/>
      <c r="I94" s="1"/>
      <c r="J94" s="1"/>
      <c r="K94" s="1"/>
      <c r="L94" s="1"/>
      <c r="M94" s="1"/>
      <c r="N94" s="1"/>
      <c r="O94" s="1"/>
      <c r="P94" s="1"/>
      <c r="Q94" s="1"/>
      <c r="R94" s="1"/>
      <c r="S94" s="1"/>
      <c r="T94" s="1"/>
      <c r="U94" s="1"/>
      <c r="V94" s="1"/>
      <c r="W94" s="1"/>
      <c r="X94" s="1"/>
      <c r="Y94" s="1"/>
      <c r="Z94" s="1"/>
    </row>
    <row r="95" ht="14.25" customHeight="1">
      <c r="A95" s="1"/>
      <c r="B95" s="1"/>
      <c r="C95" s="1"/>
      <c r="D95" s="1"/>
      <c r="E95" s="40"/>
      <c r="F95" s="40"/>
      <c r="G95" s="40"/>
      <c r="H95" s="1"/>
      <c r="I95" s="1"/>
      <c r="J95" s="1"/>
      <c r="K95" s="1"/>
      <c r="L95" s="1"/>
      <c r="M95" s="1"/>
      <c r="N95" s="1"/>
      <c r="O95" s="1"/>
      <c r="P95" s="1"/>
      <c r="Q95" s="1"/>
      <c r="R95" s="1"/>
      <c r="S95" s="1"/>
      <c r="T95" s="1"/>
      <c r="U95" s="1"/>
      <c r="V95" s="1"/>
      <c r="W95" s="1"/>
      <c r="X95" s="1"/>
      <c r="Y95" s="1"/>
      <c r="Z95" s="1"/>
    </row>
    <row r="96" ht="14.25" customHeight="1">
      <c r="A96" s="1"/>
      <c r="B96" s="1"/>
      <c r="C96" s="1"/>
      <c r="D96" s="1"/>
      <c r="E96" s="40"/>
      <c r="F96" s="40"/>
      <c r="G96" s="40"/>
      <c r="H96" s="1"/>
      <c r="I96" s="1"/>
      <c r="J96" s="1"/>
      <c r="K96" s="1"/>
      <c r="L96" s="1"/>
      <c r="M96" s="1"/>
      <c r="N96" s="1"/>
      <c r="O96" s="1"/>
      <c r="P96" s="1"/>
      <c r="Q96" s="1"/>
      <c r="R96" s="1"/>
      <c r="S96" s="1"/>
      <c r="T96" s="1"/>
      <c r="U96" s="1"/>
      <c r="V96" s="1"/>
      <c r="W96" s="1"/>
      <c r="X96" s="1"/>
      <c r="Y96" s="1"/>
      <c r="Z96" s="1"/>
    </row>
    <row r="97" ht="14.25" customHeight="1">
      <c r="A97" s="1"/>
      <c r="B97" s="1"/>
      <c r="C97" s="1"/>
      <c r="D97" s="1"/>
      <c r="E97" s="40"/>
      <c r="F97" s="40"/>
      <c r="G97" s="40"/>
      <c r="H97" s="1"/>
      <c r="I97" s="1"/>
      <c r="J97" s="1"/>
      <c r="K97" s="1"/>
      <c r="L97" s="1"/>
      <c r="M97" s="1"/>
      <c r="N97" s="1"/>
      <c r="O97" s="1"/>
      <c r="P97" s="1"/>
      <c r="Q97" s="1"/>
      <c r="R97" s="1"/>
      <c r="S97" s="1"/>
      <c r="T97" s="1"/>
      <c r="U97" s="1"/>
      <c r="V97" s="1"/>
      <c r="W97" s="1"/>
      <c r="X97" s="1"/>
      <c r="Y97" s="1"/>
      <c r="Z97" s="1"/>
    </row>
    <row r="98" ht="14.25" customHeight="1">
      <c r="A98" s="1"/>
      <c r="B98" s="1"/>
      <c r="C98" s="1"/>
      <c r="D98" s="1"/>
      <c r="E98" s="40"/>
      <c r="F98" s="40"/>
      <c r="G98" s="40"/>
      <c r="H98" s="1"/>
      <c r="I98" s="1"/>
      <c r="J98" s="1"/>
      <c r="K98" s="1"/>
      <c r="L98" s="1"/>
      <c r="M98" s="1"/>
      <c r="N98" s="1"/>
      <c r="O98" s="1"/>
      <c r="P98" s="1"/>
      <c r="Q98" s="1"/>
      <c r="R98" s="1"/>
      <c r="S98" s="1"/>
      <c r="T98" s="1"/>
      <c r="U98" s="1"/>
      <c r="V98" s="1"/>
      <c r="W98" s="1"/>
      <c r="X98" s="1"/>
      <c r="Y98" s="1"/>
      <c r="Z98" s="1"/>
    </row>
    <row r="99" ht="14.25" customHeight="1">
      <c r="A99" s="1"/>
      <c r="B99" s="1"/>
      <c r="C99" s="1"/>
      <c r="D99" s="1"/>
      <c r="E99" s="40"/>
      <c r="F99" s="40"/>
      <c r="G99" s="40"/>
      <c r="H99" s="1"/>
      <c r="I99" s="1"/>
      <c r="J99" s="1"/>
      <c r="K99" s="1"/>
      <c r="L99" s="1"/>
      <c r="M99" s="1"/>
      <c r="N99" s="1"/>
      <c r="O99" s="1"/>
      <c r="P99" s="1"/>
      <c r="Q99" s="1"/>
      <c r="R99" s="1"/>
      <c r="S99" s="1"/>
      <c r="T99" s="1"/>
      <c r="U99" s="1"/>
      <c r="V99" s="1"/>
      <c r="W99" s="1"/>
      <c r="X99" s="1"/>
      <c r="Y99" s="1"/>
      <c r="Z99" s="1"/>
    </row>
    <row r="100" ht="14.25" customHeight="1">
      <c r="A100" s="1"/>
      <c r="B100" s="1"/>
      <c r="C100" s="1"/>
      <c r="D100" s="1"/>
      <c r="E100" s="40"/>
      <c r="F100" s="40"/>
      <c r="G100" s="40"/>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40"/>
      <c r="F101" s="40"/>
      <c r="G101" s="40"/>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40"/>
      <c r="F102" s="40"/>
      <c r="G102" s="40"/>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40"/>
      <c r="F103" s="40"/>
      <c r="G103" s="40"/>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40"/>
      <c r="F104" s="40"/>
      <c r="G104" s="40"/>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40"/>
      <c r="F105" s="40"/>
      <c r="G105" s="40"/>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40"/>
      <c r="F106" s="40"/>
      <c r="G106" s="40"/>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40"/>
      <c r="F107" s="40"/>
      <c r="G107" s="40"/>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40"/>
      <c r="F108" s="40"/>
      <c r="G108" s="40"/>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40"/>
      <c r="F109" s="40"/>
      <c r="G109" s="40"/>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40"/>
      <c r="F110" s="40"/>
      <c r="G110" s="40"/>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40"/>
      <c r="F111" s="40"/>
      <c r="G111" s="40"/>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40"/>
      <c r="F112" s="40"/>
      <c r="G112" s="40"/>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40"/>
      <c r="F113" s="40"/>
      <c r="G113" s="40"/>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40"/>
      <c r="F114" s="40"/>
      <c r="G114" s="40"/>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40"/>
      <c r="F115" s="40"/>
      <c r="G115" s="40"/>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40"/>
      <c r="F116" s="40"/>
      <c r="G116" s="40"/>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40"/>
      <c r="F117" s="40"/>
      <c r="G117" s="40"/>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40"/>
      <c r="F118" s="40"/>
      <c r="G118" s="40"/>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40"/>
      <c r="F119" s="40"/>
      <c r="G119" s="40"/>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40"/>
      <c r="F120" s="40"/>
      <c r="G120" s="40"/>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40"/>
      <c r="F121" s="40"/>
      <c r="G121" s="40"/>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40"/>
      <c r="F122" s="40"/>
      <c r="G122" s="40"/>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40"/>
      <c r="F123" s="40"/>
      <c r="G123" s="40"/>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40"/>
      <c r="F124" s="40"/>
      <c r="G124" s="40"/>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40"/>
      <c r="F125" s="40"/>
      <c r="G125" s="40"/>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40"/>
      <c r="F126" s="40"/>
      <c r="G126" s="40"/>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40"/>
      <c r="F127" s="40"/>
      <c r="G127" s="40"/>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40"/>
      <c r="F128" s="40"/>
      <c r="G128" s="40"/>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40"/>
      <c r="F129" s="40"/>
      <c r="G129" s="40"/>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40"/>
      <c r="F130" s="40"/>
      <c r="G130" s="40"/>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40"/>
      <c r="F131" s="40"/>
      <c r="G131" s="40"/>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40"/>
      <c r="F132" s="40"/>
      <c r="G132" s="40"/>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40"/>
      <c r="F133" s="40"/>
      <c r="G133" s="40"/>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40"/>
      <c r="F134" s="40"/>
      <c r="G134" s="40"/>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40"/>
      <c r="F135" s="40"/>
      <c r="G135" s="40"/>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40"/>
      <c r="F136" s="40"/>
      <c r="G136" s="40"/>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40"/>
      <c r="F137" s="40"/>
      <c r="G137" s="40"/>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40"/>
      <c r="F138" s="40"/>
      <c r="G138" s="40"/>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40"/>
      <c r="F139" s="40"/>
      <c r="G139" s="40"/>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40"/>
      <c r="F140" s="40"/>
      <c r="G140" s="40"/>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40"/>
      <c r="F141" s="40"/>
      <c r="G141" s="40"/>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40"/>
      <c r="F142" s="40"/>
      <c r="G142" s="40"/>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40"/>
      <c r="F143" s="40"/>
      <c r="G143" s="40"/>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40"/>
      <c r="F144" s="40"/>
      <c r="G144" s="40"/>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40"/>
      <c r="F145" s="40"/>
      <c r="G145" s="40"/>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40"/>
      <c r="F146" s="40"/>
      <c r="G146" s="40"/>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40"/>
      <c r="F147" s="40"/>
      <c r="G147" s="40"/>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40"/>
      <c r="F148" s="40"/>
      <c r="G148" s="40"/>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40"/>
      <c r="F149" s="40"/>
      <c r="G149" s="40"/>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40"/>
      <c r="F150" s="40"/>
      <c r="G150" s="40"/>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40"/>
      <c r="F151" s="40"/>
      <c r="G151" s="40"/>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40"/>
      <c r="F152" s="40"/>
      <c r="G152" s="40"/>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40"/>
      <c r="F153" s="40"/>
      <c r="G153" s="40"/>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40"/>
      <c r="F154" s="40"/>
      <c r="G154" s="40"/>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40"/>
      <c r="F155" s="40"/>
      <c r="G155" s="40"/>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40"/>
      <c r="F156" s="40"/>
      <c r="G156" s="40"/>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40"/>
      <c r="F157" s="40"/>
      <c r="G157" s="40"/>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40"/>
      <c r="F158" s="40"/>
      <c r="G158" s="40"/>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40"/>
      <c r="F159" s="40"/>
      <c r="G159" s="40"/>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40"/>
      <c r="F160" s="40"/>
      <c r="G160" s="40"/>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40"/>
      <c r="F161" s="40"/>
      <c r="G161" s="40"/>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40"/>
      <c r="F162" s="40"/>
      <c r="G162" s="40"/>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40"/>
      <c r="F163" s="40"/>
      <c r="G163" s="40"/>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40"/>
      <c r="F164" s="40"/>
      <c r="G164" s="40"/>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40"/>
      <c r="F165" s="40"/>
      <c r="G165" s="40"/>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40"/>
      <c r="F166" s="40"/>
      <c r="G166" s="40"/>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40"/>
      <c r="F167" s="40"/>
      <c r="G167" s="40"/>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40"/>
      <c r="F168" s="40"/>
      <c r="G168" s="40"/>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40"/>
      <c r="F169" s="40"/>
      <c r="G169" s="40"/>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40"/>
      <c r="F170" s="40"/>
      <c r="G170" s="40"/>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40"/>
      <c r="F171" s="40"/>
      <c r="G171" s="40"/>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40"/>
      <c r="F172" s="40"/>
      <c r="G172" s="40"/>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40"/>
      <c r="F173" s="40"/>
      <c r="G173" s="40"/>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40"/>
      <c r="F174" s="40"/>
      <c r="G174" s="40"/>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40"/>
      <c r="F175" s="40"/>
      <c r="G175" s="40"/>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40"/>
      <c r="F176" s="40"/>
      <c r="G176" s="40"/>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40"/>
      <c r="F177" s="40"/>
      <c r="G177" s="40"/>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40"/>
      <c r="F178" s="40"/>
      <c r="G178" s="40"/>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40"/>
      <c r="F179" s="40"/>
      <c r="G179" s="40"/>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40"/>
      <c r="F180" s="40"/>
      <c r="G180" s="40"/>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40"/>
      <c r="F181" s="40"/>
      <c r="G181" s="40"/>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40"/>
      <c r="F182" s="40"/>
      <c r="G182" s="40"/>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40"/>
      <c r="F183" s="40"/>
      <c r="G183" s="40"/>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40"/>
      <c r="F184" s="40"/>
      <c r="G184" s="40"/>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40"/>
      <c r="F185" s="40"/>
      <c r="G185" s="40"/>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40"/>
      <c r="F186" s="40"/>
      <c r="G186" s="40"/>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40"/>
      <c r="F187" s="40"/>
      <c r="G187" s="40"/>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40"/>
      <c r="F188" s="40"/>
      <c r="G188" s="40"/>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40"/>
      <c r="F189" s="40"/>
      <c r="G189" s="40"/>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40"/>
      <c r="F190" s="40"/>
      <c r="G190" s="40"/>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40"/>
      <c r="F191" s="40"/>
      <c r="G191" s="40"/>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40"/>
      <c r="F192" s="40"/>
      <c r="G192" s="40"/>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40"/>
      <c r="F193" s="40"/>
      <c r="G193" s="40"/>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40"/>
      <c r="F194" s="40"/>
      <c r="G194" s="40"/>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40"/>
      <c r="F195" s="40"/>
      <c r="G195" s="40"/>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40"/>
      <c r="F196" s="40"/>
      <c r="G196" s="40"/>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40"/>
      <c r="F197" s="40"/>
      <c r="G197" s="40"/>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40"/>
      <c r="F198" s="40"/>
      <c r="G198" s="40"/>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40"/>
      <c r="F199" s="40"/>
      <c r="G199" s="40"/>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40"/>
      <c r="F200" s="40"/>
      <c r="G200" s="40"/>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40"/>
      <c r="F201" s="40"/>
      <c r="G201" s="40"/>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40"/>
      <c r="F202" s="40"/>
      <c r="G202" s="40"/>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40"/>
      <c r="F203" s="40"/>
      <c r="G203" s="40"/>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40"/>
      <c r="F204" s="40"/>
      <c r="G204" s="40"/>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40"/>
      <c r="F205" s="40"/>
      <c r="G205" s="40"/>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40"/>
      <c r="F206" s="40"/>
      <c r="G206" s="40"/>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40"/>
      <c r="F207" s="40"/>
      <c r="G207" s="40"/>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40"/>
      <c r="F208" s="40"/>
      <c r="G208" s="40"/>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40"/>
      <c r="F209" s="40"/>
      <c r="G209" s="40"/>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40"/>
      <c r="F210" s="40"/>
      <c r="G210" s="40"/>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40"/>
      <c r="F211" s="40"/>
      <c r="G211" s="40"/>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40"/>
      <c r="F212" s="40"/>
      <c r="G212" s="40"/>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40"/>
      <c r="F213" s="40"/>
      <c r="G213" s="40"/>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40"/>
      <c r="F214" s="40"/>
      <c r="G214" s="40"/>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40"/>
      <c r="F215" s="40"/>
      <c r="G215" s="40"/>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40"/>
      <c r="F216" s="40"/>
      <c r="G216" s="40"/>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40"/>
      <c r="F217" s="40"/>
      <c r="G217" s="40"/>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40"/>
      <c r="F218" s="40"/>
      <c r="G218" s="40"/>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40"/>
      <c r="F219" s="40"/>
      <c r="G219" s="40"/>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40"/>
      <c r="F220" s="40"/>
      <c r="G220" s="40"/>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40"/>
      <c r="F221" s="40"/>
      <c r="G221" s="40"/>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40"/>
      <c r="F222" s="40"/>
      <c r="G222" s="40"/>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40"/>
      <c r="F223" s="40"/>
      <c r="G223" s="40"/>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40"/>
      <c r="F224" s="40"/>
      <c r="G224" s="40"/>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40"/>
      <c r="F225" s="40"/>
      <c r="G225" s="40"/>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40"/>
      <c r="F226" s="40"/>
      <c r="G226" s="40"/>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40"/>
      <c r="F227" s="40"/>
      <c r="G227" s="40"/>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40"/>
      <c r="F228" s="40"/>
      <c r="G228" s="40"/>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40"/>
      <c r="F229" s="40"/>
      <c r="G229" s="40"/>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40"/>
      <c r="F230" s="40"/>
      <c r="G230" s="40"/>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40"/>
      <c r="F231" s="40"/>
      <c r="G231" s="40"/>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40"/>
      <c r="F232" s="40"/>
      <c r="G232" s="40"/>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40"/>
      <c r="F233" s="40"/>
      <c r="G233" s="40"/>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40"/>
      <c r="F234" s="40"/>
      <c r="G234" s="40"/>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40"/>
      <c r="F235" s="40"/>
      <c r="G235" s="40"/>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40"/>
      <c r="F236" s="40"/>
      <c r="G236" s="40"/>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40"/>
      <c r="F237" s="40"/>
      <c r="G237" s="40"/>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40"/>
      <c r="F238" s="40"/>
      <c r="G238" s="40"/>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40"/>
      <c r="F239" s="40"/>
      <c r="G239" s="40"/>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40"/>
      <c r="F240" s="40"/>
      <c r="G240" s="40"/>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40"/>
      <c r="F241" s="40"/>
      <c r="G241" s="40"/>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40"/>
      <c r="F242" s="40"/>
      <c r="G242" s="40"/>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40"/>
      <c r="F243" s="40"/>
      <c r="G243" s="40"/>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40"/>
      <c r="F244" s="40"/>
      <c r="G244" s="40"/>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40"/>
      <c r="F245" s="40"/>
      <c r="G245" s="40"/>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40"/>
      <c r="F246" s="40"/>
      <c r="G246" s="40"/>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40"/>
      <c r="F247" s="40"/>
      <c r="G247" s="40"/>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40"/>
      <c r="F248" s="40"/>
      <c r="G248" s="40"/>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40"/>
      <c r="F249" s="40"/>
      <c r="G249" s="40"/>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40"/>
      <c r="F250" s="40"/>
      <c r="G250" s="40"/>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3">
    <mergeCell ref="H27:I27"/>
    <mergeCell ref="H28:I28"/>
    <mergeCell ref="H23:I23"/>
    <mergeCell ref="H24:I24"/>
    <mergeCell ref="H25:I25"/>
    <mergeCell ref="J25:K25"/>
    <mergeCell ref="H26:I26"/>
    <mergeCell ref="J26:K26"/>
    <mergeCell ref="J27:K27"/>
    <mergeCell ref="J28:K28"/>
    <mergeCell ref="J31:K31"/>
    <mergeCell ref="J33:K33"/>
    <mergeCell ref="E29:G29"/>
    <mergeCell ref="E30:G30"/>
    <mergeCell ref="H30:I30"/>
    <mergeCell ref="J30:K30"/>
    <mergeCell ref="F31:G31"/>
    <mergeCell ref="H31:I31"/>
    <mergeCell ref="B33:F33"/>
    <mergeCell ref="B36:H36"/>
    <mergeCell ref="J36:K36"/>
    <mergeCell ref="B37:H37"/>
    <mergeCell ref="J37:K37"/>
    <mergeCell ref="B38:H38"/>
    <mergeCell ref="J38:K38"/>
    <mergeCell ref="J39:K39"/>
    <mergeCell ref="B39:H39"/>
    <mergeCell ref="B40:H40"/>
    <mergeCell ref="J40:K40"/>
    <mergeCell ref="B41:H41"/>
    <mergeCell ref="J41:K41"/>
    <mergeCell ref="J42:K42"/>
    <mergeCell ref="J43:K43"/>
    <mergeCell ref="B46:C46"/>
    <mergeCell ref="B47:C47"/>
    <mergeCell ref="B48:C48"/>
    <mergeCell ref="B49:C49"/>
    <mergeCell ref="B50:C50"/>
    <mergeCell ref="J46:K46"/>
    <mergeCell ref="J47:K47"/>
    <mergeCell ref="J48:K48"/>
    <mergeCell ref="J49:K49"/>
    <mergeCell ref="J50:K50"/>
    <mergeCell ref="B42:H42"/>
    <mergeCell ref="B44:H44"/>
    <mergeCell ref="J44:K44"/>
    <mergeCell ref="B45:H45"/>
    <mergeCell ref="J45:K45"/>
    <mergeCell ref="F46:H46"/>
    <mergeCell ref="F47:H47"/>
    <mergeCell ref="J8:K8"/>
    <mergeCell ref="J10:K10"/>
    <mergeCell ref="J12:K12"/>
    <mergeCell ref="J13:K13"/>
    <mergeCell ref="L16:L18"/>
    <mergeCell ref="J18:K18"/>
    <mergeCell ref="B5:K5"/>
    <mergeCell ref="B6:K6"/>
    <mergeCell ref="C7:E7"/>
    <mergeCell ref="F7:G7"/>
    <mergeCell ref="J7:K7"/>
    <mergeCell ref="C8:E8"/>
    <mergeCell ref="F8:G8"/>
    <mergeCell ref="F15:H15"/>
    <mergeCell ref="I15:K15"/>
    <mergeCell ref="B12:C12"/>
    <mergeCell ref="D12:F12"/>
    <mergeCell ref="B13:C13"/>
    <mergeCell ref="D13:F13"/>
    <mergeCell ref="B14:K14"/>
    <mergeCell ref="B15:C15"/>
    <mergeCell ref="D15:E15"/>
    <mergeCell ref="B16:C16"/>
    <mergeCell ref="D16:E16"/>
    <mergeCell ref="F16:H16"/>
    <mergeCell ref="I16:K16"/>
    <mergeCell ref="B18:F18"/>
    <mergeCell ref="H21:I21"/>
    <mergeCell ref="J21:K21"/>
    <mergeCell ref="E21:F21"/>
    <mergeCell ref="E22:F22"/>
    <mergeCell ref="H22:I22"/>
    <mergeCell ref="J22:K22"/>
    <mergeCell ref="E23:F23"/>
    <mergeCell ref="J23:K23"/>
    <mergeCell ref="J24:K24"/>
    <mergeCell ref="E24:F24"/>
    <mergeCell ref="E25:F25"/>
    <mergeCell ref="E26:F26"/>
    <mergeCell ref="E27:F27"/>
    <mergeCell ref="E28:F28"/>
    <mergeCell ref="H29:I29"/>
    <mergeCell ref="J29:K29"/>
  </mergeCells>
  <conditionalFormatting sqref="B17:K17">
    <cfRule type="containsText" dxfId="0" priority="1" stopIfTrue="1" operator="containsText" text="Input">
      <formula>NOT(ISERROR(SEARCH(("Input"),(B17))))</formula>
    </cfRule>
  </conditionalFormatting>
  <dataValidations>
    <dataValidation type="list" allowBlank="1" showErrorMessage="1" sqref="I7">
      <formula1>$R$5:$R$23</formula1>
    </dataValidation>
    <dataValidation type="list" allowBlank="1" showErrorMessage="1" sqref="I36:I39 I46:I47 D46:D50">
      <formula1>$O$12:$O$14</formula1>
    </dataValidation>
    <dataValidation type="list" allowBlank="1" showErrorMessage="1" sqref="B7">
      <formula1>$O$4:$O$9</formula1>
    </dataValidation>
  </dataValidations>
  <hyperlinks>
    <hyperlink r:id="rId1" ref="B15"/>
  </hyperlinks>
  <printOptions/>
  <pageMargins bottom="0.32" footer="0.0" header="0.0" left="0.7" right="0.7" top="0.31"/>
  <pageSetup fitToHeight="0" orientation="landscape"/>
  <drawing r:id="rId2"/>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5.29"/>
    <col customWidth="1" min="3" max="5" width="3.57"/>
    <col customWidth="1" min="6" max="6" width="2.86"/>
    <col customWidth="1" min="7" max="7" width="3.43"/>
    <col customWidth="1" min="8" max="8" width="6.43"/>
    <col customWidth="1" min="9" max="9" width="4.29"/>
    <col customWidth="1" min="10" max="22" width="3.0"/>
    <col customWidth="1" min="23" max="25" width="7.57"/>
    <col customWidth="1" hidden="1" min="26" max="28" width="9.14"/>
    <col customWidth="1" min="29" max="29" width="78.29"/>
    <col customWidth="1" min="30" max="37" width="9.14"/>
  </cols>
  <sheetData>
    <row r="1" ht="29.25" customHeight="1">
      <c r="A1" s="6" t="s">
        <v>599</v>
      </c>
      <c r="X1" s="11"/>
      <c r="Y1" s="11"/>
      <c r="Z1" s="11"/>
      <c r="AA1" s="189"/>
      <c r="AB1" s="11"/>
      <c r="AC1" s="263" t="s">
        <v>686</v>
      </c>
      <c r="AD1" s="11"/>
      <c r="AE1" s="11"/>
      <c r="AF1" s="11"/>
      <c r="AG1" s="11"/>
      <c r="AH1" s="11"/>
      <c r="AI1" s="11"/>
      <c r="AJ1" s="11"/>
      <c r="AK1" s="11"/>
    </row>
    <row r="2" ht="13.5"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89"/>
      <c r="AB2" s="11"/>
      <c r="AC2" s="264" t="s">
        <v>687</v>
      </c>
      <c r="AD2" s="11"/>
      <c r="AE2" s="11"/>
      <c r="AF2" s="11"/>
      <c r="AG2" s="11"/>
      <c r="AH2" s="11"/>
      <c r="AI2" s="11"/>
      <c r="AJ2" s="11"/>
      <c r="AK2" s="11"/>
    </row>
    <row r="3" ht="13.5" customHeight="1">
      <c r="A3" s="11"/>
      <c r="B3" s="11"/>
      <c r="C3" s="11"/>
      <c r="D3" s="11"/>
      <c r="E3" s="11"/>
      <c r="F3" s="11"/>
      <c r="G3" s="11"/>
      <c r="H3" s="11"/>
      <c r="I3" s="11"/>
      <c r="J3" s="11"/>
      <c r="K3" s="11"/>
      <c r="L3" s="11"/>
      <c r="M3" s="11"/>
      <c r="N3" s="11"/>
      <c r="O3" s="11"/>
      <c r="P3" s="11"/>
      <c r="Q3" s="11"/>
      <c r="R3" s="11"/>
      <c r="S3" s="11"/>
      <c r="T3" s="11"/>
      <c r="U3" s="11"/>
      <c r="V3" s="11"/>
      <c r="W3" s="11"/>
      <c r="X3" s="11"/>
      <c r="Y3" s="11"/>
      <c r="Z3" s="11"/>
      <c r="AA3" s="189"/>
      <c r="AB3" s="11"/>
      <c r="AC3" s="264" t="s">
        <v>688</v>
      </c>
      <c r="AD3" s="11"/>
      <c r="AE3" s="11"/>
      <c r="AF3" s="11"/>
      <c r="AG3" s="11"/>
      <c r="AH3" s="11"/>
      <c r="AI3" s="11"/>
      <c r="AJ3" s="11"/>
      <c r="AK3" s="11"/>
    </row>
    <row r="4" ht="13.5" customHeight="1">
      <c r="A4" s="265" t="s">
        <v>1367</v>
      </c>
      <c r="Z4" s="11"/>
      <c r="AA4" s="189"/>
      <c r="AB4" s="11"/>
      <c r="AC4" s="266" t="s">
        <v>690</v>
      </c>
      <c r="AD4" s="11"/>
      <c r="AE4" s="11"/>
      <c r="AF4" s="11"/>
      <c r="AG4" s="11"/>
      <c r="AH4" s="11"/>
      <c r="AI4" s="11"/>
      <c r="AJ4" s="11"/>
      <c r="AK4" s="11"/>
    </row>
    <row r="5" ht="13.5" customHeight="1">
      <c r="A5" s="267" t="str">
        <f>IF('Task 1'!C7="","",'Task 1'!C7)</f>
        <v>SECA</v>
      </c>
      <c r="Z5" s="11"/>
      <c r="AA5" s="189"/>
      <c r="AB5" s="11"/>
      <c r="AC5" s="264" t="s">
        <v>692</v>
      </c>
      <c r="AD5" s="11"/>
      <c r="AE5" s="11"/>
      <c r="AF5" s="11"/>
      <c r="AG5" s="11"/>
      <c r="AH5" s="11"/>
      <c r="AI5" s="11"/>
      <c r="AJ5" s="11"/>
      <c r="AK5" s="11"/>
    </row>
    <row r="6" ht="3.0" customHeight="1">
      <c r="A6" s="267"/>
      <c r="B6" s="267"/>
      <c r="C6" s="267"/>
      <c r="D6" s="5"/>
      <c r="E6" s="5"/>
      <c r="F6" s="5"/>
      <c r="G6" s="5"/>
      <c r="H6" s="5"/>
      <c r="I6" s="5"/>
      <c r="J6" s="5"/>
      <c r="K6" s="5"/>
      <c r="L6" s="5"/>
      <c r="M6" s="5"/>
      <c r="N6" s="5"/>
      <c r="O6" s="5"/>
      <c r="P6" s="5"/>
      <c r="Q6" s="5"/>
      <c r="R6" s="5"/>
      <c r="S6" s="5"/>
      <c r="T6" s="5"/>
      <c r="U6" s="5"/>
      <c r="V6" s="5"/>
      <c r="W6" s="5"/>
      <c r="X6" s="5"/>
      <c r="Y6" s="5"/>
      <c r="Z6" s="11"/>
      <c r="AA6" s="189"/>
      <c r="AB6" s="11"/>
      <c r="AC6" s="264"/>
      <c r="AD6" s="11"/>
      <c r="AE6" s="11"/>
      <c r="AF6" s="11"/>
      <c r="AG6" s="11"/>
      <c r="AH6" s="11"/>
      <c r="AI6" s="11"/>
      <c r="AJ6" s="11"/>
      <c r="AK6" s="11"/>
    </row>
    <row r="7" ht="18.0" customHeight="1">
      <c r="A7" s="268" t="s">
        <v>608</v>
      </c>
      <c r="B7" s="269" t="s">
        <v>678</v>
      </c>
      <c r="G7" s="270" t="str">
        <f>IF('Task 1'!B7="","",'Task 1'!B7)</f>
        <v>2019-2020</v>
      </c>
      <c r="I7" s="271" t="s">
        <v>36</v>
      </c>
      <c r="L7" s="269" t="str">
        <f>IF('Task 1'!F7="","",'Task 1'!F7)</f>
        <v>H92588</v>
      </c>
      <c r="S7" s="271" t="s">
        <v>39</v>
      </c>
      <c r="U7" s="269" t="str">
        <f>IF('Task 1'!J7="","",'Task 1'!J7)</f>
        <v>27 North</v>
      </c>
      <c r="X7" s="271" t="s">
        <v>38</v>
      </c>
      <c r="Y7" s="270">
        <f>IF('Task 1'!I7="","",'Task 1'!I7)</f>
        <v>16</v>
      </c>
      <c r="Z7" s="195"/>
      <c r="AA7" s="193"/>
      <c r="AB7" s="195"/>
      <c r="AC7" s="195"/>
      <c r="AD7" s="195"/>
      <c r="AE7" s="195"/>
      <c r="AF7" s="195"/>
      <c r="AG7" s="195"/>
      <c r="AH7" s="195"/>
      <c r="AI7" s="195"/>
      <c r="AJ7" s="195"/>
      <c r="AK7" s="195"/>
    </row>
    <row r="8" ht="3.0" customHeight="1">
      <c r="A8" s="236"/>
      <c r="B8" s="11"/>
      <c r="C8" s="11"/>
      <c r="D8" s="11"/>
      <c r="E8" s="11"/>
      <c r="F8" s="11"/>
      <c r="G8" s="11"/>
      <c r="H8" s="11"/>
      <c r="I8" s="11"/>
      <c r="J8" s="11"/>
      <c r="K8" s="11"/>
      <c r="L8" s="11"/>
      <c r="M8" s="11"/>
      <c r="N8" s="11"/>
      <c r="O8" s="11"/>
      <c r="P8" s="11"/>
      <c r="Q8" s="11"/>
      <c r="R8" s="11"/>
      <c r="S8" s="11"/>
      <c r="T8" s="11"/>
      <c r="U8" s="11"/>
      <c r="V8" s="11"/>
      <c r="W8" s="11"/>
      <c r="X8" s="11"/>
      <c r="Y8" s="11"/>
      <c r="Z8" s="11"/>
      <c r="AA8" s="189" t="s">
        <v>693</v>
      </c>
      <c r="AD8" s="11"/>
      <c r="AE8" s="11"/>
      <c r="AF8" s="11"/>
      <c r="AG8" s="11"/>
      <c r="AH8" s="11"/>
      <c r="AI8" s="11"/>
      <c r="AJ8" s="11"/>
      <c r="AK8" s="11"/>
    </row>
    <row r="9" ht="13.5" customHeight="1">
      <c r="A9" s="272" t="s">
        <v>694</v>
      </c>
      <c r="B9" s="273"/>
      <c r="C9" s="273"/>
      <c r="D9" s="273"/>
      <c r="E9" s="273"/>
      <c r="F9" s="273"/>
      <c r="G9" s="273"/>
      <c r="H9" s="273"/>
      <c r="I9" s="273"/>
      <c r="J9" s="273"/>
      <c r="K9" s="273"/>
      <c r="L9" s="273"/>
      <c r="M9" s="273"/>
      <c r="N9" s="273"/>
      <c r="O9" s="273"/>
      <c r="P9" s="273"/>
      <c r="Q9" s="273"/>
      <c r="R9" s="273"/>
      <c r="S9" s="273"/>
      <c r="T9" s="273"/>
      <c r="U9" s="273"/>
      <c r="V9" s="273"/>
      <c r="W9" s="273"/>
      <c r="X9" s="273"/>
      <c r="Y9" s="274"/>
      <c r="Z9" s="11"/>
      <c r="AA9" s="189"/>
      <c r="AB9" s="11"/>
      <c r="AC9" s="264" t="s">
        <v>695</v>
      </c>
      <c r="AD9" s="11"/>
      <c r="AE9" s="11"/>
      <c r="AF9" s="11"/>
      <c r="AG9" s="11"/>
      <c r="AH9" s="11"/>
      <c r="AI9" s="11"/>
      <c r="AJ9" s="11"/>
      <c r="AK9" s="11"/>
    </row>
    <row r="10" ht="13.5" customHeight="1">
      <c r="A10" s="275" t="s">
        <v>696</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7"/>
      <c r="Z10" s="11"/>
      <c r="AA10" s="189"/>
      <c r="AB10" s="11"/>
      <c r="AC10" s="364" t="s">
        <v>1243</v>
      </c>
      <c r="AD10" s="11"/>
      <c r="AE10" s="11"/>
      <c r="AF10" s="11"/>
      <c r="AG10" s="11"/>
      <c r="AH10" s="11"/>
      <c r="AI10" s="11"/>
      <c r="AJ10" s="11"/>
      <c r="AK10" s="11"/>
    </row>
    <row r="11" ht="13.5" customHeight="1">
      <c r="A11" s="11"/>
      <c r="B11" s="11"/>
      <c r="C11" s="278" t="s">
        <v>1368</v>
      </c>
      <c r="D11" s="279">
        <f>September!D11</f>
        <v>149</v>
      </c>
      <c r="E11" s="25"/>
      <c r="F11" s="11"/>
      <c r="G11" s="278" t="s">
        <v>1369</v>
      </c>
      <c r="I11" s="279">
        <f>January!I11+February!R11</f>
        <v>100</v>
      </c>
      <c r="J11" s="25"/>
      <c r="K11" s="280" t="s">
        <v>1370</v>
      </c>
      <c r="R11" s="279"/>
      <c r="S11" s="25"/>
      <c r="T11" s="281" t="s">
        <v>700</v>
      </c>
      <c r="W11" s="282"/>
      <c r="X11" s="278" t="s">
        <v>701</v>
      </c>
      <c r="Y11" s="283"/>
      <c r="Z11" s="11"/>
      <c r="AA11" s="189"/>
      <c r="AB11" s="11"/>
      <c r="AC11" s="284" t="s">
        <v>1371</v>
      </c>
      <c r="AD11" s="11"/>
      <c r="AE11" s="11"/>
      <c r="AF11" s="11"/>
      <c r="AG11" s="11"/>
      <c r="AH11" s="11"/>
      <c r="AI11" s="11"/>
      <c r="AJ11" s="11"/>
      <c r="AK11" s="11"/>
    </row>
    <row r="12" ht="8.25" customHeight="1">
      <c r="A12" s="284"/>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t="s">
        <v>1372</v>
      </c>
      <c r="AD12" s="284"/>
      <c r="AE12" s="284"/>
      <c r="AF12" s="284"/>
      <c r="AG12" s="284"/>
      <c r="AH12" s="284"/>
      <c r="AI12" s="284"/>
      <c r="AJ12" s="284"/>
      <c r="AK12" s="284"/>
    </row>
    <row r="13" ht="12.0" customHeight="1">
      <c r="A13" s="278" t="s">
        <v>953</v>
      </c>
      <c r="N13" s="279" t="str">
        <f>'Task 1'!I36</f>
        <v>No</v>
      </c>
      <c r="O13" s="25"/>
      <c r="P13" s="278" t="s">
        <v>954</v>
      </c>
      <c r="Y13" s="279" t="str">
        <f>'Task 1'!I37</f>
        <v>No</v>
      </c>
      <c r="Z13" s="285"/>
      <c r="AA13" s="285"/>
      <c r="AB13" s="285"/>
      <c r="AC13" s="286" t="s">
        <v>1373</v>
      </c>
      <c r="AD13" s="284"/>
      <c r="AE13" s="284"/>
      <c r="AF13" s="284"/>
      <c r="AG13" s="284"/>
      <c r="AH13" s="284"/>
      <c r="AI13" s="284"/>
      <c r="AJ13" s="284"/>
      <c r="AK13" s="284"/>
    </row>
    <row r="14" ht="12.0" customHeight="1">
      <c r="A14" s="257" t="s">
        <v>707</v>
      </c>
      <c r="B14" s="8"/>
      <c r="C14" s="8"/>
      <c r="D14" s="8"/>
      <c r="E14" s="8"/>
      <c r="F14" s="8"/>
      <c r="G14" s="8"/>
      <c r="H14" s="8"/>
      <c r="I14" s="8"/>
      <c r="J14" s="8"/>
      <c r="K14" s="8"/>
      <c r="L14" s="8"/>
      <c r="M14" s="8"/>
      <c r="N14" s="8"/>
      <c r="O14" s="8"/>
      <c r="P14" s="8"/>
      <c r="Q14" s="8"/>
      <c r="R14" s="8"/>
      <c r="S14" s="8"/>
      <c r="T14" s="8"/>
      <c r="U14" s="8"/>
      <c r="V14" s="8"/>
      <c r="W14" s="8"/>
      <c r="X14" s="8"/>
      <c r="Y14" s="10"/>
      <c r="Z14" s="11"/>
      <c r="AA14" s="11"/>
      <c r="AB14" s="11"/>
      <c r="AC14" s="288"/>
      <c r="AD14" s="11"/>
      <c r="AE14" s="11"/>
      <c r="AF14" s="11"/>
      <c r="AG14" s="11"/>
      <c r="AH14" s="11"/>
      <c r="AI14" s="11"/>
      <c r="AJ14" s="11"/>
      <c r="AK14" s="11"/>
    </row>
    <row r="15" ht="12.0" customHeight="1">
      <c r="A15" s="224" t="s">
        <v>708</v>
      </c>
      <c r="I15" s="287" t="str">
        <f>'Task 1'!I38</f>
        <v>Yes</v>
      </c>
      <c r="J15" s="258" t="s">
        <v>709</v>
      </c>
      <c r="Q15" s="287" t="str">
        <f>'Task 1'!I39</f>
        <v>No</v>
      </c>
      <c r="R15" s="25"/>
      <c r="S15" s="258" t="s">
        <v>710</v>
      </c>
      <c r="Y15" s="287" t="s">
        <v>72</v>
      </c>
      <c r="Z15" s="189"/>
      <c r="AA15" s="189"/>
      <c r="AB15" s="189"/>
      <c r="AC15" s="288"/>
      <c r="AD15" s="189"/>
      <c r="AE15" s="189"/>
      <c r="AF15" s="189"/>
      <c r="AG15" s="189"/>
      <c r="AH15" s="189"/>
      <c r="AI15" s="189"/>
      <c r="AJ15" s="189"/>
      <c r="AK15" s="189"/>
    </row>
    <row r="16" ht="3.0" customHeight="1">
      <c r="A16" s="285"/>
      <c r="B16" s="285"/>
      <c r="C16" s="285"/>
      <c r="D16" s="285"/>
      <c r="E16" s="285"/>
      <c r="F16" s="285"/>
      <c r="G16" s="285"/>
      <c r="H16" s="285"/>
      <c r="I16" s="285"/>
      <c r="J16" s="285"/>
      <c r="K16" s="285"/>
      <c r="L16" s="285"/>
      <c r="M16" s="11"/>
      <c r="N16" s="278"/>
      <c r="O16" s="278"/>
      <c r="P16" s="278"/>
      <c r="Q16" s="278"/>
      <c r="R16" s="278"/>
      <c r="S16" s="278"/>
      <c r="T16" s="278"/>
      <c r="U16" s="278"/>
      <c r="V16" s="278"/>
      <c r="W16" s="278"/>
      <c r="X16" s="278"/>
      <c r="Y16" s="285"/>
      <c r="Z16" s="189"/>
      <c r="AA16" s="189"/>
      <c r="AB16" s="189"/>
      <c r="AC16" s="288"/>
      <c r="AD16" s="189"/>
      <c r="AE16" s="189"/>
      <c r="AF16" s="189"/>
      <c r="AG16" s="189"/>
      <c r="AH16" s="189"/>
      <c r="AI16" s="189"/>
      <c r="AJ16" s="189"/>
      <c r="AK16" s="189"/>
    </row>
    <row r="17" ht="12.0" customHeight="1">
      <c r="A17" s="257" t="s">
        <v>711</v>
      </c>
      <c r="B17" s="8"/>
      <c r="C17" s="8"/>
      <c r="D17" s="8"/>
      <c r="E17" s="10"/>
      <c r="F17" s="289" t="s">
        <v>713</v>
      </c>
      <c r="G17" s="10"/>
      <c r="H17" s="291" t="s">
        <v>715</v>
      </c>
      <c r="I17" s="289" t="s">
        <v>716</v>
      </c>
      <c r="J17" s="10"/>
      <c r="K17" s="289" t="s">
        <v>717</v>
      </c>
      <c r="L17" s="10"/>
      <c r="M17" s="289" t="s">
        <v>718</v>
      </c>
      <c r="N17" s="10"/>
      <c r="O17" s="183"/>
      <c r="P17" s="291"/>
      <c r="Q17" s="291"/>
      <c r="R17" s="257" t="s">
        <v>719</v>
      </c>
      <c r="S17" s="8"/>
      <c r="T17" s="8"/>
      <c r="U17" s="8"/>
      <c r="V17" s="8"/>
      <c r="W17" s="10"/>
      <c r="X17" s="291" t="s">
        <v>720</v>
      </c>
      <c r="Y17" s="292" t="s">
        <v>721</v>
      </c>
      <c r="Z17" s="189"/>
      <c r="AA17" s="189"/>
      <c r="AB17" s="189"/>
      <c r="AC17" s="189" t="s">
        <v>1374</v>
      </c>
      <c r="AD17" s="189"/>
      <c r="AE17" s="189"/>
      <c r="AF17" s="189"/>
      <c r="AG17" s="189"/>
      <c r="AH17" s="189"/>
      <c r="AI17" s="189"/>
      <c r="AJ17" s="189"/>
      <c r="AK17" s="189"/>
    </row>
    <row r="18" ht="10.5" customHeight="1">
      <c r="A18" s="190" t="s">
        <v>1375</v>
      </c>
      <c r="F18" s="322"/>
      <c r="G18" s="293"/>
      <c r="H18" s="470" t="s">
        <v>776</v>
      </c>
      <c r="I18" s="295" t="s">
        <v>808</v>
      </c>
      <c r="J18" s="293"/>
      <c r="K18" s="295" t="s">
        <v>841</v>
      </c>
      <c r="L18" s="293"/>
      <c r="M18" s="296"/>
      <c r="N18" s="25"/>
      <c r="O18" s="11"/>
      <c r="P18" s="205"/>
      <c r="Q18" s="205"/>
      <c r="R18" s="189" t="s">
        <v>725</v>
      </c>
      <c r="X18" s="418" t="s">
        <v>854</v>
      </c>
      <c r="Y18" s="25"/>
      <c r="Z18" s="189"/>
      <c r="AA18" s="11" t="s">
        <v>665</v>
      </c>
      <c r="AB18" s="189"/>
      <c r="AC18" s="288"/>
      <c r="AD18" s="189"/>
      <c r="AE18" s="189"/>
      <c r="AF18" s="189"/>
      <c r="AG18" s="189"/>
      <c r="AH18" s="189"/>
      <c r="AI18" s="189"/>
      <c r="AJ18" s="189"/>
      <c r="AK18" s="189"/>
    </row>
    <row r="19" ht="10.5" customHeight="1">
      <c r="A19" s="224" t="s">
        <v>727</v>
      </c>
      <c r="F19" s="299">
        <v>0.0</v>
      </c>
      <c r="G19" s="129"/>
      <c r="H19" s="471">
        <v>52.0</v>
      </c>
      <c r="I19" s="301">
        <v>45.0</v>
      </c>
      <c r="J19" s="129"/>
      <c r="K19" s="301">
        <v>36.0</v>
      </c>
      <c r="L19" s="129"/>
      <c r="M19" s="302">
        <v>0.0</v>
      </c>
      <c r="N19" s="128"/>
      <c r="O19" s="189"/>
      <c r="P19" s="189"/>
      <c r="Q19" s="189"/>
      <c r="R19" s="189" t="s">
        <v>728</v>
      </c>
      <c r="X19" s="303" t="s">
        <v>74</v>
      </c>
      <c r="Y19" s="295">
        <v>11.0</v>
      </c>
      <c r="Z19" s="189"/>
      <c r="AA19" s="189" t="s">
        <v>668</v>
      </c>
      <c r="AB19" s="189"/>
      <c r="AC19" s="288"/>
      <c r="AD19" s="189"/>
      <c r="AE19" s="189"/>
      <c r="AF19" s="189"/>
      <c r="AG19" s="189"/>
      <c r="AH19" s="189"/>
      <c r="AI19" s="189"/>
      <c r="AJ19" s="189"/>
      <c r="AK19" s="189"/>
    </row>
    <row r="20" ht="10.5" customHeight="1">
      <c r="A20" s="224" t="s">
        <v>1376</v>
      </c>
      <c r="F20" s="299" t="s">
        <v>72</v>
      </c>
      <c r="G20" s="129"/>
      <c r="H20" s="471" t="s">
        <v>74</v>
      </c>
      <c r="I20" s="301" t="s">
        <v>74</v>
      </c>
      <c r="J20" s="128"/>
      <c r="K20" s="301" t="s">
        <v>74</v>
      </c>
      <c r="L20" s="128"/>
      <c r="M20" s="302" t="s">
        <v>72</v>
      </c>
      <c r="N20" s="128"/>
      <c r="O20" s="189"/>
      <c r="P20" s="189"/>
      <c r="Q20" s="189"/>
      <c r="R20" s="189" t="s">
        <v>731</v>
      </c>
      <c r="X20" s="305" t="s">
        <v>72</v>
      </c>
      <c r="Y20" s="302">
        <v>0.0</v>
      </c>
      <c r="Z20" s="189"/>
      <c r="AA20" s="189" t="s">
        <v>732</v>
      </c>
      <c r="AB20" s="189"/>
      <c r="AC20" s="189"/>
      <c r="AD20" s="189"/>
      <c r="AE20" s="189"/>
      <c r="AF20" s="189"/>
      <c r="AG20" s="189"/>
      <c r="AH20" s="189"/>
      <c r="AI20" s="189"/>
      <c r="AJ20" s="189"/>
      <c r="AK20" s="189"/>
    </row>
    <row r="21" ht="10.5" customHeight="1">
      <c r="A21" s="224" t="s">
        <v>1377</v>
      </c>
      <c r="F21" s="299" t="s">
        <v>72</v>
      </c>
      <c r="G21" s="129"/>
      <c r="H21" s="300" t="s">
        <v>72</v>
      </c>
      <c r="I21" s="302" t="s">
        <v>72</v>
      </c>
      <c r="J21" s="128"/>
      <c r="K21" s="302" t="s">
        <v>72</v>
      </c>
      <c r="L21" s="128"/>
      <c r="M21" s="302" t="s">
        <v>72</v>
      </c>
      <c r="N21" s="128"/>
      <c r="O21" s="189"/>
      <c r="P21" s="189"/>
      <c r="Q21" s="189"/>
      <c r="R21" s="189" t="s">
        <v>736</v>
      </c>
      <c r="X21" s="305" t="s">
        <v>72</v>
      </c>
      <c r="Y21" s="302">
        <v>0.0</v>
      </c>
      <c r="Z21" s="189"/>
      <c r="AA21" s="189" t="s">
        <v>737</v>
      </c>
      <c r="AB21" s="189"/>
      <c r="AC21" s="288"/>
      <c r="AD21" s="189"/>
      <c r="AE21" s="189"/>
      <c r="AF21" s="189"/>
      <c r="AG21" s="189"/>
      <c r="AH21" s="189"/>
      <c r="AI21" s="189"/>
      <c r="AJ21" s="189"/>
      <c r="AK21" s="189"/>
    </row>
    <row r="22" ht="10.5" customHeight="1">
      <c r="A22" s="224" t="s">
        <v>1378</v>
      </c>
      <c r="F22" s="299" t="s">
        <v>72</v>
      </c>
      <c r="G22" s="129"/>
      <c r="H22" s="300" t="s">
        <v>72</v>
      </c>
      <c r="I22" s="302" t="s">
        <v>72</v>
      </c>
      <c r="J22" s="128"/>
      <c r="K22" s="302" t="s">
        <v>72</v>
      </c>
      <c r="L22" s="128"/>
      <c r="M22" s="302" t="s">
        <v>72</v>
      </c>
      <c r="N22" s="128"/>
      <c r="O22" s="189"/>
      <c r="P22" s="189"/>
      <c r="Q22" s="189"/>
      <c r="R22" s="189" t="s">
        <v>1379</v>
      </c>
      <c r="X22" s="306" t="s">
        <v>72</v>
      </c>
      <c r="Y22" s="287">
        <v>0.0</v>
      </c>
      <c r="Z22" s="189"/>
      <c r="AA22" s="189" t="s">
        <v>670</v>
      </c>
      <c r="AB22" s="204" t="s">
        <v>72</v>
      </c>
      <c r="AC22" s="288"/>
      <c r="AD22" s="189"/>
      <c r="AE22" s="189"/>
      <c r="AF22" s="189"/>
      <c r="AG22" s="189"/>
      <c r="AH22" s="189"/>
      <c r="AI22" s="189"/>
      <c r="AJ22" s="189"/>
      <c r="AK22" s="189"/>
    </row>
    <row r="23" ht="10.5" customHeight="1">
      <c r="A23" s="224" t="s">
        <v>1380</v>
      </c>
      <c r="F23" s="299" t="s">
        <v>72</v>
      </c>
      <c r="G23" s="129"/>
      <c r="H23" s="300" t="s">
        <v>72</v>
      </c>
      <c r="I23" s="302" t="s">
        <v>72</v>
      </c>
      <c r="J23" s="128"/>
      <c r="K23" s="302" t="s">
        <v>72</v>
      </c>
      <c r="L23" s="128"/>
      <c r="M23" s="302" t="s">
        <v>72</v>
      </c>
      <c r="N23" s="128"/>
      <c r="O23" s="189"/>
      <c r="P23" s="189"/>
      <c r="Q23" s="189"/>
      <c r="R23" s="307" t="s">
        <v>742</v>
      </c>
      <c r="S23" s="8"/>
      <c r="T23" s="8"/>
      <c r="U23" s="8"/>
      <c r="V23" s="8"/>
      <c r="W23" s="10"/>
      <c r="X23" s="309" t="s">
        <v>743</v>
      </c>
      <c r="Y23" s="311" t="s">
        <v>746</v>
      </c>
      <c r="Z23" s="189"/>
      <c r="AA23" s="11" t="s">
        <v>673</v>
      </c>
      <c r="AB23" s="204" t="s">
        <v>747</v>
      </c>
      <c r="AC23" s="288"/>
      <c r="AD23" s="189"/>
      <c r="AE23" s="189"/>
      <c r="AF23" s="189"/>
      <c r="AG23" s="189"/>
      <c r="AH23" s="189"/>
      <c r="AI23" s="189"/>
      <c r="AJ23" s="189"/>
      <c r="AK23" s="189"/>
    </row>
    <row r="24" ht="10.5" customHeight="1">
      <c r="A24" s="224" t="s">
        <v>1381</v>
      </c>
      <c r="F24" s="312" t="s">
        <v>72</v>
      </c>
      <c r="G24" s="129"/>
      <c r="H24" s="478" t="s">
        <v>751</v>
      </c>
      <c r="I24" s="314" t="s">
        <v>72</v>
      </c>
      <c r="J24" s="129"/>
      <c r="K24" s="314" t="s">
        <v>72</v>
      </c>
      <c r="L24" s="129"/>
      <c r="M24" s="314" t="s">
        <v>72</v>
      </c>
      <c r="N24" s="128"/>
      <c r="O24" s="189"/>
      <c r="P24" s="189"/>
      <c r="Q24" s="189"/>
      <c r="R24" s="189" t="s">
        <v>750</v>
      </c>
      <c r="X24" s="305" t="s">
        <v>72</v>
      </c>
      <c r="Y24" s="305" t="s">
        <v>72</v>
      </c>
      <c r="Z24" s="189"/>
      <c r="AA24" s="11" t="s">
        <v>675</v>
      </c>
      <c r="AB24" s="204" t="s">
        <v>751</v>
      </c>
      <c r="AC24" s="288"/>
      <c r="AD24" s="189"/>
      <c r="AE24" s="189"/>
      <c r="AF24" s="189"/>
      <c r="AG24" s="189"/>
      <c r="AH24" s="189"/>
      <c r="AI24" s="189"/>
      <c r="AJ24" s="189"/>
      <c r="AK24" s="189"/>
    </row>
    <row r="25" ht="10.5" customHeight="1">
      <c r="A25" s="190" t="s">
        <v>1382</v>
      </c>
      <c r="F25" s="419" t="s">
        <v>670</v>
      </c>
      <c r="G25" s="129"/>
      <c r="H25" s="300"/>
      <c r="I25" s="302"/>
      <c r="J25" s="129"/>
      <c r="K25" s="302"/>
      <c r="L25" s="129"/>
      <c r="M25" s="302"/>
      <c r="N25" s="128"/>
      <c r="O25" s="315"/>
      <c r="R25" s="189" t="s">
        <v>753</v>
      </c>
      <c r="X25" s="305" t="s">
        <v>72</v>
      </c>
      <c r="Y25" s="305" t="s">
        <v>72</v>
      </c>
      <c r="Z25" s="189"/>
      <c r="AA25" s="11" t="s">
        <v>754</v>
      </c>
      <c r="AB25" s="204" t="s">
        <v>755</v>
      </c>
      <c r="AC25" s="288"/>
      <c r="AD25" s="189"/>
      <c r="AE25" s="189"/>
      <c r="AF25" s="189"/>
      <c r="AG25" s="189"/>
      <c r="AH25" s="189"/>
      <c r="AI25" s="189"/>
      <c r="AJ25" s="189"/>
      <c r="AK25" s="189"/>
    </row>
    <row r="26" ht="10.5" customHeight="1">
      <c r="A26" s="190" t="s">
        <v>1383</v>
      </c>
      <c r="F26" s="299"/>
      <c r="G26" s="129"/>
      <c r="H26" s="300"/>
      <c r="I26" s="302"/>
      <c r="J26" s="129"/>
      <c r="K26" s="302"/>
      <c r="L26" s="129"/>
      <c r="M26" s="302"/>
      <c r="N26" s="128"/>
      <c r="R26" s="189" t="s">
        <v>758</v>
      </c>
      <c r="X26" s="305" t="s">
        <v>72</v>
      </c>
      <c r="Y26" s="305" t="s">
        <v>72</v>
      </c>
      <c r="Z26" s="11"/>
      <c r="AA26" s="11" t="s">
        <v>759</v>
      </c>
      <c r="AB26" s="204" t="s">
        <v>760</v>
      </c>
      <c r="AC26" s="264"/>
      <c r="AD26" s="11"/>
      <c r="AE26" s="11"/>
      <c r="AF26" s="11"/>
      <c r="AG26" s="11"/>
      <c r="AH26" s="11"/>
      <c r="AI26" s="11"/>
      <c r="AJ26" s="11"/>
      <c r="AK26" s="11"/>
    </row>
    <row r="27" ht="10.5" customHeight="1">
      <c r="A27" s="190" t="s">
        <v>1384</v>
      </c>
      <c r="F27" s="299"/>
      <c r="G27" s="129"/>
      <c r="H27" s="300"/>
      <c r="I27" s="302"/>
      <c r="J27" s="129"/>
      <c r="K27" s="302"/>
      <c r="L27" s="129"/>
      <c r="M27" s="302"/>
      <c r="N27" s="128"/>
      <c r="R27" s="187" t="s">
        <v>625</v>
      </c>
      <c r="S27" s="187"/>
      <c r="T27" s="187"/>
      <c r="U27" s="187"/>
      <c r="V27" s="187"/>
      <c r="W27" s="187"/>
      <c r="X27" s="305" t="s">
        <v>72</v>
      </c>
      <c r="Y27" s="305" t="s">
        <v>72</v>
      </c>
      <c r="Z27" s="11"/>
      <c r="AA27" s="11" t="s">
        <v>765</v>
      </c>
      <c r="AB27" s="204" t="s">
        <v>766</v>
      </c>
      <c r="AC27" s="264"/>
      <c r="AD27" s="11"/>
      <c r="AE27" s="11"/>
      <c r="AF27" s="11"/>
      <c r="AG27" s="11"/>
      <c r="AH27" s="11"/>
      <c r="AI27" s="11"/>
      <c r="AJ27" s="11"/>
      <c r="AK27" s="11"/>
    </row>
    <row r="28" ht="10.5" customHeight="1">
      <c r="A28" s="224" t="s">
        <v>1385</v>
      </c>
      <c r="F28" s="299" t="s">
        <v>72</v>
      </c>
      <c r="G28" s="129"/>
      <c r="H28" s="300" t="s">
        <v>72</v>
      </c>
      <c r="I28" s="302" t="s">
        <v>72</v>
      </c>
      <c r="J28" s="128"/>
      <c r="K28" s="302" t="s">
        <v>72</v>
      </c>
      <c r="L28" s="128"/>
      <c r="M28" s="302" t="s">
        <v>72</v>
      </c>
      <c r="N28" s="128"/>
      <c r="R28" s="189" t="s">
        <v>771</v>
      </c>
      <c r="X28" s="305" t="s">
        <v>72</v>
      </c>
      <c r="Y28" s="305" t="s">
        <v>72</v>
      </c>
      <c r="Z28" s="189"/>
      <c r="AA28" s="11" t="s">
        <v>772</v>
      </c>
      <c r="AB28" s="204" t="s">
        <v>773</v>
      </c>
      <c r="AC28" s="288"/>
      <c r="AD28" s="189"/>
      <c r="AE28" s="189"/>
      <c r="AF28" s="189"/>
      <c r="AG28" s="189"/>
      <c r="AH28" s="189"/>
      <c r="AI28" s="189"/>
      <c r="AJ28" s="189"/>
      <c r="AK28" s="189"/>
    </row>
    <row r="29" ht="11.25" customHeight="1">
      <c r="A29" s="193" t="s">
        <v>774</v>
      </c>
      <c r="R29" s="183" t="s">
        <v>775</v>
      </c>
      <c r="S29" s="183"/>
      <c r="T29" s="183"/>
      <c r="U29" s="183"/>
      <c r="V29" s="183"/>
      <c r="W29" s="317" t="s">
        <v>628</v>
      </c>
      <c r="X29" s="318" t="s">
        <v>721</v>
      </c>
      <c r="Y29" s="292" t="s">
        <v>52</v>
      </c>
      <c r="Z29" s="189"/>
      <c r="AA29" s="11" t="s">
        <v>776</v>
      </c>
      <c r="AB29" s="204" t="s">
        <v>777</v>
      </c>
      <c r="AC29" s="288"/>
      <c r="AD29" s="189"/>
      <c r="AE29" s="189"/>
      <c r="AF29" s="189"/>
      <c r="AG29" s="189"/>
      <c r="AH29" s="189"/>
      <c r="AI29" s="189"/>
      <c r="AJ29" s="189"/>
      <c r="AK29" s="189"/>
    </row>
    <row r="30" ht="3.0" hidden="1" customHeight="1">
      <c r="A30" s="11"/>
      <c r="B30" s="11"/>
      <c r="C30" s="11"/>
      <c r="D30" s="11"/>
      <c r="E30" s="11"/>
      <c r="F30" s="11"/>
      <c r="G30" s="11"/>
      <c r="H30" s="11"/>
      <c r="I30" s="11"/>
      <c r="J30" s="11"/>
      <c r="K30" s="11"/>
      <c r="L30" s="11"/>
      <c r="M30" s="11"/>
      <c r="N30" s="11"/>
      <c r="O30" s="11"/>
      <c r="P30" s="11"/>
      <c r="Q30" s="11"/>
      <c r="R30" s="11"/>
      <c r="S30" s="11"/>
      <c r="T30" s="11"/>
      <c r="U30" s="11"/>
      <c r="V30" s="11"/>
      <c r="W30" s="11"/>
      <c r="X30" s="319"/>
      <c r="Y30" s="11"/>
      <c r="Z30" s="189"/>
      <c r="AA30" s="189" t="s">
        <v>723</v>
      </c>
      <c r="AB30" s="189"/>
      <c r="AC30" s="288"/>
      <c r="AD30" s="189"/>
      <c r="AE30" s="189"/>
      <c r="AF30" s="189"/>
      <c r="AG30" s="189"/>
      <c r="AH30" s="189"/>
      <c r="AI30" s="189"/>
      <c r="AJ30" s="189"/>
      <c r="AK30" s="189"/>
    </row>
    <row r="31" ht="11.25" customHeight="1">
      <c r="A31" s="257" t="s">
        <v>780</v>
      </c>
      <c r="B31" s="8"/>
      <c r="C31" s="8"/>
      <c r="D31" s="8"/>
      <c r="E31" s="8"/>
      <c r="F31" s="8"/>
      <c r="G31" s="8"/>
      <c r="H31" s="10"/>
      <c r="I31" s="186" t="s">
        <v>784</v>
      </c>
      <c r="J31" s="8"/>
      <c r="K31" s="8"/>
      <c r="L31" s="8"/>
      <c r="M31" s="10"/>
      <c r="N31" s="289"/>
      <c r="O31" s="8"/>
      <c r="P31" s="8"/>
      <c r="Q31" s="10"/>
      <c r="R31" s="189" t="s">
        <v>790</v>
      </c>
      <c r="X31" s="321">
        <v>0.0</v>
      </c>
      <c r="Y31" s="296" t="s">
        <v>72</v>
      </c>
      <c r="Z31" s="189"/>
      <c r="AA31" s="11" t="s">
        <v>791</v>
      </c>
      <c r="AB31" s="189"/>
      <c r="AC31" s="288"/>
      <c r="AD31" s="189"/>
      <c r="AE31" s="189"/>
      <c r="AF31" s="189"/>
      <c r="AG31" s="189"/>
      <c r="AH31" s="189"/>
      <c r="AI31" s="189"/>
      <c r="AJ31" s="189"/>
      <c r="AK31" s="189"/>
    </row>
    <row r="32" ht="10.5" customHeight="1">
      <c r="A32" s="189" t="s">
        <v>792</v>
      </c>
      <c r="H32" s="287">
        <v>0.0</v>
      </c>
      <c r="I32" s="189" t="s">
        <v>793</v>
      </c>
      <c r="P32" s="287" t="s">
        <v>72</v>
      </c>
      <c r="Q32" s="25"/>
      <c r="R32" s="187" t="s">
        <v>794</v>
      </c>
      <c r="X32" s="321">
        <v>0.0</v>
      </c>
      <c r="Y32" s="296" t="s">
        <v>72</v>
      </c>
      <c r="Z32" s="11"/>
      <c r="AA32" s="11" t="s">
        <v>795</v>
      </c>
      <c r="AB32" s="11"/>
      <c r="AC32" s="264"/>
      <c r="AD32" s="11"/>
      <c r="AE32" s="11"/>
      <c r="AF32" s="11"/>
      <c r="AG32" s="11"/>
      <c r="AH32" s="11"/>
      <c r="AI32" s="11"/>
      <c r="AJ32" s="11"/>
      <c r="AK32" s="11"/>
    </row>
    <row r="33" ht="10.5" customHeight="1">
      <c r="A33" s="189" t="s">
        <v>796</v>
      </c>
      <c r="H33" s="287" t="s">
        <v>72</v>
      </c>
      <c r="I33" s="189" t="s">
        <v>797</v>
      </c>
      <c r="P33" s="287" t="s">
        <v>72</v>
      </c>
      <c r="Q33" s="25"/>
      <c r="R33" s="189" t="s">
        <v>798</v>
      </c>
      <c r="S33" s="189"/>
      <c r="T33" s="189"/>
      <c r="U33" s="189"/>
      <c r="V33" s="189"/>
      <c r="W33" s="305" t="s">
        <v>72</v>
      </c>
      <c r="X33" s="321">
        <v>0.0</v>
      </c>
      <c r="Y33" s="296" t="s">
        <v>72</v>
      </c>
      <c r="Z33" s="11"/>
      <c r="AA33" s="189" t="s">
        <v>799</v>
      </c>
      <c r="AB33" s="189"/>
      <c r="AC33" s="264"/>
      <c r="AD33" s="11"/>
      <c r="AE33" s="11"/>
      <c r="AF33" s="11"/>
      <c r="AG33" s="11"/>
      <c r="AH33" s="11"/>
      <c r="AI33" s="11"/>
      <c r="AJ33" s="11"/>
      <c r="AK33" s="11"/>
    </row>
    <row r="34" ht="10.5" customHeight="1">
      <c r="A34" s="189" t="s">
        <v>801</v>
      </c>
      <c r="H34" s="299" t="s">
        <v>72</v>
      </c>
      <c r="I34" s="193" t="s">
        <v>802</v>
      </c>
      <c r="P34" s="322" t="s">
        <v>74</v>
      </c>
      <c r="Q34" s="25"/>
      <c r="R34" s="189" t="s">
        <v>803</v>
      </c>
      <c r="S34" s="189"/>
      <c r="T34" s="189"/>
      <c r="U34" s="189"/>
      <c r="V34" s="189"/>
      <c r="W34" s="306" t="s">
        <v>72</v>
      </c>
      <c r="X34" s="323">
        <v>0.0</v>
      </c>
      <c r="Y34" s="302" t="s">
        <v>72</v>
      </c>
      <c r="Z34" s="11"/>
      <c r="AA34" s="189" t="s">
        <v>804</v>
      </c>
      <c r="AB34" s="189" t="s">
        <v>72</v>
      </c>
      <c r="AC34" s="324"/>
      <c r="AD34" s="205"/>
      <c r="AE34" s="205"/>
      <c r="AF34" s="205"/>
      <c r="AG34" s="205"/>
      <c r="AH34" s="205"/>
      <c r="AI34" s="205"/>
      <c r="AJ34" s="205"/>
      <c r="AK34" s="205"/>
    </row>
    <row r="35" ht="10.5" customHeight="1">
      <c r="A35" s="189" t="s">
        <v>805</v>
      </c>
      <c r="H35" s="299" t="s">
        <v>72</v>
      </c>
      <c r="I35" s="189"/>
      <c r="P35" s="325"/>
      <c r="Q35" s="32"/>
      <c r="R35" s="189" t="s">
        <v>806</v>
      </c>
      <c r="S35" s="187"/>
      <c r="T35" s="187"/>
      <c r="U35" s="187"/>
      <c r="V35" s="187"/>
      <c r="W35" s="306" t="s">
        <v>72</v>
      </c>
      <c r="X35" s="326">
        <v>0.0</v>
      </c>
      <c r="Y35" s="296" t="s">
        <v>72</v>
      </c>
      <c r="Z35" s="11"/>
      <c r="AA35" s="189" t="s">
        <v>807</v>
      </c>
      <c r="AB35" s="189" t="s">
        <v>74</v>
      </c>
      <c r="AC35" s="288"/>
      <c r="AD35" s="189"/>
      <c r="AE35" s="189"/>
      <c r="AF35" s="189"/>
      <c r="AG35" s="189"/>
      <c r="AH35" s="189"/>
      <c r="AI35" s="189"/>
      <c r="AJ35" s="189"/>
      <c r="AK35" s="189"/>
    </row>
    <row r="36" ht="3.0"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89" t="s">
        <v>808</v>
      </c>
      <c r="AB36" s="189"/>
      <c r="AC36" s="288"/>
      <c r="AD36" s="189"/>
      <c r="AE36" s="189"/>
      <c r="AF36" s="189"/>
      <c r="AG36" s="189"/>
      <c r="AH36" s="189"/>
      <c r="AI36" s="189"/>
      <c r="AJ36" s="189"/>
      <c r="AK36" s="189"/>
    </row>
    <row r="37" ht="13.5" customHeight="1">
      <c r="A37" s="327" t="s">
        <v>809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4"/>
      <c r="Z37" s="205"/>
      <c r="AA37" s="189" t="s">
        <v>810</v>
      </c>
      <c r="AB37" s="189"/>
      <c r="AC37" s="205"/>
      <c r="AD37" s="205"/>
      <c r="AE37" s="205"/>
      <c r="AF37" s="205"/>
      <c r="AG37" s="205"/>
      <c r="AH37" s="205"/>
      <c r="AI37" s="205"/>
      <c r="AJ37" s="205"/>
      <c r="AK37" s="205"/>
    </row>
    <row r="38" ht="13.5" customHeight="1">
      <c r="A38" s="328"/>
      <c r="B38" s="32"/>
      <c r="C38" s="32"/>
      <c r="D38" s="32"/>
      <c r="E38" s="32"/>
      <c r="F38" s="32"/>
      <c r="G38" s="329"/>
      <c r="H38" s="330" t="s">
        <v>176</v>
      </c>
      <c r="I38" s="331"/>
      <c r="J38" s="332" t="s">
        <v>592</v>
      </c>
      <c r="K38" s="128"/>
      <c r="L38" s="128"/>
      <c r="M38" s="128"/>
      <c r="N38" s="128"/>
      <c r="O38" s="128"/>
      <c r="P38" s="128"/>
      <c r="Q38" s="128"/>
      <c r="R38" s="128"/>
      <c r="S38" s="128"/>
      <c r="T38" s="128"/>
      <c r="U38" s="331"/>
      <c r="V38" s="333" t="s">
        <v>657</v>
      </c>
      <c r="W38" s="25"/>
      <c r="X38" s="25"/>
      <c r="Y38" s="293"/>
      <c r="Z38" s="11"/>
      <c r="AA38" s="189" t="s">
        <v>811</v>
      </c>
      <c r="AB38" s="189"/>
      <c r="AC38" s="264"/>
      <c r="AD38" s="11"/>
      <c r="AE38" s="11"/>
      <c r="AF38" s="11"/>
      <c r="AG38" s="11"/>
      <c r="AH38" s="11"/>
      <c r="AI38" s="11"/>
      <c r="AJ38" s="11"/>
      <c r="AK38" s="11"/>
    </row>
    <row r="39" ht="54.0" customHeight="1">
      <c r="A39" s="189"/>
      <c r="B39" s="189"/>
      <c r="C39" s="189"/>
      <c r="D39" s="189"/>
      <c r="E39" s="189"/>
      <c r="F39" s="189"/>
      <c r="G39" s="189"/>
      <c r="H39" s="334" t="s">
        <v>812</v>
      </c>
      <c r="I39" s="335" t="s">
        <v>813</v>
      </c>
      <c r="J39" s="336" t="s">
        <v>814</v>
      </c>
      <c r="K39" s="337" t="s">
        <v>815</v>
      </c>
      <c r="L39" s="338" t="s">
        <v>816</v>
      </c>
      <c r="M39" s="339" t="s">
        <v>817</v>
      </c>
      <c r="N39" s="340" t="s">
        <v>818</v>
      </c>
      <c r="O39" s="341" t="s">
        <v>819</v>
      </c>
      <c r="P39" s="341" t="s">
        <v>820</v>
      </c>
      <c r="Q39" s="337" t="s">
        <v>821</v>
      </c>
      <c r="R39" s="342" t="s">
        <v>822</v>
      </c>
      <c r="S39" s="342" t="s">
        <v>823</v>
      </c>
      <c r="T39" s="342" t="s">
        <v>824</v>
      </c>
      <c r="U39" s="343" t="s">
        <v>825</v>
      </c>
      <c r="V39" s="344" t="s">
        <v>826</v>
      </c>
      <c r="W39" s="345" t="s">
        <v>827</v>
      </c>
      <c r="X39" s="343" t="s">
        <v>828</v>
      </c>
      <c r="Y39" s="346" t="s">
        <v>829</v>
      </c>
      <c r="Z39" s="11"/>
      <c r="AA39" s="189" t="s">
        <v>830</v>
      </c>
      <c r="AB39" s="189"/>
      <c r="AC39" s="264"/>
      <c r="AD39" s="11"/>
      <c r="AE39" s="11"/>
      <c r="AF39" s="11"/>
      <c r="AG39" s="11"/>
      <c r="AH39" s="11"/>
      <c r="AI39" s="11"/>
      <c r="AJ39" s="11"/>
      <c r="AK39" s="11"/>
    </row>
    <row r="40" ht="13.5" customHeight="1">
      <c r="A40" s="287"/>
      <c r="B40" s="347" t="s">
        <v>831</v>
      </c>
      <c r="C40" s="25"/>
      <c r="D40" s="25"/>
      <c r="E40" s="25"/>
      <c r="F40" s="25"/>
      <c r="G40" s="293"/>
      <c r="H40" s="348"/>
      <c r="I40" s="349"/>
      <c r="J40" s="350" t="s">
        <v>1386</v>
      </c>
      <c r="K40" s="128"/>
      <c r="L40" s="128"/>
      <c r="M40" s="128"/>
      <c r="N40" s="128"/>
      <c r="O40" s="128"/>
      <c r="P40" s="128"/>
      <c r="Q40" s="128"/>
      <c r="R40" s="128"/>
      <c r="S40" s="128"/>
      <c r="T40" s="128"/>
      <c r="U40" s="128"/>
      <c r="V40" s="331"/>
      <c r="W40" s="350" t="s">
        <v>835</v>
      </c>
      <c r="X40" s="331"/>
      <c r="Y40" s="293"/>
      <c r="Z40" s="11"/>
      <c r="AA40" s="189" t="s">
        <v>836</v>
      </c>
      <c r="AB40" s="285" t="s">
        <v>726</v>
      </c>
      <c r="AC40" s="264"/>
      <c r="AD40" s="11"/>
      <c r="AE40" s="11"/>
      <c r="AF40" s="11"/>
      <c r="AG40" s="11"/>
      <c r="AH40" s="11"/>
      <c r="AI40" s="11"/>
      <c r="AJ40" s="11"/>
      <c r="AK40" s="11"/>
    </row>
    <row r="41" ht="13.5" customHeight="1">
      <c r="A41" s="352">
        <v>1.0</v>
      </c>
      <c r="B41" s="353" t="s">
        <v>282</v>
      </c>
      <c r="C41" s="128"/>
      <c r="D41" s="128"/>
      <c r="E41" s="128"/>
      <c r="F41" s="128"/>
      <c r="G41" s="129"/>
      <c r="H41" s="354">
        <v>66.0</v>
      </c>
      <c r="I41" s="355">
        <v>9.0</v>
      </c>
      <c r="J41" s="356" t="s">
        <v>838</v>
      </c>
      <c r="K41" s="421" t="s">
        <v>838</v>
      </c>
      <c r="L41" s="357"/>
      <c r="M41" s="357"/>
      <c r="N41" s="358"/>
      <c r="O41" s="357"/>
      <c r="P41" s="421" t="s">
        <v>838</v>
      </c>
      <c r="Q41" s="358"/>
      <c r="R41" s="358"/>
      <c r="S41" s="358"/>
      <c r="T41" s="358"/>
      <c r="U41" s="359"/>
      <c r="V41" s="360"/>
      <c r="W41" s="361">
        <v>0.0</v>
      </c>
      <c r="X41" s="362">
        <v>0.0</v>
      </c>
      <c r="Y41" s="363">
        <v>0.0</v>
      </c>
      <c r="Z41" s="285"/>
      <c r="AA41" s="189" t="s">
        <v>724</v>
      </c>
      <c r="AB41" s="285" t="s">
        <v>71</v>
      </c>
      <c r="AC41" s="364"/>
      <c r="AD41" s="285"/>
      <c r="AE41" s="285"/>
      <c r="AF41" s="285"/>
      <c r="AG41" s="285"/>
      <c r="AH41" s="285"/>
      <c r="AI41" s="285"/>
      <c r="AJ41" s="285"/>
      <c r="AK41" s="285"/>
    </row>
    <row r="42" ht="13.5" customHeight="1">
      <c r="A42" s="352">
        <f t="shared" ref="A42:A65" si="1">1+A41</f>
        <v>2</v>
      </c>
      <c r="B42" s="353" t="s">
        <v>283</v>
      </c>
      <c r="C42" s="128"/>
      <c r="D42" s="128"/>
      <c r="E42" s="128"/>
      <c r="F42" s="128"/>
      <c r="G42" s="129"/>
      <c r="H42" s="354">
        <v>6.0</v>
      </c>
      <c r="I42" s="355">
        <v>3.0</v>
      </c>
      <c r="J42" s="356" t="s">
        <v>838</v>
      </c>
      <c r="K42" s="421" t="s">
        <v>838</v>
      </c>
      <c r="L42" s="357"/>
      <c r="M42" s="421"/>
      <c r="N42" s="358"/>
      <c r="O42" s="357"/>
      <c r="P42" s="357"/>
      <c r="Q42" s="358"/>
      <c r="R42" s="358"/>
      <c r="S42" s="358"/>
      <c r="T42" s="358"/>
      <c r="U42" s="359"/>
      <c r="V42" s="360"/>
      <c r="W42" s="361">
        <v>0.0</v>
      </c>
      <c r="X42" s="362">
        <v>0.0</v>
      </c>
      <c r="Y42" s="363">
        <v>0.0</v>
      </c>
      <c r="Z42" s="285"/>
      <c r="AA42" s="189"/>
      <c r="AB42" s="285"/>
      <c r="AC42" s="364"/>
      <c r="AD42" s="285"/>
      <c r="AE42" s="285"/>
      <c r="AF42" s="285"/>
      <c r="AG42" s="285"/>
      <c r="AH42" s="285"/>
      <c r="AI42" s="285"/>
      <c r="AJ42" s="285"/>
      <c r="AK42" s="285"/>
    </row>
    <row r="43" ht="13.5" customHeight="1">
      <c r="A43" s="352">
        <f t="shared" si="1"/>
        <v>3</v>
      </c>
      <c r="B43" s="353" t="s">
        <v>284</v>
      </c>
      <c r="C43" s="128"/>
      <c r="D43" s="128"/>
      <c r="E43" s="128"/>
      <c r="F43" s="128"/>
      <c r="G43" s="129"/>
      <c r="H43" s="354">
        <v>27.5</v>
      </c>
      <c r="I43" s="355">
        <v>5.0</v>
      </c>
      <c r="J43" s="356" t="s">
        <v>838</v>
      </c>
      <c r="K43" s="421" t="s">
        <v>838</v>
      </c>
      <c r="L43" s="357"/>
      <c r="M43" s="421" t="s">
        <v>838</v>
      </c>
      <c r="N43" s="358"/>
      <c r="O43" s="357"/>
      <c r="P43" s="357"/>
      <c r="Q43" s="358"/>
      <c r="R43" s="358"/>
      <c r="S43" s="358"/>
      <c r="T43" s="358"/>
      <c r="U43" s="359"/>
      <c r="V43" s="360"/>
      <c r="W43" s="361">
        <v>0.0</v>
      </c>
      <c r="X43" s="362">
        <v>0.0</v>
      </c>
      <c r="Y43" s="363">
        <v>0.0</v>
      </c>
      <c r="Z43" s="285"/>
      <c r="AA43" s="189"/>
      <c r="AB43" s="285"/>
      <c r="AC43" s="364"/>
      <c r="AD43" s="285"/>
      <c r="AE43" s="285"/>
      <c r="AF43" s="285"/>
      <c r="AG43" s="285"/>
      <c r="AH43" s="285"/>
      <c r="AI43" s="285"/>
      <c r="AJ43" s="285"/>
      <c r="AK43" s="285"/>
    </row>
    <row r="44" ht="13.5" customHeight="1">
      <c r="A44" s="352">
        <f t="shared" si="1"/>
        <v>4</v>
      </c>
      <c r="B44" s="353" t="s">
        <v>1387</v>
      </c>
      <c r="C44" s="128"/>
      <c r="D44" s="128"/>
      <c r="E44" s="128"/>
      <c r="F44" s="128"/>
      <c r="G44" s="129"/>
      <c r="H44" s="354">
        <v>10.0</v>
      </c>
      <c r="I44" s="355">
        <v>2.0</v>
      </c>
      <c r="J44" s="356" t="s">
        <v>838</v>
      </c>
      <c r="K44" s="421" t="s">
        <v>838</v>
      </c>
      <c r="L44" s="357"/>
      <c r="M44" s="421" t="s">
        <v>838</v>
      </c>
      <c r="N44" s="358"/>
      <c r="O44" s="357"/>
      <c r="P44" s="357"/>
      <c r="Q44" s="358"/>
      <c r="R44" s="358"/>
      <c r="S44" s="358"/>
      <c r="T44" s="358"/>
      <c r="U44" s="359"/>
      <c r="V44" s="360"/>
      <c r="W44" s="361">
        <v>0.0</v>
      </c>
      <c r="X44" s="362">
        <v>0.0</v>
      </c>
      <c r="Y44" s="363">
        <v>0.0</v>
      </c>
      <c r="Z44" s="285"/>
      <c r="AA44" s="189"/>
      <c r="AB44" s="285"/>
      <c r="AC44" s="364"/>
      <c r="AD44" s="285"/>
      <c r="AE44" s="285"/>
      <c r="AF44" s="285"/>
      <c r="AG44" s="285"/>
      <c r="AH44" s="285"/>
      <c r="AI44" s="285"/>
      <c r="AJ44" s="285"/>
      <c r="AK44" s="285"/>
    </row>
    <row r="45" ht="13.5" customHeight="1">
      <c r="A45" s="352">
        <f t="shared" si="1"/>
        <v>5</v>
      </c>
      <c r="B45" s="353" t="s">
        <v>1388</v>
      </c>
      <c r="C45" s="128"/>
      <c r="D45" s="128"/>
      <c r="E45" s="128"/>
      <c r="F45" s="128"/>
      <c r="G45" s="129"/>
      <c r="H45" s="354">
        <v>73.0</v>
      </c>
      <c r="I45" s="355">
        <v>11.0</v>
      </c>
      <c r="J45" s="356" t="s">
        <v>838</v>
      </c>
      <c r="K45" s="421" t="s">
        <v>838</v>
      </c>
      <c r="L45" s="357"/>
      <c r="M45" s="421" t="s">
        <v>838</v>
      </c>
      <c r="N45" s="358"/>
      <c r="O45" s="357"/>
      <c r="P45" s="357"/>
      <c r="Q45" s="358"/>
      <c r="R45" s="358"/>
      <c r="S45" s="358"/>
      <c r="T45" s="358"/>
      <c r="U45" s="359"/>
      <c r="V45" s="360"/>
      <c r="W45" s="361">
        <v>0.0</v>
      </c>
      <c r="X45" s="362">
        <v>0.0</v>
      </c>
      <c r="Y45" s="363">
        <v>0.0</v>
      </c>
      <c r="Z45" s="285"/>
      <c r="AA45" s="189"/>
      <c r="AB45" s="285"/>
      <c r="AC45" s="364"/>
      <c r="AD45" s="285"/>
      <c r="AE45" s="285"/>
      <c r="AF45" s="285"/>
      <c r="AG45" s="285"/>
      <c r="AH45" s="285"/>
      <c r="AI45" s="285"/>
      <c r="AJ45" s="285"/>
      <c r="AK45" s="285"/>
    </row>
    <row r="46" ht="13.5" customHeight="1">
      <c r="A46" s="352">
        <f t="shared" si="1"/>
        <v>6</v>
      </c>
      <c r="B46" s="353" t="s">
        <v>1389</v>
      </c>
      <c r="C46" s="128"/>
      <c r="D46" s="128"/>
      <c r="E46" s="128"/>
      <c r="F46" s="128"/>
      <c r="G46" s="129"/>
      <c r="H46" s="358">
        <v>0.0</v>
      </c>
      <c r="I46" s="359">
        <v>0.0</v>
      </c>
      <c r="J46" s="366"/>
      <c r="K46" s="357"/>
      <c r="L46" s="357"/>
      <c r="M46" s="357"/>
      <c r="N46" s="358"/>
      <c r="O46" s="357"/>
      <c r="P46" s="357"/>
      <c r="Q46" s="358"/>
      <c r="R46" s="358"/>
      <c r="S46" s="358"/>
      <c r="T46" s="358"/>
      <c r="U46" s="359"/>
      <c r="V46" s="474" t="s">
        <v>838</v>
      </c>
      <c r="W46" s="475">
        <v>50.0</v>
      </c>
      <c r="X46" s="362">
        <v>0.0</v>
      </c>
      <c r="Y46" s="363">
        <v>0.0</v>
      </c>
      <c r="Z46" s="285"/>
      <c r="AA46" s="189"/>
      <c r="AB46" s="285"/>
      <c r="AC46" s="364"/>
      <c r="AD46" s="285"/>
      <c r="AE46" s="285"/>
      <c r="AF46" s="285"/>
      <c r="AG46" s="285"/>
      <c r="AH46" s="285"/>
      <c r="AI46" s="285"/>
      <c r="AJ46" s="285"/>
      <c r="AK46" s="285"/>
    </row>
    <row r="47" ht="13.5" customHeight="1">
      <c r="A47" s="352">
        <f t="shared" si="1"/>
        <v>7</v>
      </c>
      <c r="B47" s="365"/>
      <c r="C47" s="128"/>
      <c r="D47" s="128"/>
      <c r="E47" s="128"/>
      <c r="F47" s="128"/>
      <c r="G47" s="129"/>
      <c r="H47" s="358">
        <v>0.0</v>
      </c>
      <c r="I47" s="359">
        <v>0.0</v>
      </c>
      <c r="J47" s="366"/>
      <c r="K47" s="357"/>
      <c r="L47" s="357"/>
      <c r="M47" s="357"/>
      <c r="N47" s="358"/>
      <c r="O47" s="357"/>
      <c r="P47" s="357"/>
      <c r="Q47" s="358"/>
      <c r="R47" s="358"/>
      <c r="S47" s="358"/>
      <c r="T47" s="358"/>
      <c r="U47" s="359"/>
      <c r="V47" s="360"/>
      <c r="W47" s="361">
        <v>0.0</v>
      </c>
      <c r="X47" s="362">
        <v>0.0</v>
      </c>
      <c r="Y47" s="363">
        <v>0.0</v>
      </c>
      <c r="Z47" s="285"/>
      <c r="AA47" s="189"/>
      <c r="AB47" s="285"/>
      <c r="AC47" s="364"/>
      <c r="AD47" s="285"/>
      <c r="AE47" s="285"/>
      <c r="AF47" s="285"/>
      <c r="AG47" s="285"/>
      <c r="AH47" s="285"/>
      <c r="AI47" s="285"/>
      <c r="AJ47" s="285"/>
      <c r="AK47" s="285"/>
    </row>
    <row r="48" ht="13.5" customHeight="1">
      <c r="A48" s="352">
        <f t="shared" si="1"/>
        <v>8</v>
      </c>
      <c r="B48" s="365"/>
      <c r="C48" s="128"/>
      <c r="D48" s="128"/>
      <c r="E48" s="128"/>
      <c r="F48" s="128"/>
      <c r="G48" s="129"/>
      <c r="H48" s="358">
        <v>0.0</v>
      </c>
      <c r="I48" s="359">
        <v>0.0</v>
      </c>
      <c r="J48" s="366"/>
      <c r="K48" s="357"/>
      <c r="L48" s="357"/>
      <c r="M48" s="357"/>
      <c r="N48" s="358"/>
      <c r="O48" s="357"/>
      <c r="P48" s="357"/>
      <c r="Q48" s="358"/>
      <c r="R48" s="358"/>
      <c r="S48" s="358"/>
      <c r="T48" s="358"/>
      <c r="U48" s="359"/>
      <c r="V48" s="360"/>
      <c r="W48" s="361">
        <v>0.0</v>
      </c>
      <c r="X48" s="362">
        <v>0.0</v>
      </c>
      <c r="Y48" s="363">
        <v>0.0</v>
      </c>
      <c r="Z48" s="285"/>
      <c r="AA48" s="189"/>
      <c r="AB48" s="285"/>
      <c r="AC48" s="364"/>
      <c r="AD48" s="285"/>
      <c r="AE48" s="285"/>
      <c r="AF48" s="285"/>
      <c r="AG48" s="285"/>
      <c r="AH48" s="285"/>
      <c r="AI48" s="285"/>
      <c r="AJ48" s="285"/>
      <c r="AK48" s="285"/>
    </row>
    <row r="49" ht="13.5" customHeight="1">
      <c r="A49" s="352">
        <f t="shared" si="1"/>
        <v>9</v>
      </c>
      <c r="B49" s="365"/>
      <c r="C49" s="128"/>
      <c r="D49" s="128"/>
      <c r="E49" s="128"/>
      <c r="F49" s="128"/>
      <c r="G49" s="129"/>
      <c r="H49" s="358">
        <v>0.0</v>
      </c>
      <c r="I49" s="359">
        <v>0.0</v>
      </c>
      <c r="J49" s="366"/>
      <c r="K49" s="357"/>
      <c r="L49" s="357"/>
      <c r="M49" s="357"/>
      <c r="N49" s="358"/>
      <c r="O49" s="357"/>
      <c r="P49" s="357"/>
      <c r="Q49" s="358"/>
      <c r="R49" s="358"/>
      <c r="S49" s="358"/>
      <c r="T49" s="358"/>
      <c r="U49" s="359"/>
      <c r="V49" s="360"/>
      <c r="W49" s="361">
        <v>0.0</v>
      </c>
      <c r="X49" s="362">
        <v>0.0</v>
      </c>
      <c r="Y49" s="363">
        <v>0.0</v>
      </c>
      <c r="Z49" s="285"/>
      <c r="AA49" s="189"/>
      <c r="AB49" s="285"/>
      <c r="AC49" s="364"/>
      <c r="AD49" s="285"/>
      <c r="AE49" s="285"/>
      <c r="AF49" s="285"/>
      <c r="AG49" s="285"/>
      <c r="AH49" s="285"/>
      <c r="AI49" s="285"/>
      <c r="AJ49" s="285"/>
      <c r="AK49" s="285"/>
    </row>
    <row r="50" ht="13.5" customHeight="1">
      <c r="A50" s="352">
        <f t="shared" si="1"/>
        <v>10</v>
      </c>
      <c r="B50" s="365"/>
      <c r="C50" s="128"/>
      <c r="D50" s="128"/>
      <c r="E50" s="128"/>
      <c r="F50" s="128"/>
      <c r="G50" s="129"/>
      <c r="H50" s="358">
        <v>0.0</v>
      </c>
      <c r="I50" s="359">
        <v>0.0</v>
      </c>
      <c r="J50" s="366"/>
      <c r="K50" s="357"/>
      <c r="L50" s="357"/>
      <c r="M50" s="357"/>
      <c r="N50" s="358"/>
      <c r="O50" s="357"/>
      <c r="P50" s="357"/>
      <c r="Q50" s="358"/>
      <c r="R50" s="358"/>
      <c r="S50" s="358"/>
      <c r="T50" s="358"/>
      <c r="U50" s="359"/>
      <c r="V50" s="360"/>
      <c r="W50" s="361">
        <v>0.0</v>
      </c>
      <c r="X50" s="362">
        <v>0.0</v>
      </c>
      <c r="Y50" s="363">
        <v>0.0</v>
      </c>
      <c r="Z50" s="285"/>
      <c r="AA50" s="189"/>
      <c r="AB50" s="285"/>
      <c r="AC50" s="364"/>
      <c r="AD50" s="285"/>
      <c r="AE50" s="285"/>
      <c r="AF50" s="285"/>
      <c r="AG50" s="285"/>
      <c r="AH50" s="285"/>
      <c r="AI50" s="285"/>
      <c r="AJ50" s="285"/>
      <c r="AK50" s="285"/>
    </row>
    <row r="51" ht="13.5" customHeight="1">
      <c r="A51" s="352">
        <f t="shared" si="1"/>
        <v>11</v>
      </c>
      <c r="B51" s="365"/>
      <c r="C51" s="128"/>
      <c r="D51" s="128"/>
      <c r="E51" s="128"/>
      <c r="F51" s="128"/>
      <c r="G51" s="129"/>
      <c r="H51" s="358">
        <v>0.0</v>
      </c>
      <c r="I51" s="359">
        <v>0.0</v>
      </c>
      <c r="J51" s="366"/>
      <c r="K51" s="357"/>
      <c r="L51" s="357"/>
      <c r="M51" s="357"/>
      <c r="N51" s="358"/>
      <c r="O51" s="357"/>
      <c r="P51" s="357"/>
      <c r="Q51" s="358"/>
      <c r="R51" s="358"/>
      <c r="S51" s="358"/>
      <c r="T51" s="358"/>
      <c r="U51" s="359"/>
      <c r="V51" s="360"/>
      <c r="W51" s="361">
        <v>0.0</v>
      </c>
      <c r="X51" s="362">
        <v>0.0</v>
      </c>
      <c r="Y51" s="363">
        <v>0.0</v>
      </c>
      <c r="Z51" s="285"/>
      <c r="AA51" s="189"/>
      <c r="AB51" s="285"/>
      <c r="AC51" s="364"/>
      <c r="AD51" s="285"/>
      <c r="AE51" s="285"/>
      <c r="AF51" s="285"/>
      <c r="AG51" s="285"/>
      <c r="AH51" s="285"/>
      <c r="AI51" s="285"/>
      <c r="AJ51" s="285"/>
      <c r="AK51" s="285"/>
    </row>
    <row r="52" ht="13.5" customHeight="1">
      <c r="A52" s="352">
        <f t="shared" si="1"/>
        <v>12</v>
      </c>
      <c r="B52" s="365"/>
      <c r="C52" s="128"/>
      <c r="D52" s="128"/>
      <c r="E52" s="128"/>
      <c r="F52" s="128"/>
      <c r="G52" s="129"/>
      <c r="H52" s="358">
        <v>0.0</v>
      </c>
      <c r="I52" s="359">
        <v>0.0</v>
      </c>
      <c r="J52" s="366"/>
      <c r="K52" s="357"/>
      <c r="L52" s="357"/>
      <c r="M52" s="357"/>
      <c r="N52" s="358"/>
      <c r="O52" s="357"/>
      <c r="P52" s="357"/>
      <c r="Q52" s="358"/>
      <c r="R52" s="358"/>
      <c r="S52" s="358"/>
      <c r="T52" s="358"/>
      <c r="U52" s="359"/>
      <c r="V52" s="360"/>
      <c r="W52" s="361">
        <v>0.0</v>
      </c>
      <c r="X52" s="362">
        <v>0.0</v>
      </c>
      <c r="Y52" s="363">
        <v>0.0</v>
      </c>
      <c r="Z52" s="285"/>
      <c r="AA52" s="367" t="s">
        <v>839</v>
      </c>
      <c r="AB52" s="285" t="s">
        <v>852</v>
      </c>
      <c r="AC52" s="364"/>
      <c r="AD52" s="285"/>
      <c r="AE52" s="285"/>
      <c r="AF52" s="285"/>
      <c r="AG52" s="285"/>
      <c r="AH52" s="285"/>
      <c r="AI52" s="285"/>
      <c r="AJ52" s="285"/>
      <c r="AK52" s="285"/>
    </row>
    <row r="53" ht="13.5" customHeight="1">
      <c r="A53" s="352">
        <f t="shared" si="1"/>
        <v>13</v>
      </c>
      <c r="B53" s="365"/>
      <c r="C53" s="128"/>
      <c r="D53" s="128"/>
      <c r="E53" s="128"/>
      <c r="F53" s="128"/>
      <c r="G53" s="129"/>
      <c r="H53" s="358">
        <v>0.0</v>
      </c>
      <c r="I53" s="359">
        <v>0.0</v>
      </c>
      <c r="J53" s="366"/>
      <c r="K53" s="357"/>
      <c r="L53" s="357"/>
      <c r="M53" s="357"/>
      <c r="N53" s="358"/>
      <c r="O53" s="357"/>
      <c r="P53" s="357"/>
      <c r="Q53" s="358"/>
      <c r="R53" s="358"/>
      <c r="S53" s="358"/>
      <c r="T53" s="358"/>
      <c r="U53" s="359"/>
      <c r="V53" s="360"/>
      <c r="W53" s="361">
        <v>0.0</v>
      </c>
      <c r="X53" s="362">
        <v>0.0</v>
      </c>
      <c r="Y53" s="363">
        <v>0.0</v>
      </c>
      <c r="Z53" s="285"/>
      <c r="AA53" s="285" t="s">
        <v>841</v>
      </c>
      <c r="AB53" s="285" t="s">
        <v>853</v>
      </c>
      <c r="AC53" s="364"/>
      <c r="AD53" s="285"/>
      <c r="AE53" s="285"/>
      <c r="AF53" s="285"/>
      <c r="AG53" s="285"/>
      <c r="AH53" s="285"/>
      <c r="AI53" s="285"/>
      <c r="AJ53" s="285"/>
      <c r="AK53" s="285"/>
    </row>
    <row r="54" ht="13.5" customHeight="1">
      <c r="A54" s="352">
        <f t="shared" si="1"/>
        <v>14</v>
      </c>
      <c r="B54" s="365"/>
      <c r="C54" s="128"/>
      <c r="D54" s="128"/>
      <c r="E54" s="128"/>
      <c r="F54" s="128"/>
      <c r="G54" s="129"/>
      <c r="H54" s="358">
        <v>0.0</v>
      </c>
      <c r="I54" s="359">
        <v>0.0</v>
      </c>
      <c r="J54" s="366"/>
      <c r="K54" s="357"/>
      <c r="L54" s="357"/>
      <c r="M54" s="357"/>
      <c r="N54" s="358"/>
      <c r="O54" s="357"/>
      <c r="P54" s="357"/>
      <c r="Q54" s="358"/>
      <c r="R54" s="358"/>
      <c r="S54" s="358"/>
      <c r="T54" s="358"/>
      <c r="U54" s="359"/>
      <c r="V54" s="360"/>
      <c r="W54" s="361">
        <v>0.0</v>
      </c>
      <c r="X54" s="362">
        <v>0.0</v>
      </c>
      <c r="Y54" s="363">
        <v>0.0</v>
      </c>
      <c r="Z54" s="285"/>
      <c r="AA54" s="285" t="s">
        <v>842</v>
      </c>
      <c r="AB54" s="285" t="s">
        <v>854</v>
      </c>
      <c r="AC54" s="364"/>
      <c r="AD54" s="285"/>
      <c r="AE54" s="285"/>
      <c r="AF54" s="285"/>
      <c r="AG54" s="285"/>
      <c r="AH54" s="285"/>
      <c r="AI54" s="285"/>
      <c r="AJ54" s="285"/>
      <c r="AK54" s="285"/>
    </row>
    <row r="55" ht="13.5" customHeight="1">
      <c r="A55" s="352">
        <f t="shared" si="1"/>
        <v>15</v>
      </c>
      <c r="B55" s="365"/>
      <c r="C55" s="128"/>
      <c r="D55" s="128"/>
      <c r="E55" s="128"/>
      <c r="F55" s="128"/>
      <c r="G55" s="129"/>
      <c r="H55" s="358">
        <v>0.0</v>
      </c>
      <c r="I55" s="359">
        <v>0.0</v>
      </c>
      <c r="J55" s="366"/>
      <c r="K55" s="357"/>
      <c r="L55" s="357"/>
      <c r="M55" s="357"/>
      <c r="N55" s="358"/>
      <c r="O55" s="357"/>
      <c r="P55" s="357"/>
      <c r="Q55" s="358"/>
      <c r="R55" s="358"/>
      <c r="S55" s="358"/>
      <c r="T55" s="358"/>
      <c r="U55" s="359"/>
      <c r="V55" s="360"/>
      <c r="W55" s="361">
        <v>0.0</v>
      </c>
      <c r="X55" s="362">
        <v>0.0</v>
      </c>
      <c r="Y55" s="363">
        <v>0.0</v>
      </c>
      <c r="Z55" s="285"/>
      <c r="AA55" s="285" t="s">
        <v>844</v>
      </c>
      <c r="AB55" s="285" t="s">
        <v>855</v>
      </c>
      <c r="AC55" s="364"/>
      <c r="AD55" s="285"/>
      <c r="AE55" s="285"/>
      <c r="AF55" s="285"/>
      <c r="AG55" s="285"/>
      <c r="AH55" s="285"/>
      <c r="AI55" s="285"/>
      <c r="AJ55" s="285"/>
      <c r="AK55" s="285"/>
    </row>
    <row r="56" ht="13.5" customHeight="1">
      <c r="A56" s="352">
        <f t="shared" si="1"/>
        <v>16</v>
      </c>
      <c r="B56" s="365"/>
      <c r="C56" s="128"/>
      <c r="D56" s="128"/>
      <c r="E56" s="128"/>
      <c r="F56" s="128"/>
      <c r="G56" s="129"/>
      <c r="H56" s="358">
        <v>0.0</v>
      </c>
      <c r="I56" s="359">
        <v>0.0</v>
      </c>
      <c r="J56" s="366"/>
      <c r="K56" s="357"/>
      <c r="L56" s="357"/>
      <c r="M56" s="357"/>
      <c r="N56" s="358"/>
      <c r="O56" s="357"/>
      <c r="P56" s="357"/>
      <c r="Q56" s="358"/>
      <c r="R56" s="358"/>
      <c r="S56" s="358"/>
      <c r="T56" s="358"/>
      <c r="U56" s="359"/>
      <c r="V56" s="360"/>
      <c r="W56" s="361">
        <v>0.0</v>
      </c>
      <c r="X56" s="362">
        <v>0.0</v>
      </c>
      <c r="Y56" s="363">
        <v>0.0</v>
      </c>
      <c r="Z56" s="285"/>
      <c r="AA56" s="285" t="s">
        <v>845</v>
      </c>
      <c r="AB56" s="285" t="s">
        <v>856</v>
      </c>
      <c r="AC56" s="364"/>
      <c r="AD56" s="285"/>
      <c r="AE56" s="285"/>
      <c r="AF56" s="285"/>
      <c r="AG56" s="285"/>
      <c r="AH56" s="285"/>
      <c r="AI56" s="285"/>
      <c r="AJ56" s="285"/>
      <c r="AK56" s="285"/>
    </row>
    <row r="57" ht="13.5" customHeight="1">
      <c r="A57" s="352">
        <f t="shared" si="1"/>
        <v>17</v>
      </c>
      <c r="B57" s="365"/>
      <c r="C57" s="128"/>
      <c r="D57" s="128"/>
      <c r="E57" s="128"/>
      <c r="F57" s="128"/>
      <c r="G57" s="129"/>
      <c r="H57" s="358">
        <v>0.0</v>
      </c>
      <c r="I57" s="359">
        <v>0.0</v>
      </c>
      <c r="J57" s="366"/>
      <c r="K57" s="357"/>
      <c r="L57" s="357"/>
      <c r="M57" s="357"/>
      <c r="N57" s="358"/>
      <c r="O57" s="357"/>
      <c r="P57" s="357"/>
      <c r="Q57" s="358"/>
      <c r="R57" s="358"/>
      <c r="S57" s="358"/>
      <c r="T57" s="358"/>
      <c r="U57" s="359"/>
      <c r="V57" s="360"/>
      <c r="W57" s="361">
        <v>0.0</v>
      </c>
      <c r="X57" s="362">
        <v>0.0</v>
      </c>
      <c r="Y57" s="363">
        <v>0.0</v>
      </c>
      <c r="Z57" s="285"/>
      <c r="AA57" s="285" t="s">
        <v>846</v>
      </c>
      <c r="AB57" s="285" t="s">
        <v>857</v>
      </c>
      <c r="AC57" s="364"/>
      <c r="AD57" s="285"/>
      <c r="AE57" s="285"/>
      <c r="AF57" s="285"/>
      <c r="AG57" s="285"/>
      <c r="AH57" s="285"/>
      <c r="AI57" s="285"/>
      <c r="AJ57" s="285"/>
      <c r="AK57" s="285"/>
    </row>
    <row r="58" ht="13.5" customHeight="1">
      <c r="A58" s="352">
        <f t="shared" si="1"/>
        <v>18</v>
      </c>
      <c r="B58" s="365"/>
      <c r="C58" s="128"/>
      <c r="D58" s="128"/>
      <c r="E58" s="128"/>
      <c r="F58" s="128"/>
      <c r="G58" s="129"/>
      <c r="H58" s="358">
        <v>0.0</v>
      </c>
      <c r="I58" s="359">
        <v>0.0</v>
      </c>
      <c r="J58" s="366"/>
      <c r="K58" s="357"/>
      <c r="L58" s="357"/>
      <c r="M58" s="357"/>
      <c r="N58" s="358"/>
      <c r="O58" s="357"/>
      <c r="P58" s="357"/>
      <c r="Q58" s="358"/>
      <c r="R58" s="358"/>
      <c r="S58" s="358"/>
      <c r="T58" s="358"/>
      <c r="U58" s="359"/>
      <c r="V58" s="360"/>
      <c r="W58" s="361">
        <v>0.0</v>
      </c>
      <c r="X58" s="362">
        <v>0.0</v>
      </c>
      <c r="Y58" s="363">
        <v>0.0</v>
      </c>
      <c r="Z58" s="285"/>
      <c r="AA58" s="285" t="s">
        <v>848</v>
      </c>
      <c r="AB58" s="285"/>
      <c r="AC58" s="364"/>
      <c r="AD58" s="285"/>
      <c r="AE58" s="285"/>
      <c r="AF58" s="285"/>
      <c r="AG58" s="285"/>
      <c r="AH58" s="285"/>
      <c r="AI58" s="285"/>
      <c r="AJ58" s="285"/>
      <c r="AK58" s="285"/>
    </row>
    <row r="59" ht="13.5" customHeight="1">
      <c r="A59" s="352">
        <f t="shared" si="1"/>
        <v>19</v>
      </c>
      <c r="B59" s="365"/>
      <c r="C59" s="128"/>
      <c r="D59" s="128"/>
      <c r="E59" s="128"/>
      <c r="F59" s="128"/>
      <c r="G59" s="129"/>
      <c r="H59" s="358">
        <v>0.0</v>
      </c>
      <c r="I59" s="359">
        <v>0.0</v>
      </c>
      <c r="J59" s="366"/>
      <c r="K59" s="357"/>
      <c r="L59" s="357"/>
      <c r="M59" s="357"/>
      <c r="N59" s="358"/>
      <c r="O59" s="357"/>
      <c r="P59" s="357"/>
      <c r="Q59" s="358"/>
      <c r="R59" s="358"/>
      <c r="S59" s="358"/>
      <c r="T59" s="358"/>
      <c r="U59" s="359"/>
      <c r="V59" s="360"/>
      <c r="W59" s="361">
        <v>0.0</v>
      </c>
      <c r="X59" s="362">
        <v>0.0</v>
      </c>
      <c r="Y59" s="363">
        <v>0.0</v>
      </c>
      <c r="Z59" s="285"/>
      <c r="AA59" s="285"/>
      <c r="AB59" s="285"/>
      <c r="AC59" s="364"/>
      <c r="AD59" s="285"/>
      <c r="AE59" s="285"/>
      <c r="AF59" s="285"/>
      <c r="AG59" s="285"/>
      <c r="AH59" s="285"/>
      <c r="AI59" s="285"/>
      <c r="AJ59" s="285"/>
      <c r="AK59" s="285"/>
    </row>
    <row r="60" ht="13.5" customHeight="1">
      <c r="A60" s="352">
        <f t="shared" si="1"/>
        <v>20</v>
      </c>
      <c r="B60" s="365"/>
      <c r="C60" s="128"/>
      <c r="D60" s="128"/>
      <c r="E60" s="128"/>
      <c r="F60" s="128"/>
      <c r="G60" s="129"/>
      <c r="H60" s="358">
        <v>0.0</v>
      </c>
      <c r="I60" s="359">
        <v>0.0</v>
      </c>
      <c r="J60" s="366"/>
      <c r="K60" s="357"/>
      <c r="L60" s="357"/>
      <c r="M60" s="357"/>
      <c r="N60" s="358"/>
      <c r="O60" s="357"/>
      <c r="P60" s="357"/>
      <c r="Q60" s="358"/>
      <c r="R60" s="358"/>
      <c r="S60" s="358"/>
      <c r="T60" s="358"/>
      <c r="U60" s="359"/>
      <c r="V60" s="360"/>
      <c r="W60" s="361">
        <v>0.0</v>
      </c>
      <c r="X60" s="362">
        <v>0.0</v>
      </c>
      <c r="Y60" s="363">
        <v>0.0</v>
      </c>
      <c r="Z60" s="285"/>
      <c r="AA60" s="285"/>
      <c r="AB60" s="285"/>
      <c r="AC60" s="364"/>
      <c r="AD60" s="285"/>
      <c r="AE60" s="285"/>
      <c r="AF60" s="285"/>
      <c r="AG60" s="285"/>
      <c r="AH60" s="285"/>
      <c r="AI60" s="285"/>
      <c r="AJ60" s="285"/>
      <c r="AK60" s="285"/>
    </row>
    <row r="61" ht="13.5" customHeight="1">
      <c r="A61" s="352">
        <f t="shared" si="1"/>
        <v>21</v>
      </c>
      <c r="B61" s="365"/>
      <c r="C61" s="128"/>
      <c r="D61" s="128"/>
      <c r="E61" s="128"/>
      <c r="F61" s="128"/>
      <c r="G61" s="129"/>
      <c r="H61" s="358">
        <v>0.0</v>
      </c>
      <c r="I61" s="359">
        <v>0.0</v>
      </c>
      <c r="J61" s="366"/>
      <c r="K61" s="357"/>
      <c r="L61" s="357"/>
      <c r="M61" s="357"/>
      <c r="N61" s="358"/>
      <c r="O61" s="357"/>
      <c r="P61" s="357"/>
      <c r="Q61" s="358"/>
      <c r="R61" s="358"/>
      <c r="S61" s="358"/>
      <c r="T61" s="358"/>
      <c r="U61" s="359"/>
      <c r="V61" s="360"/>
      <c r="W61" s="361">
        <v>0.0</v>
      </c>
      <c r="X61" s="362">
        <v>0.0</v>
      </c>
      <c r="Y61" s="363">
        <v>0.0</v>
      </c>
      <c r="Z61" s="285"/>
      <c r="AA61" s="285"/>
      <c r="AB61" s="285"/>
      <c r="AC61" s="364"/>
      <c r="AD61" s="285"/>
      <c r="AE61" s="285"/>
      <c r="AF61" s="285"/>
      <c r="AG61" s="285"/>
      <c r="AH61" s="285"/>
      <c r="AI61" s="285"/>
      <c r="AJ61" s="285"/>
      <c r="AK61" s="285"/>
    </row>
    <row r="62" ht="13.5" customHeight="1">
      <c r="A62" s="352">
        <f t="shared" si="1"/>
        <v>22</v>
      </c>
      <c r="B62" s="365"/>
      <c r="C62" s="128"/>
      <c r="D62" s="128"/>
      <c r="E62" s="128"/>
      <c r="F62" s="128"/>
      <c r="G62" s="129"/>
      <c r="H62" s="358">
        <v>0.0</v>
      </c>
      <c r="I62" s="359">
        <v>0.0</v>
      </c>
      <c r="J62" s="366"/>
      <c r="K62" s="357"/>
      <c r="L62" s="357"/>
      <c r="M62" s="357"/>
      <c r="N62" s="358"/>
      <c r="O62" s="357"/>
      <c r="P62" s="357"/>
      <c r="Q62" s="358"/>
      <c r="R62" s="358"/>
      <c r="S62" s="358"/>
      <c r="T62" s="358"/>
      <c r="U62" s="359"/>
      <c r="V62" s="360"/>
      <c r="W62" s="361">
        <v>0.0</v>
      </c>
      <c r="X62" s="362">
        <v>0.0</v>
      </c>
      <c r="Y62" s="363">
        <v>0.0</v>
      </c>
      <c r="Z62" s="285"/>
      <c r="AA62" s="285"/>
      <c r="AB62" s="285"/>
      <c r="AC62" s="364"/>
      <c r="AD62" s="285"/>
      <c r="AE62" s="285"/>
      <c r="AF62" s="285"/>
      <c r="AG62" s="285"/>
      <c r="AH62" s="285"/>
      <c r="AI62" s="285"/>
      <c r="AJ62" s="285"/>
      <c r="AK62" s="285"/>
    </row>
    <row r="63" ht="13.5" customHeight="1">
      <c r="A63" s="352">
        <f t="shared" si="1"/>
        <v>23</v>
      </c>
      <c r="B63" s="365"/>
      <c r="C63" s="128"/>
      <c r="D63" s="128"/>
      <c r="E63" s="128"/>
      <c r="F63" s="128"/>
      <c r="G63" s="129"/>
      <c r="H63" s="358">
        <v>0.0</v>
      </c>
      <c r="I63" s="359">
        <v>0.0</v>
      </c>
      <c r="J63" s="366"/>
      <c r="K63" s="357"/>
      <c r="L63" s="357"/>
      <c r="M63" s="357"/>
      <c r="N63" s="358"/>
      <c r="O63" s="357"/>
      <c r="P63" s="357"/>
      <c r="Q63" s="358"/>
      <c r="R63" s="358"/>
      <c r="S63" s="358"/>
      <c r="T63" s="358"/>
      <c r="U63" s="359"/>
      <c r="V63" s="360"/>
      <c r="W63" s="361">
        <v>0.0</v>
      </c>
      <c r="X63" s="362">
        <v>0.0</v>
      </c>
      <c r="Y63" s="363">
        <v>0.0</v>
      </c>
      <c r="Z63" s="285"/>
      <c r="AA63" s="285"/>
      <c r="AB63" s="285"/>
      <c r="AC63" s="364"/>
      <c r="AD63" s="285"/>
      <c r="AE63" s="285"/>
      <c r="AF63" s="285"/>
      <c r="AG63" s="285"/>
      <c r="AH63" s="285"/>
      <c r="AI63" s="285"/>
      <c r="AJ63" s="285"/>
      <c r="AK63" s="285"/>
    </row>
    <row r="64" ht="13.5" customHeight="1">
      <c r="A64" s="352">
        <f t="shared" si="1"/>
        <v>24</v>
      </c>
      <c r="B64" s="365"/>
      <c r="C64" s="128"/>
      <c r="D64" s="128"/>
      <c r="E64" s="128"/>
      <c r="F64" s="128"/>
      <c r="G64" s="129"/>
      <c r="H64" s="358">
        <v>0.0</v>
      </c>
      <c r="I64" s="359">
        <v>0.0</v>
      </c>
      <c r="J64" s="366"/>
      <c r="K64" s="357"/>
      <c r="L64" s="357"/>
      <c r="M64" s="357"/>
      <c r="N64" s="358"/>
      <c r="O64" s="357"/>
      <c r="P64" s="357"/>
      <c r="Q64" s="358"/>
      <c r="R64" s="358"/>
      <c r="S64" s="358"/>
      <c r="T64" s="358"/>
      <c r="U64" s="359"/>
      <c r="V64" s="360"/>
      <c r="W64" s="361">
        <v>0.0</v>
      </c>
      <c r="X64" s="362">
        <v>0.0</v>
      </c>
      <c r="Y64" s="363">
        <v>0.0</v>
      </c>
      <c r="Z64" s="285"/>
      <c r="AA64" s="285"/>
      <c r="AB64" s="285"/>
      <c r="AC64" s="364"/>
      <c r="AD64" s="285"/>
      <c r="AE64" s="285"/>
      <c r="AF64" s="285"/>
      <c r="AG64" s="285"/>
      <c r="AH64" s="285"/>
      <c r="AI64" s="285"/>
      <c r="AJ64" s="285"/>
      <c r="AK64" s="285"/>
    </row>
    <row r="65" ht="13.5" customHeight="1">
      <c r="A65" s="352">
        <f t="shared" si="1"/>
        <v>25</v>
      </c>
      <c r="B65" s="365"/>
      <c r="C65" s="128"/>
      <c r="D65" s="128"/>
      <c r="E65" s="128"/>
      <c r="F65" s="128"/>
      <c r="G65" s="129"/>
      <c r="H65" s="358">
        <v>0.0</v>
      </c>
      <c r="I65" s="359">
        <v>0.0</v>
      </c>
      <c r="J65" s="366"/>
      <c r="K65" s="357"/>
      <c r="L65" s="357"/>
      <c r="M65" s="357"/>
      <c r="N65" s="358"/>
      <c r="O65" s="357"/>
      <c r="P65" s="357"/>
      <c r="Q65" s="358"/>
      <c r="R65" s="358"/>
      <c r="S65" s="358"/>
      <c r="T65" s="358"/>
      <c r="U65" s="359"/>
      <c r="V65" s="360"/>
      <c r="W65" s="361">
        <v>0.0</v>
      </c>
      <c r="X65" s="362">
        <v>0.0</v>
      </c>
      <c r="Y65" s="363">
        <v>0.0</v>
      </c>
      <c r="Z65" s="285"/>
      <c r="AA65" s="285"/>
      <c r="AB65" s="285"/>
      <c r="AC65" s="364"/>
      <c r="AD65" s="285"/>
      <c r="AE65" s="285"/>
      <c r="AF65" s="285"/>
      <c r="AG65" s="285"/>
      <c r="AH65" s="285"/>
      <c r="AI65" s="285"/>
      <c r="AJ65" s="285"/>
      <c r="AK65" s="285"/>
    </row>
    <row r="66" ht="13.5" customHeight="1">
      <c r="A66" s="11"/>
      <c r="B66" s="368" t="s">
        <v>858</v>
      </c>
      <c r="C66" s="32"/>
      <c r="D66" s="32"/>
      <c r="E66" s="32"/>
      <c r="F66" s="32"/>
      <c r="G66" s="32"/>
      <c r="H66" s="223">
        <f t="shared" ref="H66:I66" si="2">SUM(H41:H65)</f>
        <v>182.5</v>
      </c>
      <c r="I66" s="223">
        <f t="shared" si="2"/>
        <v>30</v>
      </c>
      <c r="J66" s="223">
        <f t="shared" ref="J66:V66" si="3">COUNTIF(J41:J65,"x")</f>
        <v>5</v>
      </c>
      <c r="K66" s="223">
        <f t="shared" si="3"/>
        <v>5</v>
      </c>
      <c r="L66" s="223">
        <f t="shared" si="3"/>
        <v>0</v>
      </c>
      <c r="M66" s="223">
        <f t="shared" si="3"/>
        <v>3</v>
      </c>
      <c r="N66" s="369">
        <f t="shared" si="3"/>
        <v>0</v>
      </c>
      <c r="O66" s="369">
        <f t="shared" si="3"/>
        <v>0</v>
      </c>
      <c r="P66" s="369">
        <f t="shared" si="3"/>
        <v>1</v>
      </c>
      <c r="Q66" s="223">
        <f t="shared" si="3"/>
        <v>0</v>
      </c>
      <c r="R66" s="223">
        <f t="shared" si="3"/>
        <v>0</v>
      </c>
      <c r="S66" s="223">
        <f t="shared" si="3"/>
        <v>0</v>
      </c>
      <c r="T66" s="223">
        <f t="shared" si="3"/>
        <v>0</v>
      </c>
      <c r="U66" s="223">
        <f t="shared" si="3"/>
        <v>0</v>
      </c>
      <c r="V66" s="223">
        <f t="shared" si="3"/>
        <v>1</v>
      </c>
      <c r="W66" s="370">
        <f t="shared" ref="W66:Y66" si="4">SUM(W41:W65)</f>
        <v>50</v>
      </c>
      <c r="X66" s="370">
        <f t="shared" si="4"/>
        <v>0</v>
      </c>
      <c r="Y66" s="370">
        <f t="shared" si="4"/>
        <v>0</v>
      </c>
      <c r="Z66" s="11"/>
      <c r="AA66" s="189"/>
      <c r="AB66" s="11"/>
      <c r="AC66" s="11"/>
      <c r="AD66" s="11"/>
      <c r="AE66" s="11"/>
      <c r="AF66" s="11"/>
      <c r="AG66" s="11"/>
      <c r="AH66" s="11"/>
      <c r="AI66" s="11"/>
      <c r="AJ66" s="11"/>
      <c r="AK66" s="11"/>
    </row>
    <row r="67" ht="12.75" customHeight="1">
      <c r="A67" s="327" t="s">
        <v>862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4"/>
      <c r="Z67" s="11"/>
      <c r="AA67" s="189"/>
      <c r="AB67" s="11"/>
      <c r="AC67" s="264" t="s">
        <v>863</v>
      </c>
      <c r="AD67" s="11"/>
      <c r="AE67" s="11"/>
      <c r="AF67" s="11"/>
      <c r="AG67" s="11"/>
      <c r="AH67" s="11"/>
      <c r="AI67" s="11"/>
      <c r="AJ67" s="11"/>
      <c r="AK67" s="11"/>
    </row>
    <row r="68" ht="13.5" customHeight="1">
      <c r="A68" s="371" t="s">
        <v>864</v>
      </c>
      <c r="B68" s="276"/>
      <c r="C68" s="276"/>
      <c r="D68" s="276"/>
      <c r="E68" s="276"/>
      <c r="F68" s="276"/>
      <c r="G68" s="277"/>
      <c r="H68" s="372" t="s">
        <v>865</v>
      </c>
      <c r="I68" s="276"/>
      <c r="J68" s="276"/>
      <c r="K68" s="276"/>
      <c r="L68" s="276"/>
      <c r="M68" s="276"/>
      <c r="N68" s="276"/>
      <c r="O68" s="276"/>
      <c r="P68" s="276"/>
      <c r="Q68" s="276"/>
      <c r="R68" s="276"/>
      <c r="S68" s="276"/>
      <c r="T68" s="276"/>
      <c r="U68" s="276"/>
      <c r="V68" s="276"/>
      <c r="W68" s="276"/>
      <c r="X68" s="276"/>
      <c r="Y68" s="277"/>
      <c r="Z68" s="11"/>
      <c r="AA68" s="189"/>
      <c r="AB68" s="11"/>
      <c r="AC68" s="264" t="s">
        <v>866</v>
      </c>
      <c r="AD68" s="11"/>
      <c r="AE68" s="11"/>
      <c r="AF68" s="11"/>
      <c r="AG68" s="11"/>
      <c r="AH68" s="11"/>
      <c r="AI68" s="11"/>
      <c r="AJ68" s="11"/>
      <c r="AK68" s="11"/>
    </row>
    <row r="69" ht="147.0" customHeight="1">
      <c r="A69" s="373" t="s">
        <v>1390</v>
      </c>
      <c r="Z69" s="11"/>
      <c r="AA69" s="189"/>
      <c r="AB69" s="11"/>
      <c r="AC69" s="264"/>
      <c r="AD69" s="11"/>
      <c r="AE69" s="11"/>
      <c r="AF69" s="11"/>
      <c r="AG69" s="11"/>
      <c r="AH69" s="11"/>
      <c r="AI69" s="11"/>
      <c r="AJ69" s="11"/>
      <c r="AK69" s="11"/>
    </row>
    <row r="70" ht="13.5" customHeight="1">
      <c r="A70" s="374" t="s">
        <v>868</v>
      </c>
      <c r="B70" s="8"/>
      <c r="C70" s="8"/>
      <c r="D70" s="8"/>
      <c r="E70" s="8"/>
      <c r="F70" s="8"/>
      <c r="G70" s="10"/>
      <c r="H70" s="375"/>
      <c r="I70" s="8"/>
      <c r="J70" s="8"/>
      <c r="K70" s="8"/>
      <c r="L70" s="8"/>
      <c r="M70" s="8"/>
      <c r="N70" s="8"/>
      <c r="O70" s="8"/>
      <c r="P70" s="8"/>
      <c r="Q70" s="8"/>
      <c r="R70" s="8"/>
      <c r="S70" s="8"/>
      <c r="T70" s="8"/>
      <c r="U70" s="8"/>
      <c r="V70" s="8"/>
      <c r="W70" s="8"/>
      <c r="X70" s="8"/>
      <c r="Y70" s="10"/>
      <c r="Z70" s="11"/>
      <c r="AA70" s="189"/>
      <c r="AB70" s="11"/>
      <c r="AC70" s="264" t="s">
        <v>869</v>
      </c>
      <c r="AD70" s="11"/>
      <c r="AE70" s="11"/>
      <c r="AF70" s="11"/>
      <c r="AG70" s="11"/>
      <c r="AH70" s="11"/>
      <c r="AI70" s="11"/>
      <c r="AJ70" s="11"/>
      <c r="AK70" s="11"/>
    </row>
    <row r="71" ht="13.5" customHeight="1">
      <c r="A71" s="376">
        <f>A41</f>
        <v>1</v>
      </c>
      <c r="B71" s="377" t="str">
        <f>IF(B41="","",B41)</f>
        <v>AcaDec Competition Day</v>
      </c>
      <c r="H71" s="378" t="s">
        <v>870</v>
      </c>
      <c r="I71" s="378"/>
      <c r="J71" s="379" t="s">
        <v>129</v>
      </c>
      <c r="K71" s="25"/>
      <c r="L71" s="25"/>
      <c r="M71" s="25"/>
      <c r="N71" s="25"/>
      <c r="O71" s="25"/>
      <c r="P71" s="25"/>
      <c r="Q71" s="25"/>
      <c r="R71" s="25"/>
      <c r="S71" s="378" t="s">
        <v>872</v>
      </c>
      <c r="U71" s="380">
        <f>IF(H41="","",H41)</f>
        <v>66</v>
      </c>
      <c r="V71" s="25"/>
      <c r="W71" s="378" t="s">
        <v>873</v>
      </c>
      <c r="Y71" s="381">
        <f>IF((W41="")*(X41=""),"",SUM(W41:X41))</f>
        <v>0</v>
      </c>
      <c r="Z71" s="11"/>
      <c r="AA71" s="189"/>
      <c r="AB71" s="11"/>
      <c r="AC71" s="264" t="s">
        <v>874</v>
      </c>
      <c r="AD71" s="11"/>
      <c r="AE71" s="11"/>
      <c r="AF71" s="11"/>
      <c r="AG71" s="11"/>
      <c r="AH71" s="11"/>
      <c r="AI71" s="11"/>
      <c r="AJ71" s="11"/>
      <c r="AK71" s="11"/>
    </row>
    <row r="72" ht="13.5" customHeight="1">
      <c r="A72" s="382"/>
      <c r="B72" s="383" t="s">
        <v>1391</v>
      </c>
      <c r="C72" s="25"/>
      <c r="D72" s="25"/>
      <c r="E72" s="25"/>
      <c r="F72" s="25"/>
      <c r="G72" s="25"/>
      <c r="H72" s="25"/>
      <c r="I72" s="25"/>
      <c r="J72" s="25"/>
      <c r="K72" s="25"/>
      <c r="L72" s="25"/>
      <c r="M72" s="25"/>
      <c r="N72" s="25"/>
      <c r="O72" s="25"/>
      <c r="P72" s="25"/>
      <c r="Q72" s="25"/>
      <c r="R72" s="25"/>
      <c r="S72" s="25"/>
      <c r="T72" s="25"/>
      <c r="U72" s="25"/>
      <c r="V72" s="25"/>
      <c r="W72" s="25"/>
      <c r="X72" s="25"/>
      <c r="Y72" s="25"/>
      <c r="Z72" s="11"/>
      <c r="AA72" s="189"/>
      <c r="AB72" s="11"/>
      <c r="AC72" s="264"/>
      <c r="AD72" s="11"/>
      <c r="AE72" s="11"/>
      <c r="AF72" s="11"/>
      <c r="AG72" s="11"/>
      <c r="AH72" s="11"/>
      <c r="AI72" s="11"/>
      <c r="AJ72" s="11"/>
      <c r="AK72" s="11"/>
    </row>
    <row r="73" ht="13.5" customHeight="1">
      <c r="A73" s="376">
        <f>A42</f>
        <v>2</v>
      </c>
      <c r="B73" s="377" t="str">
        <f>IF(B42="","",B42)</f>
        <v>The El Dorado Garden Club</v>
      </c>
      <c r="H73" s="378" t="s">
        <v>870</v>
      </c>
      <c r="I73" s="378"/>
      <c r="J73" s="379" t="s">
        <v>173</v>
      </c>
      <c r="K73" s="25"/>
      <c r="L73" s="25"/>
      <c r="M73" s="25"/>
      <c r="N73" s="25"/>
      <c r="O73" s="25"/>
      <c r="P73" s="25"/>
      <c r="Q73" s="25"/>
      <c r="R73" s="25"/>
      <c r="S73" s="378" t="s">
        <v>872</v>
      </c>
      <c r="U73" s="380">
        <f>IF(H42="","",H42)</f>
        <v>6</v>
      </c>
      <c r="V73" s="25"/>
      <c r="W73" s="378" t="s">
        <v>873</v>
      </c>
      <c r="Y73" s="381">
        <f>IF((W42="")*(X42=""),"",SUM(W42:X42))</f>
        <v>0</v>
      </c>
      <c r="Z73" s="11"/>
      <c r="AA73" s="189"/>
      <c r="AB73" s="11"/>
      <c r="AC73" s="264"/>
      <c r="AD73" s="11"/>
      <c r="AE73" s="11"/>
      <c r="AF73" s="11"/>
      <c r="AG73" s="11"/>
      <c r="AH73" s="11"/>
      <c r="AI73" s="11"/>
      <c r="AJ73" s="11"/>
      <c r="AK73" s="11"/>
    </row>
    <row r="74" ht="13.5" customHeight="1">
      <c r="A74" s="382"/>
      <c r="B74" s="383" t="s">
        <v>1392</v>
      </c>
      <c r="C74" s="25"/>
      <c r="D74" s="25"/>
      <c r="E74" s="25"/>
      <c r="F74" s="25"/>
      <c r="G74" s="25"/>
      <c r="H74" s="25"/>
      <c r="I74" s="25"/>
      <c r="J74" s="25"/>
      <c r="K74" s="25"/>
      <c r="L74" s="25"/>
      <c r="M74" s="25"/>
      <c r="N74" s="25"/>
      <c r="O74" s="25"/>
      <c r="P74" s="25"/>
      <c r="Q74" s="25"/>
      <c r="R74" s="25"/>
      <c r="S74" s="25"/>
      <c r="T74" s="25"/>
      <c r="U74" s="25"/>
      <c r="V74" s="25"/>
      <c r="W74" s="25"/>
      <c r="X74" s="25"/>
      <c r="Y74" s="25"/>
      <c r="Z74" s="11"/>
      <c r="AA74" s="189"/>
      <c r="AB74" s="11"/>
      <c r="AC74" s="264"/>
      <c r="AD74" s="11"/>
      <c r="AE74" s="11"/>
      <c r="AF74" s="11"/>
      <c r="AG74" s="11"/>
      <c r="AH74" s="11"/>
      <c r="AI74" s="11"/>
      <c r="AJ74" s="11"/>
      <c r="AK74" s="11"/>
    </row>
    <row r="75" ht="13.5" customHeight="1">
      <c r="A75" s="376">
        <f>A43</f>
        <v>3</v>
      </c>
      <c r="B75" s="377" t="str">
        <f>IF(B43="","",B43)</f>
        <v>Wine and Chocolate Weekend</v>
      </c>
      <c r="H75" s="378" t="s">
        <v>870</v>
      </c>
      <c r="I75" s="378"/>
      <c r="J75" s="379" t="s">
        <v>145</v>
      </c>
      <c r="K75" s="25"/>
      <c r="L75" s="25"/>
      <c r="M75" s="25"/>
      <c r="N75" s="25"/>
      <c r="O75" s="25"/>
      <c r="P75" s="25"/>
      <c r="Q75" s="25"/>
      <c r="R75" s="25"/>
      <c r="S75" s="378" t="s">
        <v>872</v>
      </c>
      <c r="U75" s="380">
        <f>IF(H43="","",H43)</f>
        <v>27.5</v>
      </c>
      <c r="V75" s="25"/>
      <c r="W75" s="378" t="s">
        <v>873</v>
      </c>
      <c r="Y75" s="381">
        <f>IF((W43="")*(X43=""),"",SUM(W43:X43))</f>
        <v>0</v>
      </c>
      <c r="Z75" s="11"/>
      <c r="AA75" s="189"/>
      <c r="AB75" s="11"/>
      <c r="AC75" s="264"/>
      <c r="AD75" s="11"/>
      <c r="AE75" s="11"/>
      <c r="AF75" s="11"/>
      <c r="AG75" s="11"/>
      <c r="AH75" s="11"/>
      <c r="AI75" s="11"/>
      <c r="AJ75" s="11"/>
      <c r="AK75" s="11"/>
    </row>
    <row r="76" ht="13.5" customHeight="1">
      <c r="A76" s="382"/>
      <c r="B76" s="383" t="s">
        <v>1393</v>
      </c>
      <c r="C76" s="25"/>
      <c r="D76" s="25"/>
      <c r="E76" s="25"/>
      <c r="F76" s="25"/>
      <c r="G76" s="25"/>
      <c r="H76" s="25"/>
      <c r="I76" s="25"/>
      <c r="J76" s="25"/>
      <c r="K76" s="25"/>
      <c r="L76" s="25"/>
      <c r="M76" s="25"/>
      <c r="N76" s="25"/>
      <c r="O76" s="25"/>
      <c r="P76" s="25"/>
      <c r="Q76" s="25"/>
      <c r="R76" s="25"/>
      <c r="S76" s="25"/>
      <c r="T76" s="25"/>
      <c r="U76" s="25"/>
      <c r="V76" s="25"/>
      <c r="W76" s="25"/>
      <c r="X76" s="25"/>
      <c r="Y76" s="25"/>
      <c r="Z76" s="11"/>
      <c r="AA76" s="189"/>
      <c r="AB76" s="11"/>
      <c r="AC76" s="264"/>
      <c r="AD76" s="11"/>
      <c r="AE76" s="11"/>
      <c r="AF76" s="11"/>
      <c r="AG76" s="11"/>
      <c r="AH76" s="11"/>
      <c r="AI76" s="11"/>
      <c r="AJ76" s="11"/>
      <c r="AK76" s="11"/>
    </row>
    <row r="77" ht="13.5" customHeight="1">
      <c r="A77" s="376">
        <f>A44</f>
        <v>4</v>
      </c>
      <c r="B77" s="377" t="str">
        <f>IF(B44="","",B44)</f>
        <v>Kiwanis Crab Feed</v>
      </c>
      <c r="H77" s="378" t="s">
        <v>870</v>
      </c>
      <c r="I77" s="378"/>
      <c r="J77" s="379" t="s">
        <v>1337</v>
      </c>
      <c r="K77" s="25"/>
      <c r="L77" s="25"/>
      <c r="M77" s="25"/>
      <c r="N77" s="25"/>
      <c r="O77" s="25"/>
      <c r="P77" s="25"/>
      <c r="Q77" s="25"/>
      <c r="R77" s="25"/>
      <c r="S77" s="378" t="s">
        <v>872</v>
      </c>
      <c r="U77" s="380">
        <f>IF(H44="","",H44)</f>
        <v>10</v>
      </c>
      <c r="V77" s="25"/>
      <c r="W77" s="378" t="s">
        <v>873</v>
      </c>
      <c r="Y77" s="381">
        <f>IF((W44="")*(X44=""),"",SUM(W44:X44))</f>
        <v>0</v>
      </c>
      <c r="Z77" s="11"/>
      <c r="AA77" s="189"/>
      <c r="AB77" s="11"/>
      <c r="AC77" s="264"/>
      <c r="AD77" s="11"/>
      <c r="AE77" s="11"/>
      <c r="AF77" s="11"/>
      <c r="AG77" s="11"/>
      <c r="AH77" s="11"/>
      <c r="AI77" s="11"/>
      <c r="AJ77" s="11"/>
      <c r="AK77" s="11"/>
    </row>
    <row r="78" ht="13.5" customHeight="1">
      <c r="A78" s="382"/>
      <c r="B78" s="383" t="s">
        <v>1394</v>
      </c>
      <c r="C78" s="25"/>
      <c r="D78" s="25"/>
      <c r="E78" s="25"/>
      <c r="F78" s="25"/>
      <c r="G78" s="25"/>
      <c r="H78" s="25"/>
      <c r="I78" s="25"/>
      <c r="J78" s="25"/>
      <c r="K78" s="25"/>
      <c r="L78" s="25"/>
      <c r="M78" s="25"/>
      <c r="N78" s="25"/>
      <c r="O78" s="25"/>
      <c r="P78" s="25"/>
      <c r="Q78" s="25"/>
      <c r="R78" s="25"/>
      <c r="S78" s="25"/>
      <c r="T78" s="25"/>
      <c r="U78" s="25"/>
      <c r="V78" s="25"/>
      <c r="W78" s="25"/>
      <c r="X78" s="25"/>
      <c r="Y78" s="25"/>
      <c r="Z78" s="11"/>
      <c r="AA78" s="189"/>
      <c r="AB78" s="11"/>
      <c r="AC78" s="264"/>
      <c r="AD78" s="11"/>
      <c r="AE78" s="11"/>
      <c r="AF78" s="11"/>
      <c r="AG78" s="11"/>
      <c r="AH78" s="11"/>
      <c r="AI78" s="11"/>
      <c r="AJ78" s="11"/>
      <c r="AK78" s="11"/>
    </row>
    <row r="79" ht="13.5" customHeight="1">
      <c r="A79" s="376">
        <f>A45</f>
        <v>5</v>
      </c>
      <c r="B79" s="377" t="str">
        <f>IF(B45="","",B45)</f>
        <v>Kiwanis Family Day</v>
      </c>
      <c r="H79" s="378" t="s">
        <v>870</v>
      </c>
      <c r="I79" s="378"/>
      <c r="J79" s="379" t="s">
        <v>1395</v>
      </c>
      <c r="K79" s="25"/>
      <c r="L79" s="25"/>
      <c r="M79" s="25"/>
      <c r="N79" s="25"/>
      <c r="O79" s="25"/>
      <c r="P79" s="25"/>
      <c r="Q79" s="25"/>
      <c r="R79" s="25"/>
      <c r="S79" s="378" t="s">
        <v>872</v>
      </c>
      <c r="U79" s="380">
        <f>IF(H45="","",H45)</f>
        <v>73</v>
      </c>
      <c r="V79" s="25"/>
      <c r="W79" s="378" t="s">
        <v>873</v>
      </c>
      <c r="Y79" s="381">
        <f>IF((W45="")*(X45=""),"",SUM(W45:X45))</f>
        <v>0</v>
      </c>
      <c r="Z79" s="11"/>
      <c r="AA79" s="189"/>
      <c r="AB79" s="11"/>
      <c r="AC79" s="264"/>
      <c r="AD79" s="11"/>
      <c r="AE79" s="11"/>
      <c r="AF79" s="11"/>
      <c r="AG79" s="11"/>
      <c r="AH79" s="11"/>
      <c r="AI79" s="11"/>
      <c r="AJ79" s="11"/>
      <c r="AK79" s="11"/>
    </row>
    <row r="80" ht="13.5" customHeight="1">
      <c r="A80" s="382"/>
      <c r="B80" s="383" t="s">
        <v>1396</v>
      </c>
      <c r="C80" s="25"/>
      <c r="D80" s="25"/>
      <c r="E80" s="25"/>
      <c r="F80" s="25"/>
      <c r="G80" s="25"/>
      <c r="H80" s="25"/>
      <c r="I80" s="25"/>
      <c r="J80" s="25"/>
      <c r="K80" s="25"/>
      <c r="L80" s="25"/>
      <c r="M80" s="25"/>
      <c r="N80" s="25"/>
      <c r="O80" s="25"/>
      <c r="P80" s="25"/>
      <c r="Q80" s="25"/>
      <c r="R80" s="25"/>
      <c r="S80" s="25"/>
      <c r="T80" s="25"/>
      <c r="U80" s="25"/>
      <c r="V80" s="25"/>
      <c r="W80" s="25"/>
      <c r="X80" s="25"/>
      <c r="Y80" s="25"/>
      <c r="Z80" s="11"/>
      <c r="AA80" s="189"/>
      <c r="AB80" s="11"/>
      <c r="AC80" s="264"/>
      <c r="AD80" s="11"/>
      <c r="AE80" s="11"/>
      <c r="AF80" s="11"/>
      <c r="AG80" s="11"/>
      <c r="AH80" s="11"/>
      <c r="AI80" s="11"/>
      <c r="AJ80" s="11"/>
      <c r="AK80" s="11"/>
    </row>
    <row r="81" ht="13.5" customHeight="1">
      <c r="A81" s="376">
        <f>A46</f>
        <v>6</v>
      </c>
      <c r="B81" s="377" t="str">
        <f>IF(B46="","",B46)</f>
        <v>Krispy Kreme Fundraiser</v>
      </c>
      <c r="H81" s="378" t="s">
        <v>870</v>
      </c>
      <c r="I81" s="378"/>
      <c r="J81" s="379" t="s">
        <v>129</v>
      </c>
      <c r="K81" s="25"/>
      <c r="L81" s="25"/>
      <c r="M81" s="25"/>
      <c r="N81" s="25"/>
      <c r="O81" s="25"/>
      <c r="P81" s="25"/>
      <c r="Q81" s="25"/>
      <c r="R81" s="25"/>
      <c r="S81" s="378" t="s">
        <v>872</v>
      </c>
      <c r="U81" s="380">
        <f>IF(H46="","",H46)</f>
        <v>0</v>
      </c>
      <c r="V81" s="25"/>
      <c r="W81" s="378" t="s">
        <v>873</v>
      </c>
      <c r="Y81" s="381">
        <f>IF((W46="")*(X46=""),"",SUM(W46:X46))</f>
        <v>50</v>
      </c>
      <c r="Z81" s="11"/>
      <c r="AA81" s="189"/>
      <c r="AB81" s="11"/>
      <c r="AC81" s="264"/>
      <c r="AD81" s="11"/>
      <c r="AE81" s="11"/>
      <c r="AF81" s="11"/>
      <c r="AG81" s="11"/>
      <c r="AH81" s="11"/>
      <c r="AI81" s="11"/>
      <c r="AJ81" s="11"/>
      <c r="AK81" s="11"/>
    </row>
    <row r="82" ht="13.5" customHeight="1">
      <c r="A82" s="382"/>
      <c r="B82" s="383" t="s">
        <v>1397</v>
      </c>
      <c r="C82" s="25"/>
      <c r="D82" s="25"/>
      <c r="E82" s="25"/>
      <c r="F82" s="25"/>
      <c r="G82" s="25"/>
      <c r="H82" s="25"/>
      <c r="I82" s="25"/>
      <c r="J82" s="25"/>
      <c r="K82" s="25"/>
      <c r="L82" s="25"/>
      <c r="M82" s="25"/>
      <c r="N82" s="25"/>
      <c r="O82" s="25"/>
      <c r="P82" s="25"/>
      <c r="Q82" s="25"/>
      <c r="R82" s="25"/>
      <c r="S82" s="25"/>
      <c r="T82" s="25"/>
      <c r="U82" s="25"/>
      <c r="V82" s="25"/>
      <c r="W82" s="25"/>
      <c r="X82" s="25"/>
      <c r="Y82" s="25"/>
      <c r="Z82" s="11"/>
      <c r="AA82" s="189"/>
      <c r="AB82" s="11"/>
      <c r="AC82" s="264"/>
      <c r="AD82" s="11"/>
      <c r="AE82" s="11"/>
      <c r="AF82" s="11"/>
      <c r="AG82" s="11"/>
      <c r="AH82" s="11"/>
      <c r="AI82" s="11"/>
      <c r="AJ82" s="11"/>
      <c r="AK82" s="11"/>
    </row>
    <row r="83" ht="13.5" customHeight="1">
      <c r="A83" s="376">
        <f>A47</f>
        <v>7</v>
      </c>
      <c r="B83" s="377" t="str">
        <f>IF(B47="","",B47)</f>
        <v/>
      </c>
      <c r="H83" s="378" t="s">
        <v>870</v>
      </c>
      <c r="I83" s="378"/>
      <c r="J83" s="387"/>
      <c r="K83" s="25"/>
      <c r="L83" s="25"/>
      <c r="M83" s="25"/>
      <c r="N83" s="25"/>
      <c r="O83" s="25"/>
      <c r="P83" s="25"/>
      <c r="Q83" s="25"/>
      <c r="R83" s="25"/>
      <c r="S83" s="378" t="s">
        <v>872</v>
      </c>
      <c r="U83" s="380">
        <f>IF(H47="","",H47)</f>
        <v>0</v>
      </c>
      <c r="V83" s="25"/>
      <c r="W83" s="378" t="s">
        <v>873</v>
      </c>
      <c r="Y83" s="381">
        <f>IF((W47="")*(X47=""),"",SUM(W47:X47))</f>
        <v>0</v>
      </c>
      <c r="Z83" s="11"/>
      <c r="AA83" s="189"/>
      <c r="AB83" s="11"/>
      <c r="AC83" s="264"/>
      <c r="AD83" s="11"/>
      <c r="AE83" s="11"/>
      <c r="AF83" s="11"/>
      <c r="AG83" s="11"/>
      <c r="AH83" s="11"/>
      <c r="AI83" s="11"/>
      <c r="AJ83" s="11"/>
      <c r="AK83" s="11"/>
    </row>
    <row r="84" ht="13.5" customHeight="1">
      <c r="A84" s="382"/>
      <c r="B84" s="388" t="s">
        <v>887</v>
      </c>
      <c r="C84" s="25"/>
      <c r="D84" s="25"/>
      <c r="E84" s="25"/>
      <c r="F84" s="25"/>
      <c r="G84" s="25"/>
      <c r="H84" s="25"/>
      <c r="I84" s="25"/>
      <c r="J84" s="25"/>
      <c r="K84" s="25"/>
      <c r="L84" s="25"/>
      <c r="M84" s="25"/>
      <c r="N84" s="25"/>
      <c r="O84" s="25"/>
      <c r="P84" s="25"/>
      <c r="Q84" s="25"/>
      <c r="R84" s="25"/>
      <c r="S84" s="25"/>
      <c r="T84" s="25"/>
      <c r="U84" s="25"/>
      <c r="V84" s="25"/>
      <c r="W84" s="25"/>
      <c r="X84" s="25"/>
      <c r="Y84" s="25"/>
      <c r="Z84" s="11"/>
      <c r="AA84" s="189"/>
      <c r="AB84" s="11"/>
      <c r="AC84" s="264"/>
      <c r="AD84" s="11"/>
      <c r="AE84" s="11"/>
      <c r="AF84" s="11"/>
      <c r="AG84" s="11"/>
      <c r="AH84" s="11"/>
      <c r="AI84" s="11"/>
      <c r="AJ84" s="11"/>
      <c r="AK84" s="11"/>
    </row>
    <row r="85" ht="13.5" customHeight="1">
      <c r="A85" s="376">
        <f>A48</f>
        <v>8</v>
      </c>
      <c r="B85" s="377" t="str">
        <f>IF(B48="","",B48)</f>
        <v/>
      </c>
      <c r="H85" s="378" t="s">
        <v>870</v>
      </c>
      <c r="I85" s="378"/>
      <c r="J85" s="387"/>
      <c r="K85" s="25"/>
      <c r="L85" s="25"/>
      <c r="M85" s="25"/>
      <c r="N85" s="25"/>
      <c r="O85" s="25"/>
      <c r="P85" s="25"/>
      <c r="Q85" s="25"/>
      <c r="R85" s="25"/>
      <c r="S85" s="378" t="s">
        <v>872</v>
      </c>
      <c r="U85" s="380">
        <f>IF(H48="","",H48)</f>
        <v>0</v>
      </c>
      <c r="V85" s="25"/>
      <c r="W85" s="378" t="s">
        <v>873</v>
      </c>
      <c r="Y85" s="381">
        <f>IF((W48="")*(X48=""),"",SUM(W48:X48))</f>
        <v>0</v>
      </c>
      <c r="Z85" s="11"/>
      <c r="AA85" s="189"/>
      <c r="AB85" s="11"/>
      <c r="AC85" s="264"/>
      <c r="AD85" s="11"/>
      <c r="AE85" s="11"/>
      <c r="AF85" s="11"/>
      <c r="AG85" s="11"/>
      <c r="AH85" s="11"/>
      <c r="AI85" s="11"/>
      <c r="AJ85" s="11"/>
      <c r="AK85" s="11"/>
    </row>
    <row r="86" ht="13.5" customHeight="1">
      <c r="A86" s="382"/>
      <c r="B86" s="388" t="s">
        <v>887</v>
      </c>
      <c r="C86" s="25"/>
      <c r="D86" s="25"/>
      <c r="E86" s="25"/>
      <c r="F86" s="25"/>
      <c r="G86" s="25"/>
      <c r="H86" s="25"/>
      <c r="I86" s="25"/>
      <c r="J86" s="25"/>
      <c r="K86" s="25"/>
      <c r="L86" s="25"/>
      <c r="M86" s="25"/>
      <c r="N86" s="25"/>
      <c r="O86" s="25"/>
      <c r="P86" s="25"/>
      <c r="Q86" s="25"/>
      <c r="R86" s="25"/>
      <c r="S86" s="25"/>
      <c r="T86" s="25"/>
      <c r="U86" s="25"/>
      <c r="V86" s="25"/>
      <c r="W86" s="25"/>
      <c r="X86" s="25"/>
      <c r="Y86" s="25"/>
      <c r="Z86" s="11"/>
      <c r="AA86" s="189"/>
      <c r="AB86" s="11"/>
      <c r="AC86" s="264"/>
      <c r="AD86" s="11"/>
      <c r="AE86" s="11"/>
      <c r="AF86" s="11"/>
      <c r="AG86" s="11"/>
      <c r="AH86" s="11"/>
      <c r="AI86" s="11"/>
      <c r="AJ86" s="11"/>
      <c r="AK86" s="11"/>
    </row>
    <row r="87" ht="13.5" customHeight="1">
      <c r="A87" s="376">
        <f>A49</f>
        <v>9</v>
      </c>
      <c r="B87" s="377" t="str">
        <f>IF(B49="","",B49)</f>
        <v/>
      </c>
      <c r="H87" s="378" t="s">
        <v>870</v>
      </c>
      <c r="I87" s="378"/>
      <c r="J87" s="387"/>
      <c r="K87" s="25"/>
      <c r="L87" s="25"/>
      <c r="M87" s="25"/>
      <c r="N87" s="25"/>
      <c r="O87" s="25"/>
      <c r="P87" s="25"/>
      <c r="Q87" s="25"/>
      <c r="R87" s="25"/>
      <c r="S87" s="378" t="s">
        <v>872</v>
      </c>
      <c r="U87" s="380">
        <f>IF(H49="","",H49)</f>
        <v>0</v>
      </c>
      <c r="V87" s="25"/>
      <c r="W87" s="378" t="s">
        <v>873</v>
      </c>
      <c r="Y87" s="381">
        <f>IF((W49="")*(X49=""),"",SUM(W49:X49))</f>
        <v>0</v>
      </c>
      <c r="Z87" s="11"/>
      <c r="AA87" s="189"/>
      <c r="AB87" s="11"/>
      <c r="AC87" s="264"/>
      <c r="AD87" s="11"/>
      <c r="AE87" s="11"/>
      <c r="AF87" s="11"/>
      <c r="AG87" s="11"/>
      <c r="AH87" s="11"/>
      <c r="AI87" s="11"/>
      <c r="AJ87" s="11"/>
      <c r="AK87" s="11"/>
    </row>
    <row r="88" ht="13.5" customHeight="1">
      <c r="A88" s="382"/>
      <c r="B88" s="388" t="s">
        <v>887</v>
      </c>
      <c r="C88" s="25"/>
      <c r="D88" s="25"/>
      <c r="E88" s="25"/>
      <c r="F88" s="25"/>
      <c r="G88" s="25"/>
      <c r="H88" s="25"/>
      <c r="I88" s="25"/>
      <c r="J88" s="25"/>
      <c r="K88" s="25"/>
      <c r="L88" s="25"/>
      <c r="M88" s="25"/>
      <c r="N88" s="25"/>
      <c r="O88" s="25"/>
      <c r="P88" s="25"/>
      <c r="Q88" s="25"/>
      <c r="R88" s="25"/>
      <c r="S88" s="25"/>
      <c r="T88" s="25"/>
      <c r="U88" s="25"/>
      <c r="V88" s="25"/>
      <c r="W88" s="25"/>
      <c r="X88" s="25"/>
      <c r="Y88" s="25"/>
      <c r="Z88" s="11"/>
      <c r="AA88" s="189"/>
      <c r="AB88" s="11"/>
      <c r="AC88" s="264"/>
      <c r="AD88" s="11"/>
      <c r="AE88" s="11"/>
      <c r="AF88" s="11"/>
      <c r="AG88" s="11"/>
      <c r="AH88" s="11"/>
      <c r="AI88" s="11"/>
      <c r="AJ88" s="11"/>
      <c r="AK88" s="11"/>
    </row>
    <row r="89" ht="13.5" customHeight="1">
      <c r="A89" s="376">
        <f>A50</f>
        <v>10</v>
      </c>
      <c r="B89" s="377" t="str">
        <f>IF(B50="","",B50)</f>
        <v/>
      </c>
      <c r="H89" s="378" t="s">
        <v>870</v>
      </c>
      <c r="I89" s="378"/>
      <c r="J89" s="387"/>
      <c r="K89" s="25"/>
      <c r="L89" s="25"/>
      <c r="M89" s="25"/>
      <c r="N89" s="25"/>
      <c r="O89" s="25"/>
      <c r="P89" s="25"/>
      <c r="Q89" s="25"/>
      <c r="R89" s="25"/>
      <c r="S89" s="378" t="s">
        <v>872</v>
      </c>
      <c r="U89" s="380">
        <f>IF(H50="","",H50)</f>
        <v>0</v>
      </c>
      <c r="V89" s="25"/>
      <c r="W89" s="378" t="s">
        <v>873</v>
      </c>
      <c r="Y89" s="381">
        <f>IF((W50="")*(X50=""),"",SUM(W50:X50))</f>
        <v>0</v>
      </c>
      <c r="Z89" s="11"/>
      <c r="AA89" s="189"/>
      <c r="AB89" s="11"/>
      <c r="AC89" s="264"/>
      <c r="AD89" s="11"/>
      <c r="AE89" s="11"/>
      <c r="AF89" s="11"/>
      <c r="AG89" s="11"/>
      <c r="AH89" s="11"/>
      <c r="AI89" s="11"/>
      <c r="AJ89" s="11"/>
      <c r="AK89" s="11"/>
    </row>
    <row r="90" ht="13.5" customHeight="1">
      <c r="A90" s="382"/>
      <c r="B90" s="388" t="s">
        <v>887</v>
      </c>
      <c r="C90" s="25"/>
      <c r="D90" s="25"/>
      <c r="E90" s="25"/>
      <c r="F90" s="25"/>
      <c r="G90" s="25"/>
      <c r="H90" s="25"/>
      <c r="I90" s="25"/>
      <c r="J90" s="25"/>
      <c r="K90" s="25"/>
      <c r="L90" s="25"/>
      <c r="M90" s="25"/>
      <c r="N90" s="25"/>
      <c r="O90" s="25"/>
      <c r="P90" s="25"/>
      <c r="Q90" s="25"/>
      <c r="R90" s="25"/>
      <c r="S90" s="25"/>
      <c r="T90" s="25"/>
      <c r="U90" s="25"/>
      <c r="V90" s="25"/>
      <c r="W90" s="25"/>
      <c r="X90" s="25"/>
      <c r="Y90" s="25"/>
      <c r="Z90" s="11"/>
      <c r="AA90" s="189"/>
      <c r="AB90" s="11"/>
      <c r="AC90" s="264"/>
      <c r="AD90" s="11"/>
      <c r="AE90" s="11"/>
      <c r="AF90" s="11"/>
      <c r="AG90" s="11"/>
      <c r="AH90" s="11"/>
      <c r="AI90" s="11"/>
      <c r="AJ90" s="11"/>
      <c r="AK90" s="11"/>
    </row>
    <row r="91" ht="13.5" customHeight="1">
      <c r="A91" s="376">
        <f>A51</f>
        <v>11</v>
      </c>
      <c r="B91" s="377" t="str">
        <f>IF(B51="","",B51)</f>
        <v/>
      </c>
      <c r="H91" s="378" t="s">
        <v>870</v>
      </c>
      <c r="I91" s="378"/>
      <c r="J91" s="387"/>
      <c r="K91" s="25"/>
      <c r="L91" s="25"/>
      <c r="M91" s="25"/>
      <c r="N91" s="25"/>
      <c r="O91" s="25"/>
      <c r="P91" s="25"/>
      <c r="Q91" s="25"/>
      <c r="R91" s="25"/>
      <c r="S91" s="378" t="s">
        <v>872</v>
      </c>
      <c r="U91" s="380">
        <f>IF(H51="","",H51)</f>
        <v>0</v>
      </c>
      <c r="V91" s="25"/>
      <c r="W91" s="378" t="s">
        <v>873</v>
      </c>
      <c r="Y91" s="381">
        <f>IF((W51="")*(X51=""),"",SUM(W51:X51))</f>
        <v>0</v>
      </c>
      <c r="Z91" s="11"/>
      <c r="AA91" s="189"/>
      <c r="AB91" s="11"/>
      <c r="AC91" s="264"/>
      <c r="AD91" s="11"/>
      <c r="AE91" s="11"/>
      <c r="AF91" s="11"/>
      <c r="AG91" s="11"/>
      <c r="AH91" s="11"/>
      <c r="AI91" s="11"/>
      <c r="AJ91" s="11"/>
      <c r="AK91" s="11"/>
    </row>
    <row r="92" ht="13.5" customHeight="1">
      <c r="A92" s="382"/>
      <c r="B92" s="388" t="s">
        <v>887</v>
      </c>
      <c r="C92" s="25"/>
      <c r="D92" s="25"/>
      <c r="E92" s="25"/>
      <c r="F92" s="25"/>
      <c r="G92" s="25"/>
      <c r="H92" s="25"/>
      <c r="I92" s="25"/>
      <c r="J92" s="25"/>
      <c r="K92" s="25"/>
      <c r="L92" s="25"/>
      <c r="M92" s="25"/>
      <c r="N92" s="25"/>
      <c r="O92" s="25"/>
      <c r="P92" s="25"/>
      <c r="Q92" s="25"/>
      <c r="R92" s="25"/>
      <c r="S92" s="25"/>
      <c r="T92" s="25"/>
      <c r="U92" s="25"/>
      <c r="V92" s="25"/>
      <c r="W92" s="25"/>
      <c r="X92" s="25"/>
      <c r="Y92" s="25"/>
      <c r="Z92" s="11"/>
      <c r="AA92" s="189"/>
      <c r="AB92" s="11"/>
      <c r="AC92" s="264"/>
      <c r="AD92" s="11"/>
      <c r="AE92" s="11"/>
      <c r="AF92" s="11"/>
      <c r="AG92" s="11"/>
      <c r="AH92" s="11"/>
      <c r="AI92" s="11"/>
      <c r="AJ92" s="11"/>
      <c r="AK92" s="11"/>
    </row>
    <row r="93" ht="13.5" customHeight="1">
      <c r="A93" s="389">
        <f>A52</f>
        <v>12</v>
      </c>
      <c r="B93" s="390" t="str">
        <f>IF(B52="","",B52)</f>
        <v/>
      </c>
      <c r="C93" s="32"/>
      <c r="D93" s="32"/>
      <c r="E93" s="32"/>
      <c r="F93" s="32"/>
      <c r="G93" s="32"/>
      <c r="H93" s="391" t="s">
        <v>870</v>
      </c>
      <c r="I93" s="391"/>
      <c r="J93" s="392"/>
      <c r="K93" s="128"/>
      <c r="L93" s="128"/>
      <c r="M93" s="128"/>
      <c r="N93" s="128"/>
      <c r="O93" s="128"/>
      <c r="P93" s="128"/>
      <c r="Q93" s="128"/>
      <c r="R93" s="128"/>
      <c r="S93" s="391" t="s">
        <v>872</v>
      </c>
      <c r="T93" s="32"/>
      <c r="U93" s="393">
        <f>IF(H52="","",H52)</f>
        <v>0</v>
      </c>
      <c r="V93" s="128"/>
      <c r="W93" s="391" t="s">
        <v>873</v>
      </c>
      <c r="X93" s="32"/>
      <c r="Y93" s="394">
        <f>IF((W52="")*(X52=""),"",SUM(W52:X52))</f>
        <v>0</v>
      </c>
      <c r="Z93" s="11"/>
      <c r="AA93" s="189"/>
      <c r="AB93" s="11"/>
      <c r="AC93" s="264"/>
      <c r="AD93" s="11"/>
      <c r="AE93" s="11"/>
      <c r="AF93" s="11"/>
      <c r="AG93" s="11"/>
      <c r="AH93" s="11"/>
      <c r="AI93" s="11"/>
      <c r="AJ93" s="11"/>
      <c r="AK93" s="11"/>
    </row>
    <row r="94" ht="13.5" customHeight="1">
      <c r="A94" s="382"/>
      <c r="B94" s="388" t="s">
        <v>887</v>
      </c>
      <c r="C94" s="25"/>
      <c r="D94" s="25"/>
      <c r="E94" s="25"/>
      <c r="F94" s="25"/>
      <c r="G94" s="25"/>
      <c r="H94" s="25"/>
      <c r="I94" s="25"/>
      <c r="J94" s="25"/>
      <c r="K94" s="25"/>
      <c r="L94" s="25"/>
      <c r="M94" s="25"/>
      <c r="N94" s="25"/>
      <c r="O94" s="25"/>
      <c r="P94" s="25"/>
      <c r="Q94" s="25"/>
      <c r="R94" s="25"/>
      <c r="S94" s="25"/>
      <c r="T94" s="25"/>
      <c r="U94" s="25"/>
      <c r="V94" s="25"/>
      <c r="W94" s="25"/>
      <c r="X94" s="25"/>
      <c r="Y94" s="25"/>
      <c r="Z94" s="11"/>
      <c r="AA94" s="189"/>
      <c r="AB94" s="11"/>
      <c r="AC94" s="264"/>
      <c r="AD94" s="11"/>
      <c r="AE94" s="11"/>
      <c r="AF94" s="11"/>
      <c r="AG94" s="11"/>
      <c r="AH94" s="11"/>
      <c r="AI94" s="11"/>
      <c r="AJ94" s="11"/>
      <c r="AK94" s="11"/>
    </row>
    <row r="95" ht="13.5" customHeight="1">
      <c r="A95" s="389">
        <f>A53</f>
        <v>13</v>
      </c>
      <c r="B95" s="390" t="str">
        <f>IF(B53="","",B53)</f>
        <v/>
      </c>
      <c r="C95" s="32"/>
      <c r="D95" s="32"/>
      <c r="E95" s="32"/>
      <c r="F95" s="32"/>
      <c r="G95" s="32"/>
      <c r="H95" s="391" t="s">
        <v>870</v>
      </c>
      <c r="I95" s="391"/>
      <c r="J95" s="392"/>
      <c r="K95" s="128"/>
      <c r="L95" s="128"/>
      <c r="M95" s="128"/>
      <c r="N95" s="128"/>
      <c r="O95" s="128"/>
      <c r="P95" s="128"/>
      <c r="Q95" s="128"/>
      <c r="R95" s="128"/>
      <c r="S95" s="391" t="s">
        <v>872</v>
      </c>
      <c r="T95" s="32"/>
      <c r="U95" s="393">
        <f>IF(H53="","",H53)</f>
        <v>0</v>
      </c>
      <c r="V95" s="128"/>
      <c r="W95" s="391" t="s">
        <v>873</v>
      </c>
      <c r="X95" s="32"/>
      <c r="Y95" s="394">
        <f>IF((W53="")*(X53=""),"",SUM(W53:X53))</f>
        <v>0</v>
      </c>
      <c r="Z95" s="11"/>
      <c r="AA95" s="189"/>
      <c r="AB95" s="11"/>
      <c r="AC95" s="264"/>
      <c r="AD95" s="11"/>
      <c r="AE95" s="11"/>
      <c r="AF95" s="11"/>
      <c r="AG95" s="11"/>
      <c r="AH95" s="11"/>
      <c r="AI95" s="11"/>
      <c r="AJ95" s="11"/>
      <c r="AK95" s="11"/>
    </row>
    <row r="96" ht="13.5" customHeight="1">
      <c r="A96" s="382"/>
      <c r="B96" s="388" t="s">
        <v>887</v>
      </c>
      <c r="C96" s="25"/>
      <c r="D96" s="25"/>
      <c r="E96" s="25"/>
      <c r="F96" s="25"/>
      <c r="G96" s="25"/>
      <c r="H96" s="25"/>
      <c r="I96" s="25"/>
      <c r="J96" s="25"/>
      <c r="K96" s="25"/>
      <c r="L96" s="25"/>
      <c r="M96" s="25"/>
      <c r="N96" s="25"/>
      <c r="O96" s="25"/>
      <c r="P96" s="25"/>
      <c r="Q96" s="25"/>
      <c r="R96" s="25"/>
      <c r="S96" s="25"/>
      <c r="T96" s="25"/>
      <c r="U96" s="25"/>
      <c r="V96" s="25"/>
      <c r="W96" s="25"/>
      <c r="X96" s="25"/>
      <c r="Y96" s="25"/>
      <c r="Z96" s="11"/>
      <c r="AA96" s="189"/>
      <c r="AB96" s="11"/>
      <c r="AC96" s="264"/>
      <c r="AD96" s="11"/>
      <c r="AE96" s="11"/>
      <c r="AF96" s="11"/>
      <c r="AG96" s="11"/>
      <c r="AH96" s="11"/>
      <c r="AI96" s="11"/>
      <c r="AJ96" s="11"/>
      <c r="AK96" s="11"/>
    </row>
    <row r="97" ht="13.5" customHeight="1">
      <c r="A97" s="389">
        <f>A54</f>
        <v>14</v>
      </c>
      <c r="B97" s="390" t="str">
        <f>IF(B54="","",B54)</f>
        <v/>
      </c>
      <c r="C97" s="32"/>
      <c r="D97" s="32"/>
      <c r="E97" s="32"/>
      <c r="F97" s="32"/>
      <c r="G97" s="32"/>
      <c r="H97" s="391" t="s">
        <v>870</v>
      </c>
      <c r="I97" s="391"/>
      <c r="J97" s="395"/>
      <c r="K97" s="128"/>
      <c r="L97" s="128"/>
      <c r="M97" s="128"/>
      <c r="N97" s="128"/>
      <c r="O97" s="128"/>
      <c r="P97" s="128"/>
      <c r="Q97" s="128"/>
      <c r="R97" s="128"/>
      <c r="S97" s="391" t="s">
        <v>872</v>
      </c>
      <c r="T97" s="32"/>
      <c r="U97" s="393">
        <f>IF(H54="","",H54)</f>
        <v>0</v>
      </c>
      <c r="V97" s="128"/>
      <c r="W97" s="391" t="s">
        <v>873</v>
      </c>
      <c r="X97" s="32"/>
      <c r="Y97" s="394">
        <f>IF((W54="")*(X54=""),"",SUM(W54:X54))</f>
        <v>0</v>
      </c>
      <c r="Z97" s="11"/>
      <c r="AA97" s="189"/>
      <c r="AB97" s="11"/>
      <c r="AC97" s="264"/>
      <c r="AD97" s="11"/>
      <c r="AE97" s="11"/>
      <c r="AF97" s="11"/>
      <c r="AG97" s="11"/>
      <c r="AH97" s="11"/>
      <c r="AI97" s="11"/>
      <c r="AJ97" s="11"/>
      <c r="AK97" s="11"/>
    </row>
    <row r="98" ht="13.5" customHeight="1">
      <c r="A98" s="382"/>
      <c r="B98" s="388" t="s">
        <v>887</v>
      </c>
      <c r="C98" s="25"/>
      <c r="D98" s="25"/>
      <c r="E98" s="25"/>
      <c r="F98" s="25"/>
      <c r="G98" s="25"/>
      <c r="H98" s="25"/>
      <c r="I98" s="25"/>
      <c r="J98" s="25"/>
      <c r="K98" s="25"/>
      <c r="L98" s="25"/>
      <c r="M98" s="25"/>
      <c r="N98" s="25"/>
      <c r="O98" s="25"/>
      <c r="P98" s="25"/>
      <c r="Q98" s="25"/>
      <c r="R98" s="25"/>
      <c r="S98" s="25"/>
      <c r="T98" s="25"/>
      <c r="U98" s="25"/>
      <c r="V98" s="25"/>
      <c r="W98" s="25"/>
      <c r="X98" s="25"/>
      <c r="Y98" s="25"/>
      <c r="Z98" s="11"/>
      <c r="AA98" s="189"/>
      <c r="AB98" s="11"/>
      <c r="AC98" s="264"/>
      <c r="AD98" s="11"/>
      <c r="AE98" s="11"/>
      <c r="AF98" s="11"/>
      <c r="AG98" s="11"/>
      <c r="AH98" s="11"/>
      <c r="AI98" s="11"/>
      <c r="AJ98" s="11"/>
      <c r="AK98" s="11"/>
    </row>
    <row r="99" ht="13.5" customHeight="1">
      <c r="A99" s="389">
        <f>A55</f>
        <v>15</v>
      </c>
      <c r="B99" s="390" t="str">
        <f>IF(B55="","",B55)</f>
        <v/>
      </c>
      <c r="C99" s="32"/>
      <c r="D99" s="32"/>
      <c r="E99" s="32"/>
      <c r="F99" s="32"/>
      <c r="G99" s="32"/>
      <c r="H99" s="391" t="s">
        <v>870</v>
      </c>
      <c r="I99" s="391"/>
      <c r="J99" s="395"/>
      <c r="K99" s="128"/>
      <c r="L99" s="128"/>
      <c r="M99" s="128"/>
      <c r="N99" s="128"/>
      <c r="O99" s="128"/>
      <c r="P99" s="128"/>
      <c r="Q99" s="128"/>
      <c r="R99" s="128"/>
      <c r="S99" s="391" t="s">
        <v>872</v>
      </c>
      <c r="T99" s="32"/>
      <c r="U99" s="393">
        <f>IF(H55="","",H55)</f>
        <v>0</v>
      </c>
      <c r="V99" s="128"/>
      <c r="W99" s="391" t="s">
        <v>873</v>
      </c>
      <c r="X99" s="32"/>
      <c r="Y99" s="394">
        <f>IF((W55="")*(X55=""),"",SUM(W55:X55))</f>
        <v>0</v>
      </c>
      <c r="Z99" s="11"/>
      <c r="AA99" s="189"/>
      <c r="AB99" s="11"/>
      <c r="AC99" s="264"/>
      <c r="AD99" s="11"/>
      <c r="AE99" s="11"/>
      <c r="AF99" s="11"/>
      <c r="AG99" s="11"/>
      <c r="AH99" s="11"/>
      <c r="AI99" s="11"/>
      <c r="AJ99" s="11"/>
      <c r="AK99" s="11"/>
    </row>
    <row r="100" ht="13.5" customHeight="1">
      <c r="A100" s="382"/>
      <c r="B100" s="388" t="s">
        <v>887</v>
      </c>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11"/>
      <c r="AA100" s="189"/>
      <c r="AB100" s="11"/>
      <c r="AC100" s="264"/>
      <c r="AD100" s="11"/>
      <c r="AE100" s="11"/>
      <c r="AF100" s="11"/>
      <c r="AG100" s="11"/>
      <c r="AH100" s="11"/>
      <c r="AI100" s="11"/>
      <c r="AJ100" s="11"/>
      <c r="AK100" s="11"/>
    </row>
    <row r="101" ht="13.5" customHeight="1">
      <c r="A101" s="389">
        <f>A56</f>
        <v>16</v>
      </c>
      <c r="B101" s="390" t="str">
        <f>IF(B56="","",B56)</f>
        <v/>
      </c>
      <c r="C101" s="32"/>
      <c r="D101" s="32"/>
      <c r="E101" s="32"/>
      <c r="F101" s="32"/>
      <c r="G101" s="32"/>
      <c r="H101" s="391" t="s">
        <v>870</v>
      </c>
      <c r="I101" s="391"/>
      <c r="J101" s="395"/>
      <c r="K101" s="128"/>
      <c r="L101" s="128"/>
      <c r="M101" s="128"/>
      <c r="N101" s="128"/>
      <c r="O101" s="128"/>
      <c r="P101" s="128"/>
      <c r="Q101" s="128"/>
      <c r="R101" s="128"/>
      <c r="S101" s="391" t="s">
        <v>872</v>
      </c>
      <c r="T101" s="32"/>
      <c r="U101" s="393">
        <f>IF(H56="","",H56)</f>
        <v>0</v>
      </c>
      <c r="V101" s="128"/>
      <c r="W101" s="391" t="s">
        <v>873</v>
      </c>
      <c r="X101" s="32"/>
      <c r="Y101" s="394">
        <f>IF((W56="")*(X56=""),"",SUM(W56:X56))</f>
        <v>0</v>
      </c>
      <c r="Z101" s="11"/>
      <c r="AA101" s="189"/>
      <c r="AB101" s="11"/>
      <c r="AC101" s="264"/>
      <c r="AD101" s="11"/>
      <c r="AE101" s="11"/>
      <c r="AF101" s="11"/>
      <c r="AG101" s="11"/>
      <c r="AH101" s="11"/>
      <c r="AI101" s="11"/>
      <c r="AJ101" s="11"/>
      <c r="AK101" s="11"/>
    </row>
    <row r="102" ht="13.5" customHeight="1">
      <c r="A102" s="382"/>
      <c r="B102" s="388" t="s">
        <v>887</v>
      </c>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11"/>
      <c r="AA102" s="189"/>
      <c r="AB102" s="11"/>
      <c r="AC102" s="264"/>
      <c r="AD102" s="11"/>
      <c r="AE102" s="11"/>
      <c r="AF102" s="11"/>
      <c r="AG102" s="11"/>
      <c r="AH102" s="11"/>
      <c r="AI102" s="11"/>
      <c r="AJ102" s="11"/>
      <c r="AK102" s="11"/>
    </row>
    <row r="103" ht="13.5" customHeight="1">
      <c r="A103" s="389">
        <f>A57</f>
        <v>17</v>
      </c>
      <c r="B103" s="390" t="str">
        <f>IF(B57="","",B57)</f>
        <v/>
      </c>
      <c r="C103" s="32"/>
      <c r="D103" s="32"/>
      <c r="E103" s="32"/>
      <c r="F103" s="32"/>
      <c r="G103" s="32"/>
      <c r="H103" s="391" t="s">
        <v>870</v>
      </c>
      <c r="I103" s="391"/>
      <c r="J103" s="395"/>
      <c r="K103" s="128"/>
      <c r="L103" s="128"/>
      <c r="M103" s="128"/>
      <c r="N103" s="128"/>
      <c r="O103" s="128"/>
      <c r="P103" s="128"/>
      <c r="Q103" s="128"/>
      <c r="R103" s="128"/>
      <c r="S103" s="391" t="s">
        <v>872</v>
      </c>
      <c r="T103" s="32"/>
      <c r="U103" s="393">
        <f>IF(H57="","",H57)</f>
        <v>0</v>
      </c>
      <c r="V103" s="128"/>
      <c r="W103" s="391" t="s">
        <v>873</v>
      </c>
      <c r="X103" s="32"/>
      <c r="Y103" s="394">
        <f>IF((W57="")*(X57=""),"",SUM(W57:X57))</f>
        <v>0</v>
      </c>
      <c r="Z103" s="11"/>
      <c r="AA103" s="189"/>
      <c r="AB103" s="11"/>
      <c r="AC103" s="264"/>
      <c r="AD103" s="11"/>
      <c r="AE103" s="11"/>
      <c r="AF103" s="11"/>
      <c r="AG103" s="11"/>
      <c r="AH103" s="11"/>
      <c r="AI103" s="11"/>
      <c r="AJ103" s="11"/>
      <c r="AK103" s="11"/>
    </row>
    <row r="104" ht="13.5" customHeight="1">
      <c r="A104" s="382"/>
      <c r="B104" s="388" t="s">
        <v>887</v>
      </c>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11"/>
      <c r="AA104" s="189"/>
      <c r="AB104" s="11"/>
      <c r="AC104" s="264"/>
      <c r="AD104" s="11"/>
      <c r="AE104" s="11"/>
      <c r="AF104" s="11"/>
      <c r="AG104" s="11"/>
      <c r="AH104" s="11"/>
      <c r="AI104" s="11"/>
      <c r="AJ104" s="11"/>
      <c r="AK104" s="11"/>
    </row>
    <row r="105" ht="13.5" customHeight="1">
      <c r="A105" s="389">
        <f>A58</f>
        <v>18</v>
      </c>
      <c r="B105" s="390" t="str">
        <f>IF(B58="","",B58)</f>
        <v/>
      </c>
      <c r="C105" s="32"/>
      <c r="D105" s="32"/>
      <c r="E105" s="32"/>
      <c r="F105" s="32"/>
      <c r="G105" s="32"/>
      <c r="H105" s="391" t="s">
        <v>870</v>
      </c>
      <c r="I105" s="391"/>
      <c r="J105" s="395"/>
      <c r="K105" s="128"/>
      <c r="L105" s="128"/>
      <c r="M105" s="128"/>
      <c r="N105" s="128"/>
      <c r="O105" s="128"/>
      <c r="P105" s="128"/>
      <c r="Q105" s="128"/>
      <c r="R105" s="128"/>
      <c r="S105" s="391" t="s">
        <v>872</v>
      </c>
      <c r="T105" s="32"/>
      <c r="U105" s="393">
        <f>IF(H58="","",H58)</f>
        <v>0</v>
      </c>
      <c r="V105" s="128"/>
      <c r="W105" s="391" t="s">
        <v>873</v>
      </c>
      <c r="X105" s="32"/>
      <c r="Y105" s="394">
        <f>IF((W58="")*(X58=""),"",SUM(W58:X58))</f>
        <v>0</v>
      </c>
      <c r="Z105" s="11"/>
      <c r="AA105" s="189"/>
      <c r="AB105" s="11"/>
      <c r="AC105" s="264"/>
      <c r="AD105" s="11"/>
      <c r="AE105" s="11"/>
      <c r="AF105" s="11"/>
      <c r="AG105" s="11"/>
      <c r="AH105" s="11"/>
      <c r="AI105" s="11"/>
      <c r="AJ105" s="11"/>
      <c r="AK105" s="11"/>
    </row>
    <row r="106" ht="13.5" customHeight="1">
      <c r="A106" s="382"/>
      <c r="B106" s="388" t="s">
        <v>887</v>
      </c>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11"/>
      <c r="AA106" s="189"/>
      <c r="AB106" s="11"/>
      <c r="AC106" s="264"/>
      <c r="AD106" s="11"/>
      <c r="AE106" s="11"/>
      <c r="AF106" s="11"/>
      <c r="AG106" s="11"/>
      <c r="AH106" s="11"/>
      <c r="AI106" s="11"/>
      <c r="AJ106" s="11"/>
      <c r="AK106" s="11"/>
    </row>
    <row r="107" ht="13.5" customHeight="1">
      <c r="A107" s="389">
        <f>A59</f>
        <v>19</v>
      </c>
      <c r="B107" s="390" t="str">
        <f>IF(B59="","",B59)</f>
        <v/>
      </c>
      <c r="C107" s="32"/>
      <c r="D107" s="32"/>
      <c r="E107" s="32"/>
      <c r="F107" s="32"/>
      <c r="G107" s="32"/>
      <c r="H107" s="391" t="s">
        <v>870</v>
      </c>
      <c r="I107" s="391"/>
      <c r="J107" s="395"/>
      <c r="K107" s="128"/>
      <c r="L107" s="128"/>
      <c r="M107" s="128"/>
      <c r="N107" s="128"/>
      <c r="O107" s="128"/>
      <c r="P107" s="128"/>
      <c r="Q107" s="128"/>
      <c r="R107" s="128"/>
      <c r="S107" s="391" t="s">
        <v>872</v>
      </c>
      <c r="T107" s="32"/>
      <c r="U107" s="393">
        <f>IF(H59="","",H59)</f>
        <v>0</v>
      </c>
      <c r="V107" s="128"/>
      <c r="W107" s="391" t="s">
        <v>873</v>
      </c>
      <c r="X107" s="32"/>
      <c r="Y107" s="394">
        <f>IF((W59="")*(X59=""),"",SUM(W59:X59))</f>
        <v>0</v>
      </c>
      <c r="Z107" s="11"/>
      <c r="AA107" s="189"/>
      <c r="AB107" s="11"/>
      <c r="AC107" s="264"/>
      <c r="AD107" s="11"/>
      <c r="AE107" s="11"/>
      <c r="AF107" s="11"/>
      <c r="AG107" s="11"/>
      <c r="AH107" s="11"/>
      <c r="AI107" s="11"/>
      <c r="AJ107" s="11"/>
      <c r="AK107" s="11"/>
    </row>
    <row r="108" ht="13.5" customHeight="1">
      <c r="A108" s="382"/>
      <c r="B108" s="388" t="s">
        <v>887</v>
      </c>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11"/>
      <c r="AA108" s="189"/>
      <c r="AB108" s="11"/>
      <c r="AC108" s="264"/>
      <c r="AD108" s="11"/>
      <c r="AE108" s="11"/>
      <c r="AF108" s="11"/>
      <c r="AG108" s="11"/>
      <c r="AH108" s="11"/>
      <c r="AI108" s="11"/>
      <c r="AJ108" s="11"/>
      <c r="AK108" s="11"/>
    </row>
    <row r="109" ht="13.5" customHeight="1">
      <c r="A109" s="389">
        <f>A60</f>
        <v>20</v>
      </c>
      <c r="B109" s="390" t="str">
        <f>IF(B60="","",B60)</f>
        <v/>
      </c>
      <c r="C109" s="32"/>
      <c r="D109" s="32"/>
      <c r="E109" s="32"/>
      <c r="F109" s="32"/>
      <c r="G109" s="32"/>
      <c r="H109" s="391" t="s">
        <v>870</v>
      </c>
      <c r="I109" s="391"/>
      <c r="J109" s="395"/>
      <c r="K109" s="128"/>
      <c r="L109" s="128"/>
      <c r="M109" s="128"/>
      <c r="N109" s="128"/>
      <c r="O109" s="128"/>
      <c r="P109" s="128"/>
      <c r="Q109" s="128"/>
      <c r="R109" s="128"/>
      <c r="S109" s="391" t="s">
        <v>872</v>
      </c>
      <c r="T109" s="32"/>
      <c r="U109" s="393">
        <f>IF(H60="","",H60)</f>
        <v>0</v>
      </c>
      <c r="V109" s="128"/>
      <c r="W109" s="391" t="s">
        <v>873</v>
      </c>
      <c r="X109" s="32"/>
      <c r="Y109" s="394">
        <f>IF((W60="")*(X60=""),"",SUM(W60:X60))</f>
        <v>0</v>
      </c>
      <c r="Z109" s="11"/>
      <c r="AA109" s="189"/>
      <c r="AB109" s="11"/>
      <c r="AC109" s="264"/>
      <c r="AD109" s="11"/>
      <c r="AE109" s="11"/>
      <c r="AF109" s="11"/>
      <c r="AG109" s="11"/>
      <c r="AH109" s="11"/>
      <c r="AI109" s="11"/>
      <c r="AJ109" s="11"/>
      <c r="AK109" s="11"/>
    </row>
    <row r="110" ht="13.5" customHeight="1">
      <c r="A110" s="382"/>
      <c r="B110" s="388" t="s">
        <v>887</v>
      </c>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11"/>
      <c r="AA110" s="189"/>
      <c r="AB110" s="11"/>
      <c r="AC110" s="264"/>
      <c r="AD110" s="11"/>
      <c r="AE110" s="11"/>
      <c r="AF110" s="11"/>
      <c r="AG110" s="11"/>
      <c r="AH110" s="11"/>
      <c r="AI110" s="11"/>
      <c r="AJ110" s="11"/>
      <c r="AK110" s="11"/>
    </row>
    <row r="111" ht="13.5" customHeight="1">
      <c r="A111" s="389">
        <f>A61</f>
        <v>21</v>
      </c>
      <c r="B111" s="390" t="str">
        <f>IF(B61="","",B61)</f>
        <v/>
      </c>
      <c r="C111" s="32"/>
      <c r="D111" s="32"/>
      <c r="E111" s="32"/>
      <c r="F111" s="32"/>
      <c r="G111" s="32"/>
      <c r="H111" s="391" t="s">
        <v>870</v>
      </c>
      <c r="I111" s="391"/>
      <c r="J111" s="395"/>
      <c r="K111" s="128"/>
      <c r="L111" s="128"/>
      <c r="M111" s="128"/>
      <c r="N111" s="128"/>
      <c r="O111" s="128"/>
      <c r="P111" s="128"/>
      <c r="Q111" s="128"/>
      <c r="R111" s="128"/>
      <c r="S111" s="391" t="s">
        <v>872</v>
      </c>
      <c r="T111" s="32"/>
      <c r="U111" s="393">
        <f>IF(H61="","",H61)</f>
        <v>0</v>
      </c>
      <c r="V111" s="128"/>
      <c r="W111" s="391" t="s">
        <v>873</v>
      </c>
      <c r="X111" s="32"/>
      <c r="Y111" s="394">
        <f>IF((W61="")*(X61=""),"",SUM(W61:X61))</f>
        <v>0</v>
      </c>
      <c r="Z111" s="11"/>
      <c r="AA111" s="189"/>
      <c r="AB111" s="11"/>
      <c r="AC111" s="264"/>
      <c r="AD111" s="11"/>
      <c r="AE111" s="11"/>
      <c r="AF111" s="11"/>
      <c r="AG111" s="11"/>
      <c r="AH111" s="11"/>
      <c r="AI111" s="11"/>
      <c r="AJ111" s="11"/>
      <c r="AK111" s="11"/>
    </row>
    <row r="112" ht="13.5" customHeight="1">
      <c r="A112" s="382"/>
      <c r="B112" s="388" t="s">
        <v>887</v>
      </c>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11"/>
      <c r="AA112" s="189"/>
      <c r="AB112" s="11"/>
      <c r="AC112" s="264"/>
      <c r="AD112" s="11"/>
      <c r="AE112" s="11"/>
      <c r="AF112" s="11"/>
      <c r="AG112" s="11"/>
      <c r="AH112" s="11"/>
      <c r="AI112" s="11"/>
      <c r="AJ112" s="11"/>
      <c r="AK112" s="11"/>
    </row>
    <row r="113" ht="13.5" customHeight="1">
      <c r="A113" s="389">
        <f>A62</f>
        <v>22</v>
      </c>
      <c r="B113" s="390" t="str">
        <f>IF(B62="","",B62)</f>
        <v/>
      </c>
      <c r="C113" s="32"/>
      <c r="D113" s="32"/>
      <c r="E113" s="32"/>
      <c r="F113" s="32"/>
      <c r="G113" s="32"/>
      <c r="H113" s="391" t="s">
        <v>870</v>
      </c>
      <c r="I113" s="391"/>
      <c r="J113" s="395"/>
      <c r="K113" s="128"/>
      <c r="L113" s="128"/>
      <c r="M113" s="128"/>
      <c r="N113" s="128"/>
      <c r="O113" s="128"/>
      <c r="P113" s="128"/>
      <c r="Q113" s="128"/>
      <c r="R113" s="128"/>
      <c r="S113" s="391" t="s">
        <v>872</v>
      </c>
      <c r="T113" s="32"/>
      <c r="U113" s="393">
        <f>IF(H62="","",H62)</f>
        <v>0</v>
      </c>
      <c r="V113" s="128"/>
      <c r="W113" s="391" t="s">
        <v>873</v>
      </c>
      <c r="X113" s="32"/>
      <c r="Y113" s="394">
        <f>IF((W62="")*(X62=""),"",SUM(W62:X62))</f>
        <v>0</v>
      </c>
      <c r="Z113" s="11"/>
      <c r="AA113" s="189"/>
      <c r="AB113" s="11"/>
      <c r="AC113" s="264"/>
      <c r="AD113" s="11"/>
      <c r="AE113" s="11"/>
      <c r="AF113" s="11"/>
      <c r="AG113" s="11"/>
      <c r="AH113" s="11"/>
      <c r="AI113" s="11"/>
      <c r="AJ113" s="11"/>
      <c r="AK113" s="11"/>
    </row>
    <row r="114" ht="13.5" customHeight="1">
      <c r="A114" s="382"/>
      <c r="B114" s="388" t="s">
        <v>887</v>
      </c>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11"/>
      <c r="AA114" s="189"/>
      <c r="AB114" s="11"/>
      <c r="AC114" s="264"/>
      <c r="AD114" s="11"/>
      <c r="AE114" s="11"/>
      <c r="AF114" s="11"/>
      <c r="AG114" s="11"/>
      <c r="AH114" s="11"/>
      <c r="AI114" s="11"/>
      <c r="AJ114" s="11"/>
      <c r="AK114" s="11"/>
    </row>
    <row r="115" ht="13.5" customHeight="1">
      <c r="A115" s="389">
        <f>A63</f>
        <v>23</v>
      </c>
      <c r="B115" s="390" t="str">
        <f>IF(B63="","",B63)</f>
        <v/>
      </c>
      <c r="C115" s="32"/>
      <c r="D115" s="32"/>
      <c r="E115" s="32"/>
      <c r="F115" s="32"/>
      <c r="G115" s="32"/>
      <c r="H115" s="391" t="s">
        <v>870</v>
      </c>
      <c r="I115" s="391"/>
      <c r="J115" s="395"/>
      <c r="K115" s="128"/>
      <c r="L115" s="128"/>
      <c r="M115" s="128"/>
      <c r="N115" s="128"/>
      <c r="O115" s="128"/>
      <c r="P115" s="128"/>
      <c r="Q115" s="128"/>
      <c r="R115" s="128"/>
      <c r="S115" s="391" t="s">
        <v>872</v>
      </c>
      <c r="T115" s="32"/>
      <c r="U115" s="393">
        <f>IF(H63="","",H63)</f>
        <v>0</v>
      </c>
      <c r="V115" s="128"/>
      <c r="W115" s="391" t="s">
        <v>873</v>
      </c>
      <c r="X115" s="32"/>
      <c r="Y115" s="394">
        <f>IF((W63="")*(X63=""),"",SUM(W63:X63))</f>
        <v>0</v>
      </c>
      <c r="Z115" s="11"/>
      <c r="AA115" s="189"/>
      <c r="AB115" s="11"/>
      <c r="AC115" s="264"/>
      <c r="AD115" s="11"/>
      <c r="AE115" s="11"/>
      <c r="AF115" s="11"/>
      <c r="AG115" s="11"/>
      <c r="AH115" s="11"/>
      <c r="AI115" s="11"/>
      <c r="AJ115" s="11"/>
      <c r="AK115" s="11"/>
    </row>
    <row r="116" ht="13.5" customHeight="1">
      <c r="A116" s="382"/>
      <c r="B116" s="388" t="s">
        <v>887</v>
      </c>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11"/>
      <c r="AA116" s="189"/>
      <c r="AB116" s="11"/>
      <c r="AC116" s="264"/>
      <c r="AD116" s="11"/>
      <c r="AE116" s="11"/>
      <c r="AF116" s="11"/>
      <c r="AG116" s="11"/>
      <c r="AH116" s="11"/>
      <c r="AI116" s="11"/>
      <c r="AJ116" s="11"/>
      <c r="AK116" s="11"/>
    </row>
    <row r="117" ht="13.5" customHeight="1">
      <c r="A117" s="389">
        <f>A64</f>
        <v>24</v>
      </c>
      <c r="B117" s="390" t="str">
        <f>IF(B64="","",B64)</f>
        <v/>
      </c>
      <c r="C117" s="32"/>
      <c r="D117" s="32"/>
      <c r="E117" s="32"/>
      <c r="F117" s="32"/>
      <c r="G117" s="32"/>
      <c r="H117" s="391" t="s">
        <v>870</v>
      </c>
      <c r="I117" s="391"/>
      <c r="J117" s="395"/>
      <c r="K117" s="128"/>
      <c r="L117" s="128"/>
      <c r="M117" s="128"/>
      <c r="N117" s="128"/>
      <c r="O117" s="128"/>
      <c r="P117" s="128"/>
      <c r="Q117" s="128"/>
      <c r="R117" s="128"/>
      <c r="S117" s="391" t="s">
        <v>872</v>
      </c>
      <c r="T117" s="32"/>
      <c r="U117" s="393">
        <f>IF(H64="","",H64)</f>
        <v>0</v>
      </c>
      <c r="V117" s="128"/>
      <c r="W117" s="391" t="s">
        <v>873</v>
      </c>
      <c r="X117" s="32"/>
      <c r="Y117" s="394">
        <f>IF((W64="")*(X64=""),"",SUM(W64:X64))</f>
        <v>0</v>
      </c>
      <c r="Z117" s="11"/>
      <c r="AA117" s="189"/>
      <c r="AB117" s="11"/>
      <c r="AC117" s="264"/>
      <c r="AD117" s="11"/>
      <c r="AE117" s="11"/>
      <c r="AF117" s="11"/>
      <c r="AG117" s="11"/>
      <c r="AH117" s="11"/>
      <c r="AI117" s="11"/>
      <c r="AJ117" s="11"/>
      <c r="AK117" s="11"/>
    </row>
    <row r="118" ht="13.5" customHeight="1">
      <c r="A118" s="382"/>
      <c r="B118" s="388" t="s">
        <v>887</v>
      </c>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11"/>
      <c r="AA118" s="189"/>
      <c r="AB118" s="11"/>
      <c r="AC118" s="264"/>
      <c r="AD118" s="11"/>
      <c r="AE118" s="11"/>
      <c r="AF118" s="11"/>
      <c r="AG118" s="11"/>
      <c r="AH118" s="11"/>
      <c r="AI118" s="11"/>
      <c r="AJ118" s="11"/>
      <c r="AK118" s="11"/>
    </row>
    <row r="119" ht="13.5" customHeight="1">
      <c r="A119" s="389">
        <f>A65</f>
        <v>25</v>
      </c>
      <c r="B119" s="390" t="str">
        <f>IF(B65="","",B65)</f>
        <v/>
      </c>
      <c r="C119" s="32"/>
      <c r="D119" s="32"/>
      <c r="E119" s="32"/>
      <c r="F119" s="32"/>
      <c r="G119" s="32"/>
      <c r="H119" s="391" t="s">
        <v>870</v>
      </c>
      <c r="I119" s="391"/>
      <c r="J119" s="395"/>
      <c r="K119" s="128"/>
      <c r="L119" s="128"/>
      <c r="M119" s="128"/>
      <c r="N119" s="128"/>
      <c r="O119" s="128"/>
      <c r="P119" s="128"/>
      <c r="Q119" s="128"/>
      <c r="R119" s="128"/>
      <c r="S119" s="391" t="s">
        <v>872</v>
      </c>
      <c r="T119" s="32"/>
      <c r="U119" s="393">
        <f>IF(H65="","",H65)</f>
        <v>0</v>
      </c>
      <c r="V119" s="128"/>
      <c r="W119" s="391" t="s">
        <v>873</v>
      </c>
      <c r="X119" s="32"/>
      <c r="Y119" s="394">
        <f>IF((W65="")*(X65=""),"",SUM(W65:X65))</f>
        <v>0</v>
      </c>
      <c r="Z119" s="11"/>
      <c r="AA119" s="189"/>
      <c r="AB119" s="11"/>
      <c r="AC119" s="264"/>
      <c r="AD119" s="11"/>
      <c r="AE119" s="11"/>
      <c r="AF119" s="11"/>
      <c r="AG119" s="11"/>
      <c r="AH119" s="11"/>
      <c r="AI119" s="11"/>
      <c r="AJ119" s="11"/>
      <c r="AK119" s="11"/>
    </row>
    <row r="120" ht="13.5" customHeight="1">
      <c r="A120" s="382"/>
      <c r="B120" s="388" t="s">
        <v>887</v>
      </c>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11"/>
      <c r="AA120" s="189"/>
      <c r="AB120" s="11"/>
      <c r="AC120" s="264"/>
      <c r="AD120" s="11"/>
      <c r="AE120" s="11"/>
      <c r="AF120" s="11"/>
      <c r="AG120" s="11"/>
      <c r="AH120" s="11"/>
      <c r="AI120" s="11"/>
      <c r="AJ120" s="11"/>
      <c r="AK120" s="11"/>
    </row>
    <row r="121" ht="13.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89"/>
      <c r="AB121" s="11"/>
      <c r="AC121" s="264"/>
      <c r="AD121" s="11"/>
      <c r="AE121" s="11"/>
      <c r="AF121" s="11"/>
      <c r="AG121" s="11"/>
      <c r="AH121" s="11"/>
      <c r="AI121" s="11"/>
      <c r="AJ121" s="11"/>
      <c r="AK121" s="11"/>
    </row>
    <row r="122" ht="13.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89"/>
      <c r="AB122" s="11"/>
      <c r="AC122" s="264"/>
      <c r="AD122" s="11"/>
      <c r="AE122" s="11"/>
      <c r="AF122" s="11"/>
      <c r="AG122" s="11"/>
      <c r="AH122" s="11"/>
      <c r="AI122" s="11"/>
      <c r="AJ122" s="11"/>
      <c r="AK122" s="11"/>
    </row>
    <row r="123" ht="13.5" customHeight="1">
      <c r="A123" s="11" t="s">
        <v>895</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89"/>
      <c r="AB123" s="11"/>
      <c r="AC123" s="264"/>
      <c r="AD123" s="11"/>
      <c r="AE123" s="11"/>
      <c r="AF123" s="11"/>
      <c r="AG123" s="11"/>
      <c r="AH123" s="11"/>
      <c r="AI123" s="11"/>
      <c r="AJ123" s="11"/>
      <c r="AK123" s="11"/>
    </row>
    <row r="124" ht="13.5" customHeight="1">
      <c r="A124" s="256"/>
      <c r="B124" s="256" t="s">
        <v>897</v>
      </c>
      <c r="C124" s="256" t="s">
        <v>898</v>
      </c>
      <c r="D124" s="256" t="s">
        <v>899</v>
      </c>
      <c r="E124" s="256" t="s">
        <v>900</v>
      </c>
      <c r="F124" s="256" t="s">
        <v>901</v>
      </c>
      <c r="G124" s="256" t="s">
        <v>902</v>
      </c>
      <c r="H124" s="256" t="s">
        <v>903</v>
      </c>
      <c r="I124" s="256" t="s">
        <v>904</v>
      </c>
      <c r="J124" s="256" t="s">
        <v>905</v>
      </c>
      <c r="K124" s="256" t="s">
        <v>906</v>
      </c>
      <c r="L124" s="256" t="s">
        <v>907</v>
      </c>
      <c r="M124" s="256" t="s">
        <v>908</v>
      </c>
      <c r="N124" s="256" t="s">
        <v>747</v>
      </c>
      <c r="O124" s="256" t="s">
        <v>909</v>
      </c>
      <c r="P124" s="256" t="s">
        <v>910</v>
      </c>
      <c r="Q124" s="256" t="s">
        <v>911</v>
      </c>
      <c r="R124" s="256" t="s">
        <v>912</v>
      </c>
      <c r="S124" s="256" t="s">
        <v>838</v>
      </c>
      <c r="T124" s="256" t="s">
        <v>552</v>
      </c>
      <c r="U124" s="256"/>
      <c r="V124" s="256"/>
      <c r="W124" s="256"/>
      <c r="X124" s="256"/>
      <c r="Y124" s="256"/>
      <c r="Z124" s="256"/>
      <c r="AA124" s="256"/>
      <c r="AB124" s="256"/>
      <c r="AC124" s="256"/>
      <c r="AD124" s="256"/>
      <c r="AE124" s="256"/>
      <c r="AF124" s="256"/>
      <c r="AG124" s="256"/>
      <c r="AH124" s="256"/>
      <c r="AI124" s="256"/>
      <c r="AJ124" s="256"/>
      <c r="AK124" s="256"/>
    </row>
    <row r="125" ht="20.25" customHeight="1">
      <c r="A125" s="397"/>
      <c r="B125" s="397" t="str">
        <f>IF(F18&gt;0,"Yes",IF(H18&gt;0,"Yes",IF(I18&gt;0,"Yes",IF(K18&gt;0,"Yes",IF(M18&gt;0,"Yes","No")))))</f>
        <v>Yes</v>
      </c>
      <c r="C125" s="397" t="str">
        <f>IF(F25&gt;0,"Yes",IF(H25&gt;0,"Yes",IF(I25&gt;0,"Yes",IF(K25&gt;0,"Yes",IF(M25&gt;0,"Yes","No")))))</f>
        <v>Yes</v>
      </c>
      <c r="D125" s="397" t="str">
        <f>X19</f>
        <v>Yes</v>
      </c>
      <c r="E125" s="397" t="str">
        <f>IF(F21="Yes","Yes",IF(H21="Yes","Yes",IF(I21="Yes","Yes",IF(K21="Yes","Yes",IF(M21="Yes","Yes","No")))))</f>
        <v>No</v>
      </c>
      <c r="F125" s="397" t="str">
        <f>IF(F28="Yes","Yes",IF(H28="Yes","Yes",IF(I28="Yes","Yes",IF(K28="Yes","Yes",IF(M28="Yes","Yes","No")))))</f>
        <v>No</v>
      </c>
      <c r="G125" s="397" t="str">
        <f>'Task 1'!I38</f>
        <v>Yes</v>
      </c>
      <c r="H125" s="397">
        <f>H66</f>
        <v>182.5</v>
      </c>
      <c r="I125" s="397"/>
      <c r="J125" s="414">
        <f>J66</f>
        <v>5</v>
      </c>
      <c r="K125" s="415">
        <f>W66</f>
        <v>50</v>
      </c>
      <c r="L125" s="414"/>
      <c r="M125" s="397">
        <f t="shared" ref="M125:Q125" si="5">M66</f>
        <v>3</v>
      </c>
      <c r="N125" s="397">
        <f t="shared" si="5"/>
        <v>0</v>
      </c>
      <c r="O125" s="397">
        <f t="shared" si="5"/>
        <v>0</v>
      </c>
      <c r="P125" s="397">
        <f t="shared" si="5"/>
        <v>1</v>
      </c>
      <c r="Q125" s="397">
        <f t="shared" si="5"/>
        <v>0</v>
      </c>
      <c r="R125" s="397">
        <f>R66+S66+T66</f>
        <v>0</v>
      </c>
      <c r="S125" s="397">
        <f t="shared" ref="S125:T125" si="6">U66</f>
        <v>0</v>
      </c>
      <c r="T125" s="416">
        <f t="shared" si="6"/>
        <v>1</v>
      </c>
      <c r="U125" s="397"/>
      <c r="V125" s="256"/>
      <c r="W125" s="256"/>
      <c r="X125" s="256"/>
      <c r="Y125" s="256"/>
      <c r="Z125" s="256"/>
      <c r="AA125" s="256"/>
      <c r="AB125" s="256"/>
      <c r="AC125" s="256"/>
      <c r="AD125" s="256"/>
      <c r="AE125" s="256"/>
      <c r="AF125" s="256"/>
      <c r="AG125" s="256"/>
      <c r="AH125" s="256"/>
      <c r="AI125" s="256"/>
      <c r="AJ125" s="256"/>
      <c r="AK125" s="256"/>
    </row>
    <row r="126" ht="13.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89"/>
      <c r="AB126" s="11"/>
      <c r="AC126" s="264"/>
      <c r="AD126" s="11"/>
      <c r="AE126" s="11"/>
      <c r="AF126" s="11"/>
      <c r="AG126" s="11"/>
      <c r="AH126" s="11"/>
      <c r="AI126" s="11"/>
      <c r="AJ126" s="11"/>
      <c r="AK126" s="11"/>
    </row>
    <row r="127" ht="13.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89"/>
      <c r="AB127" s="11"/>
      <c r="AC127" s="264"/>
      <c r="AD127" s="11"/>
      <c r="AE127" s="11"/>
      <c r="AF127" s="11"/>
      <c r="AG127" s="11"/>
      <c r="AH127" s="11"/>
      <c r="AI127" s="11"/>
      <c r="AJ127" s="11"/>
      <c r="AK127" s="11"/>
    </row>
    <row r="128" ht="13.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89"/>
      <c r="AB128" s="11"/>
      <c r="AC128" s="264"/>
      <c r="AD128" s="11"/>
      <c r="AE128" s="11"/>
      <c r="AF128" s="11"/>
      <c r="AG128" s="11"/>
      <c r="AH128" s="11"/>
      <c r="AI128" s="11"/>
      <c r="AJ128" s="11"/>
      <c r="AK128" s="11"/>
    </row>
    <row r="129" ht="13.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89"/>
      <c r="AB129" s="11"/>
      <c r="AC129" s="264"/>
      <c r="AD129" s="11"/>
      <c r="AE129" s="11"/>
      <c r="AF129" s="11"/>
      <c r="AG129" s="11"/>
      <c r="AH129" s="11"/>
      <c r="AI129" s="11"/>
      <c r="AJ129" s="11"/>
      <c r="AK129" s="11"/>
    </row>
    <row r="130" ht="13.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89"/>
      <c r="AB130" s="11"/>
      <c r="AC130" s="264"/>
      <c r="AD130" s="11"/>
      <c r="AE130" s="11"/>
      <c r="AF130" s="11"/>
      <c r="AG130" s="11"/>
      <c r="AH130" s="11"/>
      <c r="AI130" s="11"/>
      <c r="AJ130" s="11"/>
      <c r="AK130" s="11"/>
    </row>
    <row r="131" ht="13.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89"/>
      <c r="AB131" s="11"/>
      <c r="AC131" s="264"/>
      <c r="AD131" s="11"/>
      <c r="AE131" s="11"/>
      <c r="AF131" s="11"/>
      <c r="AG131" s="11"/>
      <c r="AH131" s="11"/>
      <c r="AI131" s="11"/>
      <c r="AJ131" s="11"/>
      <c r="AK131" s="11"/>
    </row>
    <row r="132" ht="13.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89"/>
      <c r="AB132" s="11"/>
      <c r="AC132" s="264"/>
      <c r="AD132" s="11"/>
      <c r="AE132" s="11"/>
      <c r="AF132" s="11"/>
      <c r="AG132" s="11"/>
      <c r="AH132" s="11"/>
      <c r="AI132" s="11"/>
      <c r="AJ132" s="11"/>
      <c r="AK132" s="11"/>
    </row>
    <row r="133" ht="13.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89"/>
      <c r="AB133" s="11"/>
      <c r="AC133" s="264"/>
      <c r="AD133" s="11"/>
      <c r="AE133" s="11"/>
      <c r="AF133" s="11"/>
      <c r="AG133" s="11"/>
      <c r="AH133" s="11"/>
      <c r="AI133" s="11"/>
      <c r="AJ133" s="11"/>
      <c r="AK133" s="11"/>
    </row>
    <row r="134" ht="13.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89"/>
      <c r="AB134" s="11"/>
      <c r="AC134" s="264"/>
      <c r="AD134" s="11"/>
      <c r="AE134" s="11"/>
      <c r="AF134" s="11"/>
      <c r="AG134" s="11"/>
      <c r="AH134" s="11"/>
      <c r="AI134" s="11"/>
      <c r="AJ134" s="11"/>
      <c r="AK134" s="11"/>
    </row>
    <row r="135" ht="13.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89"/>
      <c r="AB135" s="11"/>
      <c r="AC135" s="264"/>
      <c r="AD135" s="11"/>
      <c r="AE135" s="11"/>
      <c r="AF135" s="11"/>
      <c r="AG135" s="11"/>
      <c r="AH135" s="11"/>
      <c r="AI135" s="11"/>
      <c r="AJ135" s="11"/>
      <c r="AK135" s="11"/>
    </row>
    <row r="136" ht="13.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89"/>
      <c r="AB136" s="11"/>
      <c r="AC136" s="264"/>
      <c r="AD136" s="11"/>
      <c r="AE136" s="11"/>
      <c r="AF136" s="11"/>
      <c r="AG136" s="11"/>
      <c r="AH136" s="11"/>
      <c r="AI136" s="11"/>
      <c r="AJ136" s="11"/>
      <c r="AK136" s="11"/>
    </row>
    <row r="137" ht="13.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89"/>
      <c r="AB137" s="11"/>
      <c r="AC137" s="264"/>
      <c r="AD137" s="11"/>
      <c r="AE137" s="11"/>
      <c r="AF137" s="11"/>
      <c r="AG137" s="11"/>
      <c r="AH137" s="11"/>
      <c r="AI137" s="11"/>
      <c r="AJ137" s="11"/>
      <c r="AK137" s="11"/>
    </row>
    <row r="138" ht="13.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89"/>
      <c r="AB138" s="11"/>
      <c r="AC138" s="264"/>
      <c r="AD138" s="11"/>
      <c r="AE138" s="11"/>
      <c r="AF138" s="11"/>
      <c r="AG138" s="11"/>
      <c r="AH138" s="11"/>
      <c r="AI138" s="11"/>
      <c r="AJ138" s="11"/>
      <c r="AK138" s="11"/>
    </row>
    <row r="139" ht="13.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89"/>
      <c r="AB139" s="11"/>
      <c r="AC139" s="264"/>
      <c r="AD139" s="11"/>
      <c r="AE139" s="11"/>
      <c r="AF139" s="11"/>
      <c r="AG139" s="11"/>
      <c r="AH139" s="11"/>
      <c r="AI139" s="11"/>
      <c r="AJ139" s="11"/>
      <c r="AK139" s="11"/>
    </row>
    <row r="140" ht="13.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89"/>
      <c r="AB140" s="11"/>
      <c r="AC140" s="264"/>
      <c r="AD140" s="11"/>
      <c r="AE140" s="11"/>
      <c r="AF140" s="11"/>
      <c r="AG140" s="11"/>
      <c r="AH140" s="11"/>
      <c r="AI140" s="11"/>
      <c r="AJ140" s="11"/>
      <c r="AK140" s="11"/>
    </row>
    <row r="141" ht="13.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89"/>
      <c r="AB141" s="11"/>
      <c r="AC141" s="264"/>
      <c r="AD141" s="11"/>
      <c r="AE141" s="11"/>
      <c r="AF141" s="11"/>
      <c r="AG141" s="11"/>
      <c r="AH141" s="11"/>
      <c r="AI141" s="11"/>
      <c r="AJ141" s="11"/>
      <c r="AK141" s="11"/>
    </row>
    <row r="142" ht="13.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89"/>
      <c r="AB142" s="11"/>
      <c r="AC142" s="264"/>
      <c r="AD142" s="11"/>
      <c r="AE142" s="11"/>
      <c r="AF142" s="11"/>
      <c r="AG142" s="11"/>
      <c r="AH142" s="11"/>
      <c r="AI142" s="11"/>
      <c r="AJ142" s="11"/>
      <c r="AK142" s="11"/>
    </row>
    <row r="143" ht="13.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89"/>
      <c r="AB143" s="11"/>
      <c r="AC143" s="264"/>
      <c r="AD143" s="11"/>
      <c r="AE143" s="11"/>
      <c r="AF143" s="11"/>
      <c r="AG143" s="11"/>
      <c r="AH143" s="11"/>
      <c r="AI143" s="11"/>
      <c r="AJ143" s="11"/>
      <c r="AK143" s="11"/>
    </row>
    <row r="144" ht="13.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89"/>
      <c r="AB144" s="11"/>
      <c r="AC144" s="264"/>
      <c r="AD144" s="11"/>
      <c r="AE144" s="11"/>
      <c r="AF144" s="11"/>
      <c r="AG144" s="11"/>
      <c r="AH144" s="11"/>
      <c r="AI144" s="11"/>
      <c r="AJ144" s="11"/>
      <c r="AK144" s="11"/>
    </row>
    <row r="145" ht="13.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89"/>
      <c r="AB145" s="11"/>
      <c r="AC145" s="264"/>
      <c r="AD145" s="11"/>
      <c r="AE145" s="11"/>
      <c r="AF145" s="11"/>
      <c r="AG145" s="11"/>
      <c r="AH145" s="11"/>
      <c r="AI145" s="11"/>
      <c r="AJ145" s="11"/>
      <c r="AK145" s="11"/>
    </row>
    <row r="146" ht="13.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89"/>
      <c r="AB146" s="11"/>
      <c r="AC146" s="264"/>
      <c r="AD146" s="11"/>
      <c r="AE146" s="11"/>
      <c r="AF146" s="11"/>
      <c r="AG146" s="11"/>
      <c r="AH146" s="11"/>
      <c r="AI146" s="11"/>
      <c r="AJ146" s="11"/>
      <c r="AK146" s="11"/>
    </row>
    <row r="147" ht="13.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89"/>
      <c r="AB147" s="11"/>
      <c r="AC147" s="264"/>
      <c r="AD147" s="11"/>
      <c r="AE147" s="11"/>
      <c r="AF147" s="11"/>
      <c r="AG147" s="11"/>
      <c r="AH147" s="11"/>
      <c r="AI147" s="11"/>
      <c r="AJ147" s="11"/>
      <c r="AK147" s="11"/>
    </row>
    <row r="148" ht="13.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89"/>
      <c r="AB148" s="11"/>
      <c r="AC148" s="264"/>
      <c r="AD148" s="11"/>
      <c r="AE148" s="11"/>
      <c r="AF148" s="11"/>
      <c r="AG148" s="11"/>
      <c r="AH148" s="11"/>
      <c r="AI148" s="11"/>
      <c r="AJ148" s="11"/>
      <c r="AK148" s="11"/>
    </row>
    <row r="149" ht="13.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89"/>
      <c r="AB149" s="11"/>
      <c r="AC149" s="264"/>
      <c r="AD149" s="11"/>
      <c r="AE149" s="11"/>
      <c r="AF149" s="11"/>
      <c r="AG149" s="11"/>
      <c r="AH149" s="11"/>
      <c r="AI149" s="11"/>
      <c r="AJ149" s="11"/>
      <c r="AK149" s="11"/>
    </row>
    <row r="150" ht="13.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89"/>
      <c r="AB150" s="11"/>
      <c r="AC150" s="264"/>
      <c r="AD150" s="11"/>
      <c r="AE150" s="11"/>
      <c r="AF150" s="11"/>
      <c r="AG150" s="11"/>
      <c r="AH150" s="11"/>
      <c r="AI150" s="11"/>
      <c r="AJ150" s="11"/>
      <c r="AK150" s="11"/>
    </row>
    <row r="151" ht="13.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89"/>
      <c r="AB151" s="11"/>
      <c r="AC151" s="264"/>
      <c r="AD151" s="11"/>
      <c r="AE151" s="11"/>
      <c r="AF151" s="11"/>
      <c r="AG151" s="11"/>
      <c r="AH151" s="11"/>
      <c r="AI151" s="11"/>
      <c r="AJ151" s="11"/>
      <c r="AK151" s="11"/>
    </row>
    <row r="152" ht="13.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89"/>
      <c r="AB152" s="11"/>
      <c r="AC152" s="264"/>
      <c r="AD152" s="11"/>
      <c r="AE152" s="11"/>
      <c r="AF152" s="11"/>
      <c r="AG152" s="11"/>
      <c r="AH152" s="11"/>
      <c r="AI152" s="11"/>
      <c r="AJ152" s="11"/>
      <c r="AK152" s="11"/>
    </row>
    <row r="153" ht="13.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89"/>
      <c r="AB153" s="11"/>
      <c r="AC153" s="264"/>
      <c r="AD153" s="11"/>
      <c r="AE153" s="11"/>
      <c r="AF153" s="11"/>
      <c r="AG153" s="11"/>
      <c r="AH153" s="11"/>
      <c r="AI153" s="11"/>
      <c r="AJ153" s="11"/>
      <c r="AK153" s="11"/>
    </row>
    <row r="154" ht="13.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89"/>
      <c r="AB154" s="11"/>
      <c r="AC154" s="264"/>
      <c r="AD154" s="11"/>
      <c r="AE154" s="11"/>
      <c r="AF154" s="11"/>
      <c r="AG154" s="11"/>
      <c r="AH154" s="11"/>
      <c r="AI154" s="11"/>
      <c r="AJ154" s="11"/>
      <c r="AK154" s="11"/>
    </row>
    <row r="155" ht="13.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89"/>
      <c r="AB155" s="11"/>
      <c r="AC155" s="264"/>
      <c r="AD155" s="11"/>
      <c r="AE155" s="11"/>
      <c r="AF155" s="11"/>
      <c r="AG155" s="11"/>
      <c r="AH155" s="11"/>
      <c r="AI155" s="11"/>
      <c r="AJ155" s="11"/>
      <c r="AK155" s="11"/>
    </row>
    <row r="156" ht="13.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89"/>
      <c r="AB156" s="11"/>
      <c r="AC156" s="264"/>
      <c r="AD156" s="11"/>
      <c r="AE156" s="11"/>
      <c r="AF156" s="11"/>
      <c r="AG156" s="11"/>
      <c r="AH156" s="11"/>
      <c r="AI156" s="11"/>
      <c r="AJ156" s="11"/>
      <c r="AK156" s="11"/>
    </row>
    <row r="157" ht="13.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89"/>
      <c r="AB157" s="11"/>
      <c r="AC157" s="264"/>
      <c r="AD157" s="11"/>
      <c r="AE157" s="11"/>
      <c r="AF157" s="11"/>
      <c r="AG157" s="11"/>
      <c r="AH157" s="11"/>
      <c r="AI157" s="11"/>
      <c r="AJ157" s="11"/>
      <c r="AK157" s="11"/>
    </row>
    <row r="158" ht="13.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89"/>
      <c r="AB158" s="11"/>
      <c r="AC158" s="264"/>
      <c r="AD158" s="11"/>
      <c r="AE158" s="11"/>
      <c r="AF158" s="11"/>
      <c r="AG158" s="11"/>
      <c r="AH158" s="11"/>
      <c r="AI158" s="11"/>
      <c r="AJ158" s="11"/>
      <c r="AK158" s="11"/>
    </row>
    <row r="159" ht="13.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89"/>
      <c r="AB159" s="11"/>
      <c r="AC159" s="264"/>
      <c r="AD159" s="11"/>
      <c r="AE159" s="11"/>
      <c r="AF159" s="11"/>
      <c r="AG159" s="11"/>
      <c r="AH159" s="11"/>
      <c r="AI159" s="11"/>
      <c r="AJ159" s="11"/>
      <c r="AK159" s="11"/>
    </row>
    <row r="160" ht="13.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89"/>
      <c r="AB160" s="11"/>
      <c r="AC160" s="264"/>
      <c r="AD160" s="11"/>
      <c r="AE160" s="11"/>
      <c r="AF160" s="11"/>
      <c r="AG160" s="11"/>
      <c r="AH160" s="11"/>
      <c r="AI160" s="11"/>
      <c r="AJ160" s="11"/>
      <c r="AK160" s="11"/>
    </row>
    <row r="161" ht="13.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89"/>
      <c r="AB161" s="11"/>
      <c r="AC161" s="264"/>
      <c r="AD161" s="11"/>
      <c r="AE161" s="11"/>
      <c r="AF161" s="11"/>
      <c r="AG161" s="11"/>
      <c r="AH161" s="11"/>
      <c r="AI161" s="11"/>
      <c r="AJ161" s="11"/>
      <c r="AK161" s="11"/>
    </row>
    <row r="162" ht="13.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89"/>
      <c r="AB162" s="11"/>
      <c r="AC162" s="264"/>
      <c r="AD162" s="11"/>
      <c r="AE162" s="11"/>
      <c r="AF162" s="11"/>
      <c r="AG162" s="11"/>
      <c r="AH162" s="11"/>
      <c r="AI162" s="11"/>
      <c r="AJ162" s="11"/>
      <c r="AK162" s="11"/>
    </row>
    <row r="163" ht="13.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89"/>
      <c r="AB163" s="11"/>
      <c r="AC163" s="264"/>
      <c r="AD163" s="11"/>
      <c r="AE163" s="11"/>
      <c r="AF163" s="11"/>
      <c r="AG163" s="11"/>
      <c r="AH163" s="11"/>
      <c r="AI163" s="11"/>
      <c r="AJ163" s="11"/>
      <c r="AK163" s="11"/>
    </row>
    <row r="164" ht="13.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89"/>
      <c r="AB164" s="11"/>
      <c r="AC164" s="264"/>
      <c r="AD164" s="11"/>
      <c r="AE164" s="11"/>
      <c r="AF164" s="11"/>
      <c r="AG164" s="11"/>
      <c r="AH164" s="11"/>
      <c r="AI164" s="11"/>
      <c r="AJ164" s="11"/>
      <c r="AK164" s="11"/>
    </row>
    <row r="165" ht="13.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89"/>
      <c r="AB165" s="11"/>
      <c r="AC165" s="264"/>
      <c r="AD165" s="11"/>
      <c r="AE165" s="11"/>
      <c r="AF165" s="11"/>
      <c r="AG165" s="11"/>
      <c r="AH165" s="11"/>
      <c r="AI165" s="11"/>
      <c r="AJ165" s="11"/>
      <c r="AK165" s="11"/>
    </row>
    <row r="166" ht="13.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89"/>
      <c r="AB166" s="11"/>
      <c r="AC166" s="264"/>
      <c r="AD166" s="11"/>
      <c r="AE166" s="11"/>
      <c r="AF166" s="11"/>
      <c r="AG166" s="11"/>
      <c r="AH166" s="11"/>
      <c r="AI166" s="11"/>
      <c r="AJ166" s="11"/>
      <c r="AK166" s="11"/>
    </row>
    <row r="167" ht="13.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89"/>
      <c r="AB167" s="11"/>
      <c r="AC167" s="264"/>
      <c r="AD167" s="11"/>
      <c r="AE167" s="11"/>
      <c r="AF167" s="11"/>
      <c r="AG167" s="11"/>
      <c r="AH167" s="11"/>
      <c r="AI167" s="11"/>
      <c r="AJ167" s="11"/>
      <c r="AK167" s="11"/>
    </row>
    <row r="168" ht="13.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89"/>
      <c r="AB168" s="11"/>
      <c r="AC168" s="264"/>
      <c r="AD168" s="11"/>
      <c r="AE168" s="11"/>
      <c r="AF168" s="11"/>
      <c r="AG168" s="11"/>
      <c r="AH168" s="11"/>
      <c r="AI168" s="11"/>
      <c r="AJ168" s="11"/>
      <c r="AK168" s="11"/>
    </row>
    <row r="169" ht="13.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89"/>
      <c r="AB169" s="11"/>
      <c r="AC169" s="264"/>
      <c r="AD169" s="11"/>
      <c r="AE169" s="11"/>
      <c r="AF169" s="11"/>
      <c r="AG169" s="11"/>
      <c r="AH169" s="11"/>
      <c r="AI169" s="11"/>
      <c r="AJ169" s="11"/>
      <c r="AK169" s="11"/>
    </row>
    <row r="170" ht="13.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89"/>
      <c r="AB170" s="11"/>
      <c r="AC170" s="264"/>
      <c r="AD170" s="11"/>
      <c r="AE170" s="11"/>
      <c r="AF170" s="11"/>
      <c r="AG170" s="11"/>
      <c r="AH170" s="11"/>
      <c r="AI170" s="11"/>
      <c r="AJ170" s="11"/>
      <c r="AK170" s="11"/>
    </row>
    <row r="171" ht="13.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89"/>
      <c r="AB171" s="11"/>
      <c r="AC171" s="264"/>
      <c r="AD171" s="11"/>
      <c r="AE171" s="11"/>
      <c r="AF171" s="11"/>
      <c r="AG171" s="11"/>
      <c r="AH171" s="11"/>
      <c r="AI171" s="11"/>
      <c r="AJ171" s="11"/>
      <c r="AK171" s="11"/>
    </row>
    <row r="172" ht="13.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89"/>
      <c r="AB172" s="11"/>
      <c r="AC172" s="264"/>
      <c r="AD172" s="11"/>
      <c r="AE172" s="11"/>
      <c r="AF172" s="11"/>
      <c r="AG172" s="11"/>
      <c r="AH172" s="11"/>
      <c r="AI172" s="11"/>
      <c r="AJ172" s="11"/>
      <c r="AK172" s="11"/>
    </row>
    <row r="173" ht="13.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89"/>
      <c r="AB173" s="11"/>
      <c r="AC173" s="264"/>
      <c r="AD173" s="11"/>
      <c r="AE173" s="11"/>
      <c r="AF173" s="11"/>
      <c r="AG173" s="11"/>
      <c r="AH173" s="11"/>
      <c r="AI173" s="11"/>
      <c r="AJ173" s="11"/>
      <c r="AK173" s="11"/>
    </row>
    <row r="174" ht="13.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89"/>
      <c r="AB174" s="11"/>
      <c r="AC174" s="264"/>
      <c r="AD174" s="11"/>
      <c r="AE174" s="11"/>
      <c r="AF174" s="11"/>
      <c r="AG174" s="11"/>
      <c r="AH174" s="11"/>
      <c r="AI174" s="11"/>
      <c r="AJ174" s="11"/>
      <c r="AK174" s="11"/>
    </row>
    <row r="175" ht="13.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89"/>
      <c r="AB175" s="11"/>
      <c r="AC175" s="264"/>
      <c r="AD175" s="11"/>
      <c r="AE175" s="11"/>
      <c r="AF175" s="11"/>
      <c r="AG175" s="11"/>
      <c r="AH175" s="11"/>
      <c r="AI175" s="11"/>
      <c r="AJ175" s="11"/>
      <c r="AK175" s="11"/>
    </row>
    <row r="176" ht="13.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89"/>
      <c r="AB176" s="11"/>
      <c r="AC176" s="264"/>
      <c r="AD176" s="11"/>
      <c r="AE176" s="11"/>
      <c r="AF176" s="11"/>
      <c r="AG176" s="11"/>
      <c r="AH176" s="11"/>
      <c r="AI176" s="11"/>
      <c r="AJ176" s="11"/>
      <c r="AK176" s="11"/>
    </row>
    <row r="177" ht="13.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89"/>
      <c r="AB177" s="11"/>
      <c r="AC177" s="264"/>
      <c r="AD177" s="11"/>
      <c r="AE177" s="11"/>
      <c r="AF177" s="11"/>
      <c r="AG177" s="11"/>
      <c r="AH177" s="11"/>
      <c r="AI177" s="11"/>
      <c r="AJ177" s="11"/>
      <c r="AK177" s="11"/>
    </row>
    <row r="178" ht="13.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89"/>
      <c r="AB178" s="11"/>
      <c r="AC178" s="264"/>
      <c r="AD178" s="11"/>
      <c r="AE178" s="11"/>
      <c r="AF178" s="11"/>
      <c r="AG178" s="11"/>
      <c r="AH178" s="11"/>
      <c r="AI178" s="11"/>
      <c r="AJ178" s="11"/>
      <c r="AK178" s="11"/>
    </row>
    <row r="179" ht="13.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89"/>
      <c r="AB179" s="11"/>
      <c r="AC179" s="264"/>
      <c r="AD179" s="11"/>
      <c r="AE179" s="11"/>
      <c r="AF179" s="11"/>
      <c r="AG179" s="11"/>
      <c r="AH179" s="11"/>
      <c r="AI179" s="11"/>
      <c r="AJ179" s="11"/>
      <c r="AK179" s="11"/>
    </row>
    <row r="180" ht="13.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89"/>
      <c r="AB180" s="11"/>
      <c r="AC180" s="264"/>
      <c r="AD180" s="11"/>
      <c r="AE180" s="11"/>
      <c r="AF180" s="11"/>
      <c r="AG180" s="11"/>
      <c r="AH180" s="11"/>
      <c r="AI180" s="11"/>
      <c r="AJ180" s="11"/>
      <c r="AK180" s="11"/>
    </row>
    <row r="181" ht="13.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89"/>
      <c r="AB181" s="11"/>
      <c r="AC181" s="264"/>
      <c r="AD181" s="11"/>
      <c r="AE181" s="11"/>
      <c r="AF181" s="11"/>
      <c r="AG181" s="11"/>
      <c r="AH181" s="11"/>
      <c r="AI181" s="11"/>
      <c r="AJ181" s="11"/>
      <c r="AK181" s="11"/>
    </row>
    <row r="182" ht="13.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89"/>
      <c r="AB182" s="11"/>
      <c r="AC182" s="264"/>
      <c r="AD182" s="11"/>
      <c r="AE182" s="11"/>
      <c r="AF182" s="11"/>
      <c r="AG182" s="11"/>
      <c r="AH182" s="11"/>
      <c r="AI182" s="11"/>
      <c r="AJ182" s="11"/>
      <c r="AK182" s="11"/>
    </row>
    <row r="183" ht="13.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89"/>
      <c r="AB183" s="11"/>
      <c r="AC183" s="264"/>
      <c r="AD183" s="11"/>
      <c r="AE183" s="11"/>
      <c r="AF183" s="11"/>
      <c r="AG183" s="11"/>
      <c r="AH183" s="11"/>
      <c r="AI183" s="11"/>
      <c r="AJ183" s="11"/>
      <c r="AK183" s="11"/>
    </row>
    <row r="184" ht="13.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89"/>
      <c r="AB184" s="11"/>
      <c r="AC184" s="264"/>
      <c r="AD184" s="11"/>
      <c r="AE184" s="11"/>
      <c r="AF184" s="11"/>
      <c r="AG184" s="11"/>
      <c r="AH184" s="11"/>
      <c r="AI184" s="11"/>
      <c r="AJ184" s="11"/>
      <c r="AK184" s="11"/>
    </row>
    <row r="185" ht="13.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89"/>
      <c r="AB185" s="11"/>
      <c r="AC185" s="264"/>
      <c r="AD185" s="11"/>
      <c r="AE185" s="11"/>
      <c r="AF185" s="11"/>
      <c r="AG185" s="11"/>
      <c r="AH185" s="11"/>
      <c r="AI185" s="11"/>
      <c r="AJ185" s="11"/>
      <c r="AK185" s="11"/>
    </row>
    <row r="186" ht="13.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89"/>
      <c r="AB186" s="11"/>
      <c r="AC186" s="264"/>
      <c r="AD186" s="11"/>
      <c r="AE186" s="11"/>
      <c r="AF186" s="11"/>
      <c r="AG186" s="11"/>
      <c r="AH186" s="11"/>
      <c r="AI186" s="11"/>
      <c r="AJ186" s="11"/>
      <c r="AK186" s="11"/>
    </row>
    <row r="187" ht="13.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89"/>
      <c r="AB187" s="11"/>
      <c r="AC187" s="264"/>
      <c r="AD187" s="11"/>
      <c r="AE187" s="11"/>
      <c r="AF187" s="11"/>
      <c r="AG187" s="11"/>
      <c r="AH187" s="11"/>
      <c r="AI187" s="11"/>
      <c r="AJ187" s="11"/>
      <c r="AK187" s="11"/>
    </row>
    <row r="188" ht="13.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89"/>
      <c r="AB188" s="11"/>
      <c r="AC188" s="264"/>
      <c r="AD188" s="11"/>
      <c r="AE188" s="11"/>
      <c r="AF188" s="11"/>
      <c r="AG188" s="11"/>
      <c r="AH188" s="11"/>
      <c r="AI188" s="11"/>
      <c r="AJ188" s="11"/>
      <c r="AK188" s="11"/>
    </row>
    <row r="189" ht="13.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89"/>
      <c r="AB189" s="11"/>
      <c r="AC189" s="264"/>
      <c r="AD189" s="11"/>
      <c r="AE189" s="11"/>
      <c r="AF189" s="11"/>
      <c r="AG189" s="11"/>
      <c r="AH189" s="11"/>
      <c r="AI189" s="11"/>
      <c r="AJ189" s="11"/>
      <c r="AK189" s="11"/>
    </row>
    <row r="190" ht="13.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89"/>
      <c r="AB190" s="11"/>
      <c r="AC190" s="264"/>
      <c r="AD190" s="11"/>
      <c r="AE190" s="11"/>
      <c r="AF190" s="11"/>
      <c r="AG190" s="11"/>
      <c r="AH190" s="11"/>
      <c r="AI190" s="11"/>
      <c r="AJ190" s="11"/>
      <c r="AK190" s="11"/>
    </row>
    <row r="191" ht="13.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89"/>
      <c r="AB191" s="11"/>
      <c r="AC191" s="264"/>
      <c r="AD191" s="11"/>
      <c r="AE191" s="11"/>
      <c r="AF191" s="11"/>
      <c r="AG191" s="11"/>
      <c r="AH191" s="11"/>
      <c r="AI191" s="11"/>
      <c r="AJ191" s="11"/>
      <c r="AK191" s="11"/>
    </row>
    <row r="192" ht="13.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89"/>
      <c r="AB192" s="11"/>
      <c r="AC192" s="264"/>
      <c r="AD192" s="11"/>
      <c r="AE192" s="11"/>
      <c r="AF192" s="11"/>
      <c r="AG192" s="11"/>
      <c r="AH192" s="11"/>
      <c r="AI192" s="11"/>
      <c r="AJ192" s="11"/>
      <c r="AK192" s="11"/>
    </row>
    <row r="193" ht="13.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89"/>
      <c r="AB193" s="11"/>
      <c r="AC193" s="264"/>
      <c r="AD193" s="11"/>
      <c r="AE193" s="11"/>
      <c r="AF193" s="11"/>
      <c r="AG193" s="11"/>
      <c r="AH193" s="11"/>
      <c r="AI193" s="11"/>
      <c r="AJ193" s="11"/>
      <c r="AK193" s="11"/>
    </row>
    <row r="194" ht="13.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89"/>
      <c r="AB194" s="11"/>
      <c r="AC194" s="264"/>
      <c r="AD194" s="11"/>
      <c r="AE194" s="11"/>
      <c r="AF194" s="11"/>
      <c r="AG194" s="11"/>
      <c r="AH194" s="11"/>
      <c r="AI194" s="11"/>
      <c r="AJ194" s="11"/>
      <c r="AK194" s="11"/>
    </row>
    <row r="195" ht="13.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89"/>
      <c r="AB195" s="11"/>
      <c r="AC195" s="264"/>
      <c r="AD195" s="11"/>
      <c r="AE195" s="11"/>
      <c r="AF195" s="11"/>
      <c r="AG195" s="11"/>
      <c r="AH195" s="11"/>
      <c r="AI195" s="11"/>
      <c r="AJ195" s="11"/>
      <c r="AK195" s="11"/>
    </row>
    <row r="196" ht="13.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89"/>
      <c r="AB196" s="11"/>
      <c r="AC196" s="264"/>
      <c r="AD196" s="11"/>
      <c r="AE196" s="11"/>
      <c r="AF196" s="11"/>
      <c r="AG196" s="11"/>
      <c r="AH196" s="11"/>
      <c r="AI196" s="11"/>
      <c r="AJ196" s="11"/>
      <c r="AK196" s="11"/>
    </row>
    <row r="197" ht="13.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89"/>
      <c r="AB197" s="11"/>
      <c r="AC197" s="264"/>
      <c r="AD197" s="11"/>
      <c r="AE197" s="11"/>
      <c r="AF197" s="11"/>
      <c r="AG197" s="11"/>
      <c r="AH197" s="11"/>
      <c r="AI197" s="11"/>
      <c r="AJ197" s="11"/>
      <c r="AK197" s="11"/>
    </row>
    <row r="198" ht="13.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89"/>
      <c r="AB198" s="11"/>
      <c r="AC198" s="264"/>
      <c r="AD198" s="11"/>
      <c r="AE198" s="11"/>
      <c r="AF198" s="11"/>
      <c r="AG198" s="11"/>
      <c r="AH198" s="11"/>
      <c r="AI198" s="11"/>
      <c r="AJ198" s="11"/>
      <c r="AK198" s="11"/>
    </row>
    <row r="199" ht="13.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89"/>
      <c r="AB199" s="11"/>
      <c r="AC199" s="264"/>
      <c r="AD199" s="11"/>
      <c r="AE199" s="11"/>
      <c r="AF199" s="11"/>
      <c r="AG199" s="11"/>
      <c r="AH199" s="11"/>
      <c r="AI199" s="11"/>
      <c r="AJ199" s="11"/>
      <c r="AK199" s="11"/>
    </row>
    <row r="200" ht="13.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89"/>
      <c r="AB200" s="11"/>
      <c r="AC200" s="264"/>
      <c r="AD200" s="11"/>
      <c r="AE200" s="11"/>
      <c r="AF200" s="11"/>
      <c r="AG200" s="11"/>
      <c r="AH200" s="11"/>
      <c r="AI200" s="11"/>
      <c r="AJ200" s="11"/>
      <c r="AK200" s="11"/>
    </row>
    <row r="201" ht="13.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89"/>
      <c r="AB201" s="11"/>
      <c r="AC201" s="264"/>
      <c r="AD201" s="11"/>
      <c r="AE201" s="11"/>
      <c r="AF201" s="11"/>
      <c r="AG201" s="11"/>
      <c r="AH201" s="11"/>
      <c r="AI201" s="11"/>
      <c r="AJ201" s="11"/>
      <c r="AK201" s="11"/>
    </row>
    <row r="202" ht="13.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89"/>
      <c r="AB202" s="11"/>
      <c r="AC202" s="264"/>
      <c r="AD202" s="11"/>
      <c r="AE202" s="11"/>
      <c r="AF202" s="11"/>
      <c r="AG202" s="11"/>
      <c r="AH202" s="11"/>
      <c r="AI202" s="11"/>
      <c r="AJ202" s="11"/>
      <c r="AK202" s="11"/>
    </row>
    <row r="203" ht="13.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89"/>
      <c r="AB203" s="11"/>
      <c r="AC203" s="264"/>
      <c r="AD203" s="11"/>
      <c r="AE203" s="11"/>
      <c r="AF203" s="11"/>
      <c r="AG203" s="11"/>
      <c r="AH203" s="11"/>
      <c r="AI203" s="11"/>
      <c r="AJ203" s="11"/>
      <c r="AK203" s="11"/>
    </row>
    <row r="204" ht="13.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89"/>
      <c r="AB204" s="11"/>
      <c r="AC204" s="264"/>
      <c r="AD204" s="11"/>
      <c r="AE204" s="11"/>
      <c r="AF204" s="11"/>
      <c r="AG204" s="11"/>
      <c r="AH204" s="11"/>
      <c r="AI204" s="11"/>
      <c r="AJ204" s="11"/>
      <c r="AK204" s="11"/>
    </row>
    <row r="205" ht="13.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89"/>
      <c r="AB205" s="11"/>
      <c r="AC205" s="264"/>
      <c r="AD205" s="11"/>
      <c r="AE205" s="11"/>
      <c r="AF205" s="11"/>
      <c r="AG205" s="11"/>
      <c r="AH205" s="11"/>
      <c r="AI205" s="11"/>
      <c r="AJ205" s="11"/>
      <c r="AK205" s="11"/>
    </row>
    <row r="206" ht="13.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89"/>
      <c r="AB206" s="11"/>
      <c r="AC206" s="264"/>
      <c r="AD206" s="11"/>
      <c r="AE206" s="11"/>
      <c r="AF206" s="11"/>
      <c r="AG206" s="11"/>
      <c r="AH206" s="11"/>
      <c r="AI206" s="11"/>
      <c r="AJ206" s="11"/>
      <c r="AK206" s="11"/>
    </row>
    <row r="207" ht="13.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89"/>
      <c r="AB207" s="11"/>
      <c r="AC207" s="264"/>
      <c r="AD207" s="11"/>
      <c r="AE207" s="11"/>
      <c r="AF207" s="11"/>
      <c r="AG207" s="11"/>
      <c r="AH207" s="11"/>
      <c r="AI207" s="11"/>
      <c r="AJ207" s="11"/>
      <c r="AK207" s="11"/>
    </row>
    <row r="208" ht="13.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89"/>
      <c r="AB208" s="11"/>
      <c r="AC208" s="264"/>
      <c r="AD208" s="11"/>
      <c r="AE208" s="11"/>
      <c r="AF208" s="11"/>
      <c r="AG208" s="11"/>
      <c r="AH208" s="11"/>
      <c r="AI208" s="11"/>
      <c r="AJ208" s="11"/>
      <c r="AK208" s="11"/>
    </row>
    <row r="209" ht="13.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89"/>
      <c r="AB209" s="11"/>
      <c r="AC209" s="264"/>
      <c r="AD209" s="11"/>
      <c r="AE209" s="11"/>
      <c r="AF209" s="11"/>
      <c r="AG209" s="11"/>
      <c r="AH209" s="11"/>
      <c r="AI209" s="11"/>
      <c r="AJ209" s="11"/>
      <c r="AK209" s="11"/>
    </row>
    <row r="210" ht="13.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89"/>
      <c r="AB210" s="11"/>
      <c r="AC210" s="264"/>
      <c r="AD210" s="11"/>
      <c r="AE210" s="11"/>
      <c r="AF210" s="11"/>
      <c r="AG210" s="11"/>
      <c r="AH210" s="11"/>
      <c r="AI210" s="11"/>
      <c r="AJ210" s="11"/>
      <c r="AK210" s="11"/>
    </row>
    <row r="211" ht="13.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89"/>
      <c r="AB211" s="11"/>
      <c r="AC211" s="264"/>
      <c r="AD211" s="11"/>
      <c r="AE211" s="11"/>
      <c r="AF211" s="11"/>
      <c r="AG211" s="11"/>
      <c r="AH211" s="11"/>
      <c r="AI211" s="11"/>
      <c r="AJ211" s="11"/>
      <c r="AK211" s="11"/>
    </row>
    <row r="212" ht="13.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89"/>
      <c r="AB212" s="11"/>
      <c r="AC212" s="264"/>
      <c r="AD212" s="11"/>
      <c r="AE212" s="11"/>
      <c r="AF212" s="11"/>
      <c r="AG212" s="11"/>
      <c r="AH212" s="11"/>
      <c r="AI212" s="11"/>
      <c r="AJ212" s="11"/>
      <c r="AK212" s="11"/>
    </row>
    <row r="213" ht="13.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89"/>
      <c r="AB213" s="11"/>
      <c r="AC213" s="264"/>
      <c r="AD213" s="11"/>
      <c r="AE213" s="11"/>
      <c r="AF213" s="11"/>
      <c r="AG213" s="11"/>
      <c r="AH213" s="11"/>
      <c r="AI213" s="11"/>
      <c r="AJ213" s="11"/>
      <c r="AK213" s="11"/>
    </row>
    <row r="214" ht="13.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89"/>
      <c r="AB214" s="11"/>
      <c r="AC214" s="264"/>
      <c r="AD214" s="11"/>
      <c r="AE214" s="11"/>
      <c r="AF214" s="11"/>
      <c r="AG214" s="11"/>
      <c r="AH214" s="11"/>
      <c r="AI214" s="11"/>
      <c r="AJ214" s="11"/>
      <c r="AK214" s="11"/>
    </row>
    <row r="215" ht="13.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89"/>
      <c r="AB215" s="11"/>
      <c r="AC215" s="264"/>
      <c r="AD215" s="11"/>
      <c r="AE215" s="11"/>
      <c r="AF215" s="11"/>
      <c r="AG215" s="11"/>
      <c r="AH215" s="11"/>
      <c r="AI215" s="11"/>
      <c r="AJ215" s="11"/>
      <c r="AK215" s="11"/>
    </row>
    <row r="216" ht="13.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89"/>
      <c r="AB216" s="11"/>
      <c r="AC216" s="264"/>
      <c r="AD216" s="11"/>
      <c r="AE216" s="11"/>
      <c r="AF216" s="11"/>
      <c r="AG216" s="11"/>
      <c r="AH216" s="11"/>
      <c r="AI216" s="11"/>
      <c r="AJ216" s="11"/>
      <c r="AK216" s="11"/>
    </row>
    <row r="217" ht="13.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89"/>
      <c r="AB217" s="11"/>
      <c r="AC217" s="264"/>
      <c r="AD217" s="11"/>
      <c r="AE217" s="11"/>
      <c r="AF217" s="11"/>
      <c r="AG217" s="11"/>
      <c r="AH217" s="11"/>
      <c r="AI217" s="11"/>
      <c r="AJ217" s="11"/>
      <c r="AK217" s="11"/>
    </row>
    <row r="218" ht="13.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89"/>
      <c r="AB218" s="11"/>
      <c r="AC218" s="264"/>
      <c r="AD218" s="11"/>
      <c r="AE218" s="11"/>
      <c r="AF218" s="11"/>
      <c r="AG218" s="11"/>
      <c r="AH218" s="11"/>
      <c r="AI218" s="11"/>
      <c r="AJ218" s="11"/>
      <c r="AK218" s="11"/>
    </row>
    <row r="219" ht="13.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89"/>
      <c r="AB219" s="11"/>
      <c r="AC219" s="264"/>
      <c r="AD219" s="11"/>
      <c r="AE219" s="11"/>
      <c r="AF219" s="11"/>
      <c r="AG219" s="11"/>
      <c r="AH219" s="11"/>
      <c r="AI219" s="11"/>
      <c r="AJ219" s="11"/>
      <c r="AK219" s="11"/>
    </row>
    <row r="220" ht="13.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89"/>
      <c r="AB220" s="11"/>
      <c r="AC220" s="264"/>
      <c r="AD220" s="11"/>
      <c r="AE220" s="11"/>
      <c r="AF220" s="11"/>
      <c r="AG220" s="11"/>
      <c r="AH220" s="11"/>
      <c r="AI220" s="11"/>
      <c r="AJ220" s="11"/>
      <c r="AK220" s="11"/>
    </row>
    <row r="221" ht="13.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89"/>
      <c r="AB221" s="11"/>
      <c r="AC221" s="264"/>
      <c r="AD221" s="11"/>
      <c r="AE221" s="11"/>
      <c r="AF221" s="11"/>
      <c r="AG221" s="11"/>
      <c r="AH221" s="11"/>
      <c r="AI221" s="11"/>
      <c r="AJ221" s="11"/>
      <c r="AK221" s="11"/>
    </row>
    <row r="222" ht="13.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89"/>
      <c r="AB222" s="11"/>
      <c r="AC222" s="264"/>
      <c r="AD222" s="11"/>
      <c r="AE222" s="11"/>
      <c r="AF222" s="11"/>
      <c r="AG222" s="11"/>
      <c r="AH222" s="11"/>
      <c r="AI222" s="11"/>
      <c r="AJ222" s="11"/>
      <c r="AK222" s="11"/>
    </row>
    <row r="223" ht="13.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89"/>
      <c r="AB223" s="11"/>
      <c r="AC223" s="264"/>
      <c r="AD223" s="11"/>
      <c r="AE223" s="11"/>
      <c r="AF223" s="11"/>
      <c r="AG223" s="11"/>
      <c r="AH223" s="11"/>
      <c r="AI223" s="11"/>
      <c r="AJ223" s="11"/>
      <c r="AK223" s="11"/>
    </row>
    <row r="224" ht="13.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89"/>
      <c r="AB224" s="11"/>
      <c r="AC224" s="264"/>
      <c r="AD224" s="11"/>
      <c r="AE224" s="11"/>
      <c r="AF224" s="11"/>
      <c r="AG224" s="11"/>
      <c r="AH224" s="11"/>
      <c r="AI224" s="11"/>
      <c r="AJ224" s="11"/>
      <c r="AK224" s="11"/>
    </row>
    <row r="225" ht="13.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89"/>
      <c r="AB225" s="11"/>
      <c r="AC225" s="264"/>
      <c r="AD225" s="11"/>
      <c r="AE225" s="11"/>
      <c r="AF225" s="11"/>
      <c r="AG225" s="11"/>
      <c r="AH225" s="11"/>
      <c r="AI225" s="11"/>
      <c r="AJ225" s="11"/>
      <c r="AK225" s="11"/>
    </row>
    <row r="226" ht="13.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89"/>
      <c r="AB226" s="11"/>
      <c r="AC226" s="264"/>
      <c r="AD226" s="11"/>
      <c r="AE226" s="11"/>
      <c r="AF226" s="11"/>
      <c r="AG226" s="11"/>
      <c r="AH226" s="11"/>
      <c r="AI226" s="11"/>
      <c r="AJ226" s="11"/>
      <c r="AK226" s="11"/>
    </row>
    <row r="227" ht="13.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89"/>
      <c r="AB227" s="11"/>
      <c r="AC227" s="264"/>
      <c r="AD227" s="11"/>
      <c r="AE227" s="11"/>
      <c r="AF227" s="11"/>
      <c r="AG227" s="11"/>
      <c r="AH227" s="11"/>
      <c r="AI227" s="11"/>
      <c r="AJ227" s="11"/>
      <c r="AK227" s="11"/>
    </row>
    <row r="228" ht="13.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89"/>
      <c r="AB228" s="11"/>
      <c r="AC228" s="264"/>
      <c r="AD228" s="11"/>
      <c r="AE228" s="11"/>
      <c r="AF228" s="11"/>
      <c r="AG228" s="11"/>
      <c r="AH228" s="11"/>
      <c r="AI228" s="11"/>
      <c r="AJ228" s="11"/>
      <c r="AK228" s="11"/>
    </row>
    <row r="229" ht="13.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89"/>
      <c r="AB229" s="11"/>
      <c r="AC229" s="264"/>
      <c r="AD229" s="11"/>
      <c r="AE229" s="11"/>
      <c r="AF229" s="11"/>
      <c r="AG229" s="11"/>
      <c r="AH229" s="11"/>
      <c r="AI229" s="11"/>
      <c r="AJ229" s="11"/>
      <c r="AK229" s="11"/>
    </row>
    <row r="230" ht="13.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89"/>
      <c r="AB230" s="11"/>
      <c r="AC230" s="264"/>
      <c r="AD230" s="11"/>
      <c r="AE230" s="11"/>
      <c r="AF230" s="11"/>
      <c r="AG230" s="11"/>
      <c r="AH230" s="11"/>
      <c r="AI230" s="11"/>
      <c r="AJ230" s="11"/>
      <c r="AK230" s="11"/>
    </row>
    <row r="231" ht="13.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89"/>
      <c r="AB231" s="11"/>
      <c r="AC231" s="264"/>
      <c r="AD231" s="11"/>
      <c r="AE231" s="11"/>
      <c r="AF231" s="11"/>
      <c r="AG231" s="11"/>
      <c r="AH231" s="11"/>
      <c r="AI231" s="11"/>
      <c r="AJ231" s="11"/>
      <c r="AK231" s="11"/>
    </row>
    <row r="232" ht="13.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89"/>
      <c r="AB232" s="11"/>
      <c r="AC232" s="264"/>
      <c r="AD232" s="11"/>
      <c r="AE232" s="11"/>
      <c r="AF232" s="11"/>
      <c r="AG232" s="11"/>
      <c r="AH232" s="11"/>
      <c r="AI232" s="11"/>
      <c r="AJ232" s="11"/>
      <c r="AK232" s="11"/>
    </row>
    <row r="233" ht="13.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89"/>
      <c r="AB233" s="11"/>
      <c r="AC233" s="264"/>
      <c r="AD233" s="11"/>
      <c r="AE233" s="11"/>
      <c r="AF233" s="11"/>
      <c r="AG233" s="11"/>
      <c r="AH233" s="11"/>
      <c r="AI233" s="11"/>
      <c r="AJ233" s="11"/>
      <c r="AK233" s="11"/>
    </row>
    <row r="234" ht="13.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89"/>
      <c r="AB234" s="11"/>
      <c r="AC234" s="264"/>
      <c r="AD234" s="11"/>
      <c r="AE234" s="11"/>
      <c r="AF234" s="11"/>
      <c r="AG234" s="11"/>
      <c r="AH234" s="11"/>
      <c r="AI234" s="11"/>
      <c r="AJ234" s="11"/>
      <c r="AK234" s="11"/>
    </row>
    <row r="235" ht="13.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89"/>
      <c r="AB235" s="11"/>
      <c r="AC235" s="264"/>
      <c r="AD235" s="11"/>
      <c r="AE235" s="11"/>
      <c r="AF235" s="11"/>
      <c r="AG235" s="11"/>
      <c r="AH235" s="11"/>
      <c r="AI235" s="11"/>
      <c r="AJ235" s="11"/>
      <c r="AK235" s="11"/>
    </row>
    <row r="236" ht="13.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89"/>
      <c r="AB236" s="11"/>
      <c r="AC236" s="264"/>
      <c r="AD236" s="11"/>
      <c r="AE236" s="11"/>
      <c r="AF236" s="11"/>
      <c r="AG236" s="11"/>
      <c r="AH236" s="11"/>
      <c r="AI236" s="11"/>
      <c r="AJ236" s="11"/>
      <c r="AK236" s="11"/>
    </row>
    <row r="237" ht="13.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89"/>
      <c r="AB237" s="11"/>
      <c r="AC237" s="264"/>
      <c r="AD237" s="11"/>
      <c r="AE237" s="11"/>
      <c r="AF237" s="11"/>
      <c r="AG237" s="11"/>
      <c r="AH237" s="11"/>
      <c r="AI237" s="11"/>
      <c r="AJ237" s="11"/>
      <c r="AK237" s="11"/>
    </row>
    <row r="238" ht="13.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89"/>
      <c r="AB238" s="11"/>
      <c r="AC238" s="264"/>
      <c r="AD238" s="11"/>
      <c r="AE238" s="11"/>
      <c r="AF238" s="11"/>
      <c r="AG238" s="11"/>
      <c r="AH238" s="11"/>
      <c r="AI238" s="11"/>
      <c r="AJ238" s="11"/>
      <c r="AK238" s="11"/>
    </row>
    <row r="239" ht="13.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89"/>
      <c r="AB239" s="11"/>
      <c r="AC239" s="264"/>
      <c r="AD239" s="11"/>
      <c r="AE239" s="11"/>
      <c r="AF239" s="11"/>
      <c r="AG239" s="11"/>
      <c r="AH239" s="11"/>
      <c r="AI239" s="11"/>
      <c r="AJ239" s="11"/>
      <c r="AK239" s="11"/>
    </row>
    <row r="240" ht="13.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89"/>
      <c r="AB240" s="11"/>
      <c r="AC240" s="264"/>
      <c r="AD240" s="11"/>
      <c r="AE240" s="11"/>
      <c r="AF240" s="11"/>
      <c r="AG240" s="11"/>
      <c r="AH240" s="11"/>
      <c r="AI240" s="11"/>
      <c r="AJ240" s="11"/>
      <c r="AK240" s="11"/>
    </row>
    <row r="241" ht="13.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89"/>
      <c r="AB241" s="11"/>
      <c r="AC241" s="264"/>
      <c r="AD241" s="11"/>
      <c r="AE241" s="11"/>
      <c r="AF241" s="11"/>
      <c r="AG241" s="11"/>
      <c r="AH241" s="11"/>
      <c r="AI241" s="11"/>
      <c r="AJ241" s="11"/>
      <c r="AK241" s="11"/>
    </row>
    <row r="242" ht="13.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89"/>
      <c r="AB242" s="11"/>
      <c r="AC242" s="264"/>
      <c r="AD242" s="11"/>
      <c r="AE242" s="11"/>
      <c r="AF242" s="11"/>
      <c r="AG242" s="11"/>
      <c r="AH242" s="11"/>
      <c r="AI242" s="11"/>
      <c r="AJ242" s="11"/>
      <c r="AK242" s="11"/>
    </row>
    <row r="243" ht="13.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89"/>
      <c r="AB243" s="11"/>
      <c r="AC243" s="264"/>
      <c r="AD243" s="11"/>
      <c r="AE243" s="11"/>
      <c r="AF243" s="11"/>
      <c r="AG243" s="11"/>
      <c r="AH243" s="11"/>
      <c r="AI243" s="11"/>
      <c r="AJ243" s="11"/>
      <c r="AK243" s="11"/>
    </row>
    <row r="244" ht="13.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89"/>
      <c r="AB244" s="11"/>
      <c r="AC244" s="264"/>
      <c r="AD244" s="11"/>
      <c r="AE244" s="11"/>
      <c r="AF244" s="11"/>
      <c r="AG244" s="11"/>
      <c r="AH244" s="11"/>
      <c r="AI244" s="11"/>
      <c r="AJ244" s="11"/>
      <c r="AK244" s="11"/>
    </row>
    <row r="245" ht="13.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89"/>
      <c r="AB245" s="11"/>
      <c r="AC245" s="264"/>
      <c r="AD245" s="11"/>
      <c r="AE245" s="11"/>
      <c r="AF245" s="11"/>
      <c r="AG245" s="11"/>
      <c r="AH245" s="11"/>
      <c r="AI245" s="11"/>
      <c r="AJ245" s="11"/>
      <c r="AK245" s="11"/>
    </row>
    <row r="246" ht="13.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89"/>
      <c r="AB246" s="11"/>
      <c r="AC246" s="264"/>
      <c r="AD246" s="11"/>
      <c r="AE246" s="11"/>
      <c r="AF246" s="11"/>
      <c r="AG246" s="11"/>
      <c r="AH246" s="11"/>
      <c r="AI246" s="11"/>
      <c r="AJ246" s="11"/>
      <c r="AK246" s="11"/>
    </row>
    <row r="247" ht="13.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89"/>
      <c r="AB247" s="11"/>
      <c r="AC247" s="264"/>
      <c r="AD247" s="11"/>
      <c r="AE247" s="11"/>
      <c r="AF247" s="11"/>
      <c r="AG247" s="11"/>
      <c r="AH247" s="11"/>
      <c r="AI247" s="11"/>
      <c r="AJ247" s="11"/>
      <c r="AK247" s="11"/>
    </row>
    <row r="248" ht="13.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89"/>
      <c r="AB248" s="11"/>
      <c r="AC248" s="264"/>
      <c r="AD248" s="11"/>
      <c r="AE248" s="11"/>
      <c r="AF248" s="11"/>
      <c r="AG248" s="11"/>
      <c r="AH248" s="11"/>
      <c r="AI248" s="11"/>
      <c r="AJ248" s="11"/>
      <c r="AK248" s="11"/>
    </row>
    <row r="249" ht="13.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89"/>
      <c r="AB249" s="11"/>
      <c r="AC249" s="264"/>
      <c r="AD249" s="11"/>
      <c r="AE249" s="11"/>
      <c r="AF249" s="11"/>
      <c r="AG249" s="11"/>
      <c r="AH249" s="11"/>
      <c r="AI249" s="11"/>
      <c r="AJ249" s="11"/>
      <c r="AK249" s="11"/>
    </row>
    <row r="250" ht="13.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89"/>
      <c r="AB250" s="11"/>
      <c r="AC250" s="264"/>
      <c r="AD250" s="11"/>
      <c r="AE250" s="11"/>
      <c r="AF250" s="11"/>
      <c r="AG250" s="11"/>
      <c r="AH250" s="11"/>
      <c r="AI250" s="11"/>
      <c r="AJ250" s="11"/>
      <c r="AK250" s="11"/>
    </row>
    <row r="251" ht="13.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89"/>
      <c r="AB251" s="11"/>
      <c r="AC251" s="264"/>
      <c r="AD251" s="11"/>
      <c r="AE251" s="11"/>
      <c r="AF251" s="11"/>
      <c r="AG251" s="11"/>
      <c r="AH251" s="11"/>
      <c r="AI251" s="11"/>
      <c r="AJ251" s="11"/>
      <c r="AK251" s="11"/>
    </row>
    <row r="252" ht="13.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89"/>
      <c r="AB252" s="11"/>
      <c r="AC252" s="264"/>
      <c r="AD252" s="11"/>
      <c r="AE252" s="11"/>
      <c r="AF252" s="11"/>
      <c r="AG252" s="11"/>
      <c r="AH252" s="11"/>
      <c r="AI252" s="11"/>
      <c r="AJ252" s="11"/>
      <c r="AK252" s="11"/>
    </row>
    <row r="253" ht="13.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89"/>
      <c r="AB253" s="11"/>
      <c r="AC253" s="264"/>
      <c r="AD253" s="11"/>
      <c r="AE253" s="11"/>
      <c r="AF253" s="11"/>
      <c r="AG253" s="11"/>
      <c r="AH253" s="11"/>
      <c r="AI253" s="11"/>
      <c r="AJ253" s="11"/>
      <c r="AK253" s="11"/>
    </row>
    <row r="254" ht="13.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89"/>
      <c r="AB254" s="11"/>
      <c r="AC254" s="264"/>
      <c r="AD254" s="11"/>
      <c r="AE254" s="11"/>
      <c r="AF254" s="11"/>
      <c r="AG254" s="11"/>
      <c r="AH254" s="11"/>
      <c r="AI254" s="11"/>
      <c r="AJ254" s="11"/>
      <c r="AK254" s="11"/>
    </row>
    <row r="255" ht="13.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89"/>
      <c r="AB255" s="11"/>
      <c r="AC255" s="264"/>
      <c r="AD255" s="11"/>
      <c r="AE255" s="11"/>
      <c r="AF255" s="11"/>
      <c r="AG255" s="11"/>
      <c r="AH255" s="11"/>
      <c r="AI255" s="11"/>
      <c r="AJ255" s="11"/>
      <c r="AK255" s="11"/>
    </row>
    <row r="256" ht="13.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89"/>
      <c r="AB256" s="11"/>
      <c r="AC256" s="264"/>
      <c r="AD256" s="11"/>
      <c r="AE256" s="11"/>
      <c r="AF256" s="11"/>
      <c r="AG256" s="11"/>
      <c r="AH256" s="11"/>
      <c r="AI256" s="11"/>
      <c r="AJ256" s="11"/>
      <c r="AK256" s="11"/>
    </row>
    <row r="257" ht="13.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89"/>
      <c r="AB257" s="11"/>
      <c r="AC257" s="264"/>
      <c r="AD257" s="11"/>
      <c r="AE257" s="11"/>
      <c r="AF257" s="11"/>
      <c r="AG257" s="11"/>
      <c r="AH257" s="11"/>
      <c r="AI257" s="11"/>
      <c r="AJ257" s="11"/>
      <c r="AK257" s="11"/>
    </row>
    <row r="258" ht="13.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89"/>
      <c r="AB258" s="11"/>
      <c r="AC258" s="264"/>
      <c r="AD258" s="11"/>
      <c r="AE258" s="11"/>
      <c r="AF258" s="11"/>
      <c r="AG258" s="11"/>
      <c r="AH258" s="11"/>
      <c r="AI258" s="11"/>
      <c r="AJ258" s="11"/>
      <c r="AK258" s="11"/>
    </row>
    <row r="259" ht="13.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89"/>
      <c r="AB259" s="11"/>
      <c r="AC259" s="264"/>
      <c r="AD259" s="11"/>
      <c r="AE259" s="11"/>
      <c r="AF259" s="11"/>
      <c r="AG259" s="11"/>
      <c r="AH259" s="11"/>
      <c r="AI259" s="11"/>
      <c r="AJ259" s="11"/>
      <c r="AK259" s="11"/>
    </row>
    <row r="260" ht="13.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89"/>
      <c r="AB260" s="11"/>
      <c r="AC260" s="264"/>
      <c r="AD260" s="11"/>
      <c r="AE260" s="11"/>
      <c r="AF260" s="11"/>
      <c r="AG260" s="11"/>
      <c r="AH260" s="11"/>
      <c r="AI260" s="11"/>
      <c r="AJ260" s="11"/>
      <c r="AK260" s="11"/>
    </row>
    <row r="261" ht="13.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89"/>
      <c r="AB261" s="11"/>
      <c r="AC261" s="264"/>
      <c r="AD261" s="11"/>
      <c r="AE261" s="11"/>
      <c r="AF261" s="11"/>
      <c r="AG261" s="11"/>
      <c r="AH261" s="11"/>
      <c r="AI261" s="11"/>
      <c r="AJ261" s="11"/>
      <c r="AK261" s="11"/>
    </row>
    <row r="262" ht="13.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89"/>
      <c r="AB262" s="11"/>
      <c r="AC262" s="264"/>
      <c r="AD262" s="11"/>
      <c r="AE262" s="11"/>
      <c r="AF262" s="11"/>
      <c r="AG262" s="11"/>
      <c r="AH262" s="11"/>
      <c r="AI262" s="11"/>
      <c r="AJ262" s="11"/>
      <c r="AK262" s="11"/>
    </row>
    <row r="263" ht="13.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89"/>
      <c r="AB263" s="11"/>
      <c r="AC263" s="264"/>
      <c r="AD263" s="11"/>
      <c r="AE263" s="11"/>
      <c r="AF263" s="11"/>
      <c r="AG263" s="11"/>
      <c r="AH263" s="11"/>
      <c r="AI263" s="11"/>
      <c r="AJ263" s="11"/>
      <c r="AK263" s="11"/>
    </row>
    <row r="264" ht="13.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89"/>
      <c r="AB264" s="11"/>
      <c r="AC264" s="264"/>
      <c r="AD264" s="11"/>
      <c r="AE264" s="11"/>
      <c r="AF264" s="11"/>
      <c r="AG264" s="11"/>
      <c r="AH264" s="11"/>
      <c r="AI264" s="11"/>
      <c r="AJ264" s="11"/>
      <c r="AK264" s="11"/>
    </row>
    <row r="265" ht="13.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89"/>
      <c r="AB265" s="11"/>
      <c r="AC265" s="264"/>
      <c r="AD265" s="11"/>
      <c r="AE265" s="11"/>
      <c r="AF265" s="11"/>
      <c r="AG265" s="11"/>
      <c r="AH265" s="11"/>
      <c r="AI265" s="11"/>
      <c r="AJ265" s="11"/>
      <c r="AK265" s="11"/>
    </row>
    <row r="266" ht="13.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89"/>
      <c r="AB266" s="11"/>
      <c r="AC266" s="264"/>
      <c r="AD266" s="11"/>
      <c r="AE266" s="11"/>
      <c r="AF266" s="11"/>
      <c r="AG266" s="11"/>
      <c r="AH266" s="11"/>
      <c r="AI266" s="11"/>
      <c r="AJ266" s="11"/>
      <c r="AK266" s="11"/>
    </row>
    <row r="267" ht="13.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89"/>
      <c r="AB267" s="11"/>
      <c r="AC267" s="264"/>
      <c r="AD267" s="11"/>
      <c r="AE267" s="11"/>
      <c r="AF267" s="11"/>
      <c r="AG267" s="11"/>
      <c r="AH267" s="11"/>
      <c r="AI267" s="11"/>
      <c r="AJ267" s="11"/>
      <c r="AK267" s="11"/>
    </row>
    <row r="268" ht="13.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89"/>
      <c r="AB268" s="11"/>
      <c r="AC268" s="264"/>
      <c r="AD268" s="11"/>
      <c r="AE268" s="11"/>
      <c r="AF268" s="11"/>
      <c r="AG268" s="11"/>
      <c r="AH268" s="11"/>
      <c r="AI268" s="11"/>
      <c r="AJ268" s="11"/>
      <c r="AK268" s="11"/>
    </row>
    <row r="269" ht="13.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89"/>
      <c r="AB269" s="11"/>
      <c r="AC269" s="264"/>
      <c r="AD269" s="11"/>
      <c r="AE269" s="11"/>
      <c r="AF269" s="11"/>
      <c r="AG269" s="11"/>
      <c r="AH269" s="11"/>
      <c r="AI269" s="11"/>
      <c r="AJ269" s="11"/>
      <c r="AK269" s="11"/>
    </row>
    <row r="270" ht="13.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89"/>
      <c r="AB270" s="11"/>
      <c r="AC270" s="264"/>
      <c r="AD270" s="11"/>
      <c r="AE270" s="11"/>
      <c r="AF270" s="11"/>
      <c r="AG270" s="11"/>
      <c r="AH270" s="11"/>
      <c r="AI270" s="11"/>
      <c r="AJ270" s="11"/>
      <c r="AK270" s="11"/>
    </row>
    <row r="271" ht="13.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89"/>
      <c r="AB271" s="11"/>
      <c r="AC271" s="264"/>
      <c r="AD271" s="11"/>
      <c r="AE271" s="11"/>
      <c r="AF271" s="11"/>
      <c r="AG271" s="11"/>
      <c r="AH271" s="11"/>
      <c r="AI271" s="11"/>
      <c r="AJ271" s="11"/>
      <c r="AK271" s="11"/>
    </row>
    <row r="272" ht="13.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89"/>
      <c r="AB272" s="11"/>
      <c r="AC272" s="264"/>
      <c r="AD272" s="11"/>
      <c r="AE272" s="11"/>
      <c r="AF272" s="11"/>
      <c r="AG272" s="11"/>
      <c r="AH272" s="11"/>
      <c r="AI272" s="11"/>
      <c r="AJ272" s="11"/>
      <c r="AK272" s="11"/>
    </row>
    <row r="273" ht="13.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89"/>
      <c r="AB273" s="11"/>
      <c r="AC273" s="264"/>
      <c r="AD273" s="11"/>
      <c r="AE273" s="11"/>
      <c r="AF273" s="11"/>
      <c r="AG273" s="11"/>
      <c r="AH273" s="11"/>
      <c r="AI273" s="11"/>
      <c r="AJ273" s="11"/>
      <c r="AK273" s="11"/>
    </row>
    <row r="274" ht="13.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89"/>
      <c r="AB274" s="11"/>
      <c r="AC274" s="264"/>
      <c r="AD274" s="11"/>
      <c r="AE274" s="11"/>
      <c r="AF274" s="11"/>
      <c r="AG274" s="11"/>
      <c r="AH274" s="11"/>
      <c r="AI274" s="11"/>
      <c r="AJ274" s="11"/>
      <c r="AK274" s="11"/>
    </row>
    <row r="275" ht="13.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89"/>
      <c r="AB275" s="11"/>
      <c r="AC275" s="264"/>
      <c r="AD275" s="11"/>
      <c r="AE275" s="11"/>
      <c r="AF275" s="11"/>
      <c r="AG275" s="11"/>
      <c r="AH275" s="11"/>
      <c r="AI275" s="11"/>
      <c r="AJ275" s="11"/>
      <c r="AK275" s="11"/>
    </row>
    <row r="276" ht="13.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89"/>
      <c r="AB276" s="11"/>
      <c r="AC276" s="264"/>
      <c r="AD276" s="11"/>
      <c r="AE276" s="11"/>
      <c r="AF276" s="11"/>
      <c r="AG276" s="11"/>
      <c r="AH276" s="11"/>
      <c r="AI276" s="11"/>
      <c r="AJ276" s="11"/>
      <c r="AK276" s="11"/>
    </row>
    <row r="277" ht="13.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89"/>
      <c r="AB277" s="11"/>
      <c r="AC277" s="264"/>
      <c r="AD277" s="11"/>
      <c r="AE277" s="11"/>
      <c r="AF277" s="11"/>
      <c r="AG277" s="11"/>
      <c r="AH277" s="11"/>
      <c r="AI277" s="11"/>
      <c r="AJ277" s="11"/>
      <c r="AK277" s="11"/>
    </row>
    <row r="278" ht="13.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89"/>
      <c r="AB278" s="11"/>
      <c r="AC278" s="264"/>
      <c r="AD278" s="11"/>
      <c r="AE278" s="11"/>
      <c r="AF278" s="11"/>
      <c r="AG278" s="11"/>
      <c r="AH278" s="11"/>
      <c r="AI278" s="11"/>
      <c r="AJ278" s="11"/>
      <c r="AK278" s="11"/>
    </row>
    <row r="279" ht="13.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89"/>
      <c r="AB279" s="11"/>
      <c r="AC279" s="264"/>
      <c r="AD279" s="11"/>
      <c r="AE279" s="11"/>
      <c r="AF279" s="11"/>
      <c r="AG279" s="11"/>
      <c r="AH279" s="11"/>
      <c r="AI279" s="11"/>
      <c r="AJ279" s="11"/>
      <c r="AK279" s="11"/>
    </row>
    <row r="280" ht="13.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89"/>
      <c r="AB280" s="11"/>
      <c r="AC280" s="264"/>
      <c r="AD280" s="11"/>
      <c r="AE280" s="11"/>
      <c r="AF280" s="11"/>
      <c r="AG280" s="11"/>
      <c r="AH280" s="11"/>
      <c r="AI280" s="11"/>
      <c r="AJ280" s="11"/>
      <c r="AK280" s="11"/>
    </row>
    <row r="281" ht="13.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89"/>
      <c r="AB281" s="11"/>
      <c r="AC281" s="264"/>
      <c r="AD281" s="11"/>
      <c r="AE281" s="11"/>
      <c r="AF281" s="11"/>
      <c r="AG281" s="11"/>
      <c r="AH281" s="11"/>
      <c r="AI281" s="11"/>
      <c r="AJ281" s="11"/>
      <c r="AK281" s="11"/>
    </row>
    <row r="282" ht="13.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89"/>
      <c r="AB282" s="11"/>
      <c r="AC282" s="264"/>
      <c r="AD282" s="11"/>
      <c r="AE282" s="11"/>
      <c r="AF282" s="11"/>
      <c r="AG282" s="11"/>
      <c r="AH282" s="11"/>
      <c r="AI282" s="11"/>
      <c r="AJ282" s="11"/>
      <c r="AK282" s="11"/>
    </row>
    <row r="283" ht="13.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89"/>
      <c r="AB283" s="11"/>
      <c r="AC283" s="264"/>
      <c r="AD283" s="11"/>
      <c r="AE283" s="11"/>
      <c r="AF283" s="11"/>
      <c r="AG283" s="11"/>
      <c r="AH283" s="11"/>
      <c r="AI283" s="11"/>
      <c r="AJ283" s="11"/>
      <c r="AK283" s="11"/>
    </row>
    <row r="284" ht="13.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89"/>
      <c r="AB284" s="11"/>
      <c r="AC284" s="264"/>
      <c r="AD284" s="11"/>
      <c r="AE284" s="11"/>
      <c r="AF284" s="11"/>
      <c r="AG284" s="11"/>
      <c r="AH284" s="11"/>
      <c r="AI284" s="11"/>
      <c r="AJ284" s="11"/>
      <c r="AK284" s="11"/>
    </row>
    <row r="285" ht="13.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89"/>
      <c r="AB285" s="11"/>
      <c r="AC285" s="264"/>
      <c r="AD285" s="11"/>
      <c r="AE285" s="11"/>
      <c r="AF285" s="11"/>
      <c r="AG285" s="11"/>
      <c r="AH285" s="11"/>
      <c r="AI285" s="11"/>
      <c r="AJ285" s="11"/>
      <c r="AK285" s="11"/>
    </row>
    <row r="286" ht="13.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89"/>
      <c r="AB286" s="11"/>
      <c r="AC286" s="264"/>
      <c r="AD286" s="11"/>
      <c r="AE286" s="11"/>
      <c r="AF286" s="11"/>
      <c r="AG286" s="11"/>
      <c r="AH286" s="11"/>
      <c r="AI286" s="11"/>
      <c r="AJ286" s="11"/>
      <c r="AK286" s="11"/>
    </row>
    <row r="287" ht="13.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89"/>
      <c r="AB287" s="11"/>
      <c r="AC287" s="264"/>
      <c r="AD287" s="11"/>
      <c r="AE287" s="11"/>
      <c r="AF287" s="11"/>
      <c r="AG287" s="11"/>
      <c r="AH287" s="11"/>
      <c r="AI287" s="11"/>
      <c r="AJ287" s="11"/>
      <c r="AK287" s="11"/>
    </row>
    <row r="288" ht="13.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89"/>
      <c r="AB288" s="11"/>
      <c r="AC288" s="264"/>
      <c r="AD288" s="11"/>
      <c r="AE288" s="11"/>
      <c r="AF288" s="11"/>
      <c r="AG288" s="11"/>
      <c r="AH288" s="11"/>
      <c r="AI288" s="11"/>
      <c r="AJ288" s="11"/>
      <c r="AK288" s="11"/>
    </row>
    <row r="289" ht="13.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89"/>
      <c r="AB289" s="11"/>
      <c r="AC289" s="264"/>
      <c r="AD289" s="11"/>
      <c r="AE289" s="11"/>
      <c r="AF289" s="11"/>
      <c r="AG289" s="11"/>
      <c r="AH289" s="11"/>
      <c r="AI289" s="11"/>
      <c r="AJ289" s="11"/>
      <c r="AK289" s="11"/>
    </row>
    <row r="290" ht="13.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89"/>
      <c r="AB290" s="11"/>
      <c r="AC290" s="264"/>
      <c r="AD290" s="11"/>
      <c r="AE290" s="11"/>
      <c r="AF290" s="11"/>
      <c r="AG290" s="11"/>
      <c r="AH290" s="11"/>
      <c r="AI290" s="11"/>
      <c r="AJ290" s="11"/>
      <c r="AK290" s="11"/>
    </row>
    <row r="291" ht="13.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89"/>
      <c r="AB291" s="11"/>
      <c r="AC291" s="264"/>
      <c r="AD291" s="11"/>
      <c r="AE291" s="11"/>
      <c r="AF291" s="11"/>
      <c r="AG291" s="11"/>
      <c r="AH291" s="11"/>
      <c r="AI291" s="11"/>
      <c r="AJ291" s="11"/>
      <c r="AK291" s="11"/>
    </row>
    <row r="292" ht="13.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89"/>
      <c r="AB292" s="11"/>
      <c r="AC292" s="264"/>
      <c r="AD292" s="11"/>
      <c r="AE292" s="11"/>
      <c r="AF292" s="11"/>
      <c r="AG292" s="11"/>
      <c r="AH292" s="11"/>
      <c r="AI292" s="11"/>
      <c r="AJ292" s="11"/>
      <c r="AK292" s="11"/>
    </row>
    <row r="293" ht="13.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89"/>
      <c r="AB293" s="11"/>
      <c r="AC293" s="264"/>
      <c r="AD293" s="11"/>
      <c r="AE293" s="11"/>
      <c r="AF293" s="11"/>
      <c r="AG293" s="11"/>
      <c r="AH293" s="11"/>
      <c r="AI293" s="11"/>
      <c r="AJ293" s="11"/>
      <c r="AK293" s="11"/>
    </row>
    <row r="294" ht="13.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89"/>
      <c r="AB294" s="11"/>
      <c r="AC294" s="264"/>
      <c r="AD294" s="11"/>
      <c r="AE294" s="11"/>
      <c r="AF294" s="11"/>
      <c r="AG294" s="11"/>
      <c r="AH294" s="11"/>
      <c r="AI294" s="11"/>
      <c r="AJ294" s="11"/>
      <c r="AK294" s="11"/>
    </row>
    <row r="295" ht="13.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89"/>
      <c r="AB295" s="11"/>
      <c r="AC295" s="264"/>
      <c r="AD295" s="11"/>
      <c r="AE295" s="11"/>
      <c r="AF295" s="11"/>
      <c r="AG295" s="11"/>
      <c r="AH295" s="11"/>
      <c r="AI295" s="11"/>
      <c r="AJ295" s="11"/>
      <c r="AK295" s="11"/>
    </row>
    <row r="296" ht="13.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89"/>
      <c r="AB296" s="11"/>
      <c r="AC296" s="264"/>
      <c r="AD296" s="11"/>
      <c r="AE296" s="11"/>
      <c r="AF296" s="11"/>
      <c r="AG296" s="11"/>
      <c r="AH296" s="11"/>
      <c r="AI296" s="11"/>
      <c r="AJ296" s="11"/>
      <c r="AK296" s="11"/>
    </row>
    <row r="297" ht="13.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89"/>
      <c r="AB297" s="11"/>
      <c r="AC297" s="264"/>
      <c r="AD297" s="11"/>
      <c r="AE297" s="11"/>
      <c r="AF297" s="11"/>
      <c r="AG297" s="11"/>
      <c r="AH297" s="11"/>
      <c r="AI297" s="11"/>
      <c r="AJ297" s="11"/>
      <c r="AK297" s="11"/>
    </row>
    <row r="298" ht="13.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89"/>
      <c r="AB298" s="11"/>
      <c r="AC298" s="264"/>
      <c r="AD298" s="11"/>
      <c r="AE298" s="11"/>
      <c r="AF298" s="11"/>
      <c r="AG298" s="11"/>
      <c r="AH298" s="11"/>
      <c r="AI298" s="11"/>
      <c r="AJ298" s="11"/>
      <c r="AK298" s="11"/>
    </row>
    <row r="299" ht="13.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89"/>
      <c r="AB299" s="11"/>
      <c r="AC299" s="264"/>
      <c r="AD299" s="11"/>
      <c r="AE299" s="11"/>
      <c r="AF299" s="11"/>
      <c r="AG299" s="11"/>
      <c r="AH299" s="11"/>
      <c r="AI299" s="11"/>
      <c r="AJ299" s="11"/>
      <c r="AK299" s="11"/>
    </row>
    <row r="300" ht="13.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89"/>
      <c r="AB300" s="11"/>
      <c r="AC300" s="264"/>
      <c r="AD300" s="11"/>
      <c r="AE300" s="11"/>
      <c r="AF300" s="11"/>
      <c r="AG300" s="11"/>
      <c r="AH300" s="11"/>
      <c r="AI300" s="11"/>
      <c r="AJ300" s="11"/>
      <c r="AK300" s="11"/>
    </row>
    <row r="301" ht="13.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89"/>
      <c r="AB301" s="11"/>
      <c r="AC301" s="264"/>
      <c r="AD301" s="11"/>
      <c r="AE301" s="11"/>
      <c r="AF301" s="11"/>
      <c r="AG301" s="11"/>
      <c r="AH301" s="11"/>
      <c r="AI301" s="11"/>
      <c r="AJ301" s="11"/>
      <c r="AK301" s="11"/>
    </row>
    <row r="302" ht="13.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89"/>
      <c r="AB302" s="11"/>
      <c r="AC302" s="264"/>
      <c r="AD302" s="11"/>
      <c r="AE302" s="11"/>
      <c r="AF302" s="11"/>
      <c r="AG302" s="11"/>
      <c r="AH302" s="11"/>
      <c r="AI302" s="11"/>
      <c r="AJ302" s="11"/>
      <c r="AK302" s="11"/>
    </row>
    <row r="303" ht="13.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89"/>
      <c r="AB303" s="11"/>
      <c r="AC303" s="264"/>
      <c r="AD303" s="11"/>
      <c r="AE303" s="11"/>
      <c r="AF303" s="11"/>
      <c r="AG303" s="11"/>
      <c r="AH303" s="11"/>
      <c r="AI303" s="11"/>
      <c r="AJ303" s="11"/>
      <c r="AK303" s="11"/>
    </row>
    <row r="304" ht="13.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89"/>
      <c r="AB304" s="11"/>
      <c r="AC304" s="264"/>
      <c r="AD304" s="11"/>
      <c r="AE304" s="11"/>
      <c r="AF304" s="11"/>
      <c r="AG304" s="11"/>
      <c r="AH304" s="11"/>
      <c r="AI304" s="11"/>
      <c r="AJ304" s="11"/>
      <c r="AK304" s="11"/>
    </row>
    <row r="305" ht="13.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89"/>
      <c r="AB305" s="11"/>
      <c r="AC305" s="264"/>
      <c r="AD305" s="11"/>
      <c r="AE305" s="11"/>
      <c r="AF305" s="11"/>
      <c r="AG305" s="11"/>
      <c r="AH305" s="11"/>
      <c r="AI305" s="11"/>
      <c r="AJ305" s="11"/>
      <c r="AK305" s="11"/>
    </row>
    <row r="306" ht="13.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89"/>
      <c r="AB306" s="11"/>
      <c r="AC306" s="264"/>
      <c r="AD306" s="11"/>
      <c r="AE306" s="11"/>
      <c r="AF306" s="11"/>
      <c r="AG306" s="11"/>
      <c r="AH306" s="11"/>
      <c r="AI306" s="11"/>
      <c r="AJ306" s="11"/>
      <c r="AK306" s="11"/>
    </row>
    <row r="307" ht="13.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89"/>
      <c r="AB307" s="11"/>
      <c r="AC307" s="264"/>
      <c r="AD307" s="11"/>
      <c r="AE307" s="11"/>
      <c r="AF307" s="11"/>
      <c r="AG307" s="11"/>
      <c r="AH307" s="11"/>
      <c r="AI307" s="11"/>
      <c r="AJ307" s="11"/>
      <c r="AK307" s="11"/>
    </row>
    <row r="308" ht="13.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89"/>
      <c r="AB308" s="11"/>
      <c r="AC308" s="264"/>
      <c r="AD308" s="11"/>
      <c r="AE308" s="11"/>
      <c r="AF308" s="11"/>
      <c r="AG308" s="11"/>
      <c r="AH308" s="11"/>
      <c r="AI308" s="11"/>
      <c r="AJ308" s="11"/>
      <c r="AK308" s="11"/>
    </row>
    <row r="309" ht="13.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89"/>
      <c r="AB309" s="11"/>
      <c r="AC309" s="264"/>
      <c r="AD309" s="11"/>
      <c r="AE309" s="11"/>
      <c r="AF309" s="11"/>
      <c r="AG309" s="11"/>
      <c r="AH309" s="11"/>
      <c r="AI309" s="11"/>
      <c r="AJ309" s="11"/>
      <c r="AK309" s="11"/>
    </row>
    <row r="310" ht="13.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89"/>
      <c r="AB310" s="11"/>
      <c r="AC310" s="264"/>
      <c r="AD310" s="11"/>
      <c r="AE310" s="11"/>
      <c r="AF310" s="11"/>
      <c r="AG310" s="11"/>
      <c r="AH310" s="11"/>
      <c r="AI310" s="11"/>
      <c r="AJ310" s="11"/>
      <c r="AK310" s="11"/>
    </row>
    <row r="311" ht="13.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89"/>
      <c r="AB311" s="11"/>
      <c r="AC311" s="264"/>
      <c r="AD311" s="11"/>
      <c r="AE311" s="11"/>
      <c r="AF311" s="11"/>
      <c r="AG311" s="11"/>
      <c r="AH311" s="11"/>
      <c r="AI311" s="11"/>
      <c r="AJ311" s="11"/>
      <c r="AK311" s="11"/>
    </row>
    <row r="312" ht="13.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89"/>
      <c r="AB312" s="11"/>
      <c r="AC312" s="264"/>
      <c r="AD312" s="11"/>
      <c r="AE312" s="11"/>
      <c r="AF312" s="11"/>
      <c r="AG312" s="11"/>
      <c r="AH312" s="11"/>
      <c r="AI312" s="11"/>
      <c r="AJ312" s="11"/>
      <c r="AK312" s="11"/>
    </row>
    <row r="313" ht="13.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89"/>
      <c r="AB313" s="11"/>
      <c r="AC313" s="264"/>
      <c r="AD313" s="11"/>
      <c r="AE313" s="11"/>
      <c r="AF313" s="11"/>
      <c r="AG313" s="11"/>
      <c r="AH313" s="11"/>
      <c r="AI313" s="11"/>
      <c r="AJ313" s="11"/>
      <c r="AK313" s="11"/>
    </row>
    <row r="314" ht="13.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89"/>
      <c r="AB314" s="11"/>
      <c r="AC314" s="264"/>
      <c r="AD314" s="11"/>
      <c r="AE314" s="11"/>
      <c r="AF314" s="11"/>
      <c r="AG314" s="11"/>
      <c r="AH314" s="11"/>
      <c r="AI314" s="11"/>
      <c r="AJ314" s="11"/>
      <c r="AK314" s="11"/>
    </row>
    <row r="315" ht="13.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89"/>
      <c r="AB315" s="11"/>
      <c r="AC315" s="264"/>
      <c r="AD315" s="11"/>
      <c r="AE315" s="11"/>
      <c r="AF315" s="11"/>
      <c r="AG315" s="11"/>
      <c r="AH315" s="11"/>
      <c r="AI315" s="11"/>
      <c r="AJ315" s="11"/>
      <c r="AK315" s="11"/>
    </row>
    <row r="316" ht="13.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89"/>
      <c r="AB316" s="11"/>
      <c r="AC316" s="264"/>
      <c r="AD316" s="11"/>
      <c r="AE316" s="11"/>
      <c r="AF316" s="11"/>
      <c r="AG316" s="11"/>
      <c r="AH316" s="11"/>
      <c r="AI316" s="11"/>
      <c r="AJ316" s="11"/>
      <c r="AK316" s="11"/>
    </row>
    <row r="317" ht="13.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89"/>
      <c r="AB317" s="11"/>
      <c r="AC317" s="264"/>
      <c r="AD317" s="11"/>
      <c r="AE317" s="11"/>
      <c r="AF317" s="11"/>
      <c r="AG317" s="11"/>
      <c r="AH317" s="11"/>
      <c r="AI317" s="11"/>
      <c r="AJ317" s="11"/>
      <c r="AK317" s="11"/>
    </row>
    <row r="318" ht="13.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89"/>
      <c r="AB318" s="11"/>
      <c r="AC318" s="264"/>
      <c r="AD318" s="11"/>
      <c r="AE318" s="11"/>
      <c r="AF318" s="11"/>
      <c r="AG318" s="11"/>
      <c r="AH318" s="11"/>
      <c r="AI318" s="11"/>
      <c r="AJ318" s="11"/>
      <c r="AK318" s="11"/>
    </row>
    <row r="319" ht="13.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89"/>
      <c r="AB319" s="11"/>
      <c r="AC319" s="264"/>
      <c r="AD319" s="11"/>
      <c r="AE319" s="11"/>
      <c r="AF319" s="11"/>
      <c r="AG319" s="11"/>
      <c r="AH319" s="11"/>
      <c r="AI319" s="11"/>
      <c r="AJ319" s="11"/>
      <c r="AK319" s="11"/>
    </row>
    <row r="320" ht="13.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89"/>
      <c r="AB320" s="11"/>
      <c r="AC320" s="264"/>
      <c r="AD320" s="11"/>
      <c r="AE320" s="11"/>
      <c r="AF320" s="11"/>
      <c r="AG320" s="11"/>
      <c r="AH320" s="11"/>
      <c r="AI320" s="11"/>
      <c r="AJ320" s="11"/>
      <c r="AK320" s="11"/>
    </row>
    <row r="321" ht="13.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89"/>
      <c r="AB321" s="11"/>
      <c r="AC321" s="264"/>
      <c r="AD321" s="11"/>
      <c r="AE321" s="11"/>
      <c r="AF321" s="11"/>
      <c r="AG321" s="11"/>
      <c r="AH321" s="11"/>
      <c r="AI321" s="11"/>
      <c r="AJ321" s="11"/>
      <c r="AK321" s="11"/>
    </row>
    <row r="322" ht="13.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89"/>
      <c r="AB322" s="11"/>
      <c r="AC322" s="264"/>
      <c r="AD322" s="11"/>
      <c r="AE322" s="11"/>
      <c r="AF322" s="11"/>
      <c r="AG322" s="11"/>
      <c r="AH322" s="11"/>
      <c r="AI322" s="11"/>
      <c r="AJ322" s="11"/>
      <c r="AK322" s="11"/>
    </row>
    <row r="323" ht="13.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89"/>
      <c r="AB323" s="11"/>
      <c r="AC323" s="264"/>
      <c r="AD323" s="11"/>
      <c r="AE323" s="11"/>
      <c r="AF323" s="11"/>
      <c r="AG323" s="11"/>
      <c r="AH323" s="11"/>
      <c r="AI323" s="11"/>
      <c r="AJ323" s="11"/>
      <c r="AK323" s="11"/>
    </row>
    <row r="324" ht="13.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89"/>
      <c r="AB324" s="11"/>
      <c r="AC324" s="264"/>
      <c r="AD324" s="11"/>
      <c r="AE324" s="11"/>
      <c r="AF324" s="11"/>
      <c r="AG324" s="11"/>
      <c r="AH324" s="11"/>
      <c r="AI324" s="11"/>
      <c r="AJ324" s="11"/>
      <c r="AK324" s="11"/>
    </row>
    <row r="325" ht="13.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89"/>
      <c r="AB325" s="11"/>
      <c r="AC325" s="264"/>
      <c r="AD325" s="11"/>
      <c r="AE325" s="11"/>
      <c r="AF325" s="11"/>
      <c r="AG325" s="11"/>
      <c r="AH325" s="11"/>
      <c r="AI325" s="11"/>
      <c r="AJ325" s="11"/>
      <c r="AK325" s="11"/>
    </row>
    <row r="326" ht="13.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89"/>
      <c r="AB326" s="11"/>
      <c r="AC326" s="264"/>
      <c r="AD326" s="11"/>
      <c r="AE326" s="11"/>
      <c r="AF326" s="11"/>
      <c r="AG326" s="11"/>
      <c r="AH326" s="11"/>
      <c r="AI326" s="11"/>
      <c r="AJ326" s="11"/>
      <c r="AK326" s="11"/>
    </row>
    <row r="327" ht="13.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89"/>
      <c r="AB327" s="11"/>
      <c r="AC327" s="264"/>
      <c r="AD327" s="11"/>
      <c r="AE327" s="11"/>
      <c r="AF327" s="11"/>
      <c r="AG327" s="11"/>
      <c r="AH327" s="11"/>
      <c r="AI327" s="11"/>
      <c r="AJ327" s="11"/>
      <c r="AK327" s="11"/>
    </row>
    <row r="328" ht="13.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89"/>
      <c r="AB328" s="11"/>
      <c r="AC328" s="264"/>
      <c r="AD328" s="11"/>
      <c r="AE328" s="11"/>
      <c r="AF328" s="11"/>
      <c r="AG328" s="11"/>
      <c r="AH328" s="11"/>
      <c r="AI328" s="11"/>
      <c r="AJ328" s="11"/>
      <c r="AK328" s="11"/>
    </row>
    <row r="329" ht="13.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89"/>
      <c r="AB329" s="11"/>
      <c r="AC329" s="264"/>
      <c r="AD329" s="11"/>
      <c r="AE329" s="11"/>
      <c r="AF329" s="11"/>
      <c r="AG329" s="11"/>
      <c r="AH329" s="11"/>
      <c r="AI329" s="11"/>
      <c r="AJ329" s="11"/>
      <c r="AK329" s="11"/>
    </row>
    <row r="330" ht="13.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89"/>
      <c r="AB330" s="11"/>
      <c r="AC330" s="264"/>
      <c r="AD330" s="11"/>
      <c r="AE330" s="11"/>
      <c r="AF330" s="11"/>
      <c r="AG330" s="11"/>
      <c r="AH330" s="11"/>
      <c r="AI330" s="11"/>
      <c r="AJ330" s="11"/>
      <c r="AK330" s="11"/>
    </row>
    <row r="331" ht="13.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89"/>
      <c r="AB331" s="11"/>
      <c r="AC331" s="264"/>
      <c r="AD331" s="11"/>
      <c r="AE331" s="11"/>
      <c r="AF331" s="11"/>
      <c r="AG331" s="11"/>
      <c r="AH331" s="11"/>
      <c r="AI331" s="11"/>
      <c r="AJ331" s="11"/>
      <c r="AK331" s="11"/>
    </row>
    <row r="332" ht="13.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89"/>
      <c r="AB332" s="11"/>
      <c r="AC332" s="264"/>
      <c r="AD332" s="11"/>
      <c r="AE332" s="11"/>
      <c r="AF332" s="11"/>
      <c r="AG332" s="11"/>
      <c r="AH332" s="11"/>
      <c r="AI332" s="11"/>
      <c r="AJ332" s="11"/>
      <c r="AK332" s="11"/>
    </row>
    <row r="333" ht="13.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89"/>
      <c r="AB333" s="11"/>
      <c r="AC333" s="264"/>
      <c r="AD333" s="11"/>
      <c r="AE333" s="11"/>
      <c r="AF333" s="11"/>
      <c r="AG333" s="11"/>
      <c r="AH333" s="11"/>
      <c r="AI333" s="11"/>
      <c r="AJ333" s="11"/>
      <c r="AK333" s="11"/>
    </row>
    <row r="334" ht="13.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89"/>
      <c r="AB334" s="11"/>
      <c r="AC334" s="264"/>
      <c r="AD334" s="11"/>
      <c r="AE334" s="11"/>
      <c r="AF334" s="11"/>
      <c r="AG334" s="11"/>
      <c r="AH334" s="11"/>
      <c r="AI334" s="11"/>
      <c r="AJ334" s="11"/>
      <c r="AK334" s="11"/>
    </row>
    <row r="335" ht="13.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89"/>
      <c r="AB335" s="11"/>
      <c r="AC335" s="264"/>
      <c r="AD335" s="11"/>
      <c r="AE335" s="11"/>
      <c r="AF335" s="11"/>
      <c r="AG335" s="11"/>
      <c r="AH335" s="11"/>
      <c r="AI335" s="11"/>
      <c r="AJ335" s="11"/>
      <c r="AK335" s="11"/>
    </row>
    <row r="336" ht="13.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89"/>
      <c r="AB336" s="11"/>
      <c r="AC336" s="264"/>
      <c r="AD336" s="11"/>
      <c r="AE336" s="11"/>
      <c r="AF336" s="11"/>
      <c r="AG336" s="11"/>
      <c r="AH336" s="11"/>
      <c r="AI336" s="11"/>
      <c r="AJ336" s="11"/>
      <c r="AK336" s="11"/>
    </row>
    <row r="337" ht="13.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89"/>
      <c r="AB337" s="11"/>
      <c r="AC337" s="264"/>
      <c r="AD337" s="11"/>
      <c r="AE337" s="11"/>
      <c r="AF337" s="11"/>
      <c r="AG337" s="11"/>
      <c r="AH337" s="11"/>
      <c r="AI337" s="11"/>
      <c r="AJ337" s="11"/>
      <c r="AK337" s="11"/>
    </row>
    <row r="338" ht="13.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89"/>
      <c r="AB338" s="11"/>
      <c r="AC338" s="264"/>
      <c r="AD338" s="11"/>
      <c r="AE338" s="11"/>
      <c r="AF338" s="11"/>
      <c r="AG338" s="11"/>
      <c r="AH338" s="11"/>
      <c r="AI338" s="11"/>
      <c r="AJ338" s="11"/>
      <c r="AK338" s="11"/>
    </row>
    <row r="339" ht="13.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89"/>
      <c r="AB339" s="11"/>
      <c r="AC339" s="264"/>
      <c r="AD339" s="11"/>
      <c r="AE339" s="11"/>
      <c r="AF339" s="11"/>
      <c r="AG339" s="11"/>
      <c r="AH339" s="11"/>
      <c r="AI339" s="11"/>
      <c r="AJ339" s="11"/>
      <c r="AK339" s="11"/>
    </row>
    <row r="340" ht="13.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89"/>
      <c r="AB340" s="11"/>
      <c r="AC340" s="264"/>
      <c r="AD340" s="11"/>
      <c r="AE340" s="11"/>
      <c r="AF340" s="11"/>
      <c r="AG340" s="11"/>
      <c r="AH340" s="11"/>
      <c r="AI340" s="11"/>
      <c r="AJ340" s="11"/>
      <c r="AK340" s="11"/>
    </row>
    <row r="341" ht="13.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89"/>
      <c r="AB341" s="11"/>
      <c r="AC341" s="264"/>
      <c r="AD341" s="11"/>
      <c r="AE341" s="11"/>
      <c r="AF341" s="11"/>
      <c r="AG341" s="11"/>
      <c r="AH341" s="11"/>
      <c r="AI341" s="11"/>
      <c r="AJ341" s="11"/>
      <c r="AK341" s="11"/>
    </row>
    <row r="342" ht="13.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89"/>
      <c r="AB342" s="11"/>
      <c r="AC342" s="264"/>
      <c r="AD342" s="11"/>
      <c r="AE342" s="11"/>
      <c r="AF342" s="11"/>
      <c r="AG342" s="11"/>
      <c r="AH342" s="11"/>
      <c r="AI342" s="11"/>
      <c r="AJ342" s="11"/>
      <c r="AK342" s="11"/>
    </row>
    <row r="343" ht="13.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89"/>
      <c r="AB343" s="11"/>
      <c r="AC343" s="264"/>
      <c r="AD343" s="11"/>
      <c r="AE343" s="11"/>
      <c r="AF343" s="11"/>
      <c r="AG343" s="11"/>
      <c r="AH343" s="11"/>
      <c r="AI343" s="11"/>
      <c r="AJ343" s="11"/>
      <c r="AK343" s="11"/>
    </row>
    <row r="344" ht="13.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89"/>
      <c r="AB344" s="11"/>
      <c r="AC344" s="264"/>
      <c r="AD344" s="11"/>
      <c r="AE344" s="11"/>
      <c r="AF344" s="11"/>
      <c r="AG344" s="11"/>
      <c r="AH344" s="11"/>
      <c r="AI344" s="11"/>
      <c r="AJ344" s="11"/>
      <c r="AK344" s="11"/>
    </row>
    <row r="345" ht="13.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89"/>
      <c r="AB345" s="11"/>
      <c r="AC345" s="264"/>
      <c r="AD345" s="11"/>
      <c r="AE345" s="11"/>
      <c r="AF345" s="11"/>
      <c r="AG345" s="11"/>
      <c r="AH345" s="11"/>
      <c r="AI345" s="11"/>
      <c r="AJ345" s="11"/>
      <c r="AK345" s="11"/>
    </row>
    <row r="346" ht="13.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89"/>
      <c r="AB346" s="11"/>
      <c r="AC346" s="264"/>
      <c r="AD346" s="11"/>
      <c r="AE346" s="11"/>
      <c r="AF346" s="11"/>
      <c r="AG346" s="11"/>
      <c r="AH346" s="11"/>
      <c r="AI346" s="11"/>
      <c r="AJ346" s="11"/>
      <c r="AK346" s="11"/>
    </row>
    <row r="347" ht="13.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89"/>
      <c r="AB347" s="11"/>
      <c r="AC347" s="264"/>
      <c r="AD347" s="11"/>
      <c r="AE347" s="11"/>
      <c r="AF347" s="11"/>
      <c r="AG347" s="11"/>
      <c r="AH347" s="11"/>
      <c r="AI347" s="11"/>
      <c r="AJ347" s="11"/>
      <c r="AK347" s="11"/>
    </row>
    <row r="348" ht="13.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89"/>
      <c r="AB348" s="11"/>
      <c r="AC348" s="264"/>
      <c r="AD348" s="11"/>
      <c r="AE348" s="11"/>
      <c r="AF348" s="11"/>
      <c r="AG348" s="11"/>
      <c r="AH348" s="11"/>
      <c r="AI348" s="11"/>
      <c r="AJ348" s="11"/>
      <c r="AK348" s="11"/>
    </row>
    <row r="349" ht="13.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89"/>
      <c r="AB349" s="11"/>
      <c r="AC349" s="264"/>
      <c r="AD349" s="11"/>
      <c r="AE349" s="11"/>
      <c r="AF349" s="11"/>
      <c r="AG349" s="11"/>
      <c r="AH349" s="11"/>
      <c r="AI349" s="11"/>
      <c r="AJ349" s="11"/>
      <c r="AK349" s="11"/>
    </row>
    <row r="350" ht="13.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89"/>
      <c r="AB350" s="11"/>
      <c r="AC350" s="264"/>
      <c r="AD350" s="11"/>
      <c r="AE350" s="11"/>
      <c r="AF350" s="11"/>
      <c r="AG350" s="11"/>
      <c r="AH350" s="11"/>
      <c r="AI350" s="11"/>
      <c r="AJ350" s="11"/>
      <c r="AK350" s="11"/>
    </row>
    <row r="351" ht="13.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89"/>
      <c r="AB351" s="11"/>
      <c r="AC351" s="264"/>
      <c r="AD351" s="11"/>
      <c r="AE351" s="11"/>
      <c r="AF351" s="11"/>
      <c r="AG351" s="11"/>
      <c r="AH351" s="11"/>
      <c r="AI351" s="11"/>
      <c r="AJ351" s="11"/>
      <c r="AK351" s="11"/>
    </row>
    <row r="352" ht="13.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89"/>
      <c r="AB352" s="11"/>
      <c r="AC352" s="264"/>
      <c r="AD352" s="11"/>
      <c r="AE352" s="11"/>
      <c r="AF352" s="11"/>
      <c r="AG352" s="11"/>
      <c r="AH352" s="11"/>
      <c r="AI352" s="11"/>
      <c r="AJ352" s="11"/>
      <c r="AK352" s="11"/>
    </row>
    <row r="353" ht="13.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89"/>
      <c r="AB353" s="11"/>
      <c r="AC353" s="264"/>
      <c r="AD353" s="11"/>
      <c r="AE353" s="11"/>
      <c r="AF353" s="11"/>
      <c r="AG353" s="11"/>
      <c r="AH353" s="11"/>
      <c r="AI353" s="11"/>
      <c r="AJ353" s="11"/>
      <c r="AK353" s="11"/>
    </row>
    <row r="354" ht="13.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89"/>
      <c r="AB354" s="11"/>
      <c r="AC354" s="264"/>
      <c r="AD354" s="11"/>
      <c r="AE354" s="11"/>
      <c r="AF354" s="11"/>
      <c r="AG354" s="11"/>
      <c r="AH354" s="11"/>
      <c r="AI354" s="11"/>
      <c r="AJ354" s="11"/>
      <c r="AK354" s="11"/>
    </row>
    <row r="355" ht="13.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89"/>
      <c r="AB355" s="11"/>
      <c r="AC355" s="264"/>
      <c r="AD355" s="11"/>
      <c r="AE355" s="11"/>
      <c r="AF355" s="11"/>
      <c r="AG355" s="11"/>
      <c r="AH355" s="11"/>
      <c r="AI355" s="11"/>
      <c r="AJ355" s="11"/>
      <c r="AK355" s="11"/>
    </row>
    <row r="356" ht="13.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89"/>
      <c r="AB356" s="11"/>
      <c r="AC356" s="264"/>
      <c r="AD356" s="11"/>
      <c r="AE356" s="11"/>
      <c r="AF356" s="11"/>
      <c r="AG356" s="11"/>
      <c r="AH356" s="11"/>
      <c r="AI356" s="11"/>
      <c r="AJ356" s="11"/>
      <c r="AK356" s="11"/>
    </row>
    <row r="357" ht="13.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89"/>
      <c r="AB357" s="11"/>
      <c r="AC357" s="264"/>
      <c r="AD357" s="11"/>
      <c r="AE357" s="11"/>
      <c r="AF357" s="11"/>
      <c r="AG357" s="11"/>
      <c r="AH357" s="11"/>
      <c r="AI357" s="11"/>
      <c r="AJ357" s="11"/>
      <c r="AK357" s="11"/>
    </row>
    <row r="358" ht="13.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89"/>
      <c r="AB358" s="11"/>
      <c r="AC358" s="264"/>
      <c r="AD358" s="11"/>
      <c r="AE358" s="11"/>
      <c r="AF358" s="11"/>
      <c r="AG358" s="11"/>
      <c r="AH358" s="11"/>
      <c r="AI358" s="11"/>
      <c r="AJ358" s="11"/>
      <c r="AK358" s="11"/>
    </row>
    <row r="359" ht="13.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89"/>
      <c r="AB359" s="11"/>
      <c r="AC359" s="264"/>
      <c r="AD359" s="11"/>
      <c r="AE359" s="11"/>
      <c r="AF359" s="11"/>
      <c r="AG359" s="11"/>
      <c r="AH359" s="11"/>
      <c r="AI359" s="11"/>
      <c r="AJ359" s="11"/>
      <c r="AK359" s="11"/>
    </row>
    <row r="360" ht="13.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89"/>
      <c r="AB360" s="11"/>
      <c r="AC360" s="264"/>
      <c r="AD360" s="11"/>
      <c r="AE360" s="11"/>
      <c r="AF360" s="11"/>
      <c r="AG360" s="11"/>
      <c r="AH360" s="11"/>
      <c r="AI360" s="11"/>
      <c r="AJ360" s="11"/>
      <c r="AK360" s="11"/>
    </row>
    <row r="361" ht="13.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89"/>
      <c r="AB361" s="11"/>
      <c r="AC361" s="264"/>
      <c r="AD361" s="11"/>
      <c r="AE361" s="11"/>
      <c r="AF361" s="11"/>
      <c r="AG361" s="11"/>
      <c r="AH361" s="11"/>
      <c r="AI361" s="11"/>
      <c r="AJ361" s="11"/>
      <c r="AK361" s="11"/>
    </row>
    <row r="362" ht="13.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89"/>
      <c r="AB362" s="11"/>
      <c r="AC362" s="264"/>
      <c r="AD362" s="11"/>
      <c r="AE362" s="11"/>
      <c r="AF362" s="11"/>
      <c r="AG362" s="11"/>
      <c r="AH362" s="11"/>
      <c r="AI362" s="11"/>
      <c r="AJ362" s="11"/>
      <c r="AK362" s="11"/>
    </row>
    <row r="363" ht="13.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89"/>
      <c r="AB363" s="11"/>
      <c r="AC363" s="264"/>
      <c r="AD363" s="11"/>
      <c r="AE363" s="11"/>
      <c r="AF363" s="11"/>
      <c r="AG363" s="11"/>
      <c r="AH363" s="11"/>
      <c r="AI363" s="11"/>
      <c r="AJ363" s="11"/>
      <c r="AK363" s="11"/>
    </row>
    <row r="364" ht="13.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89"/>
      <c r="AB364" s="11"/>
      <c r="AC364" s="264"/>
      <c r="AD364" s="11"/>
      <c r="AE364" s="11"/>
      <c r="AF364" s="11"/>
      <c r="AG364" s="11"/>
      <c r="AH364" s="11"/>
      <c r="AI364" s="11"/>
      <c r="AJ364" s="11"/>
      <c r="AK364" s="11"/>
    </row>
    <row r="365" ht="13.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89"/>
      <c r="AB365" s="11"/>
      <c r="AC365" s="264"/>
      <c r="AD365" s="11"/>
      <c r="AE365" s="11"/>
      <c r="AF365" s="11"/>
      <c r="AG365" s="11"/>
      <c r="AH365" s="11"/>
      <c r="AI365" s="11"/>
      <c r="AJ365" s="11"/>
      <c r="AK365" s="11"/>
    </row>
    <row r="366" ht="13.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89"/>
      <c r="AB366" s="11"/>
      <c r="AC366" s="264"/>
      <c r="AD366" s="11"/>
      <c r="AE366" s="11"/>
      <c r="AF366" s="11"/>
      <c r="AG366" s="11"/>
      <c r="AH366" s="11"/>
      <c r="AI366" s="11"/>
      <c r="AJ366" s="11"/>
      <c r="AK366" s="11"/>
    </row>
    <row r="367" ht="13.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89"/>
      <c r="AB367" s="11"/>
      <c r="AC367" s="264"/>
      <c r="AD367" s="11"/>
      <c r="AE367" s="11"/>
      <c r="AF367" s="11"/>
      <c r="AG367" s="11"/>
      <c r="AH367" s="11"/>
      <c r="AI367" s="11"/>
      <c r="AJ367" s="11"/>
      <c r="AK367" s="11"/>
    </row>
    <row r="368" ht="13.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89"/>
      <c r="AB368" s="11"/>
      <c r="AC368" s="264"/>
      <c r="AD368" s="11"/>
      <c r="AE368" s="11"/>
      <c r="AF368" s="11"/>
      <c r="AG368" s="11"/>
      <c r="AH368" s="11"/>
      <c r="AI368" s="11"/>
      <c r="AJ368" s="11"/>
      <c r="AK368" s="11"/>
    </row>
    <row r="369" ht="13.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89"/>
      <c r="AB369" s="11"/>
      <c r="AC369" s="264"/>
      <c r="AD369" s="11"/>
      <c r="AE369" s="11"/>
      <c r="AF369" s="11"/>
      <c r="AG369" s="11"/>
      <c r="AH369" s="11"/>
      <c r="AI369" s="11"/>
      <c r="AJ369" s="11"/>
      <c r="AK369" s="11"/>
    </row>
    <row r="370" ht="13.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89"/>
      <c r="AB370" s="11"/>
      <c r="AC370" s="264"/>
      <c r="AD370" s="11"/>
      <c r="AE370" s="11"/>
      <c r="AF370" s="11"/>
      <c r="AG370" s="11"/>
      <c r="AH370" s="11"/>
      <c r="AI370" s="11"/>
      <c r="AJ370" s="11"/>
      <c r="AK370" s="11"/>
    </row>
    <row r="371" ht="13.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89"/>
      <c r="AB371" s="11"/>
      <c r="AC371" s="264"/>
      <c r="AD371" s="11"/>
      <c r="AE371" s="11"/>
      <c r="AF371" s="11"/>
      <c r="AG371" s="11"/>
      <c r="AH371" s="11"/>
      <c r="AI371" s="11"/>
      <c r="AJ371" s="11"/>
      <c r="AK371" s="11"/>
    </row>
    <row r="372" ht="13.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89"/>
      <c r="AB372" s="11"/>
      <c r="AC372" s="264"/>
      <c r="AD372" s="11"/>
      <c r="AE372" s="11"/>
      <c r="AF372" s="11"/>
      <c r="AG372" s="11"/>
      <c r="AH372" s="11"/>
      <c r="AI372" s="11"/>
      <c r="AJ372" s="11"/>
      <c r="AK372" s="11"/>
    </row>
    <row r="373" ht="13.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89"/>
      <c r="AB373" s="11"/>
      <c r="AC373" s="264"/>
      <c r="AD373" s="11"/>
      <c r="AE373" s="11"/>
      <c r="AF373" s="11"/>
      <c r="AG373" s="11"/>
      <c r="AH373" s="11"/>
      <c r="AI373" s="11"/>
      <c r="AJ373" s="11"/>
      <c r="AK373" s="11"/>
    </row>
    <row r="374" ht="13.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89"/>
      <c r="AB374" s="11"/>
      <c r="AC374" s="264"/>
      <c r="AD374" s="11"/>
      <c r="AE374" s="11"/>
      <c r="AF374" s="11"/>
      <c r="AG374" s="11"/>
      <c r="AH374" s="11"/>
      <c r="AI374" s="11"/>
      <c r="AJ374" s="11"/>
      <c r="AK374" s="11"/>
    </row>
    <row r="375" ht="13.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89"/>
      <c r="AB375" s="11"/>
      <c r="AC375" s="264"/>
      <c r="AD375" s="11"/>
      <c r="AE375" s="11"/>
      <c r="AF375" s="11"/>
      <c r="AG375" s="11"/>
      <c r="AH375" s="11"/>
      <c r="AI375" s="11"/>
      <c r="AJ375" s="11"/>
      <c r="AK375" s="11"/>
    </row>
    <row r="376" ht="13.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89"/>
      <c r="AB376" s="11"/>
      <c r="AC376" s="264"/>
      <c r="AD376" s="11"/>
      <c r="AE376" s="11"/>
      <c r="AF376" s="11"/>
      <c r="AG376" s="11"/>
      <c r="AH376" s="11"/>
      <c r="AI376" s="11"/>
      <c r="AJ376" s="11"/>
      <c r="AK376" s="11"/>
    </row>
    <row r="377" ht="13.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89"/>
      <c r="AB377" s="11"/>
      <c r="AC377" s="264"/>
      <c r="AD377" s="11"/>
      <c r="AE377" s="11"/>
      <c r="AF377" s="11"/>
      <c r="AG377" s="11"/>
      <c r="AH377" s="11"/>
      <c r="AI377" s="11"/>
      <c r="AJ377" s="11"/>
      <c r="AK377" s="11"/>
    </row>
    <row r="378" ht="13.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89"/>
      <c r="AB378" s="11"/>
      <c r="AC378" s="264"/>
      <c r="AD378" s="11"/>
      <c r="AE378" s="11"/>
      <c r="AF378" s="11"/>
      <c r="AG378" s="11"/>
      <c r="AH378" s="11"/>
      <c r="AI378" s="11"/>
      <c r="AJ378" s="11"/>
      <c r="AK378" s="11"/>
    </row>
    <row r="379" ht="13.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89"/>
      <c r="AB379" s="11"/>
      <c r="AC379" s="264"/>
      <c r="AD379" s="11"/>
      <c r="AE379" s="11"/>
      <c r="AF379" s="11"/>
      <c r="AG379" s="11"/>
      <c r="AH379" s="11"/>
      <c r="AI379" s="11"/>
      <c r="AJ379" s="11"/>
      <c r="AK379" s="11"/>
    </row>
    <row r="380" ht="13.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89"/>
      <c r="AB380" s="11"/>
      <c r="AC380" s="264"/>
      <c r="AD380" s="11"/>
      <c r="AE380" s="11"/>
      <c r="AF380" s="11"/>
      <c r="AG380" s="11"/>
      <c r="AH380" s="11"/>
      <c r="AI380" s="11"/>
      <c r="AJ380" s="11"/>
      <c r="AK380" s="11"/>
    </row>
    <row r="381" ht="13.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89"/>
      <c r="AB381" s="11"/>
      <c r="AC381" s="264"/>
      <c r="AD381" s="11"/>
      <c r="AE381" s="11"/>
      <c r="AF381" s="11"/>
      <c r="AG381" s="11"/>
      <c r="AH381" s="11"/>
      <c r="AI381" s="11"/>
      <c r="AJ381" s="11"/>
      <c r="AK381" s="11"/>
    </row>
    <row r="382" ht="13.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89"/>
      <c r="AB382" s="11"/>
      <c r="AC382" s="264"/>
      <c r="AD382" s="11"/>
      <c r="AE382" s="11"/>
      <c r="AF382" s="11"/>
      <c r="AG382" s="11"/>
      <c r="AH382" s="11"/>
      <c r="AI382" s="11"/>
      <c r="AJ382" s="11"/>
      <c r="AK382" s="11"/>
    </row>
    <row r="383" ht="13.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89"/>
      <c r="AB383" s="11"/>
      <c r="AC383" s="264"/>
      <c r="AD383" s="11"/>
      <c r="AE383" s="11"/>
      <c r="AF383" s="11"/>
      <c r="AG383" s="11"/>
      <c r="AH383" s="11"/>
      <c r="AI383" s="11"/>
      <c r="AJ383" s="11"/>
      <c r="AK383" s="11"/>
    </row>
    <row r="384" ht="13.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89"/>
      <c r="AB384" s="11"/>
      <c r="AC384" s="264"/>
      <c r="AD384" s="11"/>
      <c r="AE384" s="11"/>
      <c r="AF384" s="11"/>
      <c r="AG384" s="11"/>
      <c r="AH384" s="11"/>
      <c r="AI384" s="11"/>
      <c r="AJ384" s="11"/>
      <c r="AK384" s="11"/>
    </row>
    <row r="385" ht="13.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89"/>
      <c r="AB385" s="11"/>
      <c r="AC385" s="264"/>
      <c r="AD385" s="11"/>
      <c r="AE385" s="11"/>
      <c r="AF385" s="11"/>
      <c r="AG385" s="11"/>
      <c r="AH385" s="11"/>
      <c r="AI385" s="11"/>
      <c r="AJ385" s="11"/>
      <c r="AK385" s="11"/>
    </row>
    <row r="386" ht="13.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89"/>
      <c r="AB386" s="11"/>
      <c r="AC386" s="264"/>
      <c r="AD386" s="11"/>
      <c r="AE386" s="11"/>
      <c r="AF386" s="11"/>
      <c r="AG386" s="11"/>
      <c r="AH386" s="11"/>
      <c r="AI386" s="11"/>
      <c r="AJ386" s="11"/>
      <c r="AK386" s="11"/>
    </row>
    <row r="387" ht="13.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89"/>
      <c r="AB387" s="11"/>
      <c r="AC387" s="264"/>
      <c r="AD387" s="11"/>
      <c r="AE387" s="11"/>
      <c r="AF387" s="11"/>
      <c r="AG387" s="11"/>
      <c r="AH387" s="11"/>
      <c r="AI387" s="11"/>
      <c r="AJ387" s="11"/>
      <c r="AK387" s="11"/>
    </row>
    <row r="388" ht="13.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89"/>
      <c r="AB388" s="11"/>
      <c r="AC388" s="264"/>
      <c r="AD388" s="11"/>
      <c r="AE388" s="11"/>
      <c r="AF388" s="11"/>
      <c r="AG388" s="11"/>
      <c r="AH388" s="11"/>
      <c r="AI388" s="11"/>
      <c r="AJ388" s="11"/>
      <c r="AK388" s="11"/>
    </row>
    <row r="389" ht="13.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89"/>
      <c r="AB389" s="11"/>
      <c r="AC389" s="264"/>
      <c r="AD389" s="11"/>
      <c r="AE389" s="11"/>
      <c r="AF389" s="11"/>
      <c r="AG389" s="11"/>
      <c r="AH389" s="11"/>
      <c r="AI389" s="11"/>
      <c r="AJ389" s="11"/>
      <c r="AK389" s="11"/>
    </row>
    <row r="390" ht="13.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89"/>
      <c r="AB390" s="11"/>
      <c r="AC390" s="264"/>
      <c r="AD390" s="11"/>
      <c r="AE390" s="11"/>
      <c r="AF390" s="11"/>
      <c r="AG390" s="11"/>
      <c r="AH390" s="11"/>
      <c r="AI390" s="11"/>
      <c r="AJ390" s="11"/>
      <c r="AK390" s="11"/>
    </row>
    <row r="391" ht="13.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89"/>
      <c r="AB391" s="11"/>
      <c r="AC391" s="264"/>
      <c r="AD391" s="11"/>
      <c r="AE391" s="11"/>
      <c r="AF391" s="11"/>
      <c r="AG391" s="11"/>
      <c r="AH391" s="11"/>
      <c r="AI391" s="11"/>
      <c r="AJ391" s="11"/>
      <c r="AK391" s="11"/>
    </row>
    <row r="392" ht="13.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89"/>
      <c r="AB392" s="11"/>
      <c r="AC392" s="264"/>
      <c r="AD392" s="11"/>
      <c r="AE392" s="11"/>
      <c r="AF392" s="11"/>
      <c r="AG392" s="11"/>
      <c r="AH392" s="11"/>
      <c r="AI392" s="11"/>
      <c r="AJ392" s="11"/>
      <c r="AK392" s="11"/>
    </row>
    <row r="393" ht="13.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89"/>
      <c r="AB393" s="11"/>
      <c r="AC393" s="264"/>
      <c r="AD393" s="11"/>
      <c r="AE393" s="11"/>
      <c r="AF393" s="11"/>
      <c r="AG393" s="11"/>
      <c r="AH393" s="11"/>
      <c r="AI393" s="11"/>
      <c r="AJ393" s="11"/>
      <c r="AK393" s="11"/>
    </row>
    <row r="394" ht="13.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89"/>
      <c r="AB394" s="11"/>
      <c r="AC394" s="264"/>
      <c r="AD394" s="11"/>
      <c r="AE394" s="11"/>
      <c r="AF394" s="11"/>
      <c r="AG394" s="11"/>
      <c r="AH394" s="11"/>
      <c r="AI394" s="11"/>
      <c r="AJ394" s="11"/>
      <c r="AK394" s="11"/>
    </row>
    <row r="395" ht="13.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89"/>
      <c r="AB395" s="11"/>
      <c r="AC395" s="264"/>
      <c r="AD395" s="11"/>
      <c r="AE395" s="11"/>
      <c r="AF395" s="11"/>
      <c r="AG395" s="11"/>
      <c r="AH395" s="11"/>
      <c r="AI395" s="11"/>
      <c r="AJ395" s="11"/>
      <c r="AK395" s="11"/>
    </row>
    <row r="396" ht="13.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89"/>
      <c r="AB396" s="11"/>
      <c r="AC396" s="264"/>
      <c r="AD396" s="11"/>
      <c r="AE396" s="11"/>
      <c r="AF396" s="11"/>
      <c r="AG396" s="11"/>
      <c r="AH396" s="11"/>
      <c r="AI396" s="11"/>
      <c r="AJ396" s="11"/>
      <c r="AK396" s="11"/>
    </row>
    <row r="397" ht="13.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89"/>
      <c r="AB397" s="11"/>
      <c r="AC397" s="264"/>
      <c r="AD397" s="11"/>
      <c r="AE397" s="11"/>
      <c r="AF397" s="11"/>
      <c r="AG397" s="11"/>
      <c r="AH397" s="11"/>
      <c r="AI397" s="11"/>
      <c r="AJ397" s="11"/>
      <c r="AK397" s="11"/>
    </row>
    <row r="398" ht="13.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89"/>
      <c r="AB398" s="11"/>
      <c r="AC398" s="264"/>
      <c r="AD398" s="11"/>
      <c r="AE398" s="11"/>
      <c r="AF398" s="11"/>
      <c r="AG398" s="11"/>
      <c r="AH398" s="11"/>
      <c r="AI398" s="11"/>
      <c r="AJ398" s="11"/>
      <c r="AK398" s="11"/>
    </row>
    <row r="399" ht="13.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89"/>
      <c r="AB399" s="11"/>
      <c r="AC399" s="264"/>
      <c r="AD399" s="11"/>
      <c r="AE399" s="11"/>
      <c r="AF399" s="11"/>
      <c r="AG399" s="11"/>
      <c r="AH399" s="11"/>
      <c r="AI399" s="11"/>
      <c r="AJ399" s="11"/>
      <c r="AK399" s="11"/>
    </row>
    <row r="400" ht="13.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89"/>
      <c r="AB400" s="11"/>
      <c r="AC400" s="264"/>
      <c r="AD400" s="11"/>
      <c r="AE400" s="11"/>
      <c r="AF400" s="11"/>
      <c r="AG400" s="11"/>
      <c r="AH400" s="11"/>
      <c r="AI400" s="11"/>
      <c r="AJ400" s="11"/>
      <c r="AK400" s="11"/>
    </row>
    <row r="401" ht="13.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89"/>
      <c r="AB401" s="11"/>
      <c r="AC401" s="264"/>
      <c r="AD401" s="11"/>
      <c r="AE401" s="11"/>
      <c r="AF401" s="11"/>
      <c r="AG401" s="11"/>
      <c r="AH401" s="11"/>
      <c r="AI401" s="11"/>
      <c r="AJ401" s="11"/>
      <c r="AK401" s="11"/>
    </row>
    <row r="402" ht="13.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89"/>
      <c r="AB402" s="11"/>
      <c r="AC402" s="264"/>
      <c r="AD402" s="11"/>
      <c r="AE402" s="11"/>
      <c r="AF402" s="11"/>
      <c r="AG402" s="11"/>
      <c r="AH402" s="11"/>
      <c r="AI402" s="11"/>
      <c r="AJ402" s="11"/>
      <c r="AK402" s="11"/>
    </row>
    <row r="403" ht="13.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89"/>
      <c r="AB403" s="11"/>
      <c r="AC403" s="264"/>
      <c r="AD403" s="11"/>
      <c r="AE403" s="11"/>
      <c r="AF403" s="11"/>
      <c r="AG403" s="11"/>
      <c r="AH403" s="11"/>
      <c r="AI403" s="11"/>
      <c r="AJ403" s="11"/>
      <c r="AK403" s="11"/>
    </row>
    <row r="404" ht="13.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89"/>
      <c r="AB404" s="11"/>
      <c r="AC404" s="264"/>
      <c r="AD404" s="11"/>
      <c r="AE404" s="11"/>
      <c r="AF404" s="11"/>
      <c r="AG404" s="11"/>
      <c r="AH404" s="11"/>
      <c r="AI404" s="11"/>
      <c r="AJ404" s="11"/>
      <c r="AK404" s="11"/>
    </row>
    <row r="405" ht="13.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89"/>
      <c r="AB405" s="11"/>
      <c r="AC405" s="264"/>
      <c r="AD405" s="11"/>
      <c r="AE405" s="11"/>
      <c r="AF405" s="11"/>
      <c r="AG405" s="11"/>
      <c r="AH405" s="11"/>
      <c r="AI405" s="11"/>
      <c r="AJ405" s="11"/>
      <c r="AK405" s="11"/>
    </row>
    <row r="406" ht="13.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89"/>
      <c r="AB406" s="11"/>
      <c r="AC406" s="264"/>
      <c r="AD406" s="11"/>
      <c r="AE406" s="11"/>
      <c r="AF406" s="11"/>
      <c r="AG406" s="11"/>
      <c r="AH406" s="11"/>
      <c r="AI406" s="11"/>
      <c r="AJ406" s="11"/>
      <c r="AK406" s="11"/>
    </row>
    <row r="407" ht="13.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89"/>
      <c r="AB407" s="11"/>
      <c r="AC407" s="264"/>
      <c r="AD407" s="11"/>
      <c r="AE407" s="11"/>
      <c r="AF407" s="11"/>
      <c r="AG407" s="11"/>
      <c r="AH407" s="11"/>
      <c r="AI407" s="11"/>
      <c r="AJ407" s="11"/>
      <c r="AK407" s="11"/>
    </row>
    <row r="408" ht="13.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89"/>
      <c r="AB408" s="11"/>
      <c r="AC408" s="264"/>
      <c r="AD408" s="11"/>
      <c r="AE408" s="11"/>
      <c r="AF408" s="11"/>
      <c r="AG408" s="11"/>
      <c r="AH408" s="11"/>
      <c r="AI408" s="11"/>
      <c r="AJ408" s="11"/>
      <c r="AK408" s="11"/>
    </row>
    <row r="409" ht="13.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89"/>
      <c r="AB409" s="11"/>
      <c r="AC409" s="264"/>
      <c r="AD409" s="11"/>
      <c r="AE409" s="11"/>
      <c r="AF409" s="11"/>
      <c r="AG409" s="11"/>
      <c r="AH409" s="11"/>
      <c r="AI409" s="11"/>
      <c r="AJ409" s="11"/>
      <c r="AK409" s="11"/>
    </row>
    <row r="410" ht="13.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89"/>
      <c r="AB410" s="11"/>
      <c r="AC410" s="264"/>
      <c r="AD410" s="11"/>
      <c r="AE410" s="11"/>
      <c r="AF410" s="11"/>
      <c r="AG410" s="11"/>
      <c r="AH410" s="11"/>
      <c r="AI410" s="11"/>
      <c r="AJ410" s="11"/>
      <c r="AK410" s="11"/>
    </row>
    <row r="411" ht="13.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89"/>
      <c r="AB411" s="11"/>
      <c r="AC411" s="264"/>
      <c r="AD411" s="11"/>
      <c r="AE411" s="11"/>
      <c r="AF411" s="11"/>
      <c r="AG411" s="11"/>
      <c r="AH411" s="11"/>
      <c r="AI411" s="11"/>
      <c r="AJ411" s="11"/>
      <c r="AK411" s="11"/>
    </row>
    <row r="412" ht="13.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89"/>
      <c r="AB412" s="11"/>
      <c r="AC412" s="264"/>
      <c r="AD412" s="11"/>
      <c r="AE412" s="11"/>
      <c r="AF412" s="11"/>
      <c r="AG412" s="11"/>
      <c r="AH412" s="11"/>
      <c r="AI412" s="11"/>
      <c r="AJ412" s="11"/>
      <c r="AK412" s="11"/>
    </row>
    <row r="413" ht="13.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89"/>
      <c r="AB413" s="11"/>
      <c r="AC413" s="264"/>
      <c r="AD413" s="11"/>
      <c r="AE413" s="11"/>
      <c r="AF413" s="11"/>
      <c r="AG413" s="11"/>
      <c r="AH413" s="11"/>
      <c r="AI413" s="11"/>
      <c r="AJ413" s="11"/>
      <c r="AK413" s="11"/>
    </row>
    <row r="414" ht="13.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89"/>
      <c r="AB414" s="11"/>
      <c r="AC414" s="264"/>
      <c r="AD414" s="11"/>
      <c r="AE414" s="11"/>
      <c r="AF414" s="11"/>
      <c r="AG414" s="11"/>
      <c r="AH414" s="11"/>
      <c r="AI414" s="11"/>
      <c r="AJ414" s="11"/>
      <c r="AK414" s="11"/>
    </row>
    <row r="415" ht="13.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89"/>
      <c r="AB415" s="11"/>
      <c r="AC415" s="264"/>
      <c r="AD415" s="11"/>
      <c r="AE415" s="11"/>
      <c r="AF415" s="11"/>
      <c r="AG415" s="11"/>
      <c r="AH415" s="11"/>
      <c r="AI415" s="11"/>
      <c r="AJ415" s="11"/>
      <c r="AK415" s="11"/>
    </row>
    <row r="416" ht="13.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89"/>
      <c r="AB416" s="11"/>
      <c r="AC416" s="264"/>
      <c r="AD416" s="11"/>
      <c r="AE416" s="11"/>
      <c r="AF416" s="11"/>
      <c r="AG416" s="11"/>
      <c r="AH416" s="11"/>
      <c r="AI416" s="11"/>
      <c r="AJ416" s="11"/>
      <c r="AK416" s="11"/>
    </row>
    <row r="417" ht="13.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89"/>
      <c r="AB417" s="11"/>
      <c r="AC417" s="264"/>
      <c r="AD417" s="11"/>
      <c r="AE417" s="11"/>
      <c r="AF417" s="11"/>
      <c r="AG417" s="11"/>
      <c r="AH417" s="11"/>
      <c r="AI417" s="11"/>
      <c r="AJ417" s="11"/>
      <c r="AK417" s="11"/>
    </row>
    <row r="418" ht="13.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89"/>
      <c r="AB418" s="11"/>
      <c r="AC418" s="264"/>
      <c r="AD418" s="11"/>
      <c r="AE418" s="11"/>
      <c r="AF418" s="11"/>
      <c r="AG418" s="11"/>
      <c r="AH418" s="11"/>
      <c r="AI418" s="11"/>
      <c r="AJ418" s="11"/>
      <c r="AK418" s="11"/>
    </row>
    <row r="419" ht="13.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89"/>
      <c r="AB419" s="11"/>
      <c r="AC419" s="264"/>
      <c r="AD419" s="11"/>
      <c r="AE419" s="11"/>
      <c r="AF419" s="11"/>
      <c r="AG419" s="11"/>
      <c r="AH419" s="11"/>
      <c r="AI419" s="11"/>
      <c r="AJ419" s="11"/>
      <c r="AK419" s="11"/>
    </row>
    <row r="420" ht="13.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89"/>
      <c r="AB420" s="11"/>
      <c r="AC420" s="264"/>
      <c r="AD420" s="11"/>
      <c r="AE420" s="11"/>
      <c r="AF420" s="11"/>
      <c r="AG420" s="11"/>
      <c r="AH420" s="11"/>
      <c r="AI420" s="11"/>
      <c r="AJ420" s="11"/>
      <c r="AK420" s="11"/>
    </row>
    <row r="421" ht="13.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89"/>
      <c r="AB421" s="11"/>
      <c r="AC421" s="264"/>
      <c r="AD421" s="11"/>
      <c r="AE421" s="11"/>
      <c r="AF421" s="11"/>
      <c r="AG421" s="11"/>
      <c r="AH421" s="11"/>
      <c r="AI421" s="11"/>
      <c r="AJ421" s="11"/>
      <c r="AK421" s="11"/>
    </row>
    <row r="422" ht="13.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89"/>
      <c r="AB422" s="11"/>
      <c r="AC422" s="264"/>
      <c r="AD422" s="11"/>
      <c r="AE422" s="11"/>
      <c r="AF422" s="11"/>
      <c r="AG422" s="11"/>
      <c r="AH422" s="11"/>
      <c r="AI422" s="11"/>
      <c r="AJ422" s="11"/>
      <c r="AK422" s="11"/>
    </row>
    <row r="423" ht="13.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89"/>
      <c r="AB423" s="11"/>
      <c r="AC423" s="264"/>
      <c r="AD423" s="11"/>
      <c r="AE423" s="11"/>
      <c r="AF423" s="11"/>
      <c r="AG423" s="11"/>
      <c r="AH423" s="11"/>
      <c r="AI423" s="11"/>
      <c r="AJ423" s="11"/>
      <c r="AK423" s="11"/>
    </row>
    <row r="424" ht="13.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89"/>
      <c r="AB424" s="11"/>
      <c r="AC424" s="264"/>
      <c r="AD424" s="11"/>
      <c r="AE424" s="11"/>
      <c r="AF424" s="11"/>
      <c r="AG424" s="11"/>
      <c r="AH424" s="11"/>
      <c r="AI424" s="11"/>
      <c r="AJ424" s="11"/>
      <c r="AK424" s="11"/>
    </row>
    <row r="425" ht="13.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89"/>
      <c r="AB425" s="11"/>
      <c r="AC425" s="264"/>
      <c r="AD425" s="11"/>
      <c r="AE425" s="11"/>
      <c r="AF425" s="11"/>
      <c r="AG425" s="11"/>
      <c r="AH425" s="11"/>
      <c r="AI425" s="11"/>
      <c r="AJ425" s="11"/>
      <c r="AK425" s="11"/>
    </row>
    <row r="426" ht="13.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89"/>
      <c r="AB426" s="11"/>
      <c r="AC426" s="264"/>
      <c r="AD426" s="11"/>
      <c r="AE426" s="11"/>
      <c r="AF426" s="11"/>
      <c r="AG426" s="11"/>
      <c r="AH426" s="11"/>
      <c r="AI426" s="11"/>
      <c r="AJ426" s="11"/>
      <c r="AK426" s="11"/>
    </row>
    <row r="427" ht="13.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89"/>
      <c r="AB427" s="11"/>
      <c r="AC427" s="264"/>
      <c r="AD427" s="11"/>
      <c r="AE427" s="11"/>
      <c r="AF427" s="11"/>
      <c r="AG427" s="11"/>
      <c r="AH427" s="11"/>
      <c r="AI427" s="11"/>
      <c r="AJ427" s="11"/>
      <c r="AK427" s="11"/>
    </row>
    <row r="428" ht="13.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89"/>
      <c r="AB428" s="11"/>
      <c r="AC428" s="264"/>
      <c r="AD428" s="11"/>
      <c r="AE428" s="11"/>
      <c r="AF428" s="11"/>
      <c r="AG428" s="11"/>
      <c r="AH428" s="11"/>
      <c r="AI428" s="11"/>
      <c r="AJ428" s="11"/>
      <c r="AK428" s="11"/>
    </row>
    <row r="429" ht="13.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89"/>
      <c r="AB429" s="11"/>
      <c r="AC429" s="264"/>
      <c r="AD429" s="11"/>
      <c r="AE429" s="11"/>
      <c r="AF429" s="11"/>
      <c r="AG429" s="11"/>
      <c r="AH429" s="11"/>
      <c r="AI429" s="11"/>
      <c r="AJ429" s="11"/>
      <c r="AK429" s="11"/>
    </row>
    <row r="430" ht="13.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89"/>
      <c r="AB430" s="11"/>
      <c r="AC430" s="264"/>
      <c r="AD430" s="11"/>
      <c r="AE430" s="11"/>
      <c r="AF430" s="11"/>
      <c r="AG430" s="11"/>
      <c r="AH430" s="11"/>
      <c r="AI430" s="11"/>
      <c r="AJ430" s="11"/>
      <c r="AK430" s="11"/>
    </row>
    <row r="431" ht="13.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89"/>
      <c r="AB431" s="11"/>
      <c r="AC431" s="264"/>
      <c r="AD431" s="11"/>
      <c r="AE431" s="11"/>
      <c r="AF431" s="11"/>
      <c r="AG431" s="11"/>
      <c r="AH431" s="11"/>
      <c r="AI431" s="11"/>
      <c r="AJ431" s="11"/>
      <c r="AK431" s="11"/>
    </row>
    <row r="432" ht="13.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89"/>
      <c r="AB432" s="11"/>
      <c r="AC432" s="264"/>
      <c r="AD432" s="11"/>
      <c r="AE432" s="11"/>
      <c r="AF432" s="11"/>
      <c r="AG432" s="11"/>
      <c r="AH432" s="11"/>
      <c r="AI432" s="11"/>
      <c r="AJ432" s="11"/>
      <c r="AK432" s="11"/>
    </row>
    <row r="433" ht="13.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89"/>
      <c r="AB433" s="11"/>
      <c r="AC433" s="264"/>
      <c r="AD433" s="11"/>
      <c r="AE433" s="11"/>
      <c r="AF433" s="11"/>
      <c r="AG433" s="11"/>
      <c r="AH433" s="11"/>
      <c r="AI433" s="11"/>
      <c r="AJ433" s="11"/>
      <c r="AK433" s="11"/>
    </row>
    <row r="434" ht="13.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89"/>
      <c r="AB434" s="11"/>
      <c r="AC434" s="264"/>
      <c r="AD434" s="11"/>
      <c r="AE434" s="11"/>
      <c r="AF434" s="11"/>
      <c r="AG434" s="11"/>
      <c r="AH434" s="11"/>
      <c r="AI434" s="11"/>
      <c r="AJ434" s="11"/>
      <c r="AK434" s="11"/>
    </row>
    <row r="435" ht="13.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89"/>
      <c r="AB435" s="11"/>
      <c r="AC435" s="264"/>
      <c r="AD435" s="11"/>
      <c r="AE435" s="11"/>
      <c r="AF435" s="11"/>
      <c r="AG435" s="11"/>
      <c r="AH435" s="11"/>
      <c r="AI435" s="11"/>
      <c r="AJ435" s="11"/>
      <c r="AK435" s="11"/>
    </row>
    <row r="436" ht="13.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89"/>
      <c r="AB436" s="11"/>
      <c r="AC436" s="264"/>
      <c r="AD436" s="11"/>
      <c r="AE436" s="11"/>
      <c r="AF436" s="11"/>
      <c r="AG436" s="11"/>
      <c r="AH436" s="11"/>
      <c r="AI436" s="11"/>
      <c r="AJ436" s="11"/>
      <c r="AK436" s="11"/>
    </row>
    <row r="437" ht="13.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89"/>
      <c r="AB437" s="11"/>
      <c r="AC437" s="264"/>
      <c r="AD437" s="11"/>
      <c r="AE437" s="11"/>
      <c r="AF437" s="11"/>
      <c r="AG437" s="11"/>
      <c r="AH437" s="11"/>
      <c r="AI437" s="11"/>
      <c r="AJ437" s="11"/>
      <c r="AK437" s="11"/>
    </row>
    <row r="438" ht="13.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89"/>
      <c r="AB438" s="11"/>
      <c r="AC438" s="264"/>
      <c r="AD438" s="11"/>
      <c r="AE438" s="11"/>
      <c r="AF438" s="11"/>
      <c r="AG438" s="11"/>
      <c r="AH438" s="11"/>
      <c r="AI438" s="11"/>
      <c r="AJ438" s="11"/>
      <c r="AK438" s="11"/>
    </row>
    <row r="439" ht="13.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89"/>
      <c r="AB439" s="11"/>
      <c r="AC439" s="264"/>
      <c r="AD439" s="11"/>
      <c r="AE439" s="11"/>
      <c r="AF439" s="11"/>
      <c r="AG439" s="11"/>
      <c r="AH439" s="11"/>
      <c r="AI439" s="11"/>
      <c r="AJ439" s="11"/>
      <c r="AK439" s="11"/>
    </row>
    <row r="440" ht="13.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89"/>
      <c r="AB440" s="11"/>
      <c r="AC440" s="264"/>
      <c r="AD440" s="11"/>
      <c r="AE440" s="11"/>
      <c r="AF440" s="11"/>
      <c r="AG440" s="11"/>
      <c r="AH440" s="11"/>
      <c r="AI440" s="11"/>
      <c r="AJ440" s="11"/>
      <c r="AK440" s="11"/>
    </row>
    <row r="441" ht="13.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89"/>
      <c r="AB441" s="11"/>
      <c r="AC441" s="264"/>
      <c r="AD441" s="11"/>
      <c r="AE441" s="11"/>
      <c r="AF441" s="11"/>
      <c r="AG441" s="11"/>
      <c r="AH441" s="11"/>
      <c r="AI441" s="11"/>
      <c r="AJ441" s="11"/>
      <c r="AK441" s="11"/>
    </row>
    <row r="442" ht="13.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89"/>
      <c r="AB442" s="11"/>
      <c r="AC442" s="264"/>
      <c r="AD442" s="11"/>
      <c r="AE442" s="11"/>
      <c r="AF442" s="11"/>
      <c r="AG442" s="11"/>
      <c r="AH442" s="11"/>
      <c r="AI442" s="11"/>
      <c r="AJ442" s="11"/>
      <c r="AK442" s="11"/>
    </row>
    <row r="443" ht="13.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89"/>
      <c r="AB443" s="11"/>
      <c r="AC443" s="264"/>
      <c r="AD443" s="11"/>
      <c r="AE443" s="11"/>
      <c r="AF443" s="11"/>
      <c r="AG443" s="11"/>
      <c r="AH443" s="11"/>
      <c r="AI443" s="11"/>
      <c r="AJ443" s="11"/>
      <c r="AK443" s="11"/>
    </row>
    <row r="444" ht="13.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89"/>
      <c r="AB444" s="11"/>
      <c r="AC444" s="264"/>
      <c r="AD444" s="11"/>
      <c r="AE444" s="11"/>
      <c r="AF444" s="11"/>
      <c r="AG444" s="11"/>
      <c r="AH444" s="11"/>
      <c r="AI444" s="11"/>
      <c r="AJ444" s="11"/>
      <c r="AK444" s="11"/>
    </row>
    <row r="445" ht="13.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89"/>
      <c r="AB445" s="11"/>
      <c r="AC445" s="264"/>
      <c r="AD445" s="11"/>
      <c r="AE445" s="11"/>
      <c r="AF445" s="11"/>
      <c r="AG445" s="11"/>
      <c r="AH445" s="11"/>
      <c r="AI445" s="11"/>
      <c r="AJ445" s="11"/>
      <c r="AK445" s="11"/>
    </row>
    <row r="446" ht="13.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89"/>
      <c r="AB446" s="11"/>
      <c r="AC446" s="264"/>
      <c r="AD446" s="11"/>
      <c r="AE446" s="11"/>
      <c r="AF446" s="11"/>
      <c r="AG446" s="11"/>
      <c r="AH446" s="11"/>
      <c r="AI446" s="11"/>
      <c r="AJ446" s="11"/>
      <c r="AK446" s="11"/>
    </row>
    <row r="447" ht="13.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89"/>
      <c r="AB447" s="11"/>
      <c r="AC447" s="264"/>
      <c r="AD447" s="11"/>
      <c r="AE447" s="11"/>
      <c r="AF447" s="11"/>
      <c r="AG447" s="11"/>
      <c r="AH447" s="11"/>
      <c r="AI447" s="11"/>
      <c r="AJ447" s="11"/>
      <c r="AK447" s="11"/>
    </row>
    <row r="448" ht="13.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89"/>
      <c r="AB448" s="11"/>
      <c r="AC448" s="264"/>
      <c r="AD448" s="11"/>
      <c r="AE448" s="11"/>
      <c r="AF448" s="11"/>
      <c r="AG448" s="11"/>
      <c r="AH448" s="11"/>
      <c r="AI448" s="11"/>
      <c r="AJ448" s="11"/>
      <c r="AK448" s="11"/>
    </row>
    <row r="449" ht="13.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89"/>
      <c r="AB449" s="11"/>
      <c r="AC449" s="264"/>
      <c r="AD449" s="11"/>
      <c r="AE449" s="11"/>
      <c r="AF449" s="11"/>
      <c r="AG449" s="11"/>
      <c r="AH449" s="11"/>
      <c r="AI449" s="11"/>
      <c r="AJ449" s="11"/>
      <c r="AK449" s="11"/>
    </row>
    <row r="450" ht="13.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89"/>
      <c r="AB450" s="11"/>
      <c r="AC450" s="264"/>
      <c r="AD450" s="11"/>
      <c r="AE450" s="11"/>
      <c r="AF450" s="11"/>
      <c r="AG450" s="11"/>
      <c r="AH450" s="11"/>
      <c r="AI450" s="11"/>
      <c r="AJ450" s="11"/>
      <c r="AK450" s="11"/>
    </row>
    <row r="451" ht="13.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89"/>
      <c r="AB451" s="11"/>
      <c r="AC451" s="264"/>
      <c r="AD451" s="11"/>
      <c r="AE451" s="11"/>
      <c r="AF451" s="11"/>
      <c r="AG451" s="11"/>
      <c r="AH451" s="11"/>
      <c r="AI451" s="11"/>
      <c r="AJ451" s="11"/>
      <c r="AK451" s="11"/>
    </row>
    <row r="452" ht="13.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89"/>
      <c r="AB452" s="11"/>
      <c r="AC452" s="264"/>
      <c r="AD452" s="11"/>
      <c r="AE452" s="11"/>
      <c r="AF452" s="11"/>
      <c r="AG452" s="11"/>
      <c r="AH452" s="11"/>
      <c r="AI452" s="11"/>
      <c r="AJ452" s="11"/>
      <c r="AK452" s="11"/>
    </row>
    <row r="453" ht="13.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89"/>
      <c r="AB453" s="11"/>
      <c r="AC453" s="264"/>
      <c r="AD453" s="11"/>
      <c r="AE453" s="11"/>
      <c r="AF453" s="11"/>
      <c r="AG453" s="11"/>
      <c r="AH453" s="11"/>
      <c r="AI453" s="11"/>
      <c r="AJ453" s="11"/>
      <c r="AK453" s="11"/>
    </row>
    <row r="454" ht="13.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89"/>
      <c r="AB454" s="11"/>
      <c r="AC454" s="264"/>
      <c r="AD454" s="11"/>
      <c r="AE454" s="11"/>
      <c r="AF454" s="11"/>
      <c r="AG454" s="11"/>
      <c r="AH454" s="11"/>
      <c r="AI454" s="11"/>
      <c r="AJ454" s="11"/>
      <c r="AK454" s="11"/>
    </row>
    <row r="455" ht="13.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89"/>
      <c r="AB455" s="11"/>
      <c r="AC455" s="264"/>
      <c r="AD455" s="11"/>
      <c r="AE455" s="11"/>
      <c r="AF455" s="11"/>
      <c r="AG455" s="11"/>
      <c r="AH455" s="11"/>
      <c r="AI455" s="11"/>
      <c r="AJ455" s="11"/>
      <c r="AK455" s="11"/>
    </row>
    <row r="456" ht="13.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89"/>
      <c r="AB456" s="11"/>
      <c r="AC456" s="264"/>
      <c r="AD456" s="11"/>
      <c r="AE456" s="11"/>
      <c r="AF456" s="11"/>
      <c r="AG456" s="11"/>
      <c r="AH456" s="11"/>
      <c r="AI456" s="11"/>
      <c r="AJ456" s="11"/>
      <c r="AK456" s="11"/>
    </row>
    <row r="457" ht="13.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89"/>
      <c r="AB457" s="11"/>
      <c r="AC457" s="264"/>
      <c r="AD457" s="11"/>
      <c r="AE457" s="11"/>
      <c r="AF457" s="11"/>
      <c r="AG457" s="11"/>
      <c r="AH457" s="11"/>
      <c r="AI457" s="11"/>
      <c r="AJ457" s="11"/>
      <c r="AK457" s="11"/>
    </row>
    <row r="458" ht="13.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89"/>
      <c r="AB458" s="11"/>
      <c r="AC458" s="264"/>
      <c r="AD458" s="11"/>
      <c r="AE458" s="11"/>
      <c r="AF458" s="11"/>
      <c r="AG458" s="11"/>
      <c r="AH458" s="11"/>
      <c r="AI458" s="11"/>
      <c r="AJ458" s="11"/>
      <c r="AK458" s="11"/>
    </row>
    <row r="459" ht="13.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89"/>
      <c r="AB459" s="11"/>
      <c r="AC459" s="264"/>
      <c r="AD459" s="11"/>
      <c r="AE459" s="11"/>
      <c r="AF459" s="11"/>
      <c r="AG459" s="11"/>
      <c r="AH459" s="11"/>
      <c r="AI459" s="11"/>
      <c r="AJ459" s="11"/>
      <c r="AK459" s="11"/>
    </row>
    <row r="460" ht="13.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89"/>
      <c r="AB460" s="11"/>
      <c r="AC460" s="264"/>
      <c r="AD460" s="11"/>
      <c r="AE460" s="11"/>
      <c r="AF460" s="11"/>
      <c r="AG460" s="11"/>
      <c r="AH460" s="11"/>
      <c r="AI460" s="11"/>
      <c r="AJ460" s="11"/>
      <c r="AK460" s="11"/>
    </row>
    <row r="461" ht="13.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89"/>
      <c r="AB461" s="11"/>
      <c r="AC461" s="264"/>
      <c r="AD461" s="11"/>
      <c r="AE461" s="11"/>
      <c r="AF461" s="11"/>
      <c r="AG461" s="11"/>
      <c r="AH461" s="11"/>
      <c r="AI461" s="11"/>
      <c r="AJ461" s="11"/>
      <c r="AK461" s="11"/>
    </row>
    <row r="462" ht="13.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89"/>
      <c r="AB462" s="11"/>
      <c r="AC462" s="264"/>
      <c r="AD462" s="11"/>
      <c r="AE462" s="11"/>
      <c r="AF462" s="11"/>
      <c r="AG462" s="11"/>
      <c r="AH462" s="11"/>
      <c r="AI462" s="11"/>
      <c r="AJ462" s="11"/>
      <c r="AK462" s="11"/>
    </row>
    <row r="463" ht="13.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89"/>
      <c r="AB463" s="11"/>
      <c r="AC463" s="264"/>
      <c r="AD463" s="11"/>
      <c r="AE463" s="11"/>
      <c r="AF463" s="11"/>
      <c r="AG463" s="11"/>
      <c r="AH463" s="11"/>
      <c r="AI463" s="11"/>
      <c r="AJ463" s="11"/>
      <c r="AK463" s="11"/>
    </row>
    <row r="464" ht="13.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89"/>
      <c r="AB464" s="11"/>
      <c r="AC464" s="264"/>
      <c r="AD464" s="11"/>
      <c r="AE464" s="11"/>
      <c r="AF464" s="11"/>
      <c r="AG464" s="11"/>
      <c r="AH464" s="11"/>
      <c r="AI464" s="11"/>
      <c r="AJ464" s="11"/>
      <c r="AK464" s="11"/>
    </row>
    <row r="465" ht="13.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89"/>
      <c r="AB465" s="11"/>
      <c r="AC465" s="264"/>
      <c r="AD465" s="11"/>
      <c r="AE465" s="11"/>
      <c r="AF465" s="11"/>
      <c r="AG465" s="11"/>
      <c r="AH465" s="11"/>
      <c r="AI465" s="11"/>
      <c r="AJ465" s="11"/>
      <c r="AK465" s="11"/>
    </row>
    <row r="466" ht="13.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89"/>
      <c r="AB466" s="11"/>
      <c r="AC466" s="264"/>
      <c r="AD466" s="11"/>
      <c r="AE466" s="11"/>
      <c r="AF466" s="11"/>
      <c r="AG466" s="11"/>
      <c r="AH466" s="11"/>
      <c r="AI466" s="11"/>
      <c r="AJ466" s="11"/>
      <c r="AK466" s="11"/>
    </row>
    <row r="467" ht="13.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89"/>
      <c r="AB467" s="11"/>
      <c r="AC467" s="264"/>
      <c r="AD467" s="11"/>
      <c r="AE467" s="11"/>
      <c r="AF467" s="11"/>
      <c r="AG467" s="11"/>
      <c r="AH467" s="11"/>
      <c r="AI467" s="11"/>
      <c r="AJ467" s="11"/>
      <c r="AK467" s="11"/>
    </row>
    <row r="468" ht="13.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89"/>
      <c r="AB468" s="11"/>
      <c r="AC468" s="264"/>
      <c r="AD468" s="11"/>
      <c r="AE468" s="11"/>
      <c r="AF468" s="11"/>
      <c r="AG468" s="11"/>
      <c r="AH468" s="11"/>
      <c r="AI468" s="11"/>
      <c r="AJ468" s="11"/>
      <c r="AK468" s="11"/>
    </row>
    <row r="469" ht="13.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89"/>
      <c r="AB469" s="11"/>
      <c r="AC469" s="264"/>
      <c r="AD469" s="11"/>
      <c r="AE469" s="11"/>
      <c r="AF469" s="11"/>
      <c r="AG469" s="11"/>
      <c r="AH469" s="11"/>
      <c r="AI469" s="11"/>
      <c r="AJ469" s="11"/>
      <c r="AK469" s="11"/>
    </row>
    <row r="470" ht="13.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89"/>
      <c r="AB470" s="11"/>
      <c r="AC470" s="264"/>
      <c r="AD470" s="11"/>
      <c r="AE470" s="11"/>
      <c r="AF470" s="11"/>
      <c r="AG470" s="11"/>
      <c r="AH470" s="11"/>
      <c r="AI470" s="11"/>
      <c r="AJ470" s="11"/>
      <c r="AK470" s="11"/>
    </row>
    <row r="471" ht="13.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89"/>
      <c r="AB471" s="11"/>
      <c r="AC471" s="264"/>
      <c r="AD471" s="11"/>
      <c r="AE471" s="11"/>
      <c r="AF471" s="11"/>
      <c r="AG471" s="11"/>
      <c r="AH471" s="11"/>
      <c r="AI471" s="11"/>
      <c r="AJ471" s="11"/>
      <c r="AK471" s="11"/>
    </row>
    <row r="472" ht="13.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89"/>
      <c r="AB472" s="11"/>
      <c r="AC472" s="264"/>
      <c r="AD472" s="11"/>
      <c r="AE472" s="11"/>
      <c r="AF472" s="11"/>
      <c r="AG472" s="11"/>
      <c r="AH472" s="11"/>
      <c r="AI472" s="11"/>
      <c r="AJ472" s="11"/>
      <c r="AK472" s="11"/>
    </row>
    <row r="473" ht="13.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89"/>
      <c r="AB473" s="11"/>
      <c r="AC473" s="264"/>
      <c r="AD473" s="11"/>
      <c r="AE473" s="11"/>
      <c r="AF473" s="11"/>
      <c r="AG473" s="11"/>
      <c r="AH473" s="11"/>
      <c r="AI473" s="11"/>
      <c r="AJ473" s="11"/>
      <c r="AK473" s="11"/>
    </row>
    <row r="474" ht="13.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89"/>
      <c r="AB474" s="11"/>
      <c r="AC474" s="264"/>
      <c r="AD474" s="11"/>
      <c r="AE474" s="11"/>
      <c r="AF474" s="11"/>
      <c r="AG474" s="11"/>
      <c r="AH474" s="11"/>
      <c r="AI474" s="11"/>
      <c r="AJ474" s="11"/>
      <c r="AK474" s="11"/>
    </row>
    <row r="475" ht="13.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89"/>
      <c r="AB475" s="11"/>
      <c r="AC475" s="264"/>
      <c r="AD475" s="11"/>
      <c r="AE475" s="11"/>
      <c r="AF475" s="11"/>
      <c r="AG475" s="11"/>
      <c r="AH475" s="11"/>
      <c r="AI475" s="11"/>
      <c r="AJ475" s="11"/>
      <c r="AK475" s="11"/>
    </row>
    <row r="476" ht="13.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89"/>
      <c r="AB476" s="11"/>
      <c r="AC476" s="264"/>
      <c r="AD476" s="11"/>
      <c r="AE476" s="11"/>
      <c r="AF476" s="11"/>
      <c r="AG476" s="11"/>
      <c r="AH476" s="11"/>
      <c r="AI476" s="11"/>
      <c r="AJ476" s="11"/>
      <c r="AK476" s="11"/>
    </row>
    <row r="477" ht="13.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89"/>
      <c r="AB477" s="11"/>
      <c r="AC477" s="264"/>
      <c r="AD477" s="11"/>
      <c r="AE477" s="11"/>
      <c r="AF477" s="11"/>
      <c r="AG477" s="11"/>
      <c r="AH477" s="11"/>
      <c r="AI477" s="11"/>
      <c r="AJ477" s="11"/>
      <c r="AK477" s="11"/>
    </row>
    <row r="478" ht="13.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89"/>
      <c r="AB478" s="11"/>
      <c r="AC478" s="264"/>
      <c r="AD478" s="11"/>
      <c r="AE478" s="11"/>
      <c r="AF478" s="11"/>
      <c r="AG478" s="11"/>
      <c r="AH478" s="11"/>
      <c r="AI478" s="11"/>
      <c r="AJ478" s="11"/>
      <c r="AK478" s="11"/>
    </row>
    <row r="479" ht="13.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89"/>
      <c r="AB479" s="11"/>
      <c r="AC479" s="264"/>
      <c r="AD479" s="11"/>
      <c r="AE479" s="11"/>
      <c r="AF479" s="11"/>
      <c r="AG479" s="11"/>
      <c r="AH479" s="11"/>
      <c r="AI479" s="11"/>
      <c r="AJ479" s="11"/>
      <c r="AK479" s="11"/>
    </row>
    <row r="480" ht="13.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89"/>
      <c r="AB480" s="11"/>
      <c r="AC480" s="264"/>
      <c r="AD480" s="11"/>
      <c r="AE480" s="11"/>
      <c r="AF480" s="11"/>
      <c r="AG480" s="11"/>
      <c r="AH480" s="11"/>
      <c r="AI480" s="11"/>
      <c r="AJ480" s="11"/>
      <c r="AK480" s="11"/>
    </row>
    <row r="481" ht="13.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89"/>
      <c r="AB481" s="11"/>
      <c r="AC481" s="264"/>
      <c r="AD481" s="11"/>
      <c r="AE481" s="11"/>
      <c r="AF481" s="11"/>
      <c r="AG481" s="11"/>
      <c r="AH481" s="11"/>
      <c r="AI481" s="11"/>
      <c r="AJ481" s="11"/>
      <c r="AK481" s="11"/>
    </row>
    <row r="482" ht="13.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89"/>
      <c r="AB482" s="11"/>
      <c r="AC482" s="264"/>
      <c r="AD482" s="11"/>
      <c r="AE482" s="11"/>
      <c r="AF482" s="11"/>
      <c r="AG482" s="11"/>
      <c r="AH482" s="11"/>
      <c r="AI482" s="11"/>
      <c r="AJ482" s="11"/>
      <c r="AK482" s="11"/>
    </row>
    <row r="483" ht="13.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89"/>
      <c r="AB483" s="11"/>
      <c r="AC483" s="264"/>
      <c r="AD483" s="11"/>
      <c r="AE483" s="11"/>
      <c r="AF483" s="11"/>
      <c r="AG483" s="11"/>
      <c r="AH483" s="11"/>
      <c r="AI483" s="11"/>
      <c r="AJ483" s="11"/>
      <c r="AK483" s="11"/>
    </row>
    <row r="484" ht="13.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89"/>
      <c r="AB484" s="11"/>
      <c r="AC484" s="264"/>
      <c r="AD484" s="11"/>
      <c r="AE484" s="11"/>
      <c r="AF484" s="11"/>
      <c r="AG484" s="11"/>
      <c r="AH484" s="11"/>
      <c r="AI484" s="11"/>
      <c r="AJ484" s="11"/>
      <c r="AK484" s="11"/>
    </row>
    <row r="485" ht="13.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89"/>
      <c r="AB485" s="11"/>
      <c r="AC485" s="264"/>
      <c r="AD485" s="11"/>
      <c r="AE485" s="11"/>
      <c r="AF485" s="11"/>
      <c r="AG485" s="11"/>
      <c r="AH485" s="11"/>
      <c r="AI485" s="11"/>
      <c r="AJ485" s="11"/>
      <c r="AK485" s="11"/>
    </row>
    <row r="486" ht="13.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89"/>
      <c r="AB486" s="11"/>
      <c r="AC486" s="264"/>
      <c r="AD486" s="11"/>
      <c r="AE486" s="11"/>
      <c r="AF486" s="11"/>
      <c r="AG486" s="11"/>
      <c r="AH486" s="11"/>
      <c r="AI486" s="11"/>
      <c r="AJ486" s="11"/>
      <c r="AK486" s="11"/>
    </row>
    <row r="487" ht="13.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89"/>
      <c r="AB487" s="11"/>
      <c r="AC487" s="264"/>
      <c r="AD487" s="11"/>
      <c r="AE487" s="11"/>
      <c r="AF487" s="11"/>
      <c r="AG487" s="11"/>
      <c r="AH487" s="11"/>
      <c r="AI487" s="11"/>
      <c r="AJ487" s="11"/>
      <c r="AK487" s="11"/>
    </row>
    <row r="488" ht="13.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89"/>
      <c r="AB488" s="11"/>
      <c r="AC488" s="264"/>
      <c r="AD488" s="11"/>
      <c r="AE488" s="11"/>
      <c r="AF488" s="11"/>
      <c r="AG488" s="11"/>
      <c r="AH488" s="11"/>
      <c r="AI488" s="11"/>
      <c r="AJ488" s="11"/>
      <c r="AK488" s="11"/>
    </row>
    <row r="489" ht="13.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89"/>
      <c r="AB489" s="11"/>
      <c r="AC489" s="264"/>
      <c r="AD489" s="11"/>
      <c r="AE489" s="11"/>
      <c r="AF489" s="11"/>
      <c r="AG489" s="11"/>
      <c r="AH489" s="11"/>
      <c r="AI489" s="11"/>
      <c r="AJ489" s="11"/>
      <c r="AK489" s="11"/>
    </row>
    <row r="490" ht="13.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89"/>
      <c r="AB490" s="11"/>
      <c r="AC490" s="264"/>
      <c r="AD490" s="11"/>
      <c r="AE490" s="11"/>
      <c r="AF490" s="11"/>
      <c r="AG490" s="11"/>
      <c r="AH490" s="11"/>
      <c r="AI490" s="11"/>
      <c r="AJ490" s="11"/>
      <c r="AK490" s="11"/>
    </row>
    <row r="491" ht="13.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89"/>
      <c r="AB491" s="11"/>
      <c r="AC491" s="264"/>
      <c r="AD491" s="11"/>
      <c r="AE491" s="11"/>
      <c r="AF491" s="11"/>
      <c r="AG491" s="11"/>
      <c r="AH491" s="11"/>
      <c r="AI491" s="11"/>
      <c r="AJ491" s="11"/>
      <c r="AK491" s="11"/>
    </row>
    <row r="492" ht="13.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89"/>
      <c r="AB492" s="11"/>
      <c r="AC492" s="264"/>
      <c r="AD492" s="11"/>
      <c r="AE492" s="11"/>
      <c r="AF492" s="11"/>
      <c r="AG492" s="11"/>
      <c r="AH492" s="11"/>
      <c r="AI492" s="11"/>
      <c r="AJ492" s="11"/>
      <c r="AK492" s="11"/>
    </row>
    <row r="493" ht="13.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89"/>
      <c r="AB493" s="11"/>
      <c r="AC493" s="264"/>
      <c r="AD493" s="11"/>
      <c r="AE493" s="11"/>
      <c r="AF493" s="11"/>
      <c r="AG493" s="11"/>
      <c r="AH493" s="11"/>
      <c r="AI493" s="11"/>
      <c r="AJ493" s="11"/>
      <c r="AK493" s="11"/>
    </row>
    <row r="494" ht="13.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89"/>
      <c r="AB494" s="11"/>
      <c r="AC494" s="264"/>
      <c r="AD494" s="11"/>
      <c r="AE494" s="11"/>
      <c r="AF494" s="11"/>
      <c r="AG494" s="11"/>
      <c r="AH494" s="11"/>
      <c r="AI494" s="11"/>
      <c r="AJ494" s="11"/>
      <c r="AK494" s="11"/>
    </row>
    <row r="495" ht="13.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89"/>
      <c r="AB495" s="11"/>
      <c r="AC495" s="264"/>
      <c r="AD495" s="11"/>
      <c r="AE495" s="11"/>
      <c r="AF495" s="11"/>
      <c r="AG495" s="11"/>
      <c r="AH495" s="11"/>
      <c r="AI495" s="11"/>
      <c r="AJ495" s="11"/>
      <c r="AK495" s="11"/>
    </row>
    <row r="496" ht="13.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89"/>
      <c r="AB496" s="11"/>
      <c r="AC496" s="264"/>
      <c r="AD496" s="11"/>
      <c r="AE496" s="11"/>
      <c r="AF496" s="11"/>
      <c r="AG496" s="11"/>
      <c r="AH496" s="11"/>
      <c r="AI496" s="11"/>
      <c r="AJ496" s="11"/>
      <c r="AK496" s="11"/>
    </row>
    <row r="497" ht="13.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89"/>
      <c r="AB497" s="11"/>
      <c r="AC497" s="264"/>
      <c r="AD497" s="11"/>
      <c r="AE497" s="11"/>
      <c r="AF497" s="11"/>
      <c r="AG497" s="11"/>
      <c r="AH497" s="11"/>
      <c r="AI497" s="11"/>
      <c r="AJ497" s="11"/>
      <c r="AK497" s="11"/>
    </row>
    <row r="498" ht="13.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89"/>
      <c r="AB498" s="11"/>
      <c r="AC498" s="264"/>
      <c r="AD498" s="11"/>
      <c r="AE498" s="11"/>
      <c r="AF498" s="11"/>
      <c r="AG498" s="11"/>
      <c r="AH498" s="11"/>
      <c r="AI498" s="11"/>
      <c r="AJ498" s="11"/>
      <c r="AK498" s="11"/>
    </row>
    <row r="499" ht="13.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89"/>
      <c r="AB499" s="11"/>
      <c r="AC499" s="264"/>
      <c r="AD499" s="11"/>
      <c r="AE499" s="11"/>
      <c r="AF499" s="11"/>
      <c r="AG499" s="11"/>
      <c r="AH499" s="11"/>
      <c r="AI499" s="11"/>
      <c r="AJ499" s="11"/>
      <c r="AK499" s="11"/>
    </row>
    <row r="500" ht="13.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89"/>
      <c r="AB500" s="11"/>
      <c r="AC500" s="264"/>
      <c r="AD500" s="11"/>
      <c r="AE500" s="11"/>
      <c r="AF500" s="11"/>
      <c r="AG500" s="11"/>
      <c r="AH500" s="11"/>
      <c r="AI500" s="11"/>
      <c r="AJ500" s="11"/>
      <c r="AK500" s="11"/>
    </row>
    <row r="501" ht="13.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89"/>
      <c r="AB501" s="11"/>
      <c r="AC501" s="264"/>
      <c r="AD501" s="11"/>
      <c r="AE501" s="11"/>
      <c r="AF501" s="11"/>
      <c r="AG501" s="11"/>
      <c r="AH501" s="11"/>
      <c r="AI501" s="11"/>
      <c r="AJ501" s="11"/>
      <c r="AK501" s="11"/>
    </row>
    <row r="502" ht="13.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89"/>
      <c r="AB502" s="11"/>
      <c r="AC502" s="264"/>
      <c r="AD502" s="11"/>
      <c r="AE502" s="11"/>
      <c r="AF502" s="11"/>
      <c r="AG502" s="11"/>
      <c r="AH502" s="11"/>
      <c r="AI502" s="11"/>
      <c r="AJ502" s="11"/>
      <c r="AK502" s="11"/>
    </row>
    <row r="503" ht="13.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89"/>
      <c r="AB503" s="11"/>
      <c r="AC503" s="264"/>
      <c r="AD503" s="11"/>
      <c r="AE503" s="11"/>
      <c r="AF503" s="11"/>
      <c r="AG503" s="11"/>
      <c r="AH503" s="11"/>
      <c r="AI503" s="11"/>
      <c r="AJ503" s="11"/>
      <c r="AK503" s="11"/>
    </row>
    <row r="504" ht="13.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89"/>
      <c r="AB504" s="11"/>
      <c r="AC504" s="264"/>
      <c r="AD504" s="11"/>
      <c r="AE504" s="11"/>
      <c r="AF504" s="11"/>
      <c r="AG504" s="11"/>
      <c r="AH504" s="11"/>
      <c r="AI504" s="11"/>
      <c r="AJ504" s="11"/>
      <c r="AK504" s="11"/>
    </row>
    <row r="505" ht="13.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89"/>
      <c r="AB505" s="11"/>
      <c r="AC505" s="264"/>
      <c r="AD505" s="11"/>
      <c r="AE505" s="11"/>
      <c r="AF505" s="11"/>
      <c r="AG505" s="11"/>
      <c r="AH505" s="11"/>
      <c r="AI505" s="11"/>
      <c r="AJ505" s="11"/>
      <c r="AK505" s="11"/>
    </row>
    <row r="506" ht="13.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89"/>
      <c r="AB506" s="11"/>
      <c r="AC506" s="264"/>
      <c r="AD506" s="11"/>
      <c r="AE506" s="11"/>
      <c r="AF506" s="11"/>
      <c r="AG506" s="11"/>
      <c r="AH506" s="11"/>
      <c r="AI506" s="11"/>
      <c r="AJ506" s="11"/>
      <c r="AK506" s="11"/>
    </row>
    <row r="507" ht="13.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89"/>
      <c r="AB507" s="11"/>
      <c r="AC507" s="264"/>
      <c r="AD507" s="11"/>
      <c r="AE507" s="11"/>
      <c r="AF507" s="11"/>
      <c r="AG507" s="11"/>
      <c r="AH507" s="11"/>
      <c r="AI507" s="11"/>
      <c r="AJ507" s="11"/>
      <c r="AK507" s="11"/>
    </row>
    <row r="508" ht="13.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89"/>
      <c r="AB508" s="11"/>
      <c r="AC508" s="264"/>
      <c r="AD508" s="11"/>
      <c r="AE508" s="11"/>
      <c r="AF508" s="11"/>
      <c r="AG508" s="11"/>
      <c r="AH508" s="11"/>
      <c r="AI508" s="11"/>
      <c r="AJ508" s="11"/>
      <c r="AK508" s="11"/>
    </row>
    <row r="509" ht="13.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89"/>
      <c r="AB509" s="11"/>
      <c r="AC509" s="264"/>
      <c r="AD509" s="11"/>
      <c r="AE509" s="11"/>
      <c r="AF509" s="11"/>
      <c r="AG509" s="11"/>
      <c r="AH509" s="11"/>
      <c r="AI509" s="11"/>
      <c r="AJ509" s="11"/>
      <c r="AK509" s="11"/>
    </row>
    <row r="510" ht="13.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89"/>
      <c r="AB510" s="11"/>
      <c r="AC510" s="264"/>
      <c r="AD510" s="11"/>
      <c r="AE510" s="11"/>
      <c r="AF510" s="11"/>
      <c r="AG510" s="11"/>
      <c r="AH510" s="11"/>
      <c r="AI510" s="11"/>
      <c r="AJ510" s="11"/>
      <c r="AK510" s="11"/>
    </row>
    <row r="511" ht="13.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89"/>
      <c r="AB511" s="11"/>
      <c r="AC511" s="264"/>
      <c r="AD511" s="11"/>
      <c r="AE511" s="11"/>
      <c r="AF511" s="11"/>
      <c r="AG511" s="11"/>
      <c r="AH511" s="11"/>
      <c r="AI511" s="11"/>
      <c r="AJ511" s="11"/>
      <c r="AK511" s="11"/>
    </row>
    <row r="512" ht="13.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89"/>
      <c r="AB512" s="11"/>
      <c r="AC512" s="264"/>
      <c r="AD512" s="11"/>
      <c r="AE512" s="11"/>
      <c r="AF512" s="11"/>
      <c r="AG512" s="11"/>
      <c r="AH512" s="11"/>
      <c r="AI512" s="11"/>
      <c r="AJ512" s="11"/>
      <c r="AK512" s="11"/>
    </row>
    <row r="513" ht="13.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89"/>
      <c r="AB513" s="11"/>
      <c r="AC513" s="264"/>
      <c r="AD513" s="11"/>
      <c r="AE513" s="11"/>
      <c r="AF513" s="11"/>
      <c r="AG513" s="11"/>
      <c r="AH513" s="11"/>
      <c r="AI513" s="11"/>
      <c r="AJ513" s="11"/>
      <c r="AK513" s="11"/>
    </row>
    <row r="514" ht="13.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89"/>
      <c r="AB514" s="11"/>
      <c r="AC514" s="264"/>
      <c r="AD514" s="11"/>
      <c r="AE514" s="11"/>
      <c r="AF514" s="11"/>
      <c r="AG514" s="11"/>
      <c r="AH514" s="11"/>
      <c r="AI514" s="11"/>
      <c r="AJ514" s="11"/>
      <c r="AK514" s="11"/>
    </row>
    <row r="515" ht="13.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89"/>
      <c r="AB515" s="11"/>
      <c r="AC515" s="264"/>
      <c r="AD515" s="11"/>
      <c r="AE515" s="11"/>
      <c r="AF515" s="11"/>
      <c r="AG515" s="11"/>
      <c r="AH515" s="11"/>
      <c r="AI515" s="11"/>
      <c r="AJ515" s="11"/>
      <c r="AK515" s="11"/>
    </row>
    <row r="516" ht="13.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89"/>
      <c r="AB516" s="11"/>
      <c r="AC516" s="264"/>
      <c r="AD516" s="11"/>
      <c r="AE516" s="11"/>
      <c r="AF516" s="11"/>
      <c r="AG516" s="11"/>
      <c r="AH516" s="11"/>
      <c r="AI516" s="11"/>
      <c r="AJ516" s="11"/>
      <c r="AK516" s="11"/>
    </row>
    <row r="517" ht="13.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89"/>
      <c r="AB517" s="11"/>
      <c r="AC517" s="264"/>
      <c r="AD517" s="11"/>
      <c r="AE517" s="11"/>
      <c r="AF517" s="11"/>
      <c r="AG517" s="11"/>
      <c r="AH517" s="11"/>
      <c r="AI517" s="11"/>
      <c r="AJ517" s="11"/>
      <c r="AK517" s="11"/>
    </row>
    <row r="518" ht="13.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89"/>
      <c r="AB518" s="11"/>
      <c r="AC518" s="264"/>
      <c r="AD518" s="11"/>
      <c r="AE518" s="11"/>
      <c r="AF518" s="11"/>
      <c r="AG518" s="11"/>
      <c r="AH518" s="11"/>
      <c r="AI518" s="11"/>
      <c r="AJ518" s="11"/>
      <c r="AK518" s="11"/>
    </row>
    <row r="519" ht="13.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89"/>
      <c r="AB519" s="11"/>
      <c r="AC519" s="264"/>
      <c r="AD519" s="11"/>
      <c r="AE519" s="11"/>
      <c r="AF519" s="11"/>
      <c r="AG519" s="11"/>
      <c r="AH519" s="11"/>
      <c r="AI519" s="11"/>
      <c r="AJ519" s="11"/>
      <c r="AK519" s="11"/>
    </row>
    <row r="520" ht="13.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89"/>
      <c r="AB520" s="11"/>
      <c r="AC520" s="264"/>
      <c r="AD520" s="11"/>
      <c r="AE520" s="11"/>
      <c r="AF520" s="11"/>
      <c r="AG520" s="11"/>
      <c r="AH520" s="11"/>
      <c r="AI520" s="11"/>
      <c r="AJ520" s="11"/>
      <c r="AK520" s="11"/>
    </row>
    <row r="521" ht="13.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89"/>
      <c r="AB521" s="11"/>
      <c r="AC521" s="264"/>
      <c r="AD521" s="11"/>
      <c r="AE521" s="11"/>
      <c r="AF521" s="11"/>
      <c r="AG521" s="11"/>
      <c r="AH521" s="11"/>
      <c r="AI521" s="11"/>
      <c r="AJ521" s="11"/>
      <c r="AK521" s="11"/>
    </row>
    <row r="522" ht="13.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89"/>
      <c r="AB522" s="11"/>
      <c r="AC522" s="264"/>
      <c r="AD522" s="11"/>
      <c r="AE522" s="11"/>
      <c r="AF522" s="11"/>
      <c r="AG522" s="11"/>
      <c r="AH522" s="11"/>
      <c r="AI522" s="11"/>
      <c r="AJ522" s="11"/>
      <c r="AK522" s="11"/>
    </row>
    <row r="523" ht="13.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89"/>
      <c r="AB523" s="11"/>
      <c r="AC523" s="264"/>
      <c r="AD523" s="11"/>
      <c r="AE523" s="11"/>
      <c r="AF523" s="11"/>
      <c r="AG523" s="11"/>
      <c r="AH523" s="11"/>
      <c r="AI523" s="11"/>
      <c r="AJ523" s="11"/>
      <c r="AK523" s="11"/>
    </row>
    <row r="524" ht="13.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89"/>
      <c r="AB524" s="11"/>
      <c r="AC524" s="264"/>
      <c r="AD524" s="11"/>
      <c r="AE524" s="11"/>
      <c r="AF524" s="11"/>
      <c r="AG524" s="11"/>
      <c r="AH524" s="11"/>
      <c r="AI524" s="11"/>
      <c r="AJ524" s="11"/>
      <c r="AK524" s="11"/>
    </row>
    <row r="525" ht="13.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89"/>
      <c r="AB525" s="11"/>
      <c r="AC525" s="264"/>
      <c r="AD525" s="11"/>
      <c r="AE525" s="11"/>
      <c r="AF525" s="11"/>
      <c r="AG525" s="11"/>
      <c r="AH525" s="11"/>
      <c r="AI525" s="11"/>
      <c r="AJ525" s="11"/>
      <c r="AK525" s="11"/>
    </row>
    <row r="526" ht="13.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89"/>
      <c r="AB526" s="11"/>
      <c r="AC526" s="264"/>
      <c r="AD526" s="11"/>
      <c r="AE526" s="11"/>
      <c r="AF526" s="11"/>
      <c r="AG526" s="11"/>
      <c r="AH526" s="11"/>
      <c r="AI526" s="11"/>
      <c r="AJ526" s="11"/>
      <c r="AK526" s="11"/>
    </row>
    <row r="527" ht="13.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89"/>
      <c r="AB527" s="11"/>
      <c r="AC527" s="264"/>
      <c r="AD527" s="11"/>
      <c r="AE527" s="11"/>
      <c r="AF527" s="11"/>
      <c r="AG527" s="11"/>
      <c r="AH527" s="11"/>
      <c r="AI527" s="11"/>
      <c r="AJ527" s="11"/>
      <c r="AK527" s="11"/>
    </row>
    <row r="528" ht="13.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89"/>
      <c r="AB528" s="11"/>
      <c r="AC528" s="264"/>
      <c r="AD528" s="11"/>
      <c r="AE528" s="11"/>
      <c r="AF528" s="11"/>
      <c r="AG528" s="11"/>
      <c r="AH528" s="11"/>
      <c r="AI528" s="11"/>
      <c r="AJ528" s="11"/>
      <c r="AK528" s="11"/>
    </row>
    <row r="529" ht="13.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89"/>
      <c r="AB529" s="11"/>
      <c r="AC529" s="264"/>
      <c r="AD529" s="11"/>
      <c r="AE529" s="11"/>
      <c r="AF529" s="11"/>
      <c r="AG529" s="11"/>
      <c r="AH529" s="11"/>
      <c r="AI529" s="11"/>
      <c r="AJ529" s="11"/>
      <c r="AK529" s="11"/>
    </row>
    <row r="530" ht="13.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89"/>
      <c r="AB530" s="11"/>
      <c r="AC530" s="264"/>
      <c r="AD530" s="11"/>
      <c r="AE530" s="11"/>
      <c r="AF530" s="11"/>
      <c r="AG530" s="11"/>
      <c r="AH530" s="11"/>
      <c r="AI530" s="11"/>
      <c r="AJ530" s="11"/>
      <c r="AK530" s="11"/>
    </row>
    <row r="531" ht="13.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89"/>
      <c r="AB531" s="11"/>
      <c r="AC531" s="264"/>
      <c r="AD531" s="11"/>
      <c r="AE531" s="11"/>
      <c r="AF531" s="11"/>
      <c r="AG531" s="11"/>
      <c r="AH531" s="11"/>
      <c r="AI531" s="11"/>
      <c r="AJ531" s="11"/>
      <c r="AK531" s="11"/>
    </row>
    <row r="532" ht="13.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89"/>
      <c r="AB532" s="11"/>
      <c r="AC532" s="264"/>
      <c r="AD532" s="11"/>
      <c r="AE532" s="11"/>
      <c r="AF532" s="11"/>
      <c r="AG532" s="11"/>
      <c r="AH532" s="11"/>
      <c r="AI532" s="11"/>
      <c r="AJ532" s="11"/>
      <c r="AK532" s="11"/>
    </row>
    <row r="533" ht="13.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89"/>
      <c r="AB533" s="11"/>
      <c r="AC533" s="264"/>
      <c r="AD533" s="11"/>
      <c r="AE533" s="11"/>
      <c r="AF533" s="11"/>
      <c r="AG533" s="11"/>
      <c r="AH533" s="11"/>
      <c r="AI533" s="11"/>
      <c r="AJ533" s="11"/>
      <c r="AK533" s="11"/>
    </row>
    <row r="534" ht="13.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89"/>
      <c r="AB534" s="11"/>
      <c r="AC534" s="264"/>
      <c r="AD534" s="11"/>
      <c r="AE534" s="11"/>
      <c r="AF534" s="11"/>
      <c r="AG534" s="11"/>
      <c r="AH534" s="11"/>
      <c r="AI534" s="11"/>
      <c r="AJ534" s="11"/>
      <c r="AK534" s="11"/>
    </row>
    <row r="535" ht="13.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89"/>
      <c r="AB535" s="11"/>
      <c r="AC535" s="264"/>
      <c r="AD535" s="11"/>
      <c r="AE535" s="11"/>
      <c r="AF535" s="11"/>
      <c r="AG535" s="11"/>
      <c r="AH535" s="11"/>
      <c r="AI535" s="11"/>
      <c r="AJ535" s="11"/>
      <c r="AK535" s="11"/>
    </row>
    <row r="536" ht="13.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89"/>
      <c r="AB536" s="11"/>
      <c r="AC536" s="264"/>
      <c r="AD536" s="11"/>
      <c r="AE536" s="11"/>
      <c r="AF536" s="11"/>
      <c r="AG536" s="11"/>
      <c r="AH536" s="11"/>
      <c r="AI536" s="11"/>
      <c r="AJ536" s="11"/>
      <c r="AK536" s="11"/>
    </row>
    <row r="537" ht="13.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89"/>
      <c r="AB537" s="11"/>
      <c r="AC537" s="264"/>
      <c r="AD537" s="11"/>
      <c r="AE537" s="11"/>
      <c r="AF537" s="11"/>
      <c r="AG537" s="11"/>
      <c r="AH537" s="11"/>
      <c r="AI537" s="11"/>
      <c r="AJ537" s="11"/>
      <c r="AK537" s="11"/>
    </row>
    <row r="538" ht="13.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89"/>
      <c r="AB538" s="11"/>
      <c r="AC538" s="264"/>
      <c r="AD538" s="11"/>
      <c r="AE538" s="11"/>
      <c r="AF538" s="11"/>
      <c r="AG538" s="11"/>
      <c r="AH538" s="11"/>
      <c r="AI538" s="11"/>
      <c r="AJ538" s="11"/>
      <c r="AK538" s="11"/>
    </row>
    <row r="539" ht="13.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89"/>
      <c r="AB539" s="11"/>
      <c r="AC539" s="264"/>
      <c r="AD539" s="11"/>
      <c r="AE539" s="11"/>
      <c r="AF539" s="11"/>
      <c r="AG539" s="11"/>
      <c r="AH539" s="11"/>
      <c r="AI539" s="11"/>
      <c r="AJ539" s="11"/>
      <c r="AK539" s="11"/>
    </row>
    <row r="540" ht="13.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89"/>
      <c r="AB540" s="11"/>
      <c r="AC540" s="264"/>
      <c r="AD540" s="11"/>
      <c r="AE540" s="11"/>
      <c r="AF540" s="11"/>
      <c r="AG540" s="11"/>
      <c r="AH540" s="11"/>
      <c r="AI540" s="11"/>
      <c r="AJ540" s="11"/>
      <c r="AK540" s="11"/>
    </row>
    <row r="541" ht="13.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89"/>
      <c r="AB541" s="11"/>
      <c r="AC541" s="264"/>
      <c r="AD541" s="11"/>
      <c r="AE541" s="11"/>
      <c r="AF541" s="11"/>
      <c r="AG541" s="11"/>
      <c r="AH541" s="11"/>
      <c r="AI541" s="11"/>
      <c r="AJ541" s="11"/>
      <c r="AK541" s="11"/>
    </row>
    <row r="542" ht="13.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89"/>
      <c r="AB542" s="11"/>
      <c r="AC542" s="264"/>
      <c r="AD542" s="11"/>
      <c r="AE542" s="11"/>
      <c r="AF542" s="11"/>
      <c r="AG542" s="11"/>
      <c r="AH542" s="11"/>
      <c r="AI542" s="11"/>
      <c r="AJ542" s="11"/>
      <c r="AK542" s="11"/>
    </row>
    <row r="543" ht="13.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89"/>
      <c r="AB543" s="11"/>
      <c r="AC543" s="264"/>
      <c r="AD543" s="11"/>
      <c r="AE543" s="11"/>
      <c r="AF543" s="11"/>
      <c r="AG543" s="11"/>
      <c r="AH543" s="11"/>
      <c r="AI543" s="11"/>
      <c r="AJ543" s="11"/>
      <c r="AK543" s="11"/>
    </row>
    <row r="544" ht="13.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89"/>
      <c r="AB544" s="11"/>
      <c r="AC544" s="264"/>
      <c r="AD544" s="11"/>
      <c r="AE544" s="11"/>
      <c r="AF544" s="11"/>
      <c r="AG544" s="11"/>
      <c r="AH544" s="11"/>
      <c r="AI544" s="11"/>
      <c r="AJ544" s="11"/>
      <c r="AK544" s="11"/>
    </row>
    <row r="545" ht="13.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89"/>
      <c r="AB545" s="11"/>
      <c r="AC545" s="264"/>
      <c r="AD545" s="11"/>
      <c r="AE545" s="11"/>
      <c r="AF545" s="11"/>
      <c r="AG545" s="11"/>
      <c r="AH545" s="11"/>
      <c r="AI545" s="11"/>
      <c r="AJ545" s="11"/>
      <c r="AK545" s="11"/>
    </row>
    <row r="546" ht="13.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89"/>
      <c r="AB546" s="11"/>
      <c r="AC546" s="264"/>
      <c r="AD546" s="11"/>
      <c r="AE546" s="11"/>
      <c r="AF546" s="11"/>
      <c r="AG546" s="11"/>
      <c r="AH546" s="11"/>
      <c r="AI546" s="11"/>
      <c r="AJ546" s="11"/>
      <c r="AK546" s="11"/>
    </row>
    <row r="547" ht="13.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89"/>
      <c r="AB547" s="11"/>
      <c r="AC547" s="264"/>
      <c r="AD547" s="11"/>
      <c r="AE547" s="11"/>
      <c r="AF547" s="11"/>
      <c r="AG547" s="11"/>
      <c r="AH547" s="11"/>
      <c r="AI547" s="11"/>
      <c r="AJ547" s="11"/>
      <c r="AK547" s="11"/>
    </row>
    <row r="548" ht="13.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89"/>
      <c r="AB548" s="11"/>
      <c r="AC548" s="264"/>
      <c r="AD548" s="11"/>
      <c r="AE548" s="11"/>
      <c r="AF548" s="11"/>
      <c r="AG548" s="11"/>
      <c r="AH548" s="11"/>
      <c r="AI548" s="11"/>
      <c r="AJ548" s="11"/>
      <c r="AK548" s="11"/>
    </row>
    <row r="549" ht="13.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89"/>
      <c r="AB549" s="11"/>
      <c r="AC549" s="264"/>
      <c r="AD549" s="11"/>
      <c r="AE549" s="11"/>
      <c r="AF549" s="11"/>
      <c r="AG549" s="11"/>
      <c r="AH549" s="11"/>
      <c r="AI549" s="11"/>
      <c r="AJ549" s="11"/>
      <c r="AK549" s="11"/>
    </row>
    <row r="550" ht="13.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89"/>
      <c r="AB550" s="11"/>
      <c r="AC550" s="264"/>
      <c r="AD550" s="11"/>
      <c r="AE550" s="11"/>
      <c r="AF550" s="11"/>
      <c r="AG550" s="11"/>
      <c r="AH550" s="11"/>
      <c r="AI550" s="11"/>
      <c r="AJ550" s="11"/>
      <c r="AK550" s="11"/>
    </row>
    <row r="551" ht="13.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89"/>
      <c r="AB551" s="11"/>
      <c r="AC551" s="264"/>
      <c r="AD551" s="11"/>
      <c r="AE551" s="11"/>
      <c r="AF551" s="11"/>
      <c r="AG551" s="11"/>
      <c r="AH551" s="11"/>
      <c r="AI551" s="11"/>
      <c r="AJ551" s="11"/>
      <c r="AK551" s="11"/>
    </row>
    <row r="552" ht="13.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89"/>
      <c r="AB552" s="11"/>
      <c r="AC552" s="264"/>
      <c r="AD552" s="11"/>
      <c r="AE552" s="11"/>
      <c r="AF552" s="11"/>
      <c r="AG552" s="11"/>
      <c r="AH552" s="11"/>
      <c r="AI552" s="11"/>
      <c r="AJ552" s="11"/>
      <c r="AK552" s="11"/>
    </row>
    <row r="553" ht="13.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89"/>
      <c r="AB553" s="11"/>
      <c r="AC553" s="264"/>
      <c r="AD553" s="11"/>
      <c r="AE553" s="11"/>
      <c r="AF553" s="11"/>
      <c r="AG553" s="11"/>
      <c r="AH553" s="11"/>
      <c r="AI553" s="11"/>
      <c r="AJ553" s="11"/>
      <c r="AK553" s="11"/>
    </row>
    <row r="554" ht="13.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89"/>
      <c r="AB554" s="11"/>
      <c r="AC554" s="264"/>
      <c r="AD554" s="11"/>
      <c r="AE554" s="11"/>
      <c r="AF554" s="11"/>
      <c r="AG554" s="11"/>
      <c r="AH554" s="11"/>
      <c r="AI554" s="11"/>
      <c r="AJ554" s="11"/>
      <c r="AK554" s="11"/>
    </row>
    <row r="555" ht="13.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89"/>
      <c r="AB555" s="11"/>
      <c r="AC555" s="264"/>
      <c r="AD555" s="11"/>
      <c r="AE555" s="11"/>
      <c r="AF555" s="11"/>
      <c r="AG555" s="11"/>
      <c r="AH555" s="11"/>
      <c r="AI555" s="11"/>
      <c r="AJ555" s="11"/>
      <c r="AK555" s="11"/>
    </row>
    <row r="556" ht="13.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89"/>
      <c r="AB556" s="11"/>
      <c r="AC556" s="264"/>
      <c r="AD556" s="11"/>
      <c r="AE556" s="11"/>
      <c r="AF556" s="11"/>
      <c r="AG556" s="11"/>
      <c r="AH556" s="11"/>
      <c r="AI556" s="11"/>
      <c r="AJ556" s="11"/>
      <c r="AK556" s="11"/>
    </row>
    <row r="557" ht="13.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89"/>
      <c r="AB557" s="11"/>
      <c r="AC557" s="264"/>
      <c r="AD557" s="11"/>
      <c r="AE557" s="11"/>
      <c r="AF557" s="11"/>
      <c r="AG557" s="11"/>
      <c r="AH557" s="11"/>
      <c r="AI557" s="11"/>
      <c r="AJ557" s="11"/>
      <c r="AK557" s="11"/>
    </row>
    <row r="558" ht="13.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89"/>
      <c r="AB558" s="11"/>
      <c r="AC558" s="264"/>
      <c r="AD558" s="11"/>
      <c r="AE558" s="11"/>
      <c r="AF558" s="11"/>
      <c r="AG558" s="11"/>
      <c r="AH558" s="11"/>
      <c r="AI558" s="11"/>
      <c r="AJ558" s="11"/>
      <c r="AK558" s="11"/>
    </row>
    <row r="559" ht="13.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89"/>
      <c r="AB559" s="11"/>
      <c r="AC559" s="264"/>
      <c r="AD559" s="11"/>
      <c r="AE559" s="11"/>
      <c r="AF559" s="11"/>
      <c r="AG559" s="11"/>
      <c r="AH559" s="11"/>
      <c r="AI559" s="11"/>
      <c r="AJ559" s="11"/>
      <c r="AK559" s="11"/>
    </row>
    <row r="560" ht="13.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89"/>
      <c r="AB560" s="11"/>
      <c r="AC560" s="264"/>
      <c r="AD560" s="11"/>
      <c r="AE560" s="11"/>
      <c r="AF560" s="11"/>
      <c r="AG560" s="11"/>
      <c r="AH560" s="11"/>
      <c r="AI560" s="11"/>
      <c r="AJ560" s="11"/>
      <c r="AK560" s="11"/>
    </row>
    <row r="561" ht="13.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89"/>
      <c r="AB561" s="11"/>
      <c r="AC561" s="264"/>
      <c r="AD561" s="11"/>
      <c r="AE561" s="11"/>
      <c r="AF561" s="11"/>
      <c r="AG561" s="11"/>
      <c r="AH561" s="11"/>
      <c r="AI561" s="11"/>
      <c r="AJ561" s="11"/>
      <c r="AK561" s="11"/>
    </row>
    <row r="562" ht="13.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89"/>
      <c r="AB562" s="11"/>
      <c r="AC562" s="264"/>
      <c r="AD562" s="11"/>
      <c r="AE562" s="11"/>
      <c r="AF562" s="11"/>
      <c r="AG562" s="11"/>
      <c r="AH562" s="11"/>
      <c r="AI562" s="11"/>
      <c r="AJ562" s="11"/>
      <c r="AK562" s="11"/>
    </row>
    <row r="563" ht="13.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89"/>
      <c r="AB563" s="11"/>
      <c r="AC563" s="264"/>
      <c r="AD563" s="11"/>
      <c r="AE563" s="11"/>
      <c r="AF563" s="11"/>
      <c r="AG563" s="11"/>
      <c r="AH563" s="11"/>
      <c r="AI563" s="11"/>
      <c r="AJ563" s="11"/>
      <c r="AK563" s="11"/>
    </row>
    <row r="564" ht="13.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89"/>
      <c r="AB564" s="11"/>
      <c r="AC564" s="264"/>
      <c r="AD564" s="11"/>
      <c r="AE564" s="11"/>
      <c r="AF564" s="11"/>
      <c r="AG564" s="11"/>
      <c r="AH564" s="11"/>
      <c r="AI564" s="11"/>
      <c r="AJ564" s="11"/>
      <c r="AK564" s="11"/>
    </row>
    <row r="565" ht="13.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89"/>
      <c r="AB565" s="11"/>
      <c r="AC565" s="264"/>
      <c r="AD565" s="11"/>
      <c r="AE565" s="11"/>
      <c r="AF565" s="11"/>
      <c r="AG565" s="11"/>
      <c r="AH565" s="11"/>
      <c r="AI565" s="11"/>
      <c r="AJ565" s="11"/>
      <c r="AK565" s="11"/>
    </row>
    <row r="566" ht="13.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89"/>
      <c r="AB566" s="11"/>
      <c r="AC566" s="264"/>
      <c r="AD566" s="11"/>
      <c r="AE566" s="11"/>
      <c r="AF566" s="11"/>
      <c r="AG566" s="11"/>
      <c r="AH566" s="11"/>
      <c r="AI566" s="11"/>
      <c r="AJ566" s="11"/>
      <c r="AK566" s="11"/>
    </row>
    <row r="567" ht="13.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89"/>
      <c r="AB567" s="11"/>
      <c r="AC567" s="264"/>
      <c r="AD567" s="11"/>
      <c r="AE567" s="11"/>
      <c r="AF567" s="11"/>
      <c r="AG567" s="11"/>
      <c r="AH567" s="11"/>
      <c r="AI567" s="11"/>
      <c r="AJ567" s="11"/>
      <c r="AK567" s="11"/>
    </row>
    <row r="568" ht="13.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89"/>
      <c r="AB568" s="11"/>
      <c r="AC568" s="264"/>
      <c r="AD568" s="11"/>
      <c r="AE568" s="11"/>
      <c r="AF568" s="11"/>
      <c r="AG568" s="11"/>
      <c r="AH568" s="11"/>
      <c r="AI568" s="11"/>
      <c r="AJ568" s="11"/>
      <c r="AK568" s="11"/>
    </row>
    <row r="569" ht="13.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89"/>
      <c r="AB569" s="11"/>
      <c r="AC569" s="264"/>
      <c r="AD569" s="11"/>
      <c r="AE569" s="11"/>
      <c r="AF569" s="11"/>
      <c r="AG569" s="11"/>
      <c r="AH569" s="11"/>
      <c r="AI569" s="11"/>
      <c r="AJ569" s="11"/>
      <c r="AK569" s="11"/>
    </row>
    <row r="570" ht="13.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89"/>
      <c r="AB570" s="11"/>
      <c r="AC570" s="264"/>
      <c r="AD570" s="11"/>
      <c r="AE570" s="11"/>
      <c r="AF570" s="11"/>
      <c r="AG570" s="11"/>
      <c r="AH570" s="11"/>
      <c r="AI570" s="11"/>
      <c r="AJ570" s="11"/>
      <c r="AK570" s="11"/>
    </row>
    <row r="571" ht="13.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89"/>
      <c r="AB571" s="11"/>
      <c r="AC571" s="264"/>
      <c r="AD571" s="11"/>
      <c r="AE571" s="11"/>
      <c r="AF571" s="11"/>
      <c r="AG571" s="11"/>
      <c r="AH571" s="11"/>
      <c r="AI571" s="11"/>
      <c r="AJ571" s="11"/>
      <c r="AK571" s="11"/>
    </row>
    <row r="572" ht="13.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89"/>
      <c r="AB572" s="11"/>
      <c r="AC572" s="264"/>
      <c r="AD572" s="11"/>
      <c r="AE572" s="11"/>
      <c r="AF572" s="11"/>
      <c r="AG572" s="11"/>
      <c r="AH572" s="11"/>
      <c r="AI572" s="11"/>
      <c r="AJ572" s="11"/>
      <c r="AK572" s="11"/>
    </row>
    <row r="573" ht="13.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89"/>
      <c r="AB573" s="11"/>
      <c r="AC573" s="264"/>
      <c r="AD573" s="11"/>
      <c r="AE573" s="11"/>
      <c r="AF573" s="11"/>
      <c r="AG573" s="11"/>
      <c r="AH573" s="11"/>
      <c r="AI573" s="11"/>
      <c r="AJ573" s="11"/>
      <c r="AK573" s="11"/>
    </row>
    <row r="574" ht="13.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89"/>
      <c r="AB574" s="11"/>
      <c r="AC574" s="264"/>
      <c r="AD574" s="11"/>
      <c r="AE574" s="11"/>
      <c r="AF574" s="11"/>
      <c r="AG574" s="11"/>
      <c r="AH574" s="11"/>
      <c r="AI574" s="11"/>
      <c r="AJ574" s="11"/>
      <c r="AK574" s="11"/>
    </row>
    <row r="575" ht="13.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89"/>
      <c r="AB575" s="11"/>
      <c r="AC575" s="264"/>
      <c r="AD575" s="11"/>
      <c r="AE575" s="11"/>
      <c r="AF575" s="11"/>
      <c r="AG575" s="11"/>
      <c r="AH575" s="11"/>
      <c r="AI575" s="11"/>
      <c r="AJ575" s="11"/>
      <c r="AK575" s="11"/>
    </row>
    <row r="576" ht="13.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89"/>
      <c r="AB576" s="11"/>
      <c r="AC576" s="264"/>
      <c r="AD576" s="11"/>
      <c r="AE576" s="11"/>
      <c r="AF576" s="11"/>
      <c r="AG576" s="11"/>
      <c r="AH576" s="11"/>
      <c r="AI576" s="11"/>
      <c r="AJ576" s="11"/>
      <c r="AK576" s="11"/>
    </row>
    <row r="577" ht="13.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89"/>
      <c r="AB577" s="11"/>
      <c r="AC577" s="264"/>
      <c r="AD577" s="11"/>
      <c r="AE577" s="11"/>
      <c r="AF577" s="11"/>
      <c r="AG577" s="11"/>
      <c r="AH577" s="11"/>
      <c r="AI577" s="11"/>
      <c r="AJ577" s="11"/>
      <c r="AK577" s="11"/>
    </row>
    <row r="578" ht="13.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89"/>
      <c r="AB578" s="11"/>
      <c r="AC578" s="264"/>
      <c r="AD578" s="11"/>
      <c r="AE578" s="11"/>
      <c r="AF578" s="11"/>
      <c r="AG578" s="11"/>
      <c r="AH578" s="11"/>
      <c r="AI578" s="11"/>
      <c r="AJ578" s="11"/>
      <c r="AK578" s="11"/>
    </row>
    <row r="579" ht="13.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89"/>
      <c r="AB579" s="11"/>
      <c r="AC579" s="264"/>
      <c r="AD579" s="11"/>
      <c r="AE579" s="11"/>
      <c r="AF579" s="11"/>
      <c r="AG579" s="11"/>
      <c r="AH579" s="11"/>
      <c r="AI579" s="11"/>
      <c r="AJ579" s="11"/>
      <c r="AK579" s="11"/>
    </row>
    <row r="580" ht="13.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89"/>
      <c r="AB580" s="11"/>
      <c r="AC580" s="264"/>
      <c r="AD580" s="11"/>
      <c r="AE580" s="11"/>
      <c r="AF580" s="11"/>
      <c r="AG580" s="11"/>
      <c r="AH580" s="11"/>
      <c r="AI580" s="11"/>
      <c r="AJ580" s="11"/>
      <c r="AK580" s="11"/>
    </row>
    <row r="581" ht="13.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89"/>
      <c r="AB581" s="11"/>
      <c r="AC581" s="264"/>
      <c r="AD581" s="11"/>
      <c r="AE581" s="11"/>
      <c r="AF581" s="11"/>
      <c r="AG581" s="11"/>
      <c r="AH581" s="11"/>
      <c r="AI581" s="11"/>
      <c r="AJ581" s="11"/>
      <c r="AK581" s="11"/>
    </row>
    <row r="582" ht="13.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89"/>
      <c r="AB582" s="11"/>
      <c r="AC582" s="264"/>
      <c r="AD582" s="11"/>
      <c r="AE582" s="11"/>
      <c r="AF582" s="11"/>
      <c r="AG582" s="11"/>
      <c r="AH582" s="11"/>
      <c r="AI582" s="11"/>
      <c r="AJ582" s="11"/>
      <c r="AK582" s="11"/>
    </row>
    <row r="583" ht="13.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89"/>
      <c r="AB583" s="11"/>
      <c r="AC583" s="264"/>
      <c r="AD583" s="11"/>
      <c r="AE583" s="11"/>
      <c r="AF583" s="11"/>
      <c r="AG583" s="11"/>
      <c r="AH583" s="11"/>
      <c r="AI583" s="11"/>
      <c r="AJ583" s="11"/>
      <c r="AK583" s="11"/>
    </row>
    <row r="584" ht="13.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89"/>
      <c r="AB584" s="11"/>
      <c r="AC584" s="264"/>
      <c r="AD584" s="11"/>
      <c r="AE584" s="11"/>
      <c r="AF584" s="11"/>
      <c r="AG584" s="11"/>
      <c r="AH584" s="11"/>
      <c r="AI584" s="11"/>
      <c r="AJ584" s="11"/>
      <c r="AK584" s="11"/>
    </row>
    <row r="585" ht="13.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89"/>
      <c r="AB585" s="11"/>
      <c r="AC585" s="264"/>
      <c r="AD585" s="11"/>
      <c r="AE585" s="11"/>
      <c r="AF585" s="11"/>
      <c r="AG585" s="11"/>
      <c r="AH585" s="11"/>
      <c r="AI585" s="11"/>
      <c r="AJ585" s="11"/>
      <c r="AK585" s="11"/>
    </row>
    <row r="586" ht="13.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89"/>
      <c r="AB586" s="11"/>
      <c r="AC586" s="264"/>
      <c r="AD586" s="11"/>
      <c r="AE586" s="11"/>
      <c r="AF586" s="11"/>
      <c r="AG586" s="11"/>
      <c r="AH586" s="11"/>
      <c r="AI586" s="11"/>
      <c r="AJ586" s="11"/>
      <c r="AK586" s="11"/>
    </row>
    <row r="587" ht="13.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89"/>
      <c r="AB587" s="11"/>
      <c r="AC587" s="264"/>
      <c r="AD587" s="11"/>
      <c r="AE587" s="11"/>
      <c r="AF587" s="11"/>
      <c r="AG587" s="11"/>
      <c r="AH587" s="11"/>
      <c r="AI587" s="11"/>
      <c r="AJ587" s="11"/>
      <c r="AK587" s="11"/>
    </row>
    <row r="588" ht="13.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89"/>
      <c r="AB588" s="11"/>
      <c r="AC588" s="264"/>
      <c r="AD588" s="11"/>
      <c r="AE588" s="11"/>
      <c r="AF588" s="11"/>
      <c r="AG588" s="11"/>
      <c r="AH588" s="11"/>
      <c r="AI588" s="11"/>
      <c r="AJ588" s="11"/>
      <c r="AK588" s="11"/>
    </row>
    <row r="589" ht="13.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89"/>
      <c r="AB589" s="11"/>
      <c r="AC589" s="264"/>
      <c r="AD589" s="11"/>
      <c r="AE589" s="11"/>
      <c r="AF589" s="11"/>
      <c r="AG589" s="11"/>
      <c r="AH589" s="11"/>
      <c r="AI589" s="11"/>
      <c r="AJ589" s="11"/>
      <c r="AK589" s="11"/>
    </row>
    <row r="590" ht="13.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89"/>
      <c r="AB590" s="11"/>
      <c r="AC590" s="264"/>
      <c r="AD590" s="11"/>
      <c r="AE590" s="11"/>
      <c r="AF590" s="11"/>
      <c r="AG590" s="11"/>
      <c r="AH590" s="11"/>
      <c r="AI590" s="11"/>
      <c r="AJ590" s="11"/>
      <c r="AK590" s="11"/>
    </row>
    <row r="591" ht="13.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89"/>
      <c r="AB591" s="11"/>
      <c r="AC591" s="264"/>
      <c r="AD591" s="11"/>
      <c r="AE591" s="11"/>
      <c r="AF591" s="11"/>
      <c r="AG591" s="11"/>
      <c r="AH591" s="11"/>
      <c r="AI591" s="11"/>
      <c r="AJ591" s="11"/>
      <c r="AK591" s="11"/>
    </row>
    <row r="592" ht="13.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89"/>
      <c r="AB592" s="11"/>
      <c r="AC592" s="264"/>
      <c r="AD592" s="11"/>
      <c r="AE592" s="11"/>
      <c r="AF592" s="11"/>
      <c r="AG592" s="11"/>
      <c r="AH592" s="11"/>
      <c r="AI592" s="11"/>
      <c r="AJ592" s="11"/>
      <c r="AK592" s="11"/>
    </row>
    <row r="593" ht="13.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89"/>
      <c r="AB593" s="11"/>
      <c r="AC593" s="264"/>
      <c r="AD593" s="11"/>
      <c r="AE593" s="11"/>
      <c r="AF593" s="11"/>
      <c r="AG593" s="11"/>
      <c r="AH593" s="11"/>
      <c r="AI593" s="11"/>
      <c r="AJ593" s="11"/>
      <c r="AK593" s="11"/>
    </row>
    <row r="594" ht="13.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89"/>
      <c r="AB594" s="11"/>
      <c r="AC594" s="264"/>
      <c r="AD594" s="11"/>
      <c r="AE594" s="11"/>
      <c r="AF594" s="11"/>
      <c r="AG594" s="11"/>
      <c r="AH594" s="11"/>
      <c r="AI594" s="11"/>
      <c r="AJ594" s="11"/>
      <c r="AK594" s="11"/>
    </row>
    <row r="595" ht="13.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89"/>
      <c r="AB595" s="11"/>
      <c r="AC595" s="264"/>
      <c r="AD595" s="11"/>
      <c r="AE595" s="11"/>
      <c r="AF595" s="11"/>
      <c r="AG595" s="11"/>
      <c r="AH595" s="11"/>
      <c r="AI595" s="11"/>
      <c r="AJ595" s="11"/>
      <c r="AK595" s="11"/>
    </row>
    <row r="596" ht="13.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89"/>
      <c r="AB596" s="11"/>
      <c r="AC596" s="264"/>
      <c r="AD596" s="11"/>
      <c r="AE596" s="11"/>
      <c r="AF596" s="11"/>
      <c r="AG596" s="11"/>
      <c r="AH596" s="11"/>
      <c r="AI596" s="11"/>
      <c r="AJ596" s="11"/>
      <c r="AK596" s="11"/>
    </row>
    <row r="597" ht="13.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89"/>
      <c r="AB597" s="11"/>
      <c r="AC597" s="264"/>
      <c r="AD597" s="11"/>
      <c r="AE597" s="11"/>
      <c r="AF597" s="11"/>
      <c r="AG597" s="11"/>
      <c r="AH597" s="11"/>
      <c r="AI597" s="11"/>
      <c r="AJ597" s="11"/>
      <c r="AK597" s="11"/>
    </row>
    <row r="598" ht="13.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89"/>
      <c r="AB598" s="11"/>
      <c r="AC598" s="264"/>
      <c r="AD598" s="11"/>
      <c r="AE598" s="11"/>
      <c r="AF598" s="11"/>
      <c r="AG598" s="11"/>
      <c r="AH598" s="11"/>
      <c r="AI598" s="11"/>
      <c r="AJ598" s="11"/>
      <c r="AK598" s="11"/>
    </row>
    <row r="599" ht="13.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89"/>
      <c r="AB599" s="11"/>
      <c r="AC599" s="264"/>
      <c r="AD599" s="11"/>
      <c r="AE599" s="11"/>
      <c r="AF599" s="11"/>
      <c r="AG599" s="11"/>
      <c r="AH599" s="11"/>
      <c r="AI599" s="11"/>
      <c r="AJ599" s="11"/>
      <c r="AK599" s="11"/>
    </row>
    <row r="600" ht="13.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89"/>
      <c r="AB600" s="11"/>
      <c r="AC600" s="264"/>
      <c r="AD600" s="11"/>
      <c r="AE600" s="11"/>
      <c r="AF600" s="11"/>
      <c r="AG600" s="11"/>
      <c r="AH600" s="11"/>
      <c r="AI600" s="11"/>
      <c r="AJ600" s="11"/>
      <c r="AK600" s="11"/>
    </row>
    <row r="601" ht="13.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89"/>
      <c r="AB601" s="11"/>
      <c r="AC601" s="264"/>
      <c r="AD601" s="11"/>
      <c r="AE601" s="11"/>
      <c r="AF601" s="11"/>
      <c r="AG601" s="11"/>
      <c r="AH601" s="11"/>
      <c r="AI601" s="11"/>
      <c r="AJ601" s="11"/>
      <c r="AK601" s="11"/>
    </row>
    <row r="602" ht="13.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89"/>
      <c r="AB602" s="11"/>
      <c r="AC602" s="264"/>
      <c r="AD602" s="11"/>
      <c r="AE602" s="11"/>
      <c r="AF602" s="11"/>
      <c r="AG602" s="11"/>
      <c r="AH602" s="11"/>
      <c r="AI602" s="11"/>
      <c r="AJ602" s="11"/>
      <c r="AK602" s="11"/>
    </row>
    <row r="603" ht="13.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89"/>
      <c r="AB603" s="11"/>
      <c r="AC603" s="264"/>
      <c r="AD603" s="11"/>
      <c r="AE603" s="11"/>
      <c r="AF603" s="11"/>
      <c r="AG603" s="11"/>
      <c r="AH603" s="11"/>
      <c r="AI603" s="11"/>
      <c r="AJ603" s="11"/>
      <c r="AK603" s="11"/>
    </row>
    <row r="604" ht="13.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89"/>
      <c r="AB604" s="11"/>
      <c r="AC604" s="264"/>
      <c r="AD604" s="11"/>
      <c r="AE604" s="11"/>
      <c r="AF604" s="11"/>
      <c r="AG604" s="11"/>
      <c r="AH604" s="11"/>
      <c r="AI604" s="11"/>
      <c r="AJ604" s="11"/>
      <c r="AK604" s="11"/>
    </row>
    <row r="605" ht="13.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89"/>
      <c r="AB605" s="11"/>
      <c r="AC605" s="264"/>
      <c r="AD605" s="11"/>
      <c r="AE605" s="11"/>
      <c r="AF605" s="11"/>
      <c r="AG605" s="11"/>
      <c r="AH605" s="11"/>
      <c r="AI605" s="11"/>
      <c r="AJ605" s="11"/>
      <c r="AK605" s="11"/>
    </row>
    <row r="606" ht="13.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89"/>
      <c r="AB606" s="11"/>
      <c r="AC606" s="264"/>
      <c r="AD606" s="11"/>
      <c r="AE606" s="11"/>
      <c r="AF606" s="11"/>
      <c r="AG606" s="11"/>
      <c r="AH606" s="11"/>
      <c r="AI606" s="11"/>
      <c r="AJ606" s="11"/>
      <c r="AK606" s="11"/>
    </row>
    <row r="607" ht="13.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89"/>
      <c r="AB607" s="11"/>
      <c r="AC607" s="264"/>
      <c r="AD607" s="11"/>
      <c r="AE607" s="11"/>
      <c r="AF607" s="11"/>
      <c r="AG607" s="11"/>
      <c r="AH607" s="11"/>
      <c r="AI607" s="11"/>
      <c r="AJ607" s="11"/>
      <c r="AK607" s="11"/>
    </row>
    <row r="608" ht="13.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89"/>
      <c r="AB608" s="11"/>
      <c r="AC608" s="264"/>
      <c r="AD608" s="11"/>
      <c r="AE608" s="11"/>
      <c r="AF608" s="11"/>
      <c r="AG608" s="11"/>
      <c r="AH608" s="11"/>
      <c r="AI608" s="11"/>
      <c r="AJ608" s="11"/>
      <c r="AK608" s="11"/>
    </row>
    <row r="609" ht="13.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89"/>
      <c r="AB609" s="11"/>
      <c r="AC609" s="264"/>
      <c r="AD609" s="11"/>
      <c r="AE609" s="11"/>
      <c r="AF609" s="11"/>
      <c r="AG609" s="11"/>
      <c r="AH609" s="11"/>
      <c r="AI609" s="11"/>
      <c r="AJ609" s="11"/>
      <c r="AK609" s="11"/>
    </row>
    <row r="610" ht="13.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89"/>
      <c r="AB610" s="11"/>
      <c r="AC610" s="264"/>
      <c r="AD610" s="11"/>
      <c r="AE610" s="11"/>
      <c r="AF610" s="11"/>
      <c r="AG610" s="11"/>
      <c r="AH610" s="11"/>
      <c r="AI610" s="11"/>
      <c r="AJ610" s="11"/>
      <c r="AK610" s="11"/>
    </row>
    <row r="611" ht="13.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89"/>
      <c r="AB611" s="11"/>
      <c r="AC611" s="264"/>
      <c r="AD611" s="11"/>
      <c r="AE611" s="11"/>
      <c r="AF611" s="11"/>
      <c r="AG611" s="11"/>
      <c r="AH611" s="11"/>
      <c r="AI611" s="11"/>
      <c r="AJ611" s="11"/>
      <c r="AK611" s="11"/>
    </row>
    <row r="612" ht="13.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89"/>
      <c r="AB612" s="11"/>
      <c r="AC612" s="264"/>
      <c r="AD612" s="11"/>
      <c r="AE612" s="11"/>
      <c r="AF612" s="11"/>
      <c r="AG612" s="11"/>
      <c r="AH612" s="11"/>
      <c r="AI612" s="11"/>
      <c r="AJ612" s="11"/>
      <c r="AK612" s="11"/>
    </row>
    <row r="613" ht="13.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89"/>
      <c r="AB613" s="11"/>
      <c r="AC613" s="264"/>
      <c r="AD613" s="11"/>
      <c r="AE613" s="11"/>
      <c r="AF613" s="11"/>
      <c r="AG613" s="11"/>
      <c r="AH613" s="11"/>
      <c r="AI613" s="11"/>
      <c r="AJ613" s="11"/>
      <c r="AK613" s="11"/>
    </row>
    <row r="614" ht="13.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89"/>
      <c r="AB614" s="11"/>
      <c r="AC614" s="264"/>
      <c r="AD614" s="11"/>
      <c r="AE614" s="11"/>
      <c r="AF614" s="11"/>
      <c r="AG614" s="11"/>
      <c r="AH614" s="11"/>
      <c r="AI614" s="11"/>
      <c r="AJ614" s="11"/>
      <c r="AK614" s="11"/>
    </row>
    <row r="615" ht="13.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89"/>
      <c r="AB615" s="11"/>
      <c r="AC615" s="264"/>
      <c r="AD615" s="11"/>
      <c r="AE615" s="11"/>
      <c r="AF615" s="11"/>
      <c r="AG615" s="11"/>
      <c r="AH615" s="11"/>
      <c r="AI615" s="11"/>
      <c r="AJ615" s="11"/>
      <c r="AK615" s="11"/>
    </row>
    <row r="616" ht="13.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89"/>
      <c r="AB616" s="11"/>
      <c r="AC616" s="264"/>
      <c r="AD616" s="11"/>
      <c r="AE616" s="11"/>
      <c r="AF616" s="11"/>
      <c r="AG616" s="11"/>
      <c r="AH616" s="11"/>
      <c r="AI616" s="11"/>
      <c r="AJ616" s="11"/>
      <c r="AK616" s="11"/>
    </row>
    <row r="617" ht="13.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89"/>
      <c r="AB617" s="11"/>
      <c r="AC617" s="264"/>
      <c r="AD617" s="11"/>
      <c r="AE617" s="11"/>
      <c r="AF617" s="11"/>
      <c r="AG617" s="11"/>
      <c r="AH617" s="11"/>
      <c r="AI617" s="11"/>
      <c r="AJ617" s="11"/>
      <c r="AK617" s="11"/>
    </row>
    <row r="618" ht="13.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89"/>
      <c r="AB618" s="11"/>
      <c r="AC618" s="264"/>
      <c r="AD618" s="11"/>
      <c r="AE618" s="11"/>
      <c r="AF618" s="11"/>
      <c r="AG618" s="11"/>
      <c r="AH618" s="11"/>
      <c r="AI618" s="11"/>
      <c r="AJ618" s="11"/>
      <c r="AK618" s="11"/>
    </row>
    <row r="619" ht="13.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89"/>
      <c r="AB619" s="11"/>
      <c r="AC619" s="264"/>
      <c r="AD619" s="11"/>
      <c r="AE619" s="11"/>
      <c r="AF619" s="11"/>
      <c r="AG619" s="11"/>
      <c r="AH619" s="11"/>
      <c r="AI619" s="11"/>
      <c r="AJ619" s="11"/>
      <c r="AK619" s="11"/>
    </row>
    <row r="620" ht="13.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89"/>
      <c r="AB620" s="11"/>
      <c r="AC620" s="264"/>
      <c r="AD620" s="11"/>
      <c r="AE620" s="11"/>
      <c r="AF620" s="11"/>
      <c r="AG620" s="11"/>
      <c r="AH620" s="11"/>
      <c r="AI620" s="11"/>
      <c r="AJ620" s="11"/>
      <c r="AK620" s="11"/>
    </row>
    <row r="621" ht="13.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89"/>
      <c r="AB621" s="11"/>
      <c r="AC621" s="264"/>
      <c r="AD621" s="11"/>
      <c r="AE621" s="11"/>
      <c r="AF621" s="11"/>
      <c r="AG621" s="11"/>
      <c r="AH621" s="11"/>
      <c r="AI621" s="11"/>
      <c r="AJ621" s="11"/>
      <c r="AK621" s="11"/>
    </row>
    <row r="622" ht="13.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89"/>
      <c r="AB622" s="11"/>
      <c r="AC622" s="264"/>
      <c r="AD622" s="11"/>
      <c r="AE622" s="11"/>
      <c r="AF622" s="11"/>
      <c r="AG622" s="11"/>
      <c r="AH622" s="11"/>
      <c r="AI622" s="11"/>
      <c r="AJ622" s="11"/>
      <c r="AK622" s="11"/>
    </row>
    <row r="623" ht="13.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89"/>
      <c r="AB623" s="11"/>
      <c r="AC623" s="264"/>
      <c r="AD623" s="11"/>
      <c r="AE623" s="11"/>
      <c r="AF623" s="11"/>
      <c r="AG623" s="11"/>
      <c r="AH623" s="11"/>
      <c r="AI623" s="11"/>
      <c r="AJ623" s="11"/>
      <c r="AK623" s="11"/>
    </row>
    <row r="624" ht="13.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89"/>
      <c r="AB624" s="11"/>
      <c r="AC624" s="264"/>
      <c r="AD624" s="11"/>
      <c r="AE624" s="11"/>
      <c r="AF624" s="11"/>
      <c r="AG624" s="11"/>
      <c r="AH624" s="11"/>
      <c r="AI624" s="11"/>
      <c r="AJ624" s="11"/>
      <c r="AK624" s="11"/>
    </row>
    <row r="625" ht="13.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89"/>
      <c r="AB625" s="11"/>
      <c r="AC625" s="264"/>
      <c r="AD625" s="11"/>
      <c r="AE625" s="11"/>
      <c r="AF625" s="11"/>
      <c r="AG625" s="11"/>
      <c r="AH625" s="11"/>
      <c r="AI625" s="11"/>
      <c r="AJ625" s="11"/>
      <c r="AK625" s="11"/>
    </row>
    <row r="626" ht="13.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89"/>
      <c r="AB626" s="11"/>
      <c r="AC626" s="264"/>
      <c r="AD626" s="11"/>
      <c r="AE626" s="11"/>
      <c r="AF626" s="11"/>
      <c r="AG626" s="11"/>
      <c r="AH626" s="11"/>
      <c r="AI626" s="11"/>
      <c r="AJ626" s="11"/>
      <c r="AK626" s="11"/>
    </row>
    <row r="627" ht="13.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89"/>
      <c r="AB627" s="11"/>
      <c r="AC627" s="264"/>
      <c r="AD627" s="11"/>
      <c r="AE627" s="11"/>
      <c r="AF627" s="11"/>
      <c r="AG627" s="11"/>
      <c r="AH627" s="11"/>
      <c r="AI627" s="11"/>
      <c r="AJ627" s="11"/>
      <c r="AK627" s="11"/>
    </row>
    <row r="628" ht="13.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89"/>
      <c r="AB628" s="11"/>
      <c r="AC628" s="264"/>
      <c r="AD628" s="11"/>
      <c r="AE628" s="11"/>
      <c r="AF628" s="11"/>
      <c r="AG628" s="11"/>
      <c r="AH628" s="11"/>
      <c r="AI628" s="11"/>
      <c r="AJ628" s="11"/>
      <c r="AK628" s="11"/>
    </row>
    <row r="629" ht="13.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89"/>
      <c r="AB629" s="11"/>
      <c r="AC629" s="264"/>
      <c r="AD629" s="11"/>
      <c r="AE629" s="11"/>
      <c r="AF629" s="11"/>
      <c r="AG629" s="11"/>
      <c r="AH629" s="11"/>
      <c r="AI629" s="11"/>
      <c r="AJ629" s="11"/>
      <c r="AK629" s="11"/>
    </row>
    <row r="630" ht="13.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89"/>
      <c r="AB630" s="11"/>
      <c r="AC630" s="264"/>
      <c r="AD630" s="11"/>
      <c r="AE630" s="11"/>
      <c r="AF630" s="11"/>
      <c r="AG630" s="11"/>
      <c r="AH630" s="11"/>
      <c r="AI630" s="11"/>
      <c r="AJ630" s="11"/>
      <c r="AK630" s="11"/>
    </row>
    <row r="631" ht="13.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89"/>
      <c r="AB631" s="11"/>
      <c r="AC631" s="264"/>
      <c r="AD631" s="11"/>
      <c r="AE631" s="11"/>
      <c r="AF631" s="11"/>
      <c r="AG631" s="11"/>
      <c r="AH631" s="11"/>
      <c r="AI631" s="11"/>
      <c r="AJ631" s="11"/>
      <c r="AK631" s="11"/>
    </row>
    <row r="632" ht="13.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89"/>
      <c r="AB632" s="11"/>
      <c r="AC632" s="264"/>
      <c r="AD632" s="11"/>
      <c r="AE632" s="11"/>
      <c r="AF632" s="11"/>
      <c r="AG632" s="11"/>
      <c r="AH632" s="11"/>
      <c r="AI632" s="11"/>
      <c r="AJ632" s="11"/>
      <c r="AK632" s="11"/>
    </row>
    <row r="633" ht="13.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89"/>
      <c r="AB633" s="11"/>
      <c r="AC633" s="264"/>
      <c r="AD633" s="11"/>
      <c r="AE633" s="11"/>
      <c r="AF633" s="11"/>
      <c r="AG633" s="11"/>
      <c r="AH633" s="11"/>
      <c r="AI633" s="11"/>
      <c r="AJ633" s="11"/>
      <c r="AK633" s="11"/>
    </row>
    <row r="634" ht="13.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89"/>
      <c r="AB634" s="11"/>
      <c r="AC634" s="264"/>
      <c r="AD634" s="11"/>
      <c r="AE634" s="11"/>
      <c r="AF634" s="11"/>
      <c r="AG634" s="11"/>
      <c r="AH634" s="11"/>
      <c r="AI634" s="11"/>
      <c r="AJ634" s="11"/>
      <c r="AK634" s="11"/>
    </row>
    <row r="635" ht="13.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89"/>
      <c r="AB635" s="11"/>
      <c r="AC635" s="264"/>
      <c r="AD635" s="11"/>
      <c r="AE635" s="11"/>
      <c r="AF635" s="11"/>
      <c r="AG635" s="11"/>
      <c r="AH635" s="11"/>
      <c r="AI635" s="11"/>
      <c r="AJ635" s="11"/>
      <c r="AK635" s="11"/>
    </row>
    <row r="636" ht="13.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89"/>
      <c r="AB636" s="11"/>
      <c r="AC636" s="264"/>
      <c r="AD636" s="11"/>
      <c r="AE636" s="11"/>
      <c r="AF636" s="11"/>
      <c r="AG636" s="11"/>
      <c r="AH636" s="11"/>
      <c r="AI636" s="11"/>
      <c r="AJ636" s="11"/>
      <c r="AK636" s="11"/>
    </row>
    <row r="637" ht="13.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89"/>
      <c r="AB637" s="11"/>
      <c r="AC637" s="264"/>
      <c r="AD637" s="11"/>
      <c r="AE637" s="11"/>
      <c r="AF637" s="11"/>
      <c r="AG637" s="11"/>
      <c r="AH637" s="11"/>
      <c r="AI637" s="11"/>
      <c r="AJ637" s="11"/>
      <c r="AK637" s="11"/>
    </row>
    <row r="638" ht="13.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89"/>
      <c r="AB638" s="11"/>
      <c r="AC638" s="264"/>
      <c r="AD638" s="11"/>
      <c r="AE638" s="11"/>
      <c r="AF638" s="11"/>
      <c r="AG638" s="11"/>
      <c r="AH638" s="11"/>
      <c r="AI638" s="11"/>
      <c r="AJ638" s="11"/>
      <c r="AK638" s="11"/>
    </row>
    <row r="639" ht="13.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89"/>
      <c r="AB639" s="11"/>
      <c r="AC639" s="264"/>
      <c r="AD639" s="11"/>
      <c r="AE639" s="11"/>
      <c r="AF639" s="11"/>
      <c r="AG639" s="11"/>
      <c r="AH639" s="11"/>
      <c r="AI639" s="11"/>
      <c r="AJ639" s="11"/>
      <c r="AK639" s="11"/>
    </row>
    <row r="640" ht="13.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89"/>
      <c r="AB640" s="11"/>
      <c r="AC640" s="264"/>
      <c r="AD640" s="11"/>
      <c r="AE640" s="11"/>
      <c r="AF640" s="11"/>
      <c r="AG640" s="11"/>
      <c r="AH640" s="11"/>
      <c r="AI640" s="11"/>
      <c r="AJ640" s="11"/>
      <c r="AK640" s="11"/>
    </row>
    <row r="641" ht="13.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89"/>
      <c r="AB641" s="11"/>
      <c r="AC641" s="264"/>
      <c r="AD641" s="11"/>
      <c r="AE641" s="11"/>
      <c r="AF641" s="11"/>
      <c r="AG641" s="11"/>
      <c r="AH641" s="11"/>
      <c r="AI641" s="11"/>
      <c r="AJ641" s="11"/>
      <c r="AK641" s="11"/>
    </row>
    <row r="642" ht="13.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89"/>
      <c r="AB642" s="11"/>
      <c r="AC642" s="264"/>
      <c r="AD642" s="11"/>
      <c r="AE642" s="11"/>
      <c r="AF642" s="11"/>
      <c r="AG642" s="11"/>
      <c r="AH642" s="11"/>
      <c r="AI642" s="11"/>
      <c r="AJ642" s="11"/>
      <c r="AK642" s="11"/>
    </row>
    <row r="643" ht="13.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89"/>
      <c r="AB643" s="11"/>
      <c r="AC643" s="264"/>
      <c r="AD643" s="11"/>
      <c r="AE643" s="11"/>
      <c r="AF643" s="11"/>
      <c r="AG643" s="11"/>
      <c r="AH643" s="11"/>
      <c r="AI643" s="11"/>
      <c r="AJ643" s="11"/>
      <c r="AK643" s="11"/>
    </row>
    <row r="644" ht="13.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89"/>
      <c r="AB644" s="11"/>
      <c r="AC644" s="264"/>
      <c r="AD644" s="11"/>
      <c r="AE644" s="11"/>
      <c r="AF644" s="11"/>
      <c r="AG644" s="11"/>
      <c r="AH644" s="11"/>
      <c r="AI644" s="11"/>
      <c r="AJ644" s="11"/>
      <c r="AK644" s="11"/>
    </row>
    <row r="645" ht="13.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89"/>
      <c r="AB645" s="11"/>
      <c r="AC645" s="264"/>
      <c r="AD645" s="11"/>
      <c r="AE645" s="11"/>
      <c r="AF645" s="11"/>
      <c r="AG645" s="11"/>
      <c r="AH645" s="11"/>
      <c r="AI645" s="11"/>
      <c r="AJ645" s="11"/>
      <c r="AK645" s="11"/>
    </row>
    <row r="646" ht="13.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89"/>
      <c r="AB646" s="11"/>
      <c r="AC646" s="264"/>
      <c r="AD646" s="11"/>
      <c r="AE646" s="11"/>
      <c r="AF646" s="11"/>
      <c r="AG646" s="11"/>
      <c r="AH646" s="11"/>
      <c r="AI646" s="11"/>
      <c r="AJ646" s="11"/>
      <c r="AK646" s="11"/>
    </row>
    <row r="647" ht="13.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89"/>
      <c r="AB647" s="11"/>
      <c r="AC647" s="264"/>
      <c r="AD647" s="11"/>
      <c r="AE647" s="11"/>
      <c r="AF647" s="11"/>
      <c r="AG647" s="11"/>
      <c r="AH647" s="11"/>
      <c r="AI647" s="11"/>
      <c r="AJ647" s="11"/>
      <c r="AK647" s="11"/>
    </row>
    <row r="648" ht="13.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89"/>
      <c r="AB648" s="11"/>
      <c r="AC648" s="264"/>
      <c r="AD648" s="11"/>
      <c r="AE648" s="11"/>
      <c r="AF648" s="11"/>
      <c r="AG648" s="11"/>
      <c r="AH648" s="11"/>
      <c r="AI648" s="11"/>
      <c r="AJ648" s="11"/>
      <c r="AK648" s="11"/>
    </row>
    <row r="649" ht="13.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89"/>
      <c r="AB649" s="11"/>
      <c r="AC649" s="264"/>
      <c r="AD649" s="11"/>
      <c r="AE649" s="11"/>
      <c r="AF649" s="11"/>
      <c r="AG649" s="11"/>
      <c r="AH649" s="11"/>
      <c r="AI649" s="11"/>
      <c r="AJ649" s="11"/>
      <c r="AK649" s="11"/>
    </row>
    <row r="650" ht="13.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89"/>
      <c r="AB650" s="11"/>
      <c r="AC650" s="264"/>
      <c r="AD650" s="11"/>
      <c r="AE650" s="11"/>
      <c r="AF650" s="11"/>
      <c r="AG650" s="11"/>
      <c r="AH650" s="11"/>
      <c r="AI650" s="11"/>
      <c r="AJ650" s="11"/>
      <c r="AK650" s="11"/>
    </row>
    <row r="651" ht="13.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89"/>
      <c r="AB651" s="11"/>
      <c r="AC651" s="264"/>
      <c r="AD651" s="11"/>
      <c r="AE651" s="11"/>
      <c r="AF651" s="11"/>
      <c r="AG651" s="11"/>
      <c r="AH651" s="11"/>
      <c r="AI651" s="11"/>
      <c r="AJ651" s="11"/>
      <c r="AK651" s="11"/>
    </row>
    <row r="652" ht="13.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89"/>
      <c r="AB652" s="11"/>
      <c r="AC652" s="264"/>
      <c r="AD652" s="11"/>
      <c r="AE652" s="11"/>
      <c r="AF652" s="11"/>
      <c r="AG652" s="11"/>
      <c r="AH652" s="11"/>
      <c r="AI652" s="11"/>
      <c r="AJ652" s="11"/>
      <c r="AK652" s="11"/>
    </row>
    <row r="653" ht="13.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89"/>
      <c r="AB653" s="11"/>
      <c r="AC653" s="264"/>
      <c r="AD653" s="11"/>
      <c r="AE653" s="11"/>
      <c r="AF653" s="11"/>
      <c r="AG653" s="11"/>
      <c r="AH653" s="11"/>
      <c r="AI653" s="11"/>
      <c r="AJ653" s="11"/>
      <c r="AK653" s="11"/>
    </row>
    <row r="654" ht="13.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89"/>
      <c r="AB654" s="11"/>
      <c r="AC654" s="264"/>
      <c r="AD654" s="11"/>
      <c r="AE654" s="11"/>
      <c r="AF654" s="11"/>
      <c r="AG654" s="11"/>
      <c r="AH654" s="11"/>
      <c r="AI654" s="11"/>
      <c r="AJ654" s="11"/>
      <c r="AK654" s="11"/>
    </row>
    <row r="655" ht="13.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89"/>
      <c r="AB655" s="11"/>
      <c r="AC655" s="264"/>
      <c r="AD655" s="11"/>
      <c r="AE655" s="11"/>
      <c r="AF655" s="11"/>
      <c r="AG655" s="11"/>
      <c r="AH655" s="11"/>
      <c r="AI655" s="11"/>
      <c r="AJ655" s="11"/>
      <c r="AK655" s="11"/>
    </row>
    <row r="656" ht="13.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89"/>
      <c r="AB656" s="11"/>
      <c r="AC656" s="264"/>
      <c r="AD656" s="11"/>
      <c r="AE656" s="11"/>
      <c r="AF656" s="11"/>
      <c r="AG656" s="11"/>
      <c r="AH656" s="11"/>
      <c r="AI656" s="11"/>
      <c r="AJ656" s="11"/>
      <c r="AK656" s="11"/>
    </row>
    <row r="657" ht="13.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89"/>
      <c r="AB657" s="11"/>
      <c r="AC657" s="264"/>
      <c r="AD657" s="11"/>
      <c r="AE657" s="11"/>
      <c r="AF657" s="11"/>
      <c r="AG657" s="11"/>
      <c r="AH657" s="11"/>
      <c r="AI657" s="11"/>
      <c r="AJ657" s="11"/>
      <c r="AK657" s="11"/>
    </row>
    <row r="658" ht="13.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89"/>
      <c r="AB658" s="11"/>
      <c r="AC658" s="264"/>
      <c r="AD658" s="11"/>
      <c r="AE658" s="11"/>
      <c r="AF658" s="11"/>
      <c r="AG658" s="11"/>
      <c r="AH658" s="11"/>
      <c r="AI658" s="11"/>
      <c r="AJ658" s="11"/>
      <c r="AK658" s="11"/>
    </row>
    <row r="659" ht="13.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89"/>
      <c r="AB659" s="11"/>
      <c r="AC659" s="264"/>
      <c r="AD659" s="11"/>
      <c r="AE659" s="11"/>
      <c r="AF659" s="11"/>
      <c r="AG659" s="11"/>
      <c r="AH659" s="11"/>
      <c r="AI659" s="11"/>
      <c r="AJ659" s="11"/>
      <c r="AK659" s="11"/>
    </row>
    <row r="660" ht="13.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89"/>
      <c r="AB660" s="11"/>
      <c r="AC660" s="264"/>
      <c r="AD660" s="11"/>
      <c r="AE660" s="11"/>
      <c r="AF660" s="11"/>
      <c r="AG660" s="11"/>
      <c r="AH660" s="11"/>
      <c r="AI660" s="11"/>
      <c r="AJ660" s="11"/>
      <c r="AK660" s="11"/>
    </row>
    <row r="661" ht="13.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89"/>
      <c r="AB661" s="11"/>
      <c r="AC661" s="264"/>
      <c r="AD661" s="11"/>
      <c r="AE661" s="11"/>
      <c r="AF661" s="11"/>
      <c r="AG661" s="11"/>
      <c r="AH661" s="11"/>
      <c r="AI661" s="11"/>
      <c r="AJ661" s="11"/>
      <c r="AK661" s="11"/>
    </row>
    <row r="662" ht="13.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89"/>
      <c r="AB662" s="11"/>
      <c r="AC662" s="264"/>
      <c r="AD662" s="11"/>
      <c r="AE662" s="11"/>
      <c r="AF662" s="11"/>
      <c r="AG662" s="11"/>
      <c r="AH662" s="11"/>
      <c r="AI662" s="11"/>
      <c r="AJ662" s="11"/>
      <c r="AK662" s="11"/>
    </row>
    <row r="663" ht="13.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89"/>
      <c r="AB663" s="11"/>
      <c r="AC663" s="264"/>
      <c r="AD663" s="11"/>
      <c r="AE663" s="11"/>
      <c r="AF663" s="11"/>
      <c r="AG663" s="11"/>
      <c r="AH663" s="11"/>
      <c r="AI663" s="11"/>
      <c r="AJ663" s="11"/>
      <c r="AK663" s="11"/>
    </row>
    <row r="664" ht="13.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89"/>
      <c r="AB664" s="11"/>
      <c r="AC664" s="264"/>
      <c r="AD664" s="11"/>
      <c r="AE664" s="11"/>
      <c r="AF664" s="11"/>
      <c r="AG664" s="11"/>
      <c r="AH664" s="11"/>
      <c r="AI664" s="11"/>
      <c r="AJ664" s="11"/>
      <c r="AK664" s="11"/>
    </row>
    <row r="665" ht="13.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89"/>
      <c r="AB665" s="11"/>
      <c r="AC665" s="264"/>
      <c r="AD665" s="11"/>
      <c r="AE665" s="11"/>
      <c r="AF665" s="11"/>
      <c r="AG665" s="11"/>
      <c r="AH665" s="11"/>
      <c r="AI665" s="11"/>
      <c r="AJ665" s="11"/>
      <c r="AK665" s="11"/>
    </row>
    <row r="666" ht="13.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89"/>
      <c r="AB666" s="11"/>
      <c r="AC666" s="264"/>
      <c r="AD666" s="11"/>
      <c r="AE666" s="11"/>
      <c r="AF666" s="11"/>
      <c r="AG666" s="11"/>
      <c r="AH666" s="11"/>
      <c r="AI666" s="11"/>
      <c r="AJ666" s="11"/>
      <c r="AK666" s="11"/>
    </row>
    <row r="667" ht="13.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89"/>
      <c r="AB667" s="11"/>
      <c r="AC667" s="264"/>
      <c r="AD667" s="11"/>
      <c r="AE667" s="11"/>
      <c r="AF667" s="11"/>
      <c r="AG667" s="11"/>
      <c r="AH667" s="11"/>
      <c r="AI667" s="11"/>
      <c r="AJ667" s="11"/>
      <c r="AK667" s="11"/>
    </row>
    <row r="668" ht="13.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89"/>
      <c r="AB668" s="11"/>
      <c r="AC668" s="264"/>
      <c r="AD668" s="11"/>
      <c r="AE668" s="11"/>
      <c r="AF668" s="11"/>
      <c r="AG668" s="11"/>
      <c r="AH668" s="11"/>
      <c r="AI668" s="11"/>
      <c r="AJ668" s="11"/>
      <c r="AK668" s="11"/>
    </row>
    <row r="669" ht="13.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89"/>
      <c r="AB669" s="11"/>
      <c r="AC669" s="264"/>
      <c r="AD669" s="11"/>
      <c r="AE669" s="11"/>
      <c r="AF669" s="11"/>
      <c r="AG669" s="11"/>
      <c r="AH669" s="11"/>
      <c r="AI669" s="11"/>
      <c r="AJ669" s="11"/>
      <c r="AK669" s="11"/>
    </row>
    <row r="670" ht="13.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89"/>
      <c r="AB670" s="11"/>
      <c r="AC670" s="264"/>
      <c r="AD670" s="11"/>
      <c r="AE670" s="11"/>
      <c r="AF670" s="11"/>
      <c r="AG670" s="11"/>
      <c r="AH670" s="11"/>
      <c r="AI670" s="11"/>
      <c r="AJ670" s="11"/>
      <c r="AK670" s="11"/>
    </row>
    <row r="671" ht="13.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89"/>
      <c r="AB671" s="11"/>
      <c r="AC671" s="264"/>
      <c r="AD671" s="11"/>
      <c r="AE671" s="11"/>
      <c r="AF671" s="11"/>
      <c r="AG671" s="11"/>
      <c r="AH671" s="11"/>
      <c r="AI671" s="11"/>
      <c r="AJ671" s="11"/>
      <c r="AK671" s="11"/>
    </row>
    <row r="672" ht="13.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89"/>
      <c r="AB672" s="11"/>
      <c r="AC672" s="264"/>
      <c r="AD672" s="11"/>
      <c r="AE672" s="11"/>
      <c r="AF672" s="11"/>
      <c r="AG672" s="11"/>
      <c r="AH672" s="11"/>
      <c r="AI672" s="11"/>
      <c r="AJ672" s="11"/>
      <c r="AK672" s="11"/>
    </row>
    <row r="673" ht="13.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89"/>
      <c r="AB673" s="11"/>
      <c r="AC673" s="264"/>
      <c r="AD673" s="11"/>
      <c r="AE673" s="11"/>
      <c r="AF673" s="11"/>
      <c r="AG673" s="11"/>
      <c r="AH673" s="11"/>
      <c r="AI673" s="11"/>
      <c r="AJ673" s="11"/>
      <c r="AK673" s="11"/>
    </row>
    <row r="674" ht="13.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89"/>
      <c r="AB674" s="11"/>
      <c r="AC674" s="264"/>
      <c r="AD674" s="11"/>
      <c r="AE674" s="11"/>
      <c r="AF674" s="11"/>
      <c r="AG674" s="11"/>
      <c r="AH674" s="11"/>
      <c r="AI674" s="11"/>
      <c r="AJ674" s="11"/>
      <c r="AK674" s="11"/>
    </row>
    <row r="675" ht="13.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89"/>
      <c r="AB675" s="11"/>
      <c r="AC675" s="264"/>
      <c r="AD675" s="11"/>
      <c r="AE675" s="11"/>
      <c r="AF675" s="11"/>
      <c r="AG675" s="11"/>
      <c r="AH675" s="11"/>
      <c r="AI675" s="11"/>
      <c r="AJ675" s="11"/>
      <c r="AK675" s="11"/>
    </row>
    <row r="676" ht="13.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89"/>
      <c r="AB676" s="11"/>
      <c r="AC676" s="264"/>
      <c r="AD676" s="11"/>
      <c r="AE676" s="11"/>
      <c r="AF676" s="11"/>
      <c r="AG676" s="11"/>
      <c r="AH676" s="11"/>
      <c r="AI676" s="11"/>
      <c r="AJ676" s="11"/>
      <c r="AK676" s="11"/>
    </row>
    <row r="677" ht="13.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89"/>
      <c r="AB677" s="11"/>
      <c r="AC677" s="264"/>
      <c r="AD677" s="11"/>
      <c r="AE677" s="11"/>
      <c r="AF677" s="11"/>
      <c r="AG677" s="11"/>
      <c r="AH677" s="11"/>
      <c r="AI677" s="11"/>
      <c r="AJ677" s="11"/>
      <c r="AK677" s="11"/>
    </row>
    <row r="678" ht="13.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89"/>
      <c r="AB678" s="11"/>
      <c r="AC678" s="264"/>
      <c r="AD678" s="11"/>
      <c r="AE678" s="11"/>
      <c r="AF678" s="11"/>
      <c r="AG678" s="11"/>
      <c r="AH678" s="11"/>
      <c r="AI678" s="11"/>
      <c r="AJ678" s="11"/>
      <c r="AK678" s="11"/>
    </row>
    <row r="679" ht="13.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89"/>
      <c r="AB679" s="11"/>
      <c r="AC679" s="264"/>
      <c r="AD679" s="11"/>
      <c r="AE679" s="11"/>
      <c r="AF679" s="11"/>
      <c r="AG679" s="11"/>
      <c r="AH679" s="11"/>
      <c r="AI679" s="11"/>
      <c r="AJ679" s="11"/>
      <c r="AK679" s="11"/>
    </row>
    <row r="680" ht="13.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89"/>
      <c r="AB680" s="11"/>
      <c r="AC680" s="264"/>
      <c r="AD680" s="11"/>
      <c r="AE680" s="11"/>
      <c r="AF680" s="11"/>
      <c r="AG680" s="11"/>
      <c r="AH680" s="11"/>
      <c r="AI680" s="11"/>
      <c r="AJ680" s="11"/>
      <c r="AK680" s="11"/>
    </row>
    <row r="681" ht="13.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89"/>
      <c r="AB681" s="11"/>
      <c r="AC681" s="264"/>
      <c r="AD681" s="11"/>
      <c r="AE681" s="11"/>
      <c r="AF681" s="11"/>
      <c r="AG681" s="11"/>
      <c r="AH681" s="11"/>
      <c r="AI681" s="11"/>
      <c r="AJ681" s="11"/>
      <c r="AK681" s="11"/>
    </row>
    <row r="682" ht="13.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89"/>
      <c r="AB682" s="11"/>
      <c r="AC682" s="264"/>
      <c r="AD682" s="11"/>
      <c r="AE682" s="11"/>
      <c r="AF682" s="11"/>
      <c r="AG682" s="11"/>
      <c r="AH682" s="11"/>
      <c r="AI682" s="11"/>
      <c r="AJ682" s="11"/>
      <c r="AK682" s="11"/>
    </row>
    <row r="683" ht="13.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89"/>
      <c r="AB683" s="11"/>
      <c r="AC683" s="264"/>
      <c r="AD683" s="11"/>
      <c r="AE683" s="11"/>
      <c r="AF683" s="11"/>
      <c r="AG683" s="11"/>
      <c r="AH683" s="11"/>
      <c r="AI683" s="11"/>
      <c r="AJ683" s="11"/>
      <c r="AK683" s="11"/>
    </row>
    <row r="684" ht="13.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89"/>
      <c r="AB684" s="11"/>
      <c r="AC684" s="264"/>
      <c r="AD684" s="11"/>
      <c r="AE684" s="11"/>
      <c r="AF684" s="11"/>
      <c r="AG684" s="11"/>
      <c r="AH684" s="11"/>
      <c r="AI684" s="11"/>
      <c r="AJ684" s="11"/>
      <c r="AK684" s="11"/>
    </row>
    <row r="685" ht="13.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89"/>
      <c r="AB685" s="11"/>
      <c r="AC685" s="264"/>
      <c r="AD685" s="11"/>
      <c r="AE685" s="11"/>
      <c r="AF685" s="11"/>
      <c r="AG685" s="11"/>
      <c r="AH685" s="11"/>
      <c r="AI685" s="11"/>
      <c r="AJ685" s="11"/>
      <c r="AK685" s="11"/>
    </row>
    <row r="686" ht="13.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89"/>
      <c r="AB686" s="11"/>
      <c r="AC686" s="264"/>
      <c r="AD686" s="11"/>
      <c r="AE686" s="11"/>
      <c r="AF686" s="11"/>
      <c r="AG686" s="11"/>
      <c r="AH686" s="11"/>
      <c r="AI686" s="11"/>
      <c r="AJ686" s="11"/>
      <c r="AK686" s="11"/>
    </row>
    <row r="687" ht="13.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89"/>
      <c r="AB687" s="11"/>
      <c r="AC687" s="264"/>
      <c r="AD687" s="11"/>
      <c r="AE687" s="11"/>
      <c r="AF687" s="11"/>
      <c r="AG687" s="11"/>
      <c r="AH687" s="11"/>
      <c r="AI687" s="11"/>
      <c r="AJ687" s="11"/>
      <c r="AK687" s="11"/>
    </row>
    <row r="688" ht="13.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89"/>
      <c r="AB688" s="11"/>
      <c r="AC688" s="264"/>
      <c r="AD688" s="11"/>
      <c r="AE688" s="11"/>
      <c r="AF688" s="11"/>
      <c r="AG688" s="11"/>
      <c r="AH688" s="11"/>
      <c r="AI688" s="11"/>
      <c r="AJ688" s="11"/>
      <c r="AK688" s="11"/>
    </row>
    <row r="689" ht="13.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89"/>
      <c r="AB689" s="11"/>
      <c r="AC689" s="264"/>
      <c r="AD689" s="11"/>
      <c r="AE689" s="11"/>
      <c r="AF689" s="11"/>
      <c r="AG689" s="11"/>
      <c r="AH689" s="11"/>
      <c r="AI689" s="11"/>
      <c r="AJ689" s="11"/>
      <c r="AK689" s="11"/>
    </row>
    <row r="690" ht="13.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89"/>
      <c r="AB690" s="11"/>
      <c r="AC690" s="264"/>
      <c r="AD690" s="11"/>
      <c r="AE690" s="11"/>
      <c r="AF690" s="11"/>
      <c r="AG690" s="11"/>
      <c r="AH690" s="11"/>
      <c r="AI690" s="11"/>
      <c r="AJ690" s="11"/>
      <c r="AK690" s="11"/>
    </row>
    <row r="691" ht="13.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89"/>
      <c r="AB691" s="11"/>
      <c r="AC691" s="264"/>
      <c r="AD691" s="11"/>
      <c r="AE691" s="11"/>
      <c r="AF691" s="11"/>
      <c r="AG691" s="11"/>
      <c r="AH691" s="11"/>
      <c r="AI691" s="11"/>
      <c r="AJ691" s="11"/>
      <c r="AK691" s="11"/>
    </row>
    <row r="692" ht="13.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89"/>
      <c r="AB692" s="11"/>
      <c r="AC692" s="264"/>
      <c r="AD692" s="11"/>
      <c r="AE692" s="11"/>
      <c r="AF692" s="11"/>
      <c r="AG692" s="11"/>
      <c r="AH692" s="11"/>
      <c r="AI692" s="11"/>
      <c r="AJ692" s="11"/>
      <c r="AK692" s="11"/>
    </row>
    <row r="693" ht="13.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89"/>
      <c r="AB693" s="11"/>
      <c r="AC693" s="264"/>
      <c r="AD693" s="11"/>
      <c r="AE693" s="11"/>
      <c r="AF693" s="11"/>
      <c r="AG693" s="11"/>
      <c r="AH693" s="11"/>
      <c r="AI693" s="11"/>
      <c r="AJ693" s="11"/>
      <c r="AK693" s="11"/>
    </row>
    <row r="694" ht="13.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89"/>
      <c r="AB694" s="11"/>
      <c r="AC694" s="264"/>
      <c r="AD694" s="11"/>
      <c r="AE694" s="11"/>
      <c r="AF694" s="11"/>
      <c r="AG694" s="11"/>
      <c r="AH694" s="11"/>
      <c r="AI694" s="11"/>
      <c r="AJ694" s="11"/>
      <c r="AK694" s="11"/>
    </row>
    <row r="695" ht="13.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89"/>
      <c r="AB695" s="11"/>
      <c r="AC695" s="264"/>
      <c r="AD695" s="11"/>
      <c r="AE695" s="11"/>
      <c r="AF695" s="11"/>
      <c r="AG695" s="11"/>
      <c r="AH695" s="11"/>
      <c r="AI695" s="11"/>
      <c r="AJ695" s="11"/>
      <c r="AK695" s="11"/>
    </row>
    <row r="696" ht="13.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89"/>
      <c r="AB696" s="11"/>
      <c r="AC696" s="264"/>
      <c r="AD696" s="11"/>
      <c r="AE696" s="11"/>
      <c r="AF696" s="11"/>
      <c r="AG696" s="11"/>
      <c r="AH696" s="11"/>
      <c r="AI696" s="11"/>
      <c r="AJ696" s="11"/>
      <c r="AK696" s="11"/>
    </row>
    <row r="697" ht="13.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89"/>
      <c r="AB697" s="11"/>
      <c r="AC697" s="264"/>
      <c r="AD697" s="11"/>
      <c r="AE697" s="11"/>
      <c r="AF697" s="11"/>
      <c r="AG697" s="11"/>
      <c r="AH697" s="11"/>
      <c r="AI697" s="11"/>
      <c r="AJ697" s="11"/>
      <c r="AK697" s="11"/>
    </row>
    <row r="698" ht="13.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89"/>
      <c r="AB698" s="11"/>
      <c r="AC698" s="264"/>
      <c r="AD698" s="11"/>
      <c r="AE698" s="11"/>
      <c r="AF698" s="11"/>
      <c r="AG698" s="11"/>
      <c r="AH698" s="11"/>
      <c r="AI698" s="11"/>
      <c r="AJ698" s="11"/>
      <c r="AK698" s="11"/>
    </row>
    <row r="699" ht="13.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89"/>
      <c r="AB699" s="11"/>
      <c r="AC699" s="264"/>
      <c r="AD699" s="11"/>
      <c r="AE699" s="11"/>
      <c r="AF699" s="11"/>
      <c r="AG699" s="11"/>
      <c r="AH699" s="11"/>
      <c r="AI699" s="11"/>
      <c r="AJ699" s="11"/>
      <c r="AK699" s="11"/>
    </row>
    <row r="700" ht="13.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89"/>
      <c r="AB700" s="11"/>
      <c r="AC700" s="264"/>
      <c r="AD700" s="11"/>
      <c r="AE700" s="11"/>
      <c r="AF700" s="11"/>
      <c r="AG700" s="11"/>
      <c r="AH700" s="11"/>
      <c r="AI700" s="11"/>
      <c r="AJ700" s="11"/>
      <c r="AK700" s="11"/>
    </row>
    <row r="701" ht="13.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89"/>
      <c r="AB701" s="11"/>
      <c r="AC701" s="264"/>
      <c r="AD701" s="11"/>
      <c r="AE701" s="11"/>
      <c r="AF701" s="11"/>
      <c r="AG701" s="11"/>
      <c r="AH701" s="11"/>
      <c r="AI701" s="11"/>
      <c r="AJ701" s="11"/>
      <c r="AK701" s="11"/>
    </row>
    <row r="702" ht="13.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89"/>
      <c r="AB702" s="11"/>
      <c r="AC702" s="264"/>
      <c r="AD702" s="11"/>
      <c r="AE702" s="11"/>
      <c r="AF702" s="11"/>
      <c r="AG702" s="11"/>
      <c r="AH702" s="11"/>
      <c r="AI702" s="11"/>
      <c r="AJ702" s="11"/>
      <c r="AK702" s="11"/>
    </row>
    <row r="703" ht="13.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89"/>
      <c r="AB703" s="11"/>
      <c r="AC703" s="264"/>
      <c r="AD703" s="11"/>
      <c r="AE703" s="11"/>
      <c r="AF703" s="11"/>
      <c r="AG703" s="11"/>
      <c r="AH703" s="11"/>
      <c r="AI703" s="11"/>
      <c r="AJ703" s="11"/>
      <c r="AK703" s="11"/>
    </row>
    <row r="704" ht="13.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89"/>
      <c r="AB704" s="11"/>
      <c r="AC704" s="264"/>
      <c r="AD704" s="11"/>
      <c r="AE704" s="11"/>
      <c r="AF704" s="11"/>
      <c r="AG704" s="11"/>
      <c r="AH704" s="11"/>
      <c r="AI704" s="11"/>
      <c r="AJ704" s="11"/>
      <c r="AK704" s="11"/>
    </row>
    <row r="705" ht="13.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89"/>
      <c r="AB705" s="11"/>
      <c r="AC705" s="264"/>
      <c r="AD705" s="11"/>
      <c r="AE705" s="11"/>
      <c r="AF705" s="11"/>
      <c r="AG705" s="11"/>
      <c r="AH705" s="11"/>
      <c r="AI705" s="11"/>
      <c r="AJ705" s="11"/>
      <c r="AK705" s="11"/>
    </row>
    <row r="706" ht="13.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89"/>
      <c r="AB706" s="11"/>
      <c r="AC706" s="264"/>
      <c r="AD706" s="11"/>
      <c r="AE706" s="11"/>
      <c r="AF706" s="11"/>
      <c r="AG706" s="11"/>
      <c r="AH706" s="11"/>
      <c r="AI706" s="11"/>
      <c r="AJ706" s="11"/>
      <c r="AK706" s="11"/>
    </row>
    <row r="707" ht="13.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89"/>
      <c r="AB707" s="11"/>
      <c r="AC707" s="264"/>
      <c r="AD707" s="11"/>
      <c r="AE707" s="11"/>
      <c r="AF707" s="11"/>
      <c r="AG707" s="11"/>
      <c r="AH707" s="11"/>
      <c r="AI707" s="11"/>
      <c r="AJ707" s="11"/>
      <c r="AK707" s="11"/>
    </row>
    <row r="708" ht="13.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89"/>
      <c r="AB708" s="11"/>
      <c r="AC708" s="264"/>
      <c r="AD708" s="11"/>
      <c r="AE708" s="11"/>
      <c r="AF708" s="11"/>
      <c r="AG708" s="11"/>
      <c r="AH708" s="11"/>
      <c r="AI708" s="11"/>
      <c r="AJ708" s="11"/>
      <c r="AK708" s="11"/>
    </row>
    <row r="709" ht="13.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89"/>
      <c r="AB709" s="11"/>
      <c r="AC709" s="264"/>
      <c r="AD709" s="11"/>
      <c r="AE709" s="11"/>
      <c r="AF709" s="11"/>
      <c r="AG709" s="11"/>
      <c r="AH709" s="11"/>
      <c r="AI709" s="11"/>
      <c r="AJ709" s="11"/>
      <c r="AK709" s="11"/>
    </row>
    <row r="710" ht="13.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89"/>
      <c r="AB710" s="11"/>
      <c r="AC710" s="264"/>
      <c r="AD710" s="11"/>
      <c r="AE710" s="11"/>
      <c r="AF710" s="11"/>
      <c r="AG710" s="11"/>
      <c r="AH710" s="11"/>
      <c r="AI710" s="11"/>
      <c r="AJ710" s="11"/>
      <c r="AK710" s="11"/>
    </row>
    <row r="711" ht="13.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89"/>
      <c r="AB711" s="11"/>
      <c r="AC711" s="264"/>
      <c r="AD711" s="11"/>
      <c r="AE711" s="11"/>
      <c r="AF711" s="11"/>
      <c r="AG711" s="11"/>
      <c r="AH711" s="11"/>
      <c r="AI711" s="11"/>
      <c r="AJ711" s="11"/>
      <c r="AK711" s="11"/>
    </row>
    <row r="712" ht="13.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89"/>
      <c r="AB712" s="11"/>
      <c r="AC712" s="264"/>
      <c r="AD712" s="11"/>
      <c r="AE712" s="11"/>
      <c r="AF712" s="11"/>
      <c r="AG712" s="11"/>
      <c r="AH712" s="11"/>
      <c r="AI712" s="11"/>
      <c r="AJ712" s="11"/>
      <c r="AK712" s="11"/>
    </row>
    <row r="713" ht="13.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89"/>
      <c r="AB713" s="11"/>
      <c r="AC713" s="264"/>
      <c r="AD713" s="11"/>
      <c r="AE713" s="11"/>
      <c r="AF713" s="11"/>
      <c r="AG713" s="11"/>
      <c r="AH713" s="11"/>
      <c r="AI713" s="11"/>
      <c r="AJ713" s="11"/>
      <c r="AK713" s="11"/>
    </row>
    <row r="714" ht="13.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89"/>
      <c r="AB714" s="11"/>
      <c r="AC714" s="264"/>
      <c r="AD714" s="11"/>
      <c r="AE714" s="11"/>
      <c r="AF714" s="11"/>
      <c r="AG714" s="11"/>
      <c r="AH714" s="11"/>
      <c r="AI714" s="11"/>
      <c r="AJ714" s="11"/>
      <c r="AK714" s="11"/>
    </row>
    <row r="715" ht="13.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89"/>
      <c r="AB715" s="11"/>
      <c r="AC715" s="264"/>
      <c r="AD715" s="11"/>
      <c r="AE715" s="11"/>
      <c r="AF715" s="11"/>
      <c r="AG715" s="11"/>
      <c r="AH715" s="11"/>
      <c r="AI715" s="11"/>
      <c r="AJ715" s="11"/>
      <c r="AK715" s="11"/>
    </row>
    <row r="716" ht="13.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89"/>
      <c r="AB716" s="11"/>
      <c r="AC716" s="264"/>
      <c r="AD716" s="11"/>
      <c r="AE716" s="11"/>
      <c r="AF716" s="11"/>
      <c r="AG716" s="11"/>
      <c r="AH716" s="11"/>
      <c r="AI716" s="11"/>
      <c r="AJ716" s="11"/>
      <c r="AK716" s="11"/>
    </row>
    <row r="717" ht="13.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89"/>
      <c r="AB717" s="11"/>
      <c r="AC717" s="264"/>
      <c r="AD717" s="11"/>
      <c r="AE717" s="11"/>
      <c r="AF717" s="11"/>
      <c r="AG717" s="11"/>
      <c r="AH717" s="11"/>
      <c r="AI717" s="11"/>
      <c r="AJ717" s="11"/>
      <c r="AK717" s="11"/>
    </row>
    <row r="718" ht="13.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89"/>
      <c r="AB718" s="11"/>
      <c r="AC718" s="264"/>
      <c r="AD718" s="11"/>
      <c r="AE718" s="11"/>
      <c r="AF718" s="11"/>
      <c r="AG718" s="11"/>
      <c r="AH718" s="11"/>
      <c r="AI718" s="11"/>
      <c r="AJ718" s="11"/>
      <c r="AK718" s="11"/>
    </row>
    <row r="719" ht="13.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89"/>
      <c r="AB719" s="11"/>
      <c r="AC719" s="264"/>
      <c r="AD719" s="11"/>
      <c r="AE719" s="11"/>
      <c r="AF719" s="11"/>
      <c r="AG719" s="11"/>
      <c r="AH719" s="11"/>
      <c r="AI719" s="11"/>
      <c r="AJ719" s="11"/>
      <c r="AK719" s="11"/>
    </row>
    <row r="720" ht="13.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89"/>
      <c r="AB720" s="11"/>
      <c r="AC720" s="264"/>
      <c r="AD720" s="11"/>
      <c r="AE720" s="11"/>
      <c r="AF720" s="11"/>
      <c r="AG720" s="11"/>
      <c r="AH720" s="11"/>
      <c r="AI720" s="11"/>
      <c r="AJ720" s="11"/>
      <c r="AK720" s="11"/>
    </row>
    <row r="721" ht="13.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89"/>
      <c r="AB721" s="11"/>
      <c r="AC721" s="264"/>
      <c r="AD721" s="11"/>
      <c r="AE721" s="11"/>
      <c r="AF721" s="11"/>
      <c r="AG721" s="11"/>
      <c r="AH721" s="11"/>
      <c r="AI721" s="11"/>
      <c r="AJ721" s="11"/>
      <c r="AK721" s="11"/>
    </row>
    <row r="722" ht="13.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89"/>
      <c r="AB722" s="11"/>
      <c r="AC722" s="264"/>
      <c r="AD722" s="11"/>
      <c r="AE722" s="11"/>
      <c r="AF722" s="11"/>
      <c r="AG722" s="11"/>
      <c r="AH722" s="11"/>
      <c r="AI722" s="11"/>
      <c r="AJ722" s="11"/>
      <c r="AK722" s="11"/>
    </row>
    <row r="723" ht="13.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89"/>
      <c r="AB723" s="11"/>
      <c r="AC723" s="264"/>
      <c r="AD723" s="11"/>
      <c r="AE723" s="11"/>
      <c r="AF723" s="11"/>
      <c r="AG723" s="11"/>
      <c r="AH723" s="11"/>
      <c r="AI723" s="11"/>
      <c r="AJ723" s="11"/>
      <c r="AK723" s="11"/>
    </row>
    <row r="724" ht="13.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89"/>
      <c r="AB724" s="11"/>
      <c r="AC724" s="264"/>
      <c r="AD724" s="11"/>
      <c r="AE724" s="11"/>
      <c r="AF724" s="11"/>
      <c r="AG724" s="11"/>
      <c r="AH724" s="11"/>
      <c r="AI724" s="11"/>
      <c r="AJ724" s="11"/>
      <c r="AK724" s="11"/>
    </row>
    <row r="725" ht="13.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89"/>
      <c r="AB725" s="11"/>
      <c r="AC725" s="264"/>
      <c r="AD725" s="11"/>
      <c r="AE725" s="11"/>
      <c r="AF725" s="11"/>
      <c r="AG725" s="11"/>
      <c r="AH725" s="11"/>
      <c r="AI725" s="11"/>
      <c r="AJ725" s="11"/>
      <c r="AK725" s="11"/>
    </row>
    <row r="726" ht="13.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89"/>
      <c r="AB726" s="11"/>
      <c r="AC726" s="264"/>
      <c r="AD726" s="11"/>
      <c r="AE726" s="11"/>
      <c r="AF726" s="11"/>
      <c r="AG726" s="11"/>
      <c r="AH726" s="11"/>
      <c r="AI726" s="11"/>
      <c r="AJ726" s="11"/>
      <c r="AK726" s="11"/>
    </row>
    <row r="727" ht="13.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89"/>
      <c r="AB727" s="11"/>
      <c r="AC727" s="264"/>
      <c r="AD727" s="11"/>
      <c r="AE727" s="11"/>
      <c r="AF727" s="11"/>
      <c r="AG727" s="11"/>
      <c r="AH727" s="11"/>
      <c r="AI727" s="11"/>
      <c r="AJ727" s="11"/>
      <c r="AK727" s="11"/>
    </row>
    <row r="728" ht="13.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89"/>
      <c r="AB728" s="11"/>
      <c r="AC728" s="264"/>
      <c r="AD728" s="11"/>
      <c r="AE728" s="11"/>
      <c r="AF728" s="11"/>
      <c r="AG728" s="11"/>
      <c r="AH728" s="11"/>
      <c r="AI728" s="11"/>
      <c r="AJ728" s="11"/>
      <c r="AK728" s="11"/>
    </row>
    <row r="729" ht="13.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89"/>
      <c r="AB729" s="11"/>
      <c r="AC729" s="264"/>
      <c r="AD729" s="11"/>
      <c r="AE729" s="11"/>
      <c r="AF729" s="11"/>
      <c r="AG729" s="11"/>
      <c r="AH729" s="11"/>
      <c r="AI729" s="11"/>
      <c r="AJ729" s="11"/>
      <c r="AK729" s="11"/>
    </row>
    <row r="730" ht="13.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89"/>
      <c r="AB730" s="11"/>
      <c r="AC730" s="264"/>
      <c r="AD730" s="11"/>
      <c r="AE730" s="11"/>
      <c r="AF730" s="11"/>
      <c r="AG730" s="11"/>
      <c r="AH730" s="11"/>
      <c r="AI730" s="11"/>
      <c r="AJ730" s="11"/>
      <c r="AK730" s="11"/>
    </row>
    <row r="731" ht="13.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89"/>
      <c r="AB731" s="11"/>
      <c r="AC731" s="264"/>
      <c r="AD731" s="11"/>
      <c r="AE731" s="11"/>
      <c r="AF731" s="11"/>
      <c r="AG731" s="11"/>
      <c r="AH731" s="11"/>
      <c r="AI731" s="11"/>
      <c r="AJ731" s="11"/>
      <c r="AK731" s="11"/>
    </row>
    <row r="732" ht="13.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89"/>
      <c r="AB732" s="11"/>
      <c r="AC732" s="264"/>
      <c r="AD732" s="11"/>
      <c r="AE732" s="11"/>
      <c r="AF732" s="11"/>
      <c r="AG732" s="11"/>
      <c r="AH732" s="11"/>
      <c r="AI732" s="11"/>
      <c r="AJ732" s="11"/>
      <c r="AK732" s="11"/>
    </row>
    <row r="733" ht="13.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89"/>
      <c r="AB733" s="11"/>
      <c r="AC733" s="264"/>
      <c r="AD733" s="11"/>
      <c r="AE733" s="11"/>
      <c r="AF733" s="11"/>
      <c r="AG733" s="11"/>
      <c r="AH733" s="11"/>
      <c r="AI733" s="11"/>
      <c r="AJ733" s="11"/>
      <c r="AK733" s="11"/>
    </row>
    <row r="734" ht="13.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89"/>
      <c r="AB734" s="11"/>
      <c r="AC734" s="264"/>
      <c r="AD734" s="11"/>
      <c r="AE734" s="11"/>
      <c r="AF734" s="11"/>
      <c r="AG734" s="11"/>
      <c r="AH734" s="11"/>
      <c r="AI734" s="11"/>
      <c r="AJ734" s="11"/>
      <c r="AK734" s="11"/>
    </row>
    <row r="735" ht="13.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89"/>
      <c r="AB735" s="11"/>
      <c r="AC735" s="264"/>
      <c r="AD735" s="11"/>
      <c r="AE735" s="11"/>
      <c r="AF735" s="11"/>
      <c r="AG735" s="11"/>
      <c r="AH735" s="11"/>
      <c r="AI735" s="11"/>
      <c r="AJ735" s="11"/>
      <c r="AK735" s="11"/>
    </row>
    <row r="736" ht="13.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89"/>
      <c r="AB736" s="11"/>
      <c r="AC736" s="264"/>
      <c r="AD736" s="11"/>
      <c r="AE736" s="11"/>
      <c r="AF736" s="11"/>
      <c r="AG736" s="11"/>
      <c r="AH736" s="11"/>
      <c r="AI736" s="11"/>
      <c r="AJ736" s="11"/>
      <c r="AK736" s="11"/>
    </row>
    <row r="737" ht="13.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89"/>
      <c r="AB737" s="11"/>
      <c r="AC737" s="264"/>
      <c r="AD737" s="11"/>
      <c r="AE737" s="11"/>
      <c r="AF737" s="11"/>
      <c r="AG737" s="11"/>
      <c r="AH737" s="11"/>
      <c r="AI737" s="11"/>
      <c r="AJ737" s="11"/>
      <c r="AK737" s="11"/>
    </row>
    <row r="738" ht="13.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89"/>
      <c r="AB738" s="11"/>
      <c r="AC738" s="264"/>
      <c r="AD738" s="11"/>
      <c r="AE738" s="11"/>
      <c r="AF738" s="11"/>
      <c r="AG738" s="11"/>
      <c r="AH738" s="11"/>
      <c r="AI738" s="11"/>
      <c r="AJ738" s="11"/>
      <c r="AK738" s="11"/>
    </row>
    <row r="739" ht="13.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89"/>
      <c r="AB739" s="11"/>
      <c r="AC739" s="264"/>
      <c r="AD739" s="11"/>
      <c r="AE739" s="11"/>
      <c r="AF739" s="11"/>
      <c r="AG739" s="11"/>
      <c r="AH739" s="11"/>
      <c r="AI739" s="11"/>
      <c r="AJ739" s="11"/>
      <c r="AK739" s="11"/>
    </row>
    <row r="740" ht="13.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89"/>
      <c r="AB740" s="11"/>
      <c r="AC740" s="264"/>
      <c r="AD740" s="11"/>
      <c r="AE740" s="11"/>
      <c r="AF740" s="11"/>
      <c r="AG740" s="11"/>
      <c r="AH740" s="11"/>
      <c r="AI740" s="11"/>
      <c r="AJ740" s="11"/>
      <c r="AK740" s="11"/>
    </row>
    <row r="741" ht="13.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89"/>
      <c r="AB741" s="11"/>
      <c r="AC741" s="264"/>
      <c r="AD741" s="11"/>
      <c r="AE741" s="11"/>
      <c r="AF741" s="11"/>
      <c r="AG741" s="11"/>
      <c r="AH741" s="11"/>
      <c r="AI741" s="11"/>
      <c r="AJ741" s="11"/>
      <c r="AK741" s="11"/>
    </row>
    <row r="742" ht="13.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89"/>
      <c r="AB742" s="11"/>
      <c r="AC742" s="264"/>
      <c r="AD742" s="11"/>
      <c r="AE742" s="11"/>
      <c r="AF742" s="11"/>
      <c r="AG742" s="11"/>
      <c r="AH742" s="11"/>
      <c r="AI742" s="11"/>
      <c r="AJ742" s="11"/>
      <c r="AK742" s="11"/>
    </row>
    <row r="743" ht="13.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89"/>
      <c r="AB743" s="11"/>
      <c r="AC743" s="264"/>
      <c r="AD743" s="11"/>
      <c r="AE743" s="11"/>
      <c r="AF743" s="11"/>
      <c r="AG743" s="11"/>
      <c r="AH743" s="11"/>
      <c r="AI743" s="11"/>
      <c r="AJ743" s="11"/>
      <c r="AK743" s="11"/>
    </row>
    <row r="744" ht="13.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89"/>
      <c r="AB744" s="11"/>
      <c r="AC744" s="264"/>
      <c r="AD744" s="11"/>
      <c r="AE744" s="11"/>
      <c r="AF744" s="11"/>
      <c r="AG744" s="11"/>
      <c r="AH744" s="11"/>
      <c r="AI744" s="11"/>
      <c r="AJ744" s="11"/>
      <c r="AK744" s="11"/>
    </row>
    <row r="745" ht="13.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89"/>
      <c r="AB745" s="11"/>
      <c r="AC745" s="264"/>
      <c r="AD745" s="11"/>
      <c r="AE745" s="11"/>
      <c r="AF745" s="11"/>
      <c r="AG745" s="11"/>
      <c r="AH745" s="11"/>
      <c r="AI745" s="11"/>
      <c r="AJ745" s="11"/>
      <c r="AK745" s="11"/>
    </row>
    <row r="746" ht="13.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89"/>
      <c r="AB746" s="11"/>
      <c r="AC746" s="264"/>
      <c r="AD746" s="11"/>
      <c r="AE746" s="11"/>
      <c r="AF746" s="11"/>
      <c r="AG746" s="11"/>
      <c r="AH746" s="11"/>
      <c r="AI746" s="11"/>
      <c r="AJ746" s="11"/>
      <c r="AK746" s="11"/>
    </row>
    <row r="747" ht="13.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89"/>
      <c r="AB747" s="11"/>
      <c r="AC747" s="264"/>
      <c r="AD747" s="11"/>
      <c r="AE747" s="11"/>
      <c r="AF747" s="11"/>
      <c r="AG747" s="11"/>
      <c r="AH747" s="11"/>
      <c r="AI747" s="11"/>
      <c r="AJ747" s="11"/>
      <c r="AK747" s="11"/>
    </row>
    <row r="748" ht="13.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89"/>
      <c r="AB748" s="11"/>
      <c r="AC748" s="264"/>
      <c r="AD748" s="11"/>
      <c r="AE748" s="11"/>
      <c r="AF748" s="11"/>
      <c r="AG748" s="11"/>
      <c r="AH748" s="11"/>
      <c r="AI748" s="11"/>
      <c r="AJ748" s="11"/>
      <c r="AK748" s="11"/>
    </row>
    <row r="749" ht="13.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89"/>
      <c r="AB749" s="11"/>
      <c r="AC749" s="264"/>
      <c r="AD749" s="11"/>
      <c r="AE749" s="11"/>
      <c r="AF749" s="11"/>
      <c r="AG749" s="11"/>
      <c r="AH749" s="11"/>
      <c r="AI749" s="11"/>
      <c r="AJ749" s="11"/>
      <c r="AK749" s="11"/>
    </row>
    <row r="750" ht="13.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89"/>
      <c r="AB750" s="11"/>
      <c r="AC750" s="264"/>
      <c r="AD750" s="11"/>
      <c r="AE750" s="11"/>
      <c r="AF750" s="11"/>
      <c r="AG750" s="11"/>
      <c r="AH750" s="11"/>
      <c r="AI750" s="11"/>
      <c r="AJ750" s="11"/>
      <c r="AK750" s="11"/>
    </row>
    <row r="751" ht="13.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89"/>
      <c r="AB751" s="11"/>
      <c r="AC751" s="264"/>
      <c r="AD751" s="11"/>
      <c r="AE751" s="11"/>
      <c r="AF751" s="11"/>
      <c r="AG751" s="11"/>
      <c r="AH751" s="11"/>
      <c r="AI751" s="11"/>
      <c r="AJ751" s="11"/>
      <c r="AK751" s="11"/>
    </row>
    <row r="752" ht="13.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89"/>
      <c r="AB752" s="11"/>
      <c r="AC752" s="264"/>
      <c r="AD752" s="11"/>
      <c r="AE752" s="11"/>
      <c r="AF752" s="11"/>
      <c r="AG752" s="11"/>
      <c r="AH752" s="11"/>
      <c r="AI752" s="11"/>
      <c r="AJ752" s="11"/>
      <c r="AK752" s="11"/>
    </row>
    <row r="753" ht="13.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89"/>
      <c r="AB753" s="11"/>
      <c r="AC753" s="264"/>
      <c r="AD753" s="11"/>
      <c r="AE753" s="11"/>
      <c r="AF753" s="11"/>
      <c r="AG753" s="11"/>
      <c r="AH753" s="11"/>
      <c r="AI753" s="11"/>
      <c r="AJ753" s="11"/>
      <c r="AK753" s="11"/>
    </row>
    <row r="754" ht="13.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89"/>
      <c r="AB754" s="11"/>
      <c r="AC754" s="264"/>
      <c r="AD754" s="11"/>
      <c r="AE754" s="11"/>
      <c r="AF754" s="11"/>
      <c r="AG754" s="11"/>
      <c r="AH754" s="11"/>
      <c r="AI754" s="11"/>
      <c r="AJ754" s="11"/>
      <c r="AK754" s="11"/>
    </row>
    <row r="755" ht="13.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89"/>
      <c r="AB755" s="11"/>
      <c r="AC755" s="264"/>
      <c r="AD755" s="11"/>
      <c r="AE755" s="11"/>
      <c r="AF755" s="11"/>
      <c r="AG755" s="11"/>
      <c r="AH755" s="11"/>
      <c r="AI755" s="11"/>
      <c r="AJ755" s="11"/>
      <c r="AK755" s="11"/>
    </row>
    <row r="756" ht="13.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89"/>
      <c r="AB756" s="11"/>
      <c r="AC756" s="264"/>
      <c r="AD756" s="11"/>
      <c r="AE756" s="11"/>
      <c r="AF756" s="11"/>
      <c r="AG756" s="11"/>
      <c r="AH756" s="11"/>
      <c r="AI756" s="11"/>
      <c r="AJ756" s="11"/>
      <c r="AK756" s="11"/>
    </row>
    <row r="757" ht="13.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89"/>
      <c r="AB757" s="11"/>
      <c r="AC757" s="264"/>
      <c r="AD757" s="11"/>
      <c r="AE757" s="11"/>
      <c r="AF757" s="11"/>
      <c r="AG757" s="11"/>
      <c r="AH757" s="11"/>
      <c r="AI757" s="11"/>
      <c r="AJ757" s="11"/>
      <c r="AK757" s="11"/>
    </row>
    <row r="758" ht="13.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89"/>
      <c r="AB758" s="11"/>
      <c r="AC758" s="264"/>
      <c r="AD758" s="11"/>
      <c r="AE758" s="11"/>
      <c r="AF758" s="11"/>
      <c r="AG758" s="11"/>
      <c r="AH758" s="11"/>
      <c r="AI758" s="11"/>
      <c r="AJ758" s="11"/>
      <c r="AK758" s="11"/>
    </row>
    <row r="759" ht="13.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89"/>
      <c r="AB759" s="11"/>
      <c r="AC759" s="264"/>
      <c r="AD759" s="11"/>
      <c r="AE759" s="11"/>
      <c r="AF759" s="11"/>
      <c r="AG759" s="11"/>
      <c r="AH759" s="11"/>
      <c r="AI759" s="11"/>
      <c r="AJ759" s="11"/>
      <c r="AK759" s="11"/>
    </row>
    <row r="760" ht="13.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89"/>
      <c r="AB760" s="11"/>
      <c r="AC760" s="264"/>
      <c r="AD760" s="11"/>
      <c r="AE760" s="11"/>
      <c r="AF760" s="11"/>
      <c r="AG760" s="11"/>
      <c r="AH760" s="11"/>
      <c r="AI760" s="11"/>
      <c r="AJ760" s="11"/>
      <c r="AK760" s="11"/>
    </row>
    <row r="761" ht="13.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89"/>
      <c r="AB761" s="11"/>
      <c r="AC761" s="264"/>
      <c r="AD761" s="11"/>
      <c r="AE761" s="11"/>
      <c r="AF761" s="11"/>
      <c r="AG761" s="11"/>
      <c r="AH761" s="11"/>
      <c r="AI761" s="11"/>
      <c r="AJ761" s="11"/>
      <c r="AK761" s="11"/>
    </row>
    <row r="762" ht="13.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89"/>
      <c r="AB762" s="11"/>
      <c r="AC762" s="264"/>
      <c r="AD762" s="11"/>
      <c r="AE762" s="11"/>
      <c r="AF762" s="11"/>
      <c r="AG762" s="11"/>
      <c r="AH762" s="11"/>
      <c r="AI762" s="11"/>
      <c r="AJ762" s="11"/>
      <c r="AK762" s="11"/>
    </row>
    <row r="763" ht="13.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89"/>
      <c r="AB763" s="11"/>
      <c r="AC763" s="264"/>
      <c r="AD763" s="11"/>
      <c r="AE763" s="11"/>
      <c r="AF763" s="11"/>
      <c r="AG763" s="11"/>
      <c r="AH763" s="11"/>
      <c r="AI763" s="11"/>
      <c r="AJ763" s="11"/>
      <c r="AK763" s="11"/>
    </row>
    <row r="764" ht="13.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89"/>
      <c r="AB764" s="11"/>
      <c r="AC764" s="264"/>
      <c r="AD764" s="11"/>
      <c r="AE764" s="11"/>
      <c r="AF764" s="11"/>
      <c r="AG764" s="11"/>
      <c r="AH764" s="11"/>
      <c r="AI764" s="11"/>
      <c r="AJ764" s="11"/>
      <c r="AK764" s="11"/>
    </row>
    <row r="765" ht="13.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89"/>
      <c r="AB765" s="11"/>
      <c r="AC765" s="264"/>
      <c r="AD765" s="11"/>
      <c r="AE765" s="11"/>
      <c r="AF765" s="11"/>
      <c r="AG765" s="11"/>
      <c r="AH765" s="11"/>
      <c r="AI765" s="11"/>
      <c r="AJ765" s="11"/>
      <c r="AK765" s="11"/>
    </row>
    <row r="766" ht="13.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89"/>
      <c r="AB766" s="11"/>
      <c r="AC766" s="264"/>
      <c r="AD766" s="11"/>
      <c r="AE766" s="11"/>
      <c r="AF766" s="11"/>
      <c r="AG766" s="11"/>
      <c r="AH766" s="11"/>
      <c r="AI766" s="11"/>
      <c r="AJ766" s="11"/>
      <c r="AK766" s="11"/>
    </row>
    <row r="767" ht="13.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89"/>
      <c r="AB767" s="11"/>
      <c r="AC767" s="264"/>
      <c r="AD767" s="11"/>
      <c r="AE767" s="11"/>
      <c r="AF767" s="11"/>
      <c r="AG767" s="11"/>
      <c r="AH767" s="11"/>
      <c r="AI767" s="11"/>
      <c r="AJ767" s="11"/>
      <c r="AK767" s="11"/>
    </row>
    <row r="768" ht="13.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89"/>
      <c r="AB768" s="11"/>
      <c r="AC768" s="264"/>
      <c r="AD768" s="11"/>
      <c r="AE768" s="11"/>
      <c r="AF768" s="11"/>
      <c r="AG768" s="11"/>
      <c r="AH768" s="11"/>
      <c r="AI768" s="11"/>
      <c r="AJ768" s="11"/>
      <c r="AK768" s="11"/>
    </row>
    <row r="769" ht="13.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89"/>
      <c r="AB769" s="11"/>
      <c r="AC769" s="264"/>
      <c r="AD769" s="11"/>
      <c r="AE769" s="11"/>
      <c r="AF769" s="11"/>
      <c r="AG769" s="11"/>
      <c r="AH769" s="11"/>
      <c r="AI769" s="11"/>
      <c r="AJ769" s="11"/>
      <c r="AK769" s="11"/>
    </row>
    <row r="770" ht="13.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89"/>
      <c r="AB770" s="11"/>
      <c r="AC770" s="264"/>
      <c r="AD770" s="11"/>
      <c r="AE770" s="11"/>
      <c r="AF770" s="11"/>
      <c r="AG770" s="11"/>
      <c r="AH770" s="11"/>
      <c r="AI770" s="11"/>
      <c r="AJ770" s="11"/>
      <c r="AK770" s="11"/>
    </row>
    <row r="771" ht="13.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89"/>
      <c r="AB771" s="11"/>
      <c r="AC771" s="264"/>
      <c r="AD771" s="11"/>
      <c r="AE771" s="11"/>
      <c r="AF771" s="11"/>
      <c r="AG771" s="11"/>
      <c r="AH771" s="11"/>
      <c r="AI771" s="11"/>
      <c r="AJ771" s="11"/>
      <c r="AK771" s="11"/>
    </row>
    <row r="772" ht="13.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89"/>
      <c r="AB772" s="11"/>
      <c r="AC772" s="264"/>
      <c r="AD772" s="11"/>
      <c r="AE772" s="11"/>
      <c r="AF772" s="11"/>
      <c r="AG772" s="11"/>
      <c r="AH772" s="11"/>
      <c r="AI772" s="11"/>
      <c r="AJ772" s="11"/>
      <c r="AK772" s="11"/>
    </row>
    <row r="773" ht="13.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89"/>
      <c r="AB773" s="11"/>
      <c r="AC773" s="264"/>
      <c r="AD773" s="11"/>
      <c r="AE773" s="11"/>
      <c r="AF773" s="11"/>
      <c r="AG773" s="11"/>
      <c r="AH773" s="11"/>
      <c r="AI773" s="11"/>
      <c r="AJ773" s="11"/>
      <c r="AK773" s="11"/>
    </row>
    <row r="774" ht="13.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89"/>
      <c r="AB774" s="11"/>
      <c r="AC774" s="264"/>
      <c r="AD774" s="11"/>
      <c r="AE774" s="11"/>
      <c r="AF774" s="11"/>
      <c r="AG774" s="11"/>
      <c r="AH774" s="11"/>
      <c r="AI774" s="11"/>
      <c r="AJ774" s="11"/>
      <c r="AK774" s="11"/>
    </row>
    <row r="775" ht="13.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89"/>
      <c r="AB775" s="11"/>
      <c r="AC775" s="264"/>
      <c r="AD775" s="11"/>
      <c r="AE775" s="11"/>
      <c r="AF775" s="11"/>
      <c r="AG775" s="11"/>
      <c r="AH775" s="11"/>
      <c r="AI775" s="11"/>
      <c r="AJ775" s="11"/>
      <c r="AK775" s="11"/>
    </row>
    <row r="776" ht="13.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89"/>
      <c r="AB776" s="11"/>
      <c r="AC776" s="264"/>
      <c r="AD776" s="11"/>
      <c r="AE776" s="11"/>
      <c r="AF776" s="11"/>
      <c r="AG776" s="11"/>
      <c r="AH776" s="11"/>
      <c r="AI776" s="11"/>
      <c r="AJ776" s="11"/>
      <c r="AK776" s="11"/>
    </row>
    <row r="777" ht="13.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89"/>
      <c r="AB777" s="11"/>
      <c r="AC777" s="264"/>
      <c r="AD777" s="11"/>
      <c r="AE777" s="11"/>
      <c r="AF777" s="11"/>
      <c r="AG777" s="11"/>
      <c r="AH777" s="11"/>
      <c r="AI777" s="11"/>
      <c r="AJ777" s="11"/>
      <c r="AK777" s="11"/>
    </row>
    <row r="778" ht="13.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89"/>
      <c r="AB778" s="11"/>
      <c r="AC778" s="264"/>
      <c r="AD778" s="11"/>
      <c r="AE778" s="11"/>
      <c r="AF778" s="11"/>
      <c r="AG778" s="11"/>
      <c r="AH778" s="11"/>
      <c r="AI778" s="11"/>
      <c r="AJ778" s="11"/>
      <c r="AK778" s="11"/>
    </row>
    <row r="779" ht="13.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89"/>
      <c r="AB779" s="11"/>
      <c r="AC779" s="264"/>
      <c r="AD779" s="11"/>
      <c r="AE779" s="11"/>
      <c r="AF779" s="11"/>
      <c r="AG779" s="11"/>
      <c r="AH779" s="11"/>
      <c r="AI779" s="11"/>
      <c r="AJ779" s="11"/>
      <c r="AK779" s="11"/>
    </row>
    <row r="780" ht="13.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89"/>
      <c r="AB780" s="11"/>
      <c r="AC780" s="264"/>
      <c r="AD780" s="11"/>
      <c r="AE780" s="11"/>
      <c r="AF780" s="11"/>
      <c r="AG780" s="11"/>
      <c r="AH780" s="11"/>
      <c r="AI780" s="11"/>
      <c r="AJ780" s="11"/>
      <c r="AK780" s="11"/>
    </row>
    <row r="781" ht="13.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89"/>
      <c r="AB781" s="11"/>
      <c r="AC781" s="264"/>
      <c r="AD781" s="11"/>
      <c r="AE781" s="11"/>
      <c r="AF781" s="11"/>
      <c r="AG781" s="11"/>
      <c r="AH781" s="11"/>
      <c r="AI781" s="11"/>
      <c r="AJ781" s="11"/>
      <c r="AK781" s="11"/>
    </row>
    <row r="782" ht="13.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89"/>
      <c r="AB782" s="11"/>
      <c r="AC782" s="264"/>
      <c r="AD782" s="11"/>
      <c r="AE782" s="11"/>
      <c r="AF782" s="11"/>
      <c r="AG782" s="11"/>
      <c r="AH782" s="11"/>
      <c r="AI782" s="11"/>
      <c r="AJ782" s="11"/>
      <c r="AK782" s="11"/>
    </row>
    <row r="783" ht="13.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89"/>
      <c r="AB783" s="11"/>
      <c r="AC783" s="264"/>
      <c r="AD783" s="11"/>
      <c r="AE783" s="11"/>
      <c r="AF783" s="11"/>
      <c r="AG783" s="11"/>
      <c r="AH783" s="11"/>
      <c r="AI783" s="11"/>
      <c r="AJ783" s="11"/>
      <c r="AK783" s="11"/>
    </row>
    <row r="784" ht="13.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89"/>
      <c r="AB784" s="11"/>
      <c r="AC784" s="264"/>
      <c r="AD784" s="11"/>
      <c r="AE784" s="11"/>
      <c r="AF784" s="11"/>
      <c r="AG784" s="11"/>
      <c r="AH784" s="11"/>
      <c r="AI784" s="11"/>
      <c r="AJ784" s="11"/>
      <c r="AK784" s="11"/>
    </row>
    <row r="785" ht="13.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89"/>
      <c r="AB785" s="11"/>
      <c r="AC785" s="264"/>
      <c r="AD785" s="11"/>
      <c r="AE785" s="11"/>
      <c r="AF785" s="11"/>
      <c r="AG785" s="11"/>
      <c r="AH785" s="11"/>
      <c r="AI785" s="11"/>
      <c r="AJ785" s="11"/>
      <c r="AK785" s="11"/>
    </row>
    <row r="786" ht="13.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89"/>
      <c r="AB786" s="11"/>
      <c r="AC786" s="264"/>
      <c r="AD786" s="11"/>
      <c r="AE786" s="11"/>
      <c r="AF786" s="11"/>
      <c r="AG786" s="11"/>
      <c r="AH786" s="11"/>
      <c r="AI786" s="11"/>
      <c r="AJ786" s="11"/>
      <c r="AK786" s="11"/>
    </row>
    <row r="787" ht="13.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89"/>
      <c r="AB787" s="11"/>
      <c r="AC787" s="264"/>
      <c r="AD787" s="11"/>
      <c r="AE787" s="11"/>
      <c r="AF787" s="11"/>
      <c r="AG787" s="11"/>
      <c r="AH787" s="11"/>
      <c r="AI787" s="11"/>
      <c r="AJ787" s="11"/>
      <c r="AK787" s="11"/>
    </row>
    <row r="788" ht="13.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89"/>
      <c r="AB788" s="11"/>
      <c r="AC788" s="264"/>
      <c r="AD788" s="11"/>
      <c r="AE788" s="11"/>
      <c r="AF788" s="11"/>
      <c r="AG788" s="11"/>
      <c r="AH788" s="11"/>
      <c r="AI788" s="11"/>
      <c r="AJ788" s="11"/>
      <c r="AK788" s="11"/>
    </row>
    <row r="789" ht="13.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89"/>
      <c r="AB789" s="11"/>
      <c r="AC789" s="264"/>
      <c r="AD789" s="11"/>
      <c r="AE789" s="11"/>
      <c r="AF789" s="11"/>
      <c r="AG789" s="11"/>
      <c r="AH789" s="11"/>
      <c r="AI789" s="11"/>
      <c r="AJ789" s="11"/>
      <c r="AK789" s="11"/>
    </row>
    <row r="790" ht="13.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89"/>
      <c r="AB790" s="11"/>
      <c r="AC790" s="264"/>
      <c r="AD790" s="11"/>
      <c r="AE790" s="11"/>
      <c r="AF790" s="11"/>
      <c r="AG790" s="11"/>
      <c r="AH790" s="11"/>
      <c r="AI790" s="11"/>
      <c r="AJ790" s="11"/>
      <c r="AK790" s="11"/>
    </row>
    <row r="791" ht="13.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89"/>
      <c r="AB791" s="11"/>
      <c r="AC791" s="264"/>
      <c r="AD791" s="11"/>
      <c r="AE791" s="11"/>
      <c r="AF791" s="11"/>
      <c r="AG791" s="11"/>
      <c r="AH791" s="11"/>
      <c r="AI791" s="11"/>
      <c r="AJ791" s="11"/>
      <c r="AK791" s="11"/>
    </row>
    <row r="792" ht="13.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89"/>
      <c r="AB792" s="11"/>
      <c r="AC792" s="264"/>
      <c r="AD792" s="11"/>
      <c r="AE792" s="11"/>
      <c r="AF792" s="11"/>
      <c r="AG792" s="11"/>
      <c r="AH792" s="11"/>
      <c r="AI792" s="11"/>
      <c r="AJ792" s="11"/>
      <c r="AK792" s="11"/>
    </row>
    <row r="793" ht="13.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89"/>
      <c r="AB793" s="11"/>
      <c r="AC793" s="264"/>
      <c r="AD793" s="11"/>
      <c r="AE793" s="11"/>
      <c r="AF793" s="11"/>
      <c r="AG793" s="11"/>
      <c r="AH793" s="11"/>
      <c r="AI793" s="11"/>
      <c r="AJ793" s="11"/>
      <c r="AK793" s="11"/>
    </row>
    <row r="794" ht="13.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89"/>
      <c r="AB794" s="11"/>
      <c r="AC794" s="264"/>
      <c r="AD794" s="11"/>
      <c r="AE794" s="11"/>
      <c r="AF794" s="11"/>
      <c r="AG794" s="11"/>
      <c r="AH794" s="11"/>
      <c r="AI794" s="11"/>
      <c r="AJ794" s="11"/>
      <c r="AK794" s="11"/>
    </row>
    <row r="795" ht="13.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89"/>
      <c r="AB795" s="11"/>
      <c r="AC795" s="264"/>
      <c r="AD795" s="11"/>
      <c r="AE795" s="11"/>
      <c r="AF795" s="11"/>
      <c r="AG795" s="11"/>
      <c r="AH795" s="11"/>
      <c r="AI795" s="11"/>
      <c r="AJ795" s="11"/>
      <c r="AK795" s="11"/>
    </row>
    <row r="796" ht="13.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89"/>
      <c r="AB796" s="11"/>
      <c r="AC796" s="264"/>
      <c r="AD796" s="11"/>
      <c r="AE796" s="11"/>
      <c r="AF796" s="11"/>
      <c r="AG796" s="11"/>
      <c r="AH796" s="11"/>
      <c r="AI796" s="11"/>
      <c r="AJ796" s="11"/>
      <c r="AK796" s="11"/>
    </row>
    <row r="797" ht="13.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89"/>
      <c r="AB797" s="11"/>
      <c r="AC797" s="264"/>
      <c r="AD797" s="11"/>
      <c r="AE797" s="11"/>
      <c r="AF797" s="11"/>
      <c r="AG797" s="11"/>
      <c r="AH797" s="11"/>
      <c r="AI797" s="11"/>
      <c r="AJ797" s="11"/>
      <c r="AK797" s="11"/>
    </row>
    <row r="798" ht="13.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89"/>
      <c r="AB798" s="11"/>
      <c r="AC798" s="264"/>
      <c r="AD798" s="11"/>
      <c r="AE798" s="11"/>
      <c r="AF798" s="11"/>
      <c r="AG798" s="11"/>
      <c r="AH798" s="11"/>
      <c r="AI798" s="11"/>
      <c r="AJ798" s="11"/>
      <c r="AK798" s="11"/>
    </row>
    <row r="799" ht="13.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89"/>
      <c r="AB799" s="11"/>
      <c r="AC799" s="264"/>
      <c r="AD799" s="11"/>
      <c r="AE799" s="11"/>
      <c r="AF799" s="11"/>
      <c r="AG799" s="11"/>
      <c r="AH799" s="11"/>
      <c r="AI799" s="11"/>
      <c r="AJ799" s="11"/>
      <c r="AK799" s="11"/>
    </row>
    <row r="800" ht="13.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89"/>
      <c r="AB800" s="11"/>
      <c r="AC800" s="264"/>
      <c r="AD800" s="11"/>
      <c r="AE800" s="11"/>
      <c r="AF800" s="11"/>
      <c r="AG800" s="11"/>
      <c r="AH800" s="11"/>
      <c r="AI800" s="11"/>
      <c r="AJ800" s="11"/>
      <c r="AK800" s="11"/>
    </row>
    <row r="801" ht="13.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89"/>
      <c r="AB801" s="11"/>
      <c r="AC801" s="264"/>
      <c r="AD801" s="11"/>
      <c r="AE801" s="11"/>
      <c r="AF801" s="11"/>
      <c r="AG801" s="11"/>
      <c r="AH801" s="11"/>
      <c r="AI801" s="11"/>
      <c r="AJ801" s="11"/>
      <c r="AK801" s="11"/>
    </row>
    <row r="802" ht="13.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89"/>
      <c r="AB802" s="11"/>
      <c r="AC802" s="264"/>
      <c r="AD802" s="11"/>
      <c r="AE802" s="11"/>
      <c r="AF802" s="11"/>
      <c r="AG802" s="11"/>
      <c r="AH802" s="11"/>
      <c r="AI802" s="11"/>
      <c r="AJ802" s="11"/>
      <c r="AK802" s="11"/>
    </row>
    <row r="803" ht="13.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89"/>
      <c r="AB803" s="11"/>
      <c r="AC803" s="264"/>
      <c r="AD803" s="11"/>
      <c r="AE803" s="11"/>
      <c r="AF803" s="11"/>
      <c r="AG803" s="11"/>
      <c r="AH803" s="11"/>
      <c r="AI803" s="11"/>
      <c r="AJ803" s="11"/>
      <c r="AK803" s="11"/>
    </row>
    <row r="804" ht="13.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89"/>
      <c r="AB804" s="11"/>
      <c r="AC804" s="264"/>
      <c r="AD804" s="11"/>
      <c r="AE804" s="11"/>
      <c r="AF804" s="11"/>
      <c r="AG804" s="11"/>
      <c r="AH804" s="11"/>
      <c r="AI804" s="11"/>
      <c r="AJ804" s="11"/>
      <c r="AK804" s="11"/>
    </row>
    <row r="805" ht="13.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89"/>
      <c r="AB805" s="11"/>
      <c r="AC805" s="264"/>
      <c r="AD805" s="11"/>
      <c r="AE805" s="11"/>
      <c r="AF805" s="11"/>
      <c r="AG805" s="11"/>
      <c r="AH805" s="11"/>
      <c r="AI805" s="11"/>
      <c r="AJ805" s="11"/>
      <c r="AK805" s="11"/>
    </row>
    <row r="806" ht="13.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89"/>
      <c r="AB806" s="11"/>
      <c r="AC806" s="264"/>
      <c r="AD806" s="11"/>
      <c r="AE806" s="11"/>
      <c r="AF806" s="11"/>
      <c r="AG806" s="11"/>
      <c r="AH806" s="11"/>
      <c r="AI806" s="11"/>
      <c r="AJ806" s="11"/>
      <c r="AK806" s="11"/>
    </row>
    <row r="807" ht="13.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89"/>
      <c r="AB807" s="11"/>
      <c r="AC807" s="264"/>
      <c r="AD807" s="11"/>
      <c r="AE807" s="11"/>
      <c r="AF807" s="11"/>
      <c r="AG807" s="11"/>
      <c r="AH807" s="11"/>
      <c r="AI807" s="11"/>
      <c r="AJ807" s="11"/>
      <c r="AK807" s="11"/>
    </row>
    <row r="808" ht="13.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89"/>
      <c r="AB808" s="11"/>
      <c r="AC808" s="264"/>
      <c r="AD808" s="11"/>
      <c r="AE808" s="11"/>
      <c r="AF808" s="11"/>
      <c r="AG808" s="11"/>
      <c r="AH808" s="11"/>
      <c r="AI808" s="11"/>
      <c r="AJ808" s="11"/>
      <c r="AK808" s="11"/>
    </row>
    <row r="809" ht="13.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89"/>
      <c r="AB809" s="11"/>
      <c r="AC809" s="264"/>
      <c r="AD809" s="11"/>
      <c r="AE809" s="11"/>
      <c r="AF809" s="11"/>
      <c r="AG809" s="11"/>
      <c r="AH809" s="11"/>
      <c r="AI809" s="11"/>
      <c r="AJ809" s="11"/>
      <c r="AK809" s="11"/>
    </row>
    <row r="810" ht="13.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89"/>
      <c r="AB810" s="11"/>
      <c r="AC810" s="264"/>
      <c r="AD810" s="11"/>
      <c r="AE810" s="11"/>
      <c r="AF810" s="11"/>
      <c r="AG810" s="11"/>
      <c r="AH810" s="11"/>
      <c r="AI810" s="11"/>
      <c r="AJ810" s="11"/>
      <c r="AK810" s="11"/>
    </row>
    <row r="811" ht="13.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89"/>
      <c r="AB811" s="11"/>
      <c r="AC811" s="264"/>
      <c r="AD811" s="11"/>
      <c r="AE811" s="11"/>
      <c r="AF811" s="11"/>
      <c r="AG811" s="11"/>
      <c r="AH811" s="11"/>
      <c r="AI811" s="11"/>
      <c r="AJ811" s="11"/>
      <c r="AK811" s="11"/>
    </row>
    <row r="812" ht="13.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89"/>
      <c r="AB812" s="11"/>
      <c r="AC812" s="264"/>
      <c r="AD812" s="11"/>
      <c r="AE812" s="11"/>
      <c r="AF812" s="11"/>
      <c r="AG812" s="11"/>
      <c r="AH812" s="11"/>
      <c r="AI812" s="11"/>
      <c r="AJ812" s="11"/>
      <c r="AK812" s="11"/>
    </row>
    <row r="813" ht="13.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89"/>
      <c r="AB813" s="11"/>
      <c r="AC813" s="264"/>
      <c r="AD813" s="11"/>
      <c r="AE813" s="11"/>
      <c r="AF813" s="11"/>
      <c r="AG813" s="11"/>
      <c r="AH813" s="11"/>
      <c r="AI813" s="11"/>
      <c r="AJ813" s="11"/>
      <c r="AK813" s="11"/>
    </row>
    <row r="814" ht="13.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89"/>
      <c r="AB814" s="11"/>
      <c r="AC814" s="264"/>
      <c r="AD814" s="11"/>
      <c r="AE814" s="11"/>
      <c r="AF814" s="11"/>
      <c r="AG814" s="11"/>
      <c r="AH814" s="11"/>
      <c r="AI814" s="11"/>
      <c r="AJ814" s="11"/>
      <c r="AK814" s="11"/>
    </row>
    <row r="815" ht="13.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89"/>
      <c r="AB815" s="11"/>
      <c r="AC815" s="264"/>
      <c r="AD815" s="11"/>
      <c r="AE815" s="11"/>
      <c r="AF815" s="11"/>
      <c r="AG815" s="11"/>
      <c r="AH815" s="11"/>
      <c r="AI815" s="11"/>
      <c r="AJ815" s="11"/>
      <c r="AK815" s="11"/>
    </row>
    <row r="816" ht="13.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89"/>
      <c r="AB816" s="11"/>
      <c r="AC816" s="264"/>
      <c r="AD816" s="11"/>
      <c r="AE816" s="11"/>
      <c r="AF816" s="11"/>
      <c r="AG816" s="11"/>
      <c r="AH816" s="11"/>
      <c r="AI816" s="11"/>
      <c r="AJ816" s="11"/>
      <c r="AK816" s="11"/>
    </row>
    <row r="817" ht="13.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89"/>
      <c r="AB817" s="11"/>
      <c r="AC817" s="264"/>
      <c r="AD817" s="11"/>
      <c r="AE817" s="11"/>
      <c r="AF817" s="11"/>
      <c r="AG817" s="11"/>
      <c r="AH817" s="11"/>
      <c r="AI817" s="11"/>
      <c r="AJ817" s="11"/>
      <c r="AK817" s="11"/>
    </row>
    <row r="818" ht="13.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89"/>
      <c r="AB818" s="11"/>
      <c r="AC818" s="264"/>
      <c r="AD818" s="11"/>
      <c r="AE818" s="11"/>
      <c r="AF818" s="11"/>
      <c r="AG818" s="11"/>
      <c r="AH818" s="11"/>
      <c r="AI818" s="11"/>
      <c r="AJ818" s="11"/>
      <c r="AK818" s="11"/>
    </row>
    <row r="819" ht="13.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89"/>
      <c r="AB819" s="11"/>
      <c r="AC819" s="264"/>
      <c r="AD819" s="11"/>
      <c r="AE819" s="11"/>
      <c r="AF819" s="11"/>
      <c r="AG819" s="11"/>
      <c r="AH819" s="11"/>
      <c r="AI819" s="11"/>
      <c r="AJ819" s="11"/>
      <c r="AK819" s="11"/>
    </row>
    <row r="820" ht="13.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89"/>
      <c r="AB820" s="11"/>
      <c r="AC820" s="264"/>
      <c r="AD820" s="11"/>
      <c r="AE820" s="11"/>
      <c r="AF820" s="11"/>
      <c r="AG820" s="11"/>
      <c r="AH820" s="11"/>
      <c r="AI820" s="11"/>
      <c r="AJ820" s="11"/>
      <c r="AK820" s="11"/>
    </row>
    <row r="821" ht="13.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89"/>
      <c r="AB821" s="11"/>
      <c r="AC821" s="264"/>
      <c r="AD821" s="11"/>
      <c r="AE821" s="11"/>
      <c r="AF821" s="11"/>
      <c r="AG821" s="11"/>
      <c r="AH821" s="11"/>
      <c r="AI821" s="11"/>
      <c r="AJ821" s="11"/>
      <c r="AK821" s="11"/>
    </row>
    <row r="822" ht="13.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89"/>
      <c r="AB822" s="11"/>
      <c r="AC822" s="264"/>
      <c r="AD822" s="11"/>
      <c r="AE822" s="11"/>
      <c r="AF822" s="11"/>
      <c r="AG822" s="11"/>
      <c r="AH822" s="11"/>
      <c r="AI822" s="11"/>
      <c r="AJ822" s="11"/>
      <c r="AK822" s="11"/>
    </row>
    <row r="823" ht="13.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89"/>
      <c r="AB823" s="11"/>
      <c r="AC823" s="264"/>
      <c r="AD823" s="11"/>
      <c r="AE823" s="11"/>
      <c r="AF823" s="11"/>
      <c r="AG823" s="11"/>
      <c r="AH823" s="11"/>
      <c r="AI823" s="11"/>
      <c r="AJ823" s="11"/>
      <c r="AK823" s="11"/>
    </row>
    <row r="824" ht="13.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89"/>
      <c r="AB824" s="11"/>
      <c r="AC824" s="264"/>
      <c r="AD824" s="11"/>
      <c r="AE824" s="11"/>
      <c r="AF824" s="11"/>
      <c r="AG824" s="11"/>
      <c r="AH824" s="11"/>
      <c r="AI824" s="11"/>
      <c r="AJ824" s="11"/>
      <c r="AK824" s="11"/>
    </row>
    <row r="825" ht="13.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89"/>
      <c r="AB825" s="11"/>
      <c r="AC825" s="264"/>
      <c r="AD825" s="11"/>
      <c r="AE825" s="11"/>
      <c r="AF825" s="11"/>
      <c r="AG825" s="11"/>
      <c r="AH825" s="11"/>
      <c r="AI825" s="11"/>
      <c r="AJ825" s="11"/>
      <c r="AK825" s="11"/>
    </row>
    <row r="826" ht="13.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89"/>
      <c r="AB826" s="11"/>
      <c r="AC826" s="264"/>
      <c r="AD826" s="11"/>
      <c r="AE826" s="11"/>
      <c r="AF826" s="11"/>
      <c r="AG826" s="11"/>
      <c r="AH826" s="11"/>
      <c r="AI826" s="11"/>
      <c r="AJ826" s="11"/>
      <c r="AK826" s="11"/>
    </row>
    <row r="827" ht="13.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89"/>
      <c r="AB827" s="11"/>
      <c r="AC827" s="264"/>
      <c r="AD827" s="11"/>
      <c r="AE827" s="11"/>
      <c r="AF827" s="11"/>
      <c r="AG827" s="11"/>
      <c r="AH827" s="11"/>
      <c r="AI827" s="11"/>
      <c r="AJ827" s="11"/>
      <c r="AK827" s="11"/>
    </row>
    <row r="828" ht="13.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89"/>
      <c r="AB828" s="11"/>
      <c r="AC828" s="264"/>
      <c r="AD828" s="11"/>
      <c r="AE828" s="11"/>
      <c r="AF828" s="11"/>
      <c r="AG828" s="11"/>
      <c r="AH828" s="11"/>
      <c r="AI828" s="11"/>
      <c r="AJ828" s="11"/>
      <c r="AK828" s="11"/>
    </row>
    <row r="829" ht="13.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89"/>
      <c r="AB829" s="11"/>
      <c r="AC829" s="264"/>
      <c r="AD829" s="11"/>
      <c r="AE829" s="11"/>
      <c r="AF829" s="11"/>
      <c r="AG829" s="11"/>
      <c r="AH829" s="11"/>
      <c r="AI829" s="11"/>
      <c r="AJ829" s="11"/>
      <c r="AK829" s="11"/>
    </row>
    <row r="830" ht="13.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89"/>
      <c r="AB830" s="11"/>
      <c r="AC830" s="264"/>
      <c r="AD830" s="11"/>
      <c r="AE830" s="11"/>
      <c r="AF830" s="11"/>
      <c r="AG830" s="11"/>
      <c r="AH830" s="11"/>
      <c r="AI830" s="11"/>
      <c r="AJ830" s="11"/>
      <c r="AK830" s="11"/>
    </row>
    <row r="831" ht="13.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89"/>
      <c r="AB831" s="11"/>
      <c r="AC831" s="264"/>
      <c r="AD831" s="11"/>
      <c r="AE831" s="11"/>
      <c r="AF831" s="11"/>
      <c r="AG831" s="11"/>
      <c r="AH831" s="11"/>
      <c r="AI831" s="11"/>
      <c r="AJ831" s="11"/>
      <c r="AK831" s="11"/>
    </row>
    <row r="832" ht="13.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89"/>
      <c r="AB832" s="11"/>
      <c r="AC832" s="264"/>
      <c r="AD832" s="11"/>
      <c r="AE832" s="11"/>
      <c r="AF832" s="11"/>
      <c r="AG832" s="11"/>
      <c r="AH832" s="11"/>
      <c r="AI832" s="11"/>
      <c r="AJ832" s="11"/>
      <c r="AK832" s="11"/>
    </row>
    <row r="833" ht="13.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89"/>
      <c r="AB833" s="11"/>
      <c r="AC833" s="264"/>
      <c r="AD833" s="11"/>
      <c r="AE833" s="11"/>
      <c r="AF833" s="11"/>
      <c r="AG833" s="11"/>
      <c r="AH833" s="11"/>
      <c r="AI833" s="11"/>
      <c r="AJ833" s="11"/>
      <c r="AK833" s="11"/>
    </row>
    <row r="834" ht="13.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89"/>
      <c r="AB834" s="11"/>
      <c r="AC834" s="264"/>
      <c r="AD834" s="11"/>
      <c r="AE834" s="11"/>
      <c r="AF834" s="11"/>
      <c r="AG834" s="11"/>
      <c r="AH834" s="11"/>
      <c r="AI834" s="11"/>
      <c r="AJ834" s="11"/>
      <c r="AK834" s="11"/>
    </row>
    <row r="835" ht="13.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89"/>
      <c r="AB835" s="11"/>
      <c r="AC835" s="264"/>
      <c r="AD835" s="11"/>
      <c r="AE835" s="11"/>
      <c r="AF835" s="11"/>
      <c r="AG835" s="11"/>
      <c r="AH835" s="11"/>
      <c r="AI835" s="11"/>
      <c r="AJ835" s="11"/>
      <c r="AK835" s="11"/>
    </row>
    <row r="836" ht="13.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89"/>
      <c r="AB836" s="11"/>
      <c r="AC836" s="264"/>
      <c r="AD836" s="11"/>
      <c r="AE836" s="11"/>
      <c r="AF836" s="11"/>
      <c r="AG836" s="11"/>
      <c r="AH836" s="11"/>
      <c r="AI836" s="11"/>
      <c r="AJ836" s="11"/>
      <c r="AK836" s="11"/>
    </row>
    <row r="837" ht="13.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89"/>
      <c r="AB837" s="11"/>
      <c r="AC837" s="264"/>
      <c r="AD837" s="11"/>
      <c r="AE837" s="11"/>
      <c r="AF837" s="11"/>
      <c r="AG837" s="11"/>
      <c r="AH837" s="11"/>
      <c r="AI837" s="11"/>
      <c r="AJ837" s="11"/>
      <c r="AK837" s="11"/>
    </row>
    <row r="838" ht="13.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89"/>
      <c r="AB838" s="11"/>
      <c r="AC838" s="264"/>
      <c r="AD838" s="11"/>
      <c r="AE838" s="11"/>
      <c r="AF838" s="11"/>
      <c r="AG838" s="11"/>
      <c r="AH838" s="11"/>
      <c r="AI838" s="11"/>
      <c r="AJ838" s="11"/>
      <c r="AK838" s="11"/>
    </row>
    <row r="839" ht="13.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89"/>
      <c r="AB839" s="11"/>
      <c r="AC839" s="264"/>
      <c r="AD839" s="11"/>
      <c r="AE839" s="11"/>
      <c r="AF839" s="11"/>
      <c r="AG839" s="11"/>
      <c r="AH839" s="11"/>
      <c r="AI839" s="11"/>
      <c r="AJ839" s="11"/>
      <c r="AK839" s="11"/>
    </row>
    <row r="840" ht="13.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89"/>
      <c r="AB840" s="11"/>
      <c r="AC840" s="264"/>
      <c r="AD840" s="11"/>
      <c r="AE840" s="11"/>
      <c r="AF840" s="11"/>
      <c r="AG840" s="11"/>
      <c r="AH840" s="11"/>
      <c r="AI840" s="11"/>
      <c r="AJ840" s="11"/>
      <c r="AK840" s="11"/>
    </row>
    <row r="841" ht="13.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89"/>
      <c r="AB841" s="11"/>
      <c r="AC841" s="264"/>
      <c r="AD841" s="11"/>
      <c r="AE841" s="11"/>
      <c r="AF841" s="11"/>
      <c r="AG841" s="11"/>
      <c r="AH841" s="11"/>
      <c r="AI841" s="11"/>
      <c r="AJ841" s="11"/>
      <c r="AK841" s="11"/>
    </row>
    <row r="842" ht="13.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89"/>
      <c r="AB842" s="11"/>
      <c r="AC842" s="264"/>
      <c r="AD842" s="11"/>
      <c r="AE842" s="11"/>
      <c r="AF842" s="11"/>
      <c r="AG842" s="11"/>
      <c r="AH842" s="11"/>
      <c r="AI842" s="11"/>
      <c r="AJ842" s="11"/>
      <c r="AK842" s="11"/>
    </row>
    <row r="843" ht="13.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89"/>
      <c r="AB843" s="11"/>
      <c r="AC843" s="264"/>
      <c r="AD843" s="11"/>
      <c r="AE843" s="11"/>
      <c r="AF843" s="11"/>
      <c r="AG843" s="11"/>
      <c r="AH843" s="11"/>
      <c r="AI843" s="11"/>
      <c r="AJ843" s="11"/>
      <c r="AK843" s="11"/>
    </row>
    <row r="844" ht="13.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89"/>
      <c r="AB844" s="11"/>
      <c r="AC844" s="264"/>
      <c r="AD844" s="11"/>
      <c r="AE844" s="11"/>
      <c r="AF844" s="11"/>
      <c r="AG844" s="11"/>
      <c r="AH844" s="11"/>
      <c r="AI844" s="11"/>
      <c r="AJ844" s="11"/>
      <c r="AK844" s="11"/>
    </row>
    <row r="845" ht="13.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89"/>
      <c r="AB845" s="11"/>
      <c r="AC845" s="264"/>
      <c r="AD845" s="11"/>
      <c r="AE845" s="11"/>
      <c r="AF845" s="11"/>
      <c r="AG845" s="11"/>
      <c r="AH845" s="11"/>
      <c r="AI845" s="11"/>
      <c r="AJ845" s="11"/>
      <c r="AK845" s="11"/>
    </row>
    <row r="846" ht="13.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89"/>
      <c r="AB846" s="11"/>
      <c r="AC846" s="264"/>
      <c r="AD846" s="11"/>
      <c r="AE846" s="11"/>
      <c r="AF846" s="11"/>
      <c r="AG846" s="11"/>
      <c r="AH846" s="11"/>
      <c r="AI846" s="11"/>
      <c r="AJ846" s="11"/>
      <c r="AK846" s="11"/>
    </row>
    <row r="847" ht="13.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89"/>
      <c r="AB847" s="11"/>
      <c r="AC847" s="264"/>
      <c r="AD847" s="11"/>
      <c r="AE847" s="11"/>
      <c r="AF847" s="11"/>
      <c r="AG847" s="11"/>
      <c r="AH847" s="11"/>
      <c r="AI847" s="11"/>
      <c r="AJ847" s="11"/>
      <c r="AK847" s="11"/>
    </row>
    <row r="848" ht="13.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89"/>
      <c r="AB848" s="11"/>
      <c r="AC848" s="264"/>
      <c r="AD848" s="11"/>
      <c r="AE848" s="11"/>
      <c r="AF848" s="11"/>
      <c r="AG848" s="11"/>
      <c r="AH848" s="11"/>
      <c r="AI848" s="11"/>
      <c r="AJ848" s="11"/>
      <c r="AK848" s="11"/>
    </row>
    <row r="849" ht="13.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89"/>
      <c r="AB849" s="11"/>
      <c r="AC849" s="264"/>
      <c r="AD849" s="11"/>
      <c r="AE849" s="11"/>
      <c r="AF849" s="11"/>
      <c r="AG849" s="11"/>
      <c r="AH849" s="11"/>
      <c r="AI849" s="11"/>
      <c r="AJ849" s="11"/>
      <c r="AK849" s="11"/>
    </row>
    <row r="850" ht="13.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89"/>
      <c r="AB850" s="11"/>
      <c r="AC850" s="264"/>
      <c r="AD850" s="11"/>
      <c r="AE850" s="11"/>
      <c r="AF850" s="11"/>
      <c r="AG850" s="11"/>
      <c r="AH850" s="11"/>
      <c r="AI850" s="11"/>
      <c r="AJ850" s="11"/>
      <c r="AK850" s="11"/>
    </row>
    <row r="851" ht="13.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89"/>
      <c r="AB851" s="11"/>
      <c r="AC851" s="264"/>
      <c r="AD851" s="11"/>
      <c r="AE851" s="11"/>
      <c r="AF851" s="11"/>
      <c r="AG851" s="11"/>
      <c r="AH851" s="11"/>
      <c r="AI851" s="11"/>
      <c r="AJ851" s="11"/>
      <c r="AK851" s="11"/>
    </row>
    <row r="852" ht="13.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89"/>
      <c r="AB852" s="11"/>
      <c r="AC852" s="264"/>
      <c r="AD852" s="11"/>
      <c r="AE852" s="11"/>
      <c r="AF852" s="11"/>
      <c r="AG852" s="11"/>
      <c r="AH852" s="11"/>
      <c r="AI852" s="11"/>
      <c r="AJ852" s="11"/>
      <c r="AK852" s="11"/>
    </row>
    <row r="853" ht="13.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89"/>
      <c r="AB853" s="11"/>
      <c r="AC853" s="264"/>
      <c r="AD853" s="11"/>
      <c r="AE853" s="11"/>
      <c r="AF853" s="11"/>
      <c r="AG853" s="11"/>
      <c r="AH853" s="11"/>
      <c r="AI853" s="11"/>
      <c r="AJ853" s="11"/>
      <c r="AK853" s="11"/>
    </row>
    <row r="854" ht="13.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89"/>
      <c r="AB854" s="11"/>
      <c r="AC854" s="264"/>
      <c r="AD854" s="11"/>
      <c r="AE854" s="11"/>
      <c r="AF854" s="11"/>
      <c r="AG854" s="11"/>
      <c r="AH854" s="11"/>
      <c r="AI854" s="11"/>
      <c r="AJ854" s="11"/>
      <c r="AK854" s="11"/>
    </row>
    <row r="855" ht="13.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89"/>
      <c r="AB855" s="11"/>
      <c r="AC855" s="264"/>
      <c r="AD855" s="11"/>
      <c r="AE855" s="11"/>
      <c r="AF855" s="11"/>
      <c r="AG855" s="11"/>
      <c r="AH855" s="11"/>
      <c r="AI855" s="11"/>
      <c r="AJ855" s="11"/>
      <c r="AK855" s="11"/>
    </row>
    <row r="856" ht="13.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89"/>
      <c r="AB856" s="11"/>
      <c r="AC856" s="264"/>
      <c r="AD856" s="11"/>
      <c r="AE856" s="11"/>
      <c r="AF856" s="11"/>
      <c r="AG856" s="11"/>
      <c r="AH856" s="11"/>
      <c r="AI856" s="11"/>
      <c r="AJ856" s="11"/>
      <c r="AK856" s="11"/>
    </row>
    <row r="857" ht="13.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89"/>
      <c r="AB857" s="11"/>
      <c r="AC857" s="264"/>
      <c r="AD857" s="11"/>
      <c r="AE857" s="11"/>
      <c r="AF857" s="11"/>
      <c r="AG857" s="11"/>
      <c r="AH857" s="11"/>
      <c r="AI857" s="11"/>
      <c r="AJ857" s="11"/>
      <c r="AK857" s="11"/>
    </row>
    <row r="858" ht="13.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89"/>
      <c r="AB858" s="11"/>
      <c r="AC858" s="264"/>
      <c r="AD858" s="11"/>
      <c r="AE858" s="11"/>
      <c r="AF858" s="11"/>
      <c r="AG858" s="11"/>
      <c r="AH858" s="11"/>
      <c r="AI858" s="11"/>
      <c r="AJ858" s="11"/>
      <c r="AK858" s="11"/>
    </row>
    <row r="859" ht="13.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89"/>
      <c r="AB859" s="11"/>
      <c r="AC859" s="264"/>
      <c r="AD859" s="11"/>
      <c r="AE859" s="11"/>
      <c r="AF859" s="11"/>
      <c r="AG859" s="11"/>
      <c r="AH859" s="11"/>
      <c r="AI859" s="11"/>
      <c r="AJ859" s="11"/>
      <c r="AK859" s="11"/>
    </row>
    <row r="860" ht="13.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89"/>
      <c r="AB860" s="11"/>
      <c r="AC860" s="264"/>
      <c r="AD860" s="11"/>
      <c r="AE860" s="11"/>
      <c r="AF860" s="11"/>
      <c r="AG860" s="11"/>
      <c r="AH860" s="11"/>
      <c r="AI860" s="11"/>
      <c r="AJ860" s="11"/>
      <c r="AK860" s="11"/>
    </row>
    <row r="861" ht="13.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89"/>
      <c r="AB861" s="11"/>
      <c r="AC861" s="264"/>
      <c r="AD861" s="11"/>
      <c r="AE861" s="11"/>
      <c r="AF861" s="11"/>
      <c r="AG861" s="11"/>
      <c r="AH861" s="11"/>
      <c r="AI861" s="11"/>
      <c r="AJ861" s="11"/>
      <c r="AK861" s="11"/>
    </row>
    <row r="862" ht="13.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89"/>
      <c r="AB862" s="11"/>
      <c r="AC862" s="264"/>
      <c r="AD862" s="11"/>
      <c r="AE862" s="11"/>
      <c r="AF862" s="11"/>
      <c r="AG862" s="11"/>
      <c r="AH862" s="11"/>
      <c r="AI862" s="11"/>
      <c r="AJ862" s="11"/>
      <c r="AK862" s="11"/>
    </row>
    <row r="863" ht="13.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89"/>
      <c r="AB863" s="11"/>
      <c r="AC863" s="264"/>
      <c r="AD863" s="11"/>
      <c r="AE863" s="11"/>
      <c r="AF863" s="11"/>
      <c r="AG863" s="11"/>
      <c r="AH863" s="11"/>
      <c r="AI863" s="11"/>
      <c r="AJ863" s="11"/>
      <c r="AK863" s="11"/>
    </row>
    <row r="864" ht="13.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89"/>
      <c r="AB864" s="11"/>
      <c r="AC864" s="264"/>
      <c r="AD864" s="11"/>
      <c r="AE864" s="11"/>
      <c r="AF864" s="11"/>
      <c r="AG864" s="11"/>
      <c r="AH864" s="11"/>
      <c r="AI864" s="11"/>
      <c r="AJ864" s="11"/>
      <c r="AK864" s="11"/>
    </row>
    <row r="865" ht="13.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89"/>
      <c r="AB865" s="11"/>
      <c r="AC865" s="264"/>
      <c r="AD865" s="11"/>
      <c r="AE865" s="11"/>
      <c r="AF865" s="11"/>
      <c r="AG865" s="11"/>
      <c r="AH865" s="11"/>
      <c r="AI865" s="11"/>
      <c r="AJ865" s="11"/>
      <c r="AK865" s="11"/>
    </row>
    <row r="866" ht="13.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89"/>
      <c r="AB866" s="11"/>
      <c r="AC866" s="264"/>
      <c r="AD866" s="11"/>
      <c r="AE866" s="11"/>
      <c r="AF866" s="11"/>
      <c r="AG866" s="11"/>
      <c r="AH866" s="11"/>
      <c r="AI866" s="11"/>
      <c r="AJ866" s="11"/>
      <c r="AK866" s="11"/>
    </row>
    <row r="867" ht="13.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89"/>
      <c r="AB867" s="11"/>
      <c r="AC867" s="264"/>
      <c r="AD867" s="11"/>
      <c r="AE867" s="11"/>
      <c r="AF867" s="11"/>
      <c r="AG867" s="11"/>
      <c r="AH867" s="11"/>
      <c r="AI867" s="11"/>
      <c r="AJ867" s="11"/>
      <c r="AK867" s="11"/>
    </row>
    <row r="868" ht="13.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89"/>
      <c r="AB868" s="11"/>
      <c r="AC868" s="264"/>
      <c r="AD868" s="11"/>
      <c r="AE868" s="11"/>
      <c r="AF868" s="11"/>
      <c r="AG868" s="11"/>
      <c r="AH868" s="11"/>
      <c r="AI868" s="11"/>
      <c r="AJ868" s="11"/>
      <c r="AK868" s="11"/>
    </row>
    <row r="869" ht="13.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89"/>
      <c r="AB869" s="11"/>
      <c r="AC869" s="264"/>
      <c r="AD869" s="11"/>
      <c r="AE869" s="11"/>
      <c r="AF869" s="11"/>
      <c r="AG869" s="11"/>
      <c r="AH869" s="11"/>
      <c r="AI869" s="11"/>
      <c r="AJ869" s="11"/>
      <c r="AK869" s="11"/>
    </row>
    <row r="870" ht="13.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89"/>
      <c r="AB870" s="11"/>
      <c r="AC870" s="264"/>
      <c r="AD870" s="11"/>
      <c r="AE870" s="11"/>
      <c r="AF870" s="11"/>
      <c r="AG870" s="11"/>
      <c r="AH870" s="11"/>
      <c r="AI870" s="11"/>
      <c r="AJ870" s="11"/>
      <c r="AK870" s="11"/>
    </row>
    <row r="871" ht="13.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89"/>
      <c r="AB871" s="11"/>
      <c r="AC871" s="264"/>
      <c r="AD871" s="11"/>
      <c r="AE871" s="11"/>
      <c r="AF871" s="11"/>
      <c r="AG871" s="11"/>
      <c r="AH871" s="11"/>
      <c r="AI871" s="11"/>
      <c r="AJ871" s="11"/>
      <c r="AK871" s="11"/>
    </row>
    <row r="872" ht="13.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89"/>
      <c r="AB872" s="11"/>
      <c r="AC872" s="264"/>
      <c r="AD872" s="11"/>
      <c r="AE872" s="11"/>
      <c r="AF872" s="11"/>
      <c r="AG872" s="11"/>
      <c r="AH872" s="11"/>
      <c r="AI872" s="11"/>
      <c r="AJ872" s="11"/>
      <c r="AK872" s="11"/>
    </row>
    <row r="873" ht="13.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89"/>
      <c r="AB873" s="11"/>
      <c r="AC873" s="264"/>
      <c r="AD873" s="11"/>
      <c r="AE873" s="11"/>
      <c r="AF873" s="11"/>
      <c r="AG873" s="11"/>
      <c r="AH873" s="11"/>
      <c r="AI873" s="11"/>
      <c r="AJ873" s="11"/>
      <c r="AK873" s="11"/>
    </row>
    <row r="874" ht="13.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89"/>
      <c r="AB874" s="11"/>
      <c r="AC874" s="264"/>
      <c r="AD874" s="11"/>
      <c r="AE874" s="11"/>
      <c r="AF874" s="11"/>
      <c r="AG874" s="11"/>
      <c r="AH874" s="11"/>
      <c r="AI874" s="11"/>
      <c r="AJ874" s="11"/>
      <c r="AK874" s="11"/>
    </row>
    <row r="875" ht="13.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89"/>
      <c r="AB875" s="11"/>
      <c r="AC875" s="264"/>
      <c r="AD875" s="11"/>
      <c r="AE875" s="11"/>
      <c r="AF875" s="11"/>
      <c r="AG875" s="11"/>
      <c r="AH875" s="11"/>
      <c r="AI875" s="11"/>
      <c r="AJ875" s="11"/>
      <c r="AK875" s="11"/>
    </row>
    <row r="876" ht="13.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89"/>
      <c r="AB876" s="11"/>
      <c r="AC876" s="264"/>
      <c r="AD876" s="11"/>
      <c r="AE876" s="11"/>
      <c r="AF876" s="11"/>
      <c r="AG876" s="11"/>
      <c r="AH876" s="11"/>
      <c r="AI876" s="11"/>
      <c r="AJ876" s="11"/>
      <c r="AK876" s="11"/>
    </row>
    <row r="877" ht="13.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89"/>
      <c r="AB877" s="11"/>
      <c r="AC877" s="264"/>
      <c r="AD877" s="11"/>
      <c r="AE877" s="11"/>
      <c r="AF877" s="11"/>
      <c r="AG877" s="11"/>
      <c r="AH877" s="11"/>
      <c r="AI877" s="11"/>
      <c r="AJ877" s="11"/>
      <c r="AK877" s="11"/>
    </row>
    <row r="878" ht="13.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89"/>
      <c r="AB878" s="11"/>
      <c r="AC878" s="264"/>
      <c r="AD878" s="11"/>
      <c r="AE878" s="11"/>
      <c r="AF878" s="11"/>
      <c r="AG878" s="11"/>
      <c r="AH878" s="11"/>
      <c r="AI878" s="11"/>
      <c r="AJ878" s="11"/>
      <c r="AK878" s="11"/>
    </row>
    <row r="879" ht="13.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89"/>
      <c r="AB879" s="11"/>
      <c r="AC879" s="264"/>
      <c r="AD879" s="11"/>
      <c r="AE879" s="11"/>
      <c r="AF879" s="11"/>
      <c r="AG879" s="11"/>
      <c r="AH879" s="11"/>
      <c r="AI879" s="11"/>
      <c r="AJ879" s="11"/>
      <c r="AK879" s="11"/>
    </row>
    <row r="880" ht="13.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89"/>
      <c r="AB880" s="11"/>
      <c r="AC880" s="264"/>
      <c r="AD880" s="11"/>
      <c r="AE880" s="11"/>
      <c r="AF880" s="11"/>
      <c r="AG880" s="11"/>
      <c r="AH880" s="11"/>
      <c r="AI880" s="11"/>
      <c r="AJ880" s="11"/>
      <c r="AK880" s="11"/>
    </row>
    <row r="881" ht="13.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89"/>
      <c r="AB881" s="11"/>
      <c r="AC881" s="264"/>
      <c r="AD881" s="11"/>
      <c r="AE881" s="11"/>
      <c r="AF881" s="11"/>
      <c r="AG881" s="11"/>
      <c r="AH881" s="11"/>
      <c r="AI881" s="11"/>
      <c r="AJ881" s="11"/>
      <c r="AK881" s="11"/>
    </row>
    <row r="882" ht="13.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89"/>
      <c r="AB882" s="11"/>
      <c r="AC882" s="264"/>
      <c r="AD882" s="11"/>
      <c r="AE882" s="11"/>
      <c r="AF882" s="11"/>
      <c r="AG882" s="11"/>
      <c r="AH882" s="11"/>
      <c r="AI882" s="11"/>
      <c r="AJ882" s="11"/>
      <c r="AK882" s="11"/>
    </row>
    <row r="883" ht="13.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89"/>
      <c r="AB883" s="11"/>
      <c r="AC883" s="264"/>
      <c r="AD883" s="11"/>
      <c r="AE883" s="11"/>
      <c r="AF883" s="11"/>
      <c r="AG883" s="11"/>
      <c r="AH883" s="11"/>
      <c r="AI883" s="11"/>
      <c r="AJ883" s="11"/>
      <c r="AK883" s="11"/>
    </row>
    <row r="884" ht="13.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89"/>
      <c r="AB884" s="11"/>
      <c r="AC884" s="264"/>
      <c r="AD884" s="11"/>
      <c r="AE884" s="11"/>
      <c r="AF884" s="11"/>
      <c r="AG884" s="11"/>
      <c r="AH884" s="11"/>
      <c r="AI884" s="11"/>
      <c r="AJ884" s="11"/>
      <c r="AK884" s="11"/>
    </row>
    <row r="885" ht="13.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89"/>
      <c r="AB885" s="11"/>
      <c r="AC885" s="264"/>
      <c r="AD885" s="11"/>
      <c r="AE885" s="11"/>
      <c r="AF885" s="11"/>
      <c r="AG885" s="11"/>
      <c r="AH885" s="11"/>
      <c r="AI885" s="11"/>
      <c r="AJ885" s="11"/>
      <c r="AK885" s="11"/>
    </row>
    <row r="886" ht="13.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89"/>
      <c r="AB886" s="11"/>
      <c r="AC886" s="264"/>
      <c r="AD886" s="11"/>
      <c r="AE886" s="11"/>
      <c r="AF886" s="11"/>
      <c r="AG886" s="11"/>
      <c r="AH886" s="11"/>
      <c r="AI886" s="11"/>
      <c r="AJ886" s="11"/>
      <c r="AK886" s="11"/>
    </row>
    <row r="887" ht="13.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89"/>
      <c r="AB887" s="11"/>
      <c r="AC887" s="264"/>
      <c r="AD887" s="11"/>
      <c r="AE887" s="11"/>
      <c r="AF887" s="11"/>
      <c r="AG887" s="11"/>
      <c r="AH887" s="11"/>
      <c r="AI887" s="11"/>
      <c r="AJ887" s="11"/>
      <c r="AK887" s="11"/>
    </row>
    <row r="888" ht="13.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89"/>
      <c r="AB888" s="11"/>
      <c r="AC888" s="264"/>
      <c r="AD888" s="11"/>
      <c r="AE888" s="11"/>
      <c r="AF888" s="11"/>
      <c r="AG888" s="11"/>
      <c r="AH888" s="11"/>
      <c r="AI888" s="11"/>
      <c r="AJ888" s="11"/>
      <c r="AK888" s="11"/>
    </row>
    <row r="889" ht="13.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89"/>
      <c r="AB889" s="11"/>
      <c r="AC889" s="264"/>
      <c r="AD889" s="11"/>
      <c r="AE889" s="11"/>
      <c r="AF889" s="11"/>
      <c r="AG889" s="11"/>
      <c r="AH889" s="11"/>
      <c r="AI889" s="11"/>
      <c r="AJ889" s="11"/>
      <c r="AK889" s="11"/>
    </row>
    <row r="890" ht="13.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89"/>
      <c r="AB890" s="11"/>
      <c r="AC890" s="264"/>
      <c r="AD890" s="11"/>
      <c r="AE890" s="11"/>
      <c r="AF890" s="11"/>
      <c r="AG890" s="11"/>
      <c r="AH890" s="11"/>
      <c r="AI890" s="11"/>
      <c r="AJ890" s="11"/>
      <c r="AK890" s="11"/>
    </row>
    <row r="891" ht="13.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89"/>
      <c r="AB891" s="11"/>
      <c r="AC891" s="264"/>
      <c r="AD891" s="11"/>
      <c r="AE891" s="11"/>
      <c r="AF891" s="11"/>
      <c r="AG891" s="11"/>
      <c r="AH891" s="11"/>
      <c r="AI891" s="11"/>
      <c r="AJ891" s="11"/>
      <c r="AK891" s="11"/>
    </row>
    <row r="892" ht="13.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89"/>
      <c r="AB892" s="11"/>
      <c r="AC892" s="264"/>
      <c r="AD892" s="11"/>
      <c r="AE892" s="11"/>
      <c r="AF892" s="11"/>
      <c r="AG892" s="11"/>
      <c r="AH892" s="11"/>
      <c r="AI892" s="11"/>
      <c r="AJ892" s="11"/>
      <c r="AK892" s="11"/>
    </row>
    <row r="893" ht="13.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89"/>
      <c r="AB893" s="11"/>
      <c r="AC893" s="264"/>
      <c r="AD893" s="11"/>
      <c r="AE893" s="11"/>
      <c r="AF893" s="11"/>
      <c r="AG893" s="11"/>
      <c r="AH893" s="11"/>
      <c r="AI893" s="11"/>
      <c r="AJ893" s="11"/>
      <c r="AK893" s="11"/>
    </row>
    <row r="894" ht="13.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89"/>
      <c r="AB894" s="11"/>
      <c r="AC894" s="264"/>
      <c r="AD894" s="11"/>
      <c r="AE894" s="11"/>
      <c r="AF894" s="11"/>
      <c r="AG894" s="11"/>
      <c r="AH894" s="11"/>
      <c r="AI894" s="11"/>
      <c r="AJ894" s="11"/>
      <c r="AK894" s="11"/>
    </row>
    <row r="895" ht="13.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89"/>
      <c r="AB895" s="11"/>
      <c r="AC895" s="264"/>
      <c r="AD895" s="11"/>
      <c r="AE895" s="11"/>
      <c r="AF895" s="11"/>
      <c r="AG895" s="11"/>
      <c r="AH895" s="11"/>
      <c r="AI895" s="11"/>
      <c r="AJ895" s="11"/>
      <c r="AK895" s="11"/>
    </row>
    <row r="896" ht="13.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89"/>
      <c r="AB896" s="11"/>
      <c r="AC896" s="264"/>
      <c r="AD896" s="11"/>
      <c r="AE896" s="11"/>
      <c r="AF896" s="11"/>
      <c r="AG896" s="11"/>
      <c r="AH896" s="11"/>
      <c r="AI896" s="11"/>
      <c r="AJ896" s="11"/>
      <c r="AK896" s="11"/>
    </row>
    <row r="897" ht="13.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89"/>
      <c r="AB897" s="11"/>
      <c r="AC897" s="264"/>
      <c r="AD897" s="11"/>
      <c r="AE897" s="11"/>
      <c r="AF897" s="11"/>
      <c r="AG897" s="11"/>
      <c r="AH897" s="11"/>
      <c r="AI897" s="11"/>
      <c r="AJ897" s="11"/>
      <c r="AK897" s="11"/>
    </row>
    <row r="898" ht="13.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89"/>
      <c r="AB898" s="11"/>
      <c r="AC898" s="264"/>
      <c r="AD898" s="11"/>
      <c r="AE898" s="11"/>
      <c r="AF898" s="11"/>
      <c r="AG898" s="11"/>
      <c r="AH898" s="11"/>
      <c r="AI898" s="11"/>
      <c r="AJ898" s="11"/>
      <c r="AK898" s="11"/>
    </row>
    <row r="899" ht="13.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89"/>
      <c r="AB899" s="11"/>
      <c r="AC899" s="264"/>
      <c r="AD899" s="11"/>
      <c r="AE899" s="11"/>
      <c r="AF899" s="11"/>
      <c r="AG899" s="11"/>
      <c r="AH899" s="11"/>
      <c r="AI899" s="11"/>
      <c r="AJ899" s="11"/>
      <c r="AK899" s="11"/>
    </row>
    <row r="900" ht="13.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89"/>
      <c r="AB900" s="11"/>
      <c r="AC900" s="264"/>
      <c r="AD900" s="11"/>
      <c r="AE900" s="11"/>
      <c r="AF900" s="11"/>
      <c r="AG900" s="11"/>
      <c r="AH900" s="11"/>
      <c r="AI900" s="11"/>
      <c r="AJ900" s="11"/>
      <c r="AK900" s="11"/>
    </row>
    <row r="901" ht="13.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89"/>
      <c r="AB901" s="11"/>
      <c r="AC901" s="264"/>
      <c r="AD901" s="11"/>
      <c r="AE901" s="11"/>
      <c r="AF901" s="11"/>
      <c r="AG901" s="11"/>
      <c r="AH901" s="11"/>
      <c r="AI901" s="11"/>
      <c r="AJ901" s="11"/>
      <c r="AK901" s="11"/>
    </row>
    <row r="902" ht="13.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89"/>
      <c r="AB902" s="11"/>
      <c r="AC902" s="264"/>
      <c r="AD902" s="11"/>
      <c r="AE902" s="11"/>
      <c r="AF902" s="11"/>
      <c r="AG902" s="11"/>
      <c r="AH902" s="11"/>
      <c r="AI902" s="11"/>
      <c r="AJ902" s="11"/>
      <c r="AK902" s="11"/>
    </row>
    <row r="903" ht="13.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89"/>
      <c r="AB903" s="11"/>
      <c r="AC903" s="264"/>
      <c r="AD903" s="11"/>
      <c r="AE903" s="11"/>
      <c r="AF903" s="11"/>
      <c r="AG903" s="11"/>
      <c r="AH903" s="11"/>
      <c r="AI903" s="11"/>
      <c r="AJ903" s="11"/>
      <c r="AK903" s="11"/>
    </row>
    <row r="904" ht="13.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89"/>
      <c r="AB904" s="11"/>
      <c r="AC904" s="264"/>
      <c r="AD904" s="11"/>
      <c r="AE904" s="11"/>
      <c r="AF904" s="11"/>
      <c r="AG904" s="11"/>
      <c r="AH904" s="11"/>
      <c r="AI904" s="11"/>
      <c r="AJ904" s="11"/>
      <c r="AK904" s="11"/>
    </row>
    <row r="905" ht="13.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89"/>
      <c r="AB905" s="11"/>
      <c r="AC905" s="264"/>
      <c r="AD905" s="11"/>
      <c r="AE905" s="11"/>
      <c r="AF905" s="11"/>
      <c r="AG905" s="11"/>
      <c r="AH905" s="11"/>
      <c r="AI905" s="11"/>
      <c r="AJ905" s="11"/>
      <c r="AK905" s="11"/>
    </row>
    <row r="906" ht="13.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89"/>
      <c r="AB906" s="11"/>
      <c r="AC906" s="264"/>
      <c r="AD906" s="11"/>
      <c r="AE906" s="11"/>
      <c r="AF906" s="11"/>
      <c r="AG906" s="11"/>
      <c r="AH906" s="11"/>
      <c r="AI906" s="11"/>
      <c r="AJ906" s="11"/>
      <c r="AK906" s="11"/>
    </row>
    <row r="907" ht="13.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89"/>
      <c r="AB907" s="11"/>
      <c r="AC907" s="264"/>
      <c r="AD907" s="11"/>
      <c r="AE907" s="11"/>
      <c r="AF907" s="11"/>
      <c r="AG907" s="11"/>
      <c r="AH907" s="11"/>
      <c r="AI907" s="11"/>
      <c r="AJ907" s="11"/>
      <c r="AK907" s="11"/>
    </row>
    <row r="908" ht="13.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89"/>
      <c r="AB908" s="11"/>
      <c r="AC908" s="264"/>
      <c r="AD908" s="11"/>
      <c r="AE908" s="11"/>
      <c r="AF908" s="11"/>
      <c r="AG908" s="11"/>
      <c r="AH908" s="11"/>
      <c r="AI908" s="11"/>
      <c r="AJ908" s="11"/>
      <c r="AK908" s="11"/>
    </row>
    <row r="909" ht="13.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89"/>
      <c r="AB909" s="11"/>
      <c r="AC909" s="264"/>
      <c r="AD909" s="11"/>
      <c r="AE909" s="11"/>
      <c r="AF909" s="11"/>
      <c r="AG909" s="11"/>
      <c r="AH909" s="11"/>
      <c r="AI909" s="11"/>
      <c r="AJ909" s="11"/>
      <c r="AK909" s="11"/>
    </row>
    <row r="910" ht="13.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89"/>
      <c r="AB910" s="11"/>
      <c r="AC910" s="264"/>
      <c r="AD910" s="11"/>
      <c r="AE910" s="11"/>
      <c r="AF910" s="11"/>
      <c r="AG910" s="11"/>
      <c r="AH910" s="11"/>
      <c r="AI910" s="11"/>
      <c r="AJ910" s="11"/>
      <c r="AK910" s="11"/>
    </row>
    <row r="911" ht="13.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89"/>
      <c r="AB911" s="11"/>
      <c r="AC911" s="264"/>
      <c r="AD911" s="11"/>
      <c r="AE911" s="11"/>
      <c r="AF911" s="11"/>
      <c r="AG911" s="11"/>
      <c r="AH911" s="11"/>
      <c r="AI911" s="11"/>
      <c r="AJ911" s="11"/>
      <c r="AK911" s="11"/>
    </row>
    <row r="912" ht="13.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89"/>
      <c r="AB912" s="11"/>
      <c r="AC912" s="264"/>
      <c r="AD912" s="11"/>
      <c r="AE912" s="11"/>
      <c r="AF912" s="11"/>
      <c r="AG912" s="11"/>
      <c r="AH912" s="11"/>
      <c r="AI912" s="11"/>
      <c r="AJ912" s="11"/>
      <c r="AK912" s="11"/>
    </row>
    <row r="913" ht="13.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89"/>
      <c r="AB913" s="11"/>
      <c r="AC913" s="264"/>
      <c r="AD913" s="11"/>
      <c r="AE913" s="11"/>
      <c r="AF913" s="11"/>
      <c r="AG913" s="11"/>
      <c r="AH913" s="11"/>
      <c r="AI913" s="11"/>
      <c r="AJ913" s="11"/>
      <c r="AK913" s="11"/>
    </row>
    <row r="914" ht="13.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89"/>
      <c r="AB914" s="11"/>
      <c r="AC914" s="264"/>
      <c r="AD914" s="11"/>
      <c r="AE914" s="11"/>
      <c r="AF914" s="11"/>
      <c r="AG914" s="11"/>
      <c r="AH914" s="11"/>
      <c r="AI914" s="11"/>
      <c r="AJ914" s="11"/>
      <c r="AK914" s="11"/>
    </row>
    <row r="915" ht="13.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89"/>
      <c r="AB915" s="11"/>
      <c r="AC915" s="264"/>
      <c r="AD915" s="11"/>
      <c r="AE915" s="11"/>
      <c r="AF915" s="11"/>
      <c r="AG915" s="11"/>
      <c r="AH915" s="11"/>
      <c r="AI915" s="11"/>
      <c r="AJ915" s="11"/>
      <c r="AK915" s="11"/>
    </row>
    <row r="916" ht="13.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89"/>
      <c r="AB916" s="11"/>
      <c r="AC916" s="264"/>
      <c r="AD916" s="11"/>
      <c r="AE916" s="11"/>
      <c r="AF916" s="11"/>
      <c r="AG916" s="11"/>
      <c r="AH916" s="11"/>
      <c r="AI916" s="11"/>
      <c r="AJ916" s="11"/>
      <c r="AK916" s="11"/>
    </row>
    <row r="917" ht="13.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89"/>
      <c r="AB917" s="11"/>
      <c r="AC917" s="264"/>
      <c r="AD917" s="11"/>
      <c r="AE917" s="11"/>
      <c r="AF917" s="11"/>
      <c r="AG917" s="11"/>
      <c r="AH917" s="11"/>
      <c r="AI917" s="11"/>
      <c r="AJ917" s="11"/>
      <c r="AK917" s="11"/>
    </row>
    <row r="918" ht="13.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89"/>
      <c r="AB918" s="11"/>
      <c r="AC918" s="264"/>
      <c r="AD918" s="11"/>
      <c r="AE918" s="11"/>
      <c r="AF918" s="11"/>
      <c r="AG918" s="11"/>
      <c r="AH918" s="11"/>
      <c r="AI918" s="11"/>
      <c r="AJ918" s="11"/>
      <c r="AK918" s="11"/>
    </row>
    <row r="919" ht="13.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89"/>
      <c r="AB919" s="11"/>
      <c r="AC919" s="264"/>
      <c r="AD919" s="11"/>
      <c r="AE919" s="11"/>
      <c r="AF919" s="11"/>
      <c r="AG919" s="11"/>
      <c r="AH919" s="11"/>
      <c r="AI919" s="11"/>
      <c r="AJ919" s="11"/>
      <c r="AK919" s="11"/>
    </row>
    <row r="920" ht="13.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89"/>
      <c r="AB920" s="11"/>
      <c r="AC920" s="264"/>
      <c r="AD920" s="11"/>
      <c r="AE920" s="11"/>
      <c r="AF920" s="11"/>
      <c r="AG920" s="11"/>
      <c r="AH920" s="11"/>
      <c r="AI920" s="11"/>
      <c r="AJ920" s="11"/>
      <c r="AK920" s="11"/>
    </row>
    <row r="921" ht="13.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89"/>
      <c r="AB921" s="11"/>
      <c r="AC921" s="264"/>
      <c r="AD921" s="11"/>
      <c r="AE921" s="11"/>
      <c r="AF921" s="11"/>
      <c r="AG921" s="11"/>
      <c r="AH921" s="11"/>
      <c r="AI921" s="11"/>
      <c r="AJ921" s="11"/>
      <c r="AK921" s="11"/>
    </row>
    <row r="922" ht="13.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89"/>
      <c r="AB922" s="11"/>
      <c r="AC922" s="264"/>
      <c r="AD922" s="11"/>
      <c r="AE922" s="11"/>
      <c r="AF922" s="11"/>
      <c r="AG922" s="11"/>
      <c r="AH922" s="11"/>
      <c r="AI922" s="11"/>
      <c r="AJ922" s="11"/>
      <c r="AK922" s="11"/>
    </row>
    <row r="923" ht="13.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89"/>
      <c r="AB923" s="11"/>
      <c r="AC923" s="264"/>
      <c r="AD923" s="11"/>
      <c r="AE923" s="11"/>
      <c r="AF923" s="11"/>
      <c r="AG923" s="11"/>
      <c r="AH923" s="11"/>
      <c r="AI923" s="11"/>
      <c r="AJ923" s="11"/>
      <c r="AK923" s="11"/>
    </row>
    <row r="924" ht="13.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89"/>
      <c r="AB924" s="11"/>
      <c r="AC924" s="264"/>
      <c r="AD924" s="11"/>
      <c r="AE924" s="11"/>
      <c r="AF924" s="11"/>
      <c r="AG924" s="11"/>
      <c r="AH924" s="11"/>
      <c r="AI924" s="11"/>
      <c r="AJ924" s="11"/>
      <c r="AK924" s="11"/>
    </row>
    <row r="925" ht="13.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89"/>
      <c r="AB925" s="11"/>
      <c r="AC925" s="264"/>
      <c r="AD925" s="11"/>
      <c r="AE925" s="11"/>
      <c r="AF925" s="11"/>
      <c r="AG925" s="11"/>
      <c r="AH925" s="11"/>
      <c r="AI925" s="11"/>
      <c r="AJ925" s="11"/>
      <c r="AK925" s="11"/>
    </row>
    <row r="926" ht="13.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89"/>
      <c r="AB926" s="11"/>
      <c r="AC926" s="264"/>
      <c r="AD926" s="11"/>
      <c r="AE926" s="11"/>
      <c r="AF926" s="11"/>
      <c r="AG926" s="11"/>
      <c r="AH926" s="11"/>
      <c r="AI926" s="11"/>
      <c r="AJ926" s="11"/>
      <c r="AK926" s="11"/>
    </row>
    <row r="927" ht="13.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89"/>
      <c r="AB927" s="11"/>
      <c r="AC927" s="264"/>
      <c r="AD927" s="11"/>
      <c r="AE927" s="11"/>
      <c r="AF927" s="11"/>
      <c r="AG927" s="11"/>
      <c r="AH927" s="11"/>
      <c r="AI927" s="11"/>
      <c r="AJ927" s="11"/>
      <c r="AK927" s="11"/>
    </row>
    <row r="928" ht="13.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89"/>
      <c r="AB928" s="11"/>
      <c r="AC928" s="264"/>
      <c r="AD928" s="11"/>
      <c r="AE928" s="11"/>
      <c r="AF928" s="11"/>
      <c r="AG928" s="11"/>
      <c r="AH928" s="11"/>
      <c r="AI928" s="11"/>
      <c r="AJ928" s="11"/>
      <c r="AK928" s="11"/>
    </row>
    <row r="929" ht="13.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89"/>
      <c r="AB929" s="11"/>
      <c r="AC929" s="264"/>
      <c r="AD929" s="11"/>
      <c r="AE929" s="11"/>
      <c r="AF929" s="11"/>
      <c r="AG929" s="11"/>
      <c r="AH929" s="11"/>
      <c r="AI929" s="11"/>
      <c r="AJ929" s="11"/>
      <c r="AK929" s="11"/>
    </row>
    <row r="930" ht="13.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89"/>
      <c r="AB930" s="11"/>
      <c r="AC930" s="264"/>
      <c r="AD930" s="11"/>
      <c r="AE930" s="11"/>
      <c r="AF930" s="11"/>
      <c r="AG930" s="11"/>
      <c r="AH930" s="11"/>
      <c r="AI930" s="11"/>
      <c r="AJ930" s="11"/>
      <c r="AK930" s="11"/>
    </row>
    <row r="931" ht="13.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89"/>
      <c r="AB931" s="11"/>
      <c r="AC931" s="264"/>
      <c r="AD931" s="11"/>
      <c r="AE931" s="11"/>
      <c r="AF931" s="11"/>
      <c r="AG931" s="11"/>
      <c r="AH931" s="11"/>
      <c r="AI931" s="11"/>
      <c r="AJ931" s="11"/>
      <c r="AK931" s="11"/>
    </row>
    <row r="932" ht="13.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89"/>
      <c r="AB932" s="11"/>
      <c r="AC932" s="264"/>
      <c r="AD932" s="11"/>
      <c r="AE932" s="11"/>
      <c r="AF932" s="11"/>
      <c r="AG932" s="11"/>
      <c r="AH932" s="11"/>
      <c r="AI932" s="11"/>
      <c r="AJ932" s="11"/>
      <c r="AK932" s="11"/>
    </row>
    <row r="933" ht="13.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89"/>
      <c r="AB933" s="11"/>
      <c r="AC933" s="264"/>
      <c r="AD933" s="11"/>
      <c r="AE933" s="11"/>
      <c r="AF933" s="11"/>
      <c r="AG933" s="11"/>
      <c r="AH933" s="11"/>
      <c r="AI933" s="11"/>
      <c r="AJ933" s="11"/>
      <c r="AK933" s="11"/>
    </row>
    <row r="934" ht="13.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89"/>
      <c r="AB934" s="11"/>
      <c r="AC934" s="264"/>
      <c r="AD934" s="11"/>
      <c r="AE934" s="11"/>
      <c r="AF934" s="11"/>
      <c r="AG934" s="11"/>
      <c r="AH934" s="11"/>
      <c r="AI934" s="11"/>
      <c r="AJ934" s="11"/>
      <c r="AK934" s="11"/>
    </row>
    <row r="935" ht="13.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89"/>
      <c r="AB935" s="11"/>
      <c r="AC935" s="264"/>
      <c r="AD935" s="11"/>
      <c r="AE935" s="11"/>
      <c r="AF935" s="11"/>
      <c r="AG935" s="11"/>
      <c r="AH935" s="11"/>
      <c r="AI935" s="11"/>
      <c r="AJ935" s="11"/>
      <c r="AK935" s="11"/>
    </row>
    <row r="936" ht="13.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89"/>
      <c r="AB936" s="11"/>
      <c r="AC936" s="264"/>
      <c r="AD936" s="11"/>
      <c r="AE936" s="11"/>
      <c r="AF936" s="11"/>
      <c r="AG936" s="11"/>
      <c r="AH936" s="11"/>
      <c r="AI936" s="11"/>
      <c r="AJ936" s="11"/>
      <c r="AK936" s="11"/>
    </row>
    <row r="937" ht="13.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89"/>
      <c r="AB937" s="11"/>
      <c r="AC937" s="264"/>
      <c r="AD937" s="11"/>
      <c r="AE937" s="11"/>
      <c r="AF937" s="11"/>
      <c r="AG937" s="11"/>
      <c r="AH937" s="11"/>
      <c r="AI937" s="11"/>
      <c r="AJ937" s="11"/>
      <c r="AK937" s="11"/>
    </row>
    <row r="938" ht="13.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89"/>
      <c r="AB938" s="11"/>
      <c r="AC938" s="264"/>
      <c r="AD938" s="11"/>
      <c r="AE938" s="11"/>
      <c r="AF938" s="11"/>
      <c r="AG938" s="11"/>
      <c r="AH938" s="11"/>
      <c r="AI938" s="11"/>
      <c r="AJ938" s="11"/>
      <c r="AK938" s="11"/>
    </row>
    <row r="939" ht="13.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89"/>
      <c r="AB939" s="11"/>
      <c r="AC939" s="264"/>
      <c r="AD939" s="11"/>
      <c r="AE939" s="11"/>
      <c r="AF939" s="11"/>
      <c r="AG939" s="11"/>
      <c r="AH939" s="11"/>
      <c r="AI939" s="11"/>
      <c r="AJ939" s="11"/>
      <c r="AK939" s="11"/>
    </row>
    <row r="940" ht="13.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89"/>
      <c r="AB940" s="11"/>
      <c r="AC940" s="264"/>
      <c r="AD940" s="11"/>
      <c r="AE940" s="11"/>
      <c r="AF940" s="11"/>
      <c r="AG940" s="11"/>
      <c r="AH940" s="11"/>
      <c r="AI940" s="11"/>
      <c r="AJ940" s="11"/>
      <c r="AK940" s="11"/>
    </row>
    <row r="941" ht="13.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89"/>
      <c r="AB941" s="11"/>
      <c r="AC941" s="264"/>
      <c r="AD941" s="11"/>
      <c r="AE941" s="11"/>
      <c r="AF941" s="11"/>
      <c r="AG941" s="11"/>
      <c r="AH941" s="11"/>
      <c r="AI941" s="11"/>
      <c r="AJ941" s="11"/>
      <c r="AK941" s="11"/>
    </row>
    <row r="942" ht="13.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89"/>
      <c r="AB942" s="11"/>
      <c r="AC942" s="264"/>
      <c r="AD942" s="11"/>
      <c r="AE942" s="11"/>
      <c r="AF942" s="11"/>
      <c r="AG942" s="11"/>
      <c r="AH942" s="11"/>
      <c r="AI942" s="11"/>
      <c r="AJ942" s="11"/>
      <c r="AK942" s="11"/>
    </row>
    <row r="943" ht="13.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89"/>
      <c r="AB943" s="11"/>
      <c r="AC943" s="264"/>
      <c r="AD943" s="11"/>
      <c r="AE943" s="11"/>
      <c r="AF943" s="11"/>
      <c r="AG943" s="11"/>
      <c r="AH943" s="11"/>
      <c r="AI943" s="11"/>
      <c r="AJ943" s="11"/>
      <c r="AK943" s="11"/>
    </row>
    <row r="944" ht="13.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89"/>
      <c r="AB944" s="11"/>
      <c r="AC944" s="264"/>
      <c r="AD944" s="11"/>
      <c r="AE944" s="11"/>
      <c r="AF944" s="11"/>
      <c r="AG944" s="11"/>
      <c r="AH944" s="11"/>
      <c r="AI944" s="11"/>
      <c r="AJ944" s="11"/>
      <c r="AK944" s="11"/>
    </row>
    <row r="945" ht="13.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89"/>
      <c r="AB945" s="11"/>
      <c r="AC945" s="264"/>
      <c r="AD945" s="11"/>
      <c r="AE945" s="11"/>
      <c r="AF945" s="11"/>
      <c r="AG945" s="11"/>
      <c r="AH945" s="11"/>
      <c r="AI945" s="11"/>
      <c r="AJ945" s="11"/>
      <c r="AK945" s="11"/>
    </row>
    <row r="946" ht="13.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89"/>
      <c r="AB946" s="11"/>
      <c r="AC946" s="264"/>
      <c r="AD946" s="11"/>
      <c r="AE946" s="11"/>
      <c r="AF946" s="11"/>
      <c r="AG946" s="11"/>
      <c r="AH946" s="11"/>
      <c r="AI946" s="11"/>
      <c r="AJ946" s="11"/>
      <c r="AK946" s="11"/>
    </row>
    <row r="947" ht="13.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89"/>
      <c r="AB947" s="11"/>
      <c r="AC947" s="264"/>
      <c r="AD947" s="11"/>
      <c r="AE947" s="11"/>
      <c r="AF947" s="11"/>
      <c r="AG947" s="11"/>
      <c r="AH947" s="11"/>
      <c r="AI947" s="11"/>
      <c r="AJ947" s="11"/>
      <c r="AK947" s="11"/>
    </row>
    <row r="948" ht="13.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89"/>
      <c r="AB948" s="11"/>
      <c r="AC948" s="264"/>
      <c r="AD948" s="11"/>
      <c r="AE948" s="11"/>
      <c r="AF948" s="11"/>
      <c r="AG948" s="11"/>
      <c r="AH948" s="11"/>
      <c r="AI948" s="11"/>
      <c r="AJ948" s="11"/>
      <c r="AK948" s="11"/>
    </row>
    <row r="949" ht="13.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89"/>
      <c r="AB949" s="11"/>
      <c r="AC949" s="264"/>
      <c r="AD949" s="11"/>
      <c r="AE949" s="11"/>
      <c r="AF949" s="11"/>
      <c r="AG949" s="11"/>
      <c r="AH949" s="11"/>
      <c r="AI949" s="11"/>
      <c r="AJ949" s="11"/>
      <c r="AK949" s="11"/>
    </row>
    <row r="950" ht="13.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89"/>
      <c r="AB950" s="11"/>
      <c r="AC950" s="264"/>
      <c r="AD950" s="11"/>
      <c r="AE950" s="11"/>
      <c r="AF950" s="11"/>
      <c r="AG950" s="11"/>
      <c r="AH950" s="11"/>
      <c r="AI950" s="11"/>
      <c r="AJ950" s="11"/>
      <c r="AK950" s="11"/>
    </row>
    <row r="951" ht="13.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89"/>
      <c r="AB951" s="11"/>
      <c r="AC951" s="264"/>
      <c r="AD951" s="11"/>
      <c r="AE951" s="11"/>
      <c r="AF951" s="11"/>
      <c r="AG951" s="11"/>
      <c r="AH951" s="11"/>
      <c r="AI951" s="11"/>
      <c r="AJ951" s="11"/>
      <c r="AK951" s="11"/>
    </row>
    <row r="952" ht="13.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89"/>
      <c r="AB952" s="11"/>
      <c r="AC952" s="264"/>
      <c r="AD952" s="11"/>
      <c r="AE952" s="11"/>
      <c r="AF952" s="11"/>
      <c r="AG952" s="11"/>
      <c r="AH952" s="11"/>
      <c r="AI952" s="11"/>
      <c r="AJ952" s="11"/>
      <c r="AK952" s="11"/>
    </row>
    <row r="953" ht="13.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89"/>
      <c r="AB953" s="11"/>
      <c r="AC953" s="264"/>
      <c r="AD953" s="11"/>
      <c r="AE953" s="11"/>
      <c r="AF953" s="11"/>
      <c r="AG953" s="11"/>
      <c r="AH953" s="11"/>
      <c r="AI953" s="11"/>
      <c r="AJ953" s="11"/>
      <c r="AK953" s="11"/>
    </row>
    <row r="954" ht="13.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89"/>
      <c r="AB954" s="11"/>
      <c r="AC954" s="264"/>
      <c r="AD954" s="11"/>
      <c r="AE954" s="11"/>
      <c r="AF954" s="11"/>
      <c r="AG954" s="11"/>
      <c r="AH954" s="11"/>
      <c r="AI954" s="11"/>
      <c r="AJ954" s="11"/>
      <c r="AK954" s="11"/>
    </row>
    <row r="955" ht="13.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89"/>
      <c r="AB955" s="11"/>
      <c r="AC955" s="264"/>
      <c r="AD955" s="11"/>
      <c r="AE955" s="11"/>
      <c r="AF955" s="11"/>
      <c r="AG955" s="11"/>
      <c r="AH955" s="11"/>
      <c r="AI955" s="11"/>
      <c r="AJ955" s="11"/>
      <c r="AK955" s="11"/>
    </row>
    <row r="956" ht="13.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89"/>
      <c r="AB956" s="11"/>
      <c r="AC956" s="264"/>
      <c r="AD956" s="11"/>
      <c r="AE956" s="11"/>
      <c r="AF956" s="11"/>
      <c r="AG956" s="11"/>
      <c r="AH956" s="11"/>
      <c r="AI956" s="11"/>
      <c r="AJ956" s="11"/>
      <c r="AK956" s="11"/>
    </row>
    <row r="957" ht="13.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89"/>
      <c r="AB957" s="11"/>
      <c r="AC957" s="264"/>
      <c r="AD957" s="11"/>
      <c r="AE957" s="11"/>
      <c r="AF957" s="11"/>
      <c r="AG957" s="11"/>
      <c r="AH957" s="11"/>
      <c r="AI957" s="11"/>
      <c r="AJ957" s="11"/>
      <c r="AK957" s="11"/>
    </row>
    <row r="958" ht="13.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89"/>
      <c r="AB958" s="11"/>
      <c r="AC958" s="264"/>
      <c r="AD958" s="11"/>
      <c r="AE958" s="11"/>
      <c r="AF958" s="11"/>
      <c r="AG958" s="11"/>
      <c r="AH958" s="11"/>
      <c r="AI958" s="11"/>
      <c r="AJ958" s="11"/>
      <c r="AK958" s="11"/>
    </row>
    <row r="959" ht="13.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89"/>
      <c r="AB959" s="11"/>
      <c r="AC959" s="264"/>
      <c r="AD959" s="11"/>
      <c r="AE959" s="11"/>
      <c r="AF959" s="11"/>
      <c r="AG959" s="11"/>
      <c r="AH959" s="11"/>
      <c r="AI959" s="11"/>
      <c r="AJ959" s="11"/>
      <c r="AK959" s="11"/>
    </row>
    <row r="960" ht="13.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89"/>
      <c r="AB960" s="11"/>
      <c r="AC960" s="264"/>
      <c r="AD960" s="11"/>
      <c r="AE960" s="11"/>
      <c r="AF960" s="11"/>
      <c r="AG960" s="11"/>
      <c r="AH960" s="11"/>
      <c r="AI960" s="11"/>
      <c r="AJ960" s="11"/>
      <c r="AK960" s="11"/>
    </row>
    <row r="961" ht="13.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89"/>
      <c r="AB961" s="11"/>
      <c r="AC961" s="264"/>
      <c r="AD961" s="11"/>
      <c r="AE961" s="11"/>
      <c r="AF961" s="11"/>
      <c r="AG961" s="11"/>
      <c r="AH961" s="11"/>
      <c r="AI961" s="11"/>
      <c r="AJ961" s="11"/>
      <c r="AK961" s="11"/>
    </row>
    <row r="962" ht="13.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89"/>
      <c r="AB962" s="11"/>
      <c r="AC962" s="264"/>
      <c r="AD962" s="11"/>
      <c r="AE962" s="11"/>
      <c r="AF962" s="11"/>
      <c r="AG962" s="11"/>
      <c r="AH962" s="11"/>
      <c r="AI962" s="11"/>
      <c r="AJ962" s="11"/>
      <c r="AK962" s="11"/>
    </row>
    <row r="963" ht="13.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89"/>
      <c r="AB963" s="11"/>
      <c r="AC963" s="264"/>
      <c r="AD963" s="11"/>
      <c r="AE963" s="11"/>
      <c r="AF963" s="11"/>
      <c r="AG963" s="11"/>
      <c r="AH963" s="11"/>
      <c r="AI963" s="11"/>
      <c r="AJ963" s="11"/>
      <c r="AK963" s="11"/>
    </row>
    <row r="964" ht="13.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89"/>
      <c r="AB964" s="11"/>
      <c r="AC964" s="264"/>
      <c r="AD964" s="11"/>
      <c r="AE964" s="11"/>
      <c r="AF964" s="11"/>
      <c r="AG964" s="11"/>
      <c r="AH964" s="11"/>
      <c r="AI964" s="11"/>
      <c r="AJ964" s="11"/>
      <c r="AK964" s="11"/>
    </row>
    <row r="965" ht="13.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89"/>
      <c r="AB965" s="11"/>
      <c r="AC965" s="264"/>
      <c r="AD965" s="11"/>
      <c r="AE965" s="11"/>
      <c r="AF965" s="11"/>
      <c r="AG965" s="11"/>
      <c r="AH965" s="11"/>
      <c r="AI965" s="11"/>
      <c r="AJ965" s="11"/>
      <c r="AK965" s="11"/>
    </row>
    <row r="966" ht="13.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89"/>
      <c r="AB966" s="11"/>
      <c r="AC966" s="264"/>
      <c r="AD966" s="11"/>
      <c r="AE966" s="11"/>
      <c r="AF966" s="11"/>
      <c r="AG966" s="11"/>
      <c r="AH966" s="11"/>
      <c r="AI966" s="11"/>
      <c r="AJ966" s="11"/>
      <c r="AK966" s="11"/>
    </row>
    <row r="967" ht="13.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89"/>
      <c r="AB967" s="11"/>
      <c r="AC967" s="264"/>
      <c r="AD967" s="11"/>
      <c r="AE967" s="11"/>
      <c r="AF967" s="11"/>
      <c r="AG967" s="11"/>
      <c r="AH967" s="11"/>
      <c r="AI967" s="11"/>
      <c r="AJ967" s="11"/>
      <c r="AK967" s="11"/>
    </row>
    <row r="968" ht="13.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89"/>
      <c r="AB968" s="11"/>
      <c r="AC968" s="264"/>
      <c r="AD968" s="11"/>
      <c r="AE968" s="11"/>
      <c r="AF968" s="11"/>
      <c r="AG968" s="11"/>
      <c r="AH968" s="11"/>
      <c r="AI968" s="11"/>
      <c r="AJ968" s="11"/>
      <c r="AK968" s="11"/>
    </row>
    <row r="969" ht="13.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89"/>
      <c r="AB969" s="11"/>
      <c r="AC969" s="264"/>
      <c r="AD969" s="11"/>
      <c r="AE969" s="11"/>
      <c r="AF969" s="11"/>
      <c r="AG969" s="11"/>
      <c r="AH969" s="11"/>
      <c r="AI969" s="11"/>
      <c r="AJ969" s="11"/>
      <c r="AK969" s="11"/>
    </row>
    <row r="970" ht="13.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89"/>
      <c r="AB970" s="11"/>
      <c r="AC970" s="264"/>
      <c r="AD970" s="11"/>
      <c r="AE970" s="11"/>
      <c r="AF970" s="11"/>
      <c r="AG970" s="11"/>
      <c r="AH970" s="11"/>
      <c r="AI970" s="11"/>
      <c r="AJ970" s="11"/>
      <c r="AK970" s="11"/>
    </row>
    <row r="971" ht="13.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89"/>
      <c r="AB971" s="11"/>
      <c r="AC971" s="264"/>
      <c r="AD971" s="11"/>
      <c r="AE971" s="11"/>
      <c r="AF971" s="11"/>
      <c r="AG971" s="11"/>
      <c r="AH971" s="11"/>
      <c r="AI971" s="11"/>
      <c r="AJ971" s="11"/>
      <c r="AK971" s="11"/>
    </row>
    <row r="972" ht="13.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89"/>
      <c r="AB972" s="11"/>
      <c r="AC972" s="264"/>
      <c r="AD972" s="11"/>
      <c r="AE972" s="11"/>
      <c r="AF972" s="11"/>
      <c r="AG972" s="11"/>
      <c r="AH972" s="11"/>
      <c r="AI972" s="11"/>
      <c r="AJ972" s="11"/>
      <c r="AK972" s="11"/>
    </row>
    <row r="973" ht="13.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89"/>
      <c r="AB973" s="11"/>
      <c r="AC973" s="264"/>
      <c r="AD973" s="11"/>
      <c r="AE973" s="11"/>
      <c r="AF973" s="11"/>
      <c r="AG973" s="11"/>
      <c r="AH973" s="11"/>
      <c r="AI973" s="11"/>
      <c r="AJ973" s="11"/>
      <c r="AK973" s="11"/>
    </row>
    <row r="974" ht="13.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89"/>
      <c r="AB974" s="11"/>
      <c r="AC974" s="264"/>
      <c r="AD974" s="11"/>
      <c r="AE974" s="11"/>
      <c r="AF974" s="11"/>
      <c r="AG974" s="11"/>
      <c r="AH974" s="11"/>
      <c r="AI974" s="11"/>
      <c r="AJ974" s="11"/>
      <c r="AK974" s="11"/>
    </row>
    <row r="975" ht="13.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89"/>
      <c r="AB975" s="11"/>
      <c r="AC975" s="264"/>
      <c r="AD975" s="11"/>
      <c r="AE975" s="11"/>
      <c r="AF975" s="11"/>
      <c r="AG975" s="11"/>
      <c r="AH975" s="11"/>
      <c r="AI975" s="11"/>
      <c r="AJ975" s="11"/>
      <c r="AK975" s="11"/>
    </row>
    <row r="976" ht="13.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89"/>
      <c r="AB976" s="11"/>
      <c r="AC976" s="264"/>
      <c r="AD976" s="11"/>
      <c r="AE976" s="11"/>
      <c r="AF976" s="11"/>
      <c r="AG976" s="11"/>
      <c r="AH976" s="11"/>
      <c r="AI976" s="11"/>
      <c r="AJ976" s="11"/>
      <c r="AK976" s="11"/>
    </row>
    <row r="977" ht="13.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89"/>
      <c r="AB977" s="11"/>
      <c r="AC977" s="264"/>
      <c r="AD977" s="11"/>
      <c r="AE977" s="11"/>
      <c r="AF977" s="11"/>
      <c r="AG977" s="11"/>
      <c r="AH977" s="11"/>
      <c r="AI977" s="11"/>
      <c r="AJ977" s="11"/>
      <c r="AK977" s="11"/>
    </row>
    <row r="978" ht="13.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89"/>
      <c r="AB978" s="11"/>
      <c r="AC978" s="264"/>
      <c r="AD978" s="11"/>
      <c r="AE978" s="11"/>
      <c r="AF978" s="11"/>
      <c r="AG978" s="11"/>
      <c r="AH978" s="11"/>
      <c r="AI978" s="11"/>
      <c r="AJ978" s="11"/>
      <c r="AK978" s="11"/>
    </row>
    <row r="979" ht="13.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89"/>
      <c r="AB979" s="11"/>
      <c r="AC979" s="264"/>
      <c r="AD979" s="11"/>
      <c r="AE979" s="11"/>
      <c r="AF979" s="11"/>
      <c r="AG979" s="11"/>
      <c r="AH979" s="11"/>
      <c r="AI979" s="11"/>
      <c r="AJ979" s="11"/>
      <c r="AK979" s="11"/>
    </row>
    <row r="980" ht="13.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89"/>
      <c r="AB980" s="11"/>
      <c r="AC980" s="264"/>
      <c r="AD980" s="11"/>
      <c r="AE980" s="11"/>
      <c r="AF980" s="11"/>
      <c r="AG980" s="11"/>
      <c r="AH980" s="11"/>
      <c r="AI980" s="11"/>
      <c r="AJ980" s="11"/>
      <c r="AK980" s="11"/>
    </row>
    <row r="981" ht="13.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89"/>
      <c r="AB981" s="11"/>
      <c r="AC981" s="264"/>
      <c r="AD981" s="11"/>
      <c r="AE981" s="11"/>
      <c r="AF981" s="11"/>
      <c r="AG981" s="11"/>
      <c r="AH981" s="11"/>
      <c r="AI981" s="11"/>
      <c r="AJ981" s="11"/>
      <c r="AK981" s="11"/>
    </row>
    <row r="982" ht="13.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89"/>
      <c r="AB982" s="11"/>
      <c r="AC982" s="264"/>
      <c r="AD982" s="11"/>
      <c r="AE982" s="11"/>
      <c r="AF982" s="11"/>
      <c r="AG982" s="11"/>
      <c r="AH982" s="11"/>
      <c r="AI982" s="11"/>
      <c r="AJ982" s="11"/>
      <c r="AK982" s="11"/>
    </row>
    <row r="983" ht="13.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89"/>
      <c r="AB983" s="11"/>
      <c r="AC983" s="264"/>
      <c r="AD983" s="11"/>
      <c r="AE983" s="11"/>
      <c r="AF983" s="11"/>
      <c r="AG983" s="11"/>
      <c r="AH983" s="11"/>
      <c r="AI983" s="11"/>
      <c r="AJ983" s="11"/>
      <c r="AK983" s="11"/>
    </row>
    <row r="984" ht="13.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89"/>
      <c r="AB984" s="11"/>
      <c r="AC984" s="264"/>
      <c r="AD984" s="11"/>
      <c r="AE984" s="11"/>
      <c r="AF984" s="11"/>
      <c r="AG984" s="11"/>
      <c r="AH984" s="11"/>
      <c r="AI984" s="11"/>
      <c r="AJ984" s="11"/>
      <c r="AK984" s="11"/>
    </row>
    <row r="985" ht="13.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89"/>
      <c r="AB985" s="11"/>
      <c r="AC985" s="264"/>
      <c r="AD985" s="11"/>
      <c r="AE985" s="11"/>
      <c r="AF985" s="11"/>
      <c r="AG985" s="11"/>
      <c r="AH985" s="11"/>
      <c r="AI985" s="11"/>
      <c r="AJ985" s="11"/>
      <c r="AK985" s="11"/>
    </row>
    <row r="986" ht="13.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89"/>
      <c r="AB986" s="11"/>
      <c r="AC986" s="264"/>
      <c r="AD986" s="11"/>
      <c r="AE986" s="11"/>
      <c r="AF986" s="11"/>
      <c r="AG986" s="11"/>
      <c r="AH986" s="11"/>
      <c r="AI986" s="11"/>
      <c r="AJ986" s="11"/>
      <c r="AK986" s="11"/>
    </row>
    <row r="987" ht="13.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89"/>
      <c r="AB987" s="11"/>
      <c r="AC987" s="264"/>
      <c r="AD987" s="11"/>
      <c r="AE987" s="11"/>
      <c r="AF987" s="11"/>
      <c r="AG987" s="11"/>
      <c r="AH987" s="11"/>
      <c r="AI987" s="11"/>
      <c r="AJ987" s="11"/>
      <c r="AK987" s="11"/>
    </row>
    <row r="988" ht="13.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89"/>
      <c r="AB988" s="11"/>
      <c r="AC988" s="264"/>
      <c r="AD988" s="11"/>
      <c r="AE988" s="11"/>
      <c r="AF988" s="11"/>
      <c r="AG988" s="11"/>
      <c r="AH988" s="11"/>
      <c r="AI988" s="11"/>
      <c r="AJ988" s="11"/>
      <c r="AK988" s="11"/>
    </row>
    <row r="989" ht="13.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89"/>
      <c r="AB989" s="11"/>
      <c r="AC989" s="264"/>
      <c r="AD989" s="11"/>
      <c r="AE989" s="11"/>
      <c r="AF989" s="11"/>
      <c r="AG989" s="11"/>
      <c r="AH989" s="11"/>
      <c r="AI989" s="11"/>
      <c r="AJ989" s="11"/>
      <c r="AK989" s="11"/>
    </row>
    <row r="990" ht="13.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89"/>
      <c r="AB990" s="11"/>
      <c r="AC990" s="264"/>
      <c r="AD990" s="11"/>
      <c r="AE990" s="11"/>
      <c r="AF990" s="11"/>
      <c r="AG990" s="11"/>
      <c r="AH990" s="11"/>
      <c r="AI990" s="11"/>
      <c r="AJ990" s="11"/>
      <c r="AK990" s="11"/>
    </row>
    <row r="991" ht="13.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89"/>
      <c r="AB991" s="11"/>
      <c r="AC991" s="264"/>
      <c r="AD991" s="11"/>
      <c r="AE991" s="11"/>
      <c r="AF991" s="11"/>
      <c r="AG991" s="11"/>
      <c r="AH991" s="11"/>
      <c r="AI991" s="11"/>
      <c r="AJ991" s="11"/>
      <c r="AK991" s="11"/>
    </row>
    <row r="992" ht="13.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89"/>
      <c r="AB992" s="11"/>
      <c r="AC992" s="264"/>
      <c r="AD992" s="11"/>
      <c r="AE992" s="11"/>
      <c r="AF992" s="11"/>
      <c r="AG992" s="11"/>
      <c r="AH992" s="11"/>
      <c r="AI992" s="11"/>
      <c r="AJ992" s="11"/>
      <c r="AK992" s="11"/>
    </row>
    <row r="993" ht="13.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89"/>
      <c r="AB993" s="11"/>
      <c r="AC993" s="264"/>
      <c r="AD993" s="11"/>
      <c r="AE993" s="11"/>
      <c r="AF993" s="11"/>
      <c r="AG993" s="11"/>
      <c r="AH993" s="11"/>
      <c r="AI993" s="11"/>
      <c r="AJ993" s="11"/>
      <c r="AK993" s="11"/>
    </row>
    <row r="994" ht="13.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89"/>
      <c r="AB994" s="11"/>
      <c r="AC994" s="264"/>
      <c r="AD994" s="11"/>
      <c r="AE994" s="11"/>
      <c r="AF994" s="11"/>
      <c r="AG994" s="11"/>
      <c r="AH994" s="11"/>
      <c r="AI994" s="11"/>
      <c r="AJ994" s="11"/>
      <c r="AK994" s="11"/>
    </row>
    <row r="995" ht="13.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89"/>
      <c r="AB995" s="11"/>
      <c r="AC995" s="264"/>
      <c r="AD995" s="11"/>
      <c r="AE995" s="11"/>
      <c r="AF995" s="11"/>
      <c r="AG995" s="11"/>
      <c r="AH995" s="11"/>
      <c r="AI995" s="11"/>
      <c r="AJ995" s="11"/>
      <c r="AK995" s="11"/>
    </row>
    <row r="996" ht="13.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89"/>
      <c r="AB996" s="11"/>
      <c r="AC996" s="264"/>
      <c r="AD996" s="11"/>
      <c r="AE996" s="11"/>
      <c r="AF996" s="11"/>
      <c r="AG996" s="11"/>
      <c r="AH996" s="11"/>
      <c r="AI996" s="11"/>
      <c r="AJ996" s="11"/>
      <c r="AK996" s="11"/>
    </row>
    <row r="997" ht="13.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89"/>
      <c r="AB997" s="11"/>
      <c r="AC997" s="264"/>
      <c r="AD997" s="11"/>
      <c r="AE997" s="11"/>
      <c r="AF997" s="11"/>
      <c r="AG997" s="11"/>
      <c r="AH997" s="11"/>
      <c r="AI997" s="11"/>
      <c r="AJ997" s="11"/>
      <c r="AK997" s="11"/>
    </row>
    <row r="998" ht="13.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89"/>
      <c r="AB998" s="11"/>
      <c r="AC998" s="264"/>
      <c r="AD998" s="11"/>
      <c r="AE998" s="11"/>
      <c r="AF998" s="11"/>
      <c r="AG998" s="11"/>
      <c r="AH998" s="11"/>
      <c r="AI998" s="11"/>
      <c r="AJ998" s="11"/>
      <c r="AK998" s="11"/>
    </row>
    <row r="999" ht="13.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89"/>
      <c r="AB999" s="11"/>
      <c r="AC999" s="264"/>
      <c r="AD999" s="11"/>
      <c r="AE999" s="11"/>
      <c r="AF999" s="11"/>
      <c r="AG999" s="11"/>
      <c r="AH999" s="11"/>
      <c r="AI999" s="11"/>
      <c r="AJ999" s="11"/>
      <c r="AK999" s="11"/>
    </row>
    <row r="1000" ht="13.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89"/>
      <c r="AB1000" s="11"/>
      <c r="AC1000" s="264"/>
      <c r="AD1000" s="11"/>
      <c r="AE1000" s="11"/>
      <c r="AF1000" s="11"/>
      <c r="AG1000" s="11"/>
      <c r="AH1000" s="11"/>
      <c r="AI1000" s="11"/>
      <c r="AJ1000" s="11"/>
      <c r="AK1000" s="11"/>
    </row>
  </sheetData>
  <mergeCells count="310">
    <mergeCell ref="J71:R71"/>
    <mergeCell ref="J73:R73"/>
    <mergeCell ref="S73:T73"/>
    <mergeCell ref="U73:V73"/>
    <mergeCell ref="W73:X73"/>
    <mergeCell ref="H68:Y68"/>
    <mergeCell ref="A69:Y69"/>
    <mergeCell ref="H70:Y70"/>
    <mergeCell ref="S71:T71"/>
    <mergeCell ref="U71:V71"/>
    <mergeCell ref="W71:X71"/>
    <mergeCell ref="B72:Y72"/>
    <mergeCell ref="A38:G38"/>
    <mergeCell ref="H38:I38"/>
    <mergeCell ref="J38:U38"/>
    <mergeCell ref="V38:Y38"/>
    <mergeCell ref="H39:H40"/>
    <mergeCell ref="I39:I40"/>
    <mergeCell ref="Y39:Y40"/>
    <mergeCell ref="W40:X40"/>
    <mergeCell ref="B40:G40"/>
    <mergeCell ref="J40:V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6:G66"/>
    <mergeCell ref="A68:G68"/>
    <mergeCell ref="A70:G70"/>
    <mergeCell ref="B71:G71"/>
    <mergeCell ref="B73:G73"/>
    <mergeCell ref="B75:G75"/>
    <mergeCell ref="B77:G77"/>
    <mergeCell ref="B60:G60"/>
    <mergeCell ref="B61:G61"/>
    <mergeCell ref="B62:G62"/>
    <mergeCell ref="B63:G63"/>
    <mergeCell ref="B64:G64"/>
    <mergeCell ref="B65:G65"/>
    <mergeCell ref="A67:Y67"/>
    <mergeCell ref="S77:T77"/>
    <mergeCell ref="U77:V77"/>
    <mergeCell ref="B86:Y86"/>
    <mergeCell ref="J87:R87"/>
    <mergeCell ref="S87:T87"/>
    <mergeCell ref="U87:V87"/>
    <mergeCell ref="W87:X87"/>
    <mergeCell ref="B88:Y88"/>
    <mergeCell ref="W89:X89"/>
    <mergeCell ref="B91:G91"/>
    <mergeCell ref="B93:G93"/>
    <mergeCell ref="B95:G95"/>
    <mergeCell ref="B97:G97"/>
    <mergeCell ref="B99:G99"/>
    <mergeCell ref="B101:G101"/>
    <mergeCell ref="J89:R89"/>
    <mergeCell ref="B90:Y90"/>
    <mergeCell ref="J91:R91"/>
    <mergeCell ref="S91:T91"/>
    <mergeCell ref="U91:V91"/>
    <mergeCell ref="W91:X91"/>
    <mergeCell ref="B92:Y92"/>
    <mergeCell ref="U95:V95"/>
    <mergeCell ref="W95:X95"/>
    <mergeCell ref="J95:R95"/>
    <mergeCell ref="J97:R97"/>
    <mergeCell ref="S97:T97"/>
    <mergeCell ref="U97:V97"/>
    <mergeCell ref="W97:X97"/>
    <mergeCell ref="J93:R93"/>
    <mergeCell ref="S93:T93"/>
    <mergeCell ref="U93:V93"/>
    <mergeCell ref="W93:X93"/>
    <mergeCell ref="B94:Y94"/>
    <mergeCell ref="S95:T95"/>
    <mergeCell ref="B96:Y96"/>
    <mergeCell ref="S101:T101"/>
    <mergeCell ref="U101:V101"/>
    <mergeCell ref="B110:Y110"/>
    <mergeCell ref="J111:R111"/>
    <mergeCell ref="S111:T111"/>
    <mergeCell ref="U111:V111"/>
    <mergeCell ref="W111:X111"/>
    <mergeCell ref="B112:Y112"/>
    <mergeCell ref="W113:X113"/>
    <mergeCell ref="B115:G115"/>
    <mergeCell ref="B117:G117"/>
    <mergeCell ref="B119:G119"/>
    <mergeCell ref="J113:R113"/>
    <mergeCell ref="B114:Y114"/>
    <mergeCell ref="J115:R115"/>
    <mergeCell ref="S115:T115"/>
    <mergeCell ref="U115:V115"/>
    <mergeCell ref="W115:X115"/>
    <mergeCell ref="B116:Y116"/>
    <mergeCell ref="U119:V119"/>
    <mergeCell ref="W119:X119"/>
    <mergeCell ref="J117:R117"/>
    <mergeCell ref="S117:T117"/>
    <mergeCell ref="U117:V117"/>
    <mergeCell ref="W117:X117"/>
    <mergeCell ref="B118:Y118"/>
    <mergeCell ref="J119:R119"/>
    <mergeCell ref="S119:T119"/>
    <mergeCell ref="B120:Y120"/>
    <mergeCell ref="B98:Y98"/>
    <mergeCell ref="J99:R99"/>
    <mergeCell ref="S99:T99"/>
    <mergeCell ref="U99:V99"/>
    <mergeCell ref="W99:X99"/>
    <mergeCell ref="B100:Y100"/>
    <mergeCell ref="W101:X101"/>
    <mergeCell ref="B103:G103"/>
    <mergeCell ref="B105:G105"/>
    <mergeCell ref="B107:G107"/>
    <mergeCell ref="B109:G109"/>
    <mergeCell ref="B111:G111"/>
    <mergeCell ref="B113:G113"/>
    <mergeCell ref="J101:R101"/>
    <mergeCell ref="B102:Y102"/>
    <mergeCell ref="J103:R103"/>
    <mergeCell ref="S103:T103"/>
    <mergeCell ref="U103:V103"/>
    <mergeCell ref="W103:X103"/>
    <mergeCell ref="B104:Y104"/>
    <mergeCell ref="U107:V107"/>
    <mergeCell ref="W107:X107"/>
    <mergeCell ref="J107:R107"/>
    <mergeCell ref="J109:R109"/>
    <mergeCell ref="S109:T109"/>
    <mergeCell ref="U109:V109"/>
    <mergeCell ref="W109:X109"/>
    <mergeCell ref="J105:R105"/>
    <mergeCell ref="S105:T105"/>
    <mergeCell ref="U105:V105"/>
    <mergeCell ref="W105:X105"/>
    <mergeCell ref="B106:Y106"/>
    <mergeCell ref="S107:T107"/>
    <mergeCell ref="B108:Y108"/>
    <mergeCell ref="S113:T113"/>
    <mergeCell ref="U113:V113"/>
    <mergeCell ref="S7:T7"/>
    <mergeCell ref="U7:W7"/>
    <mergeCell ref="AA8:AC8"/>
    <mergeCell ref="A1:W1"/>
    <mergeCell ref="A4:Y4"/>
    <mergeCell ref="A5:Y5"/>
    <mergeCell ref="B7:F7"/>
    <mergeCell ref="G7:H7"/>
    <mergeCell ref="I7:K7"/>
    <mergeCell ref="L7:R7"/>
    <mergeCell ref="A9:Y9"/>
    <mergeCell ref="A10:Y10"/>
    <mergeCell ref="D11:E11"/>
    <mergeCell ref="G11:H11"/>
    <mergeCell ref="K11:Q11"/>
    <mergeCell ref="R11:S11"/>
    <mergeCell ref="T11:V11"/>
    <mergeCell ref="Q15:R15"/>
    <mergeCell ref="S15:X15"/>
    <mergeCell ref="I11:J11"/>
    <mergeCell ref="A13:M13"/>
    <mergeCell ref="N13:O13"/>
    <mergeCell ref="P13:X13"/>
    <mergeCell ref="A14:Y14"/>
    <mergeCell ref="A15:H15"/>
    <mergeCell ref="J15:P15"/>
    <mergeCell ref="I17:J17"/>
    <mergeCell ref="I18:J18"/>
    <mergeCell ref="K18:L18"/>
    <mergeCell ref="M18:N18"/>
    <mergeCell ref="R24:W24"/>
    <mergeCell ref="R25:W25"/>
    <mergeCell ref="R18:W18"/>
    <mergeCell ref="X18:Y18"/>
    <mergeCell ref="R19:W19"/>
    <mergeCell ref="R20:W20"/>
    <mergeCell ref="R21:W21"/>
    <mergeCell ref="R22:W22"/>
    <mergeCell ref="R23:W23"/>
    <mergeCell ref="I26:J26"/>
    <mergeCell ref="I27:J27"/>
    <mergeCell ref="K27:L27"/>
    <mergeCell ref="M27:N27"/>
    <mergeCell ref="I28:J28"/>
    <mergeCell ref="K28:L28"/>
    <mergeCell ref="I22:J22"/>
    <mergeCell ref="I23:J23"/>
    <mergeCell ref="K23:L23"/>
    <mergeCell ref="M23:N23"/>
    <mergeCell ref="O25:Q28"/>
    <mergeCell ref="K26:L26"/>
    <mergeCell ref="M26:N26"/>
    <mergeCell ref="M28:N28"/>
    <mergeCell ref="R28:W28"/>
    <mergeCell ref="A29:Q29"/>
    <mergeCell ref="A26:E26"/>
    <mergeCell ref="A27:E27"/>
    <mergeCell ref="F27:G27"/>
    <mergeCell ref="A28:E28"/>
    <mergeCell ref="F28:G28"/>
    <mergeCell ref="A31:H31"/>
    <mergeCell ref="I31:M31"/>
    <mergeCell ref="I33:O33"/>
    <mergeCell ref="P33:Q33"/>
    <mergeCell ref="N31:Q31"/>
    <mergeCell ref="R31:W31"/>
    <mergeCell ref="A32:G32"/>
    <mergeCell ref="I32:O32"/>
    <mergeCell ref="P32:Q32"/>
    <mergeCell ref="R32:W32"/>
    <mergeCell ref="A33:G33"/>
    <mergeCell ref="A17:E17"/>
    <mergeCell ref="F17:G17"/>
    <mergeCell ref="K17:L17"/>
    <mergeCell ref="M17:N17"/>
    <mergeCell ref="R17:W17"/>
    <mergeCell ref="A18:E18"/>
    <mergeCell ref="F18:G18"/>
    <mergeCell ref="A19:E19"/>
    <mergeCell ref="F19:G19"/>
    <mergeCell ref="I19:J19"/>
    <mergeCell ref="K19:L19"/>
    <mergeCell ref="M19:N19"/>
    <mergeCell ref="F20:G20"/>
    <mergeCell ref="M20:N20"/>
    <mergeCell ref="I20:J20"/>
    <mergeCell ref="K20:L20"/>
    <mergeCell ref="I21:J21"/>
    <mergeCell ref="K21:L21"/>
    <mergeCell ref="M21:N21"/>
    <mergeCell ref="K22:L22"/>
    <mergeCell ref="M22:N22"/>
    <mergeCell ref="A24:E24"/>
    <mergeCell ref="F24:G24"/>
    <mergeCell ref="I24:J24"/>
    <mergeCell ref="K24:L24"/>
    <mergeCell ref="M24:N24"/>
    <mergeCell ref="A20:E20"/>
    <mergeCell ref="A21:E21"/>
    <mergeCell ref="F21:G21"/>
    <mergeCell ref="A22:E22"/>
    <mergeCell ref="F22:G22"/>
    <mergeCell ref="A23:E23"/>
    <mergeCell ref="F23:G23"/>
    <mergeCell ref="A25:E25"/>
    <mergeCell ref="F25:G25"/>
    <mergeCell ref="I25:J25"/>
    <mergeCell ref="K25:L25"/>
    <mergeCell ref="M25:N25"/>
    <mergeCell ref="F26:G26"/>
    <mergeCell ref="R26:W26"/>
    <mergeCell ref="A34:G34"/>
    <mergeCell ref="I34:O34"/>
    <mergeCell ref="P34:Q34"/>
    <mergeCell ref="A35:G35"/>
    <mergeCell ref="I35:O35"/>
    <mergeCell ref="P35:Q35"/>
    <mergeCell ref="A37:Y37"/>
    <mergeCell ref="B74:Y74"/>
    <mergeCell ref="J75:R75"/>
    <mergeCell ref="S75:T75"/>
    <mergeCell ref="U75:V75"/>
    <mergeCell ref="W75:X75"/>
    <mergeCell ref="B76:Y76"/>
    <mergeCell ref="W77:X77"/>
    <mergeCell ref="B79:G79"/>
    <mergeCell ref="B81:G81"/>
    <mergeCell ref="B83:G83"/>
    <mergeCell ref="B85:G85"/>
    <mergeCell ref="B87:G87"/>
    <mergeCell ref="B89:G89"/>
    <mergeCell ref="J77:R77"/>
    <mergeCell ref="B78:Y78"/>
    <mergeCell ref="J79:R79"/>
    <mergeCell ref="S79:T79"/>
    <mergeCell ref="U79:V79"/>
    <mergeCell ref="W79:X79"/>
    <mergeCell ref="B80:Y80"/>
    <mergeCell ref="U83:V83"/>
    <mergeCell ref="W83:X83"/>
    <mergeCell ref="J83:R83"/>
    <mergeCell ref="J85:R85"/>
    <mergeCell ref="S85:T85"/>
    <mergeCell ref="U85:V85"/>
    <mergeCell ref="W85:X85"/>
    <mergeCell ref="J81:R81"/>
    <mergeCell ref="S81:T81"/>
    <mergeCell ref="U81:V81"/>
    <mergeCell ref="W81:X81"/>
    <mergeCell ref="B82:Y82"/>
    <mergeCell ref="S83:T83"/>
    <mergeCell ref="B84:Y84"/>
    <mergeCell ref="S89:T89"/>
    <mergeCell ref="U89:V89"/>
  </mergeCells>
  <dataValidations>
    <dataValidation type="list" allowBlank="1" showErrorMessage="1" sqref="L16:M16 Y15:Y16 X19:X22 F20:F23 H20:I23 K20:K23 M20:M23 F28 H28:I28 K28 M28 X24:Y28 P32:P34 H33:H35 W33:W35 Y31:Y35">
      <formula1>$AB$34:$AB$35</formula1>
    </dataValidation>
    <dataValidation type="list" allowBlank="1" showErrorMessage="1" sqref="F18 H18:I18 K18 M18 F25:F27 H25:I27 K25:K27 M25:M27">
      <formula1>$AA$18:$AA$60</formula1>
    </dataValidation>
    <dataValidation type="list" allowBlank="1" showInputMessage="1" showErrorMessage="1" prompt="Select one" sqref="X18">
      <formula1>$AB$40:$AB$57</formula1>
    </dataValidation>
    <dataValidation type="list" allowBlank="1" showErrorMessage="1" sqref="F24 H24:I24 K24 M24">
      <formula1>$AB$22:$AB$29</formula1>
    </dataValidation>
  </dataValidations>
  <printOptions/>
  <pageMargins bottom="0.5" footer="0.0" header="0.0" left="0.5" right="0.5" top="0.5"/>
  <pageSetup fitToHeight="0"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5.29"/>
    <col customWidth="1" min="3" max="5" width="3.57"/>
    <col customWidth="1" min="6" max="6" width="2.86"/>
    <col customWidth="1" min="7" max="7" width="3.43"/>
    <col customWidth="1" min="8" max="8" width="6.43"/>
    <col customWidth="1" min="9" max="9" width="4.29"/>
    <col customWidth="1" min="10" max="22" width="3.0"/>
    <col customWidth="1" min="23" max="25" width="7.57"/>
    <col customWidth="1" hidden="1" min="26" max="28" width="9.14"/>
    <col customWidth="1" min="29" max="29" width="78.29"/>
    <col customWidth="1" min="30" max="37" width="9.14"/>
  </cols>
  <sheetData>
    <row r="1" ht="29.25" customHeight="1">
      <c r="A1" s="6" t="s">
        <v>599</v>
      </c>
      <c r="X1" s="11"/>
      <c r="Y1" s="11"/>
      <c r="Z1" s="11"/>
      <c r="AA1" s="189"/>
      <c r="AB1" s="11"/>
      <c r="AC1" s="263" t="s">
        <v>686</v>
      </c>
      <c r="AD1" s="11"/>
      <c r="AE1" s="11"/>
      <c r="AF1" s="11"/>
      <c r="AG1" s="11"/>
      <c r="AH1" s="11"/>
      <c r="AI1" s="11"/>
      <c r="AJ1" s="11"/>
      <c r="AK1" s="11"/>
    </row>
    <row r="2" ht="13.5"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89"/>
      <c r="AB2" s="11"/>
      <c r="AC2" s="264" t="s">
        <v>687</v>
      </c>
      <c r="AD2" s="11"/>
      <c r="AE2" s="11"/>
      <c r="AF2" s="11"/>
      <c r="AG2" s="11"/>
      <c r="AH2" s="11"/>
      <c r="AI2" s="11"/>
      <c r="AJ2" s="11"/>
      <c r="AK2" s="11"/>
    </row>
    <row r="3" ht="13.5" customHeight="1">
      <c r="A3" s="11"/>
      <c r="B3" s="11"/>
      <c r="C3" s="11"/>
      <c r="D3" s="11"/>
      <c r="E3" s="11"/>
      <c r="F3" s="11"/>
      <c r="G3" s="11"/>
      <c r="H3" s="11"/>
      <c r="I3" s="11"/>
      <c r="J3" s="11"/>
      <c r="K3" s="11"/>
      <c r="L3" s="11"/>
      <c r="M3" s="11"/>
      <c r="N3" s="11"/>
      <c r="O3" s="11"/>
      <c r="P3" s="11"/>
      <c r="Q3" s="11"/>
      <c r="R3" s="11"/>
      <c r="S3" s="11"/>
      <c r="T3" s="11"/>
      <c r="U3" s="11"/>
      <c r="V3" s="11"/>
      <c r="W3" s="11"/>
      <c r="X3" s="11"/>
      <c r="Y3" s="11"/>
      <c r="Z3" s="11"/>
      <c r="AA3" s="189"/>
      <c r="AB3" s="11"/>
      <c r="AC3" s="264" t="s">
        <v>688</v>
      </c>
      <c r="AD3" s="11"/>
      <c r="AE3" s="11"/>
      <c r="AF3" s="11"/>
      <c r="AG3" s="11"/>
      <c r="AH3" s="11"/>
      <c r="AI3" s="11"/>
      <c r="AJ3" s="11"/>
      <c r="AK3" s="11"/>
    </row>
    <row r="4" ht="13.5" customHeight="1">
      <c r="A4" s="265" t="s">
        <v>1398</v>
      </c>
      <c r="Z4" s="11"/>
      <c r="AA4" s="189"/>
      <c r="AB4" s="11"/>
      <c r="AC4" s="266" t="s">
        <v>690</v>
      </c>
      <c r="AD4" s="11"/>
      <c r="AE4" s="11"/>
      <c r="AF4" s="11"/>
      <c r="AG4" s="11"/>
      <c r="AH4" s="11"/>
      <c r="AI4" s="11"/>
      <c r="AJ4" s="11"/>
      <c r="AK4" s="11"/>
    </row>
    <row r="5" ht="13.5" customHeight="1">
      <c r="A5" s="267" t="str">
        <f>IF('Task 1'!C7="","",'Task 1'!C7)</f>
        <v>SECA</v>
      </c>
      <c r="Z5" s="11"/>
      <c r="AA5" s="189"/>
      <c r="AB5" s="11"/>
      <c r="AC5" s="264" t="s">
        <v>692</v>
      </c>
      <c r="AD5" s="11"/>
      <c r="AE5" s="11"/>
      <c r="AF5" s="11"/>
      <c r="AG5" s="11"/>
      <c r="AH5" s="11"/>
      <c r="AI5" s="11"/>
      <c r="AJ5" s="11"/>
      <c r="AK5" s="11"/>
    </row>
    <row r="6" ht="3.0" customHeight="1">
      <c r="A6" s="267"/>
      <c r="B6" s="267"/>
      <c r="C6" s="267"/>
      <c r="D6" s="5"/>
      <c r="E6" s="5"/>
      <c r="F6" s="5"/>
      <c r="G6" s="5"/>
      <c r="H6" s="5"/>
      <c r="I6" s="5"/>
      <c r="J6" s="5"/>
      <c r="K6" s="5"/>
      <c r="L6" s="5"/>
      <c r="M6" s="5"/>
      <c r="N6" s="5"/>
      <c r="O6" s="5"/>
      <c r="P6" s="5"/>
      <c r="Q6" s="5"/>
      <c r="R6" s="5"/>
      <c r="S6" s="5"/>
      <c r="T6" s="5"/>
      <c r="U6" s="5"/>
      <c r="V6" s="5"/>
      <c r="W6" s="5"/>
      <c r="X6" s="5"/>
      <c r="Y6" s="5"/>
      <c r="Z6" s="11"/>
      <c r="AA6" s="189"/>
      <c r="AB6" s="11"/>
      <c r="AC6" s="264"/>
      <c r="AD6" s="11"/>
      <c r="AE6" s="11"/>
      <c r="AF6" s="11"/>
      <c r="AG6" s="11"/>
      <c r="AH6" s="11"/>
      <c r="AI6" s="11"/>
      <c r="AJ6" s="11"/>
      <c r="AK6" s="11"/>
    </row>
    <row r="7" ht="18.0" customHeight="1">
      <c r="A7" s="268" t="s">
        <v>608</v>
      </c>
      <c r="B7" s="269" t="s">
        <v>679</v>
      </c>
      <c r="G7" s="270" t="str">
        <f>IF('Task 1'!B7="","",'Task 1'!B7)</f>
        <v>2019-2020</v>
      </c>
      <c r="I7" s="271" t="s">
        <v>36</v>
      </c>
      <c r="L7" s="269" t="str">
        <f>IF('Task 1'!F7="","",'Task 1'!F7)</f>
        <v>H92588</v>
      </c>
      <c r="S7" s="271" t="s">
        <v>39</v>
      </c>
      <c r="U7" s="269" t="str">
        <f>IF('Task 1'!J7="","",'Task 1'!J7)</f>
        <v>27 North</v>
      </c>
      <c r="X7" s="271" t="s">
        <v>38</v>
      </c>
      <c r="Y7" s="270">
        <f>IF('Task 1'!I7="","",'Task 1'!I7)</f>
        <v>16</v>
      </c>
      <c r="Z7" s="195"/>
      <c r="AA7" s="193"/>
      <c r="AB7" s="195"/>
      <c r="AC7" s="195"/>
      <c r="AD7" s="195"/>
      <c r="AE7" s="195"/>
      <c r="AF7" s="195"/>
      <c r="AG7" s="195"/>
      <c r="AH7" s="195"/>
      <c r="AI7" s="195"/>
      <c r="AJ7" s="195"/>
      <c r="AK7" s="195"/>
    </row>
    <row r="8" ht="3.0" customHeight="1">
      <c r="A8" s="236"/>
      <c r="B8" s="11"/>
      <c r="C8" s="11"/>
      <c r="D8" s="11"/>
      <c r="E8" s="11"/>
      <c r="F8" s="11"/>
      <c r="G8" s="11"/>
      <c r="H8" s="11"/>
      <c r="I8" s="11"/>
      <c r="J8" s="11"/>
      <c r="K8" s="11"/>
      <c r="L8" s="11"/>
      <c r="M8" s="11"/>
      <c r="N8" s="11"/>
      <c r="O8" s="11"/>
      <c r="P8" s="11"/>
      <c r="Q8" s="11"/>
      <c r="R8" s="11"/>
      <c r="S8" s="11"/>
      <c r="T8" s="11"/>
      <c r="U8" s="11"/>
      <c r="V8" s="11"/>
      <c r="W8" s="11"/>
      <c r="X8" s="11"/>
      <c r="Y8" s="11"/>
      <c r="Z8" s="11"/>
      <c r="AA8" s="189" t="s">
        <v>693</v>
      </c>
      <c r="AD8" s="11"/>
      <c r="AE8" s="11"/>
      <c r="AF8" s="11"/>
      <c r="AG8" s="11"/>
      <c r="AH8" s="11"/>
      <c r="AI8" s="11"/>
      <c r="AJ8" s="11"/>
      <c r="AK8" s="11"/>
    </row>
    <row r="9" ht="13.5" customHeight="1">
      <c r="A9" s="272" t="s">
        <v>694</v>
      </c>
      <c r="B9" s="273"/>
      <c r="C9" s="273"/>
      <c r="D9" s="273"/>
      <c r="E9" s="273"/>
      <c r="F9" s="273"/>
      <c r="G9" s="273"/>
      <c r="H9" s="273"/>
      <c r="I9" s="273"/>
      <c r="J9" s="273"/>
      <c r="K9" s="273"/>
      <c r="L9" s="273"/>
      <c r="M9" s="273"/>
      <c r="N9" s="273"/>
      <c r="O9" s="273"/>
      <c r="P9" s="273"/>
      <c r="Q9" s="273"/>
      <c r="R9" s="273"/>
      <c r="S9" s="273"/>
      <c r="T9" s="273"/>
      <c r="U9" s="273"/>
      <c r="V9" s="273"/>
      <c r="W9" s="273"/>
      <c r="X9" s="273"/>
      <c r="Y9" s="274"/>
      <c r="Z9" s="11"/>
      <c r="AA9" s="189"/>
      <c r="AB9" s="11"/>
      <c r="AC9" s="264" t="s">
        <v>695</v>
      </c>
      <c r="AD9" s="11"/>
      <c r="AE9" s="11"/>
      <c r="AF9" s="11"/>
      <c r="AG9" s="11"/>
      <c r="AH9" s="11"/>
      <c r="AI9" s="11"/>
      <c r="AJ9" s="11"/>
      <c r="AK9" s="11"/>
    </row>
    <row r="10" ht="13.5" customHeight="1">
      <c r="A10" s="275" t="s">
        <v>696</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7"/>
      <c r="Z10" s="11"/>
      <c r="AA10" s="189"/>
      <c r="AB10" s="11"/>
      <c r="AC10" s="264"/>
      <c r="AD10" s="11"/>
      <c r="AE10" s="11"/>
      <c r="AF10" s="11"/>
      <c r="AG10" s="11"/>
      <c r="AH10" s="11"/>
      <c r="AI10" s="11"/>
      <c r="AJ10" s="11"/>
      <c r="AK10" s="11"/>
    </row>
    <row r="11" ht="13.5" customHeight="1">
      <c r="A11" s="11"/>
      <c r="B11" s="11"/>
      <c r="C11" s="278" t="s">
        <v>1399</v>
      </c>
      <c r="D11" s="279">
        <f>September!D11</f>
        <v>149</v>
      </c>
      <c r="E11" s="25"/>
      <c r="F11" s="11"/>
      <c r="G11" s="278" t="s">
        <v>1400</v>
      </c>
      <c r="I11" s="279">
        <f>February!I11+March!R11</f>
        <v>100</v>
      </c>
      <c r="J11" s="25"/>
      <c r="K11" s="280" t="s">
        <v>1401</v>
      </c>
      <c r="R11" s="279"/>
      <c r="S11" s="25"/>
      <c r="T11" s="281" t="s">
        <v>700</v>
      </c>
      <c r="W11" s="282"/>
      <c r="X11" s="278" t="s">
        <v>701</v>
      </c>
      <c r="Y11" s="283"/>
      <c r="Z11" s="11"/>
      <c r="AA11" s="189"/>
      <c r="AB11" s="11"/>
      <c r="AC11" s="284" t="s">
        <v>1402</v>
      </c>
      <c r="AD11" s="11"/>
      <c r="AE11" s="11"/>
      <c r="AF11" s="11"/>
      <c r="AG11" s="11"/>
      <c r="AH11" s="11"/>
      <c r="AI11" s="11"/>
      <c r="AJ11" s="11"/>
      <c r="AK11" s="11"/>
    </row>
    <row r="12" ht="8.25" customHeight="1">
      <c r="A12" s="284"/>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t="s">
        <v>1403</v>
      </c>
      <c r="AD12" s="284"/>
      <c r="AE12" s="284"/>
      <c r="AF12" s="284"/>
      <c r="AG12" s="284"/>
      <c r="AH12" s="284"/>
      <c r="AI12" s="284"/>
      <c r="AJ12" s="284"/>
      <c r="AK12" s="284"/>
    </row>
    <row r="13" ht="12.0" customHeight="1">
      <c r="A13" s="278" t="s">
        <v>953</v>
      </c>
      <c r="N13" s="279" t="str">
        <f>'Task 1'!I36</f>
        <v>No</v>
      </c>
      <c r="O13" s="25"/>
      <c r="P13" s="278" t="s">
        <v>954</v>
      </c>
      <c r="Y13" s="279" t="str">
        <f>'Task 1'!I37</f>
        <v>No</v>
      </c>
      <c r="Z13" s="285"/>
      <c r="AA13" s="285"/>
      <c r="AB13" s="285"/>
      <c r="AC13" s="286" t="s">
        <v>1404</v>
      </c>
      <c r="AD13" s="284"/>
      <c r="AE13" s="284"/>
      <c r="AF13" s="284"/>
      <c r="AG13" s="284"/>
      <c r="AH13" s="284"/>
      <c r="AI13" s="284"/>
      <c r="AJ13" s="284"/>
      <c r="AK13" s="284"/>
    </row>
    <row r="14" ht="12.0" customHeight="1">
      <c r="A14" s="257" t="s">
        <v>707</v>
      </c>
      <c r="B14" s="8"/>
      <c r="C14" s="8"/>
      <c r="D14" s="8"/>
      <c r="E14" s="8"/>
      <c r="F14" s="8"/>
      <c r="G14" s="8"/>
      <c r="H14" s="8"/>
      <c r="I14" s="8"/>
      <c r="J14" s="8"/>
      <c r="K14" s="8"/>
      <c r="L14" s="8"/>
      <c r="M14" s="8"/>
      <c r="N14" s="8"/>
      <c r="O14" s="8"/>
      <c r="P14" s="8"/>
      <c r="Q14" s="8"/>
      <c r="R14" s="8"/>
      <c r="S14" s="8"/>
      <c r="T14" s="8"/>
      <c r="U14" s="8"/>
      <c r="V14" s="8"/>
      <c r="W14" s="8"/>
      <c r="X14" s="8"/>
      <c r="Y14" s="10"/>
      <c r="Z14" s="11"/>
      <c r="AA14" s="11"/>
      <c r="AB14" s="11"/>
      <c r="AC14" s="11"/>
      <c r="AD14" s="11"/>
      <c r="AE14" s="11"/>
      <c r="AF14" s="11"/>
      <c r="AG14" s="11"/>
      <c r="AH14" s="11"/>
      <c r="AI14" s="11"/>
      <c r="AJ14" s="11"/>
      <c r="AK14" s="11"/>
    </row>
    <row r="15" ht="12.0" customHeight="1">
      <c r="A15" s="224" t="s">
        <v>708</v>
      </c>
      <c r="I15" s="287" t="str">
        <f>'Task 1'!I38</f>
        <v>Yes</v>
      </c>
      <c r="J15" s="258" t="s">
        <v>709</v>
      </c>
      <c r="Q15" s="287" t="str">
        <f>'Task 1'!I39</f>
        <v>No</v>
      </c>
      <c r="R15" s="25"/>
      <c r="S15" s="258" t="s">
        <v>710</v>
      </c>
      <c r="Y15" s="287" t="s">
        <v>72</v>
      </c>
      <c r="Z15" s="189"/>
      <c r="AA15" s="189"/>
      <c r="AB15" s="189"/>
      <c r="AC15" s="189"/>
      <c r="AD15" s="189"/>
      <c r="AE15" s="189"/>
      <c r="AF15" s="189"/>
      <c r="AG15" s="189"/>
      <c r="AH15" s="189"/>
      <c r="AI15" s="189"/>
      <c r="AJ15" s="189"/>
      <c r="AK15" s="189"/>
    </row>
    <row r="16" ht="3.0" customHeight="1">
      <c r="A16" s="285"/>
      <c r="B16" s="285"/>
      <c r="C16" s="285"/>
      <c r="D16" s="285"/>
      <c r="E16" s="285"/>
      <c r="F16" s="285"/>
      <c r="G16" s="285"/>
      <c r="H16" s="285"/>
      <c r="I16" s="285"/>
      <c r="J16" s="285"/>
      <c r="K16" s="285"/>
      <c r="L16" s="285"/>
      <c r="M16" s="11"/>
      <c r="N16" s="278"/>
      <c r="O16" s="278"/>
      <c r="P16" s="278"/>
      <c r="Q16" s="278"/>
      <c r="R16" s="278"/>
      <c r="S16" s="278"/>
      <c r="T16" s="278"/>
      <c r="U16" s="278"/>
      <c r="V16" s="278"/>
      <c r="W16" s="278"/>
      <c r="X16" s="278"/>
      <c r="Y16" s="285"/>
      <c r="Z16" s="189"/>
      <c r="AA16" s="189"/>
      <c r="AB16" s="189"/>
      <c r="AC16" s="288"/>
      <c r="AD16" s="189"/>
      <c r="AE16" s="189"/>
      <c r="AF16" s="189"/>
      <c r="AG16" s="189"/>
      <c r="AH16" s="189"/>
      <c r="AI16" s="189"/>
      <c r="AJ16" s="189"/>
      <c r="AK16" s="189"/>
    </row>
    <row r="17" ht="12.0" customHeight="1">
      <c r="A17" s="257" t="s">
        <v>711</v>
      </c>
      <c r="B17" s="8"/>
      <c r="C17" s="8"/>
      <c r="D17" s="8"/>
      <c r="E17" s="10"/>
      <c r="F17" s="289" t="s">
        <v>713</v>
      </c>
      <c r="G17" s="10"/>
      <c r="H17" s="291" t="s">
        <v>715</v>
      </c>
      <c r="I17" s="289" t="s">
        <v>716</v>
      </c>
      <c r="J17" s="10"/>
      <c r="K17" s="289" t="s">
        <v>717</v>
      </c>
      <c r="L17" s="10"/>
      <c r="M17" s="289" t="s">
        <v>718</v>
      </c>
      <c r="N17" s="10"/>
      <c r="O17" s="183"/>
      <c r="P17" s="291"/>
      <c r="Q17" s="291"/>
      <c r="R17" s="257" t="s">
        <v>719</v>
      </c>
      <c r="S17" s="8"/>
      <c r="T17" s="8"/>
      <c r="U17" s="8"/>
      <c r="V17" s="8"/>
      <c r="W17" s="10"/>
      <c r="X17" s="291" t="s">
        <v>720</v>
      </c>
      <c r="Y17" s="292" t="s">
        <v>721</v>
      </c>
      <c r="Z17" s="189"/>
      <c r="AA17" s="189"/>
      <c r="AB17" s="189"/>
      <c r="AC17" s="288"/>
      <c r="AD17" s="189"/>
      <c r="AE17" s="189"/>
      <c r="AF17" s="189"/>
      <c r="AG17" s="189"/>
      <c r="AH17" s="189"/>
      <c r="AI17" s="189"/>
      <c r="AJ17" s="189"/>
      <c r="AK17" s="189"/>
    </row>
    <row r="18" ht="10.5" customHeight="1">
      <c r="A18" s="190" t="s">
        <v>1405</v>
      </c>
      <c r="F18" s="287"/>
      <c r="G18" s="293"/>
      <c r="H18" s="294"/>
      <c r="I18" s="296"/>
      <c r="J18" s="293"/>
      <c r="K18" s="296"/>
      <c r="L18" s="293"/>
      <c r="M18" s="296"/>
      <c r="N18" s="25"/>
      <c r="O18" s="11"/>
      <c r="P18" s="205"/>
      <c r="Q18" s="205"/>
      <c r="R18" s="189" t="s">
        <v>725</v>
      </c>
      <c r="X18" s="418" t="s">
        <v>854</v>
      </c>
      <c r="Y18" s="25"/>
      <c r="Z18" s="189"/>
      <c r="AA18" s="11" t="s">
        <v>665</v>
      </c>
      <c r="AB18" s="189"/>
      <c r="AC18" s="288"/>
      <c r="AD18" s="189"/>
      <c r="AE18" s="189"/>
      <c r="AF18" s="189"/>
      <c r="AG18" s="189"/>
      <c r="AH18" s="189"/>
      <c r="AI18" s="189"/>
      <c r="AJ18" s="189"/>
      <c r="AK18" s="189"/>
    </row>
    <row r="19" ht="10.5" customHeight="1">
      <c r="A19" s="224" t="s">
        <v>727</v>
      </c>
      <c r="F19" s="299">
        <v>0.0</v>
      </c>
      <c r="G19" s="129"/>
      <c r="H19" s="300">
        <v>0.0</v>
      </c>
      <c r="I19" s="302">
        <v>0.0</v>
      </c>
      <c r="J19" s="129"/>
      <c r="K19" s="302">
        <v>0.0</v>
      </c>
      <c r="L19" s="129"/>
      <c r="M19" s="302">
        <v>0.0</v>
      </c>
      <c r="N19" s="128"/>
      <c r="O19" s="189"/>
      <c r="P19" s="189"/>
      <c r="Q19" s="189"/>
      <c r="R19" s="189" t="s">
        <v>728</v>
      </c>
      <c r="X19" s="306" t="s">
        <v>72</v>
      </c>
      <c r="Y19" s="296">
        <v>0.0</v>
      </c>
      <c r="Z19" s="189"/>
      <c r="AA19" s="189" t="s">
        <v>668</v>
      </c>
      <c r="AB19" s="189"/>
      <c r="AC19" s="288"/>
      <c r="AD19" s="189"/>
      <c r="AE19" s="189"/>
      <c r="AF19" s="189"/>
      <c r="AG19" s="189"/>
      <c r="AH19" s="189"/>
      <c r="AI19" s="189"/>
      <c r="AJ19" s="189"/>
      <c r="AK19" s="189"/>
    </row>
    <row r="20" ht="10.5" customHeight="1">
      <c r="A20" s="224" t="s">
        <v>1406</v>
      </c>
      <c r="F20" s="299" t="s">
        <v>72</v>
      </c>
      <c r="G20" s="129"/>
      <c r="H20" s="300" t="s">
        <v>72</v>
      </c>
      <c r="I20" s="302" t="s">
        <v>72</v>
      </c>
      <c r="J20" s="128"/>
      <c r="K20" s="302" t="s">
        <v>72</v>
      </c>
      <c r="L20" s="128"/>
      <c r="M20" s="302" t="s">
        <v>72</v>
      </c>
      <c r="N20" s="128"/>
      <c r="O20" s="189"/>
      <c r="P20" s="189"/>
      <c r="Q20" s="189"/>
      <c r="R20" s="189" t="s">
        <v>731</v>
      </c>
      <c r="X20" s="305" t="s">
        <v>72</v>
      </c>
      <c r="Y20" s="302">
        <v>0.0</v>
      </c>
      <c r="Z20" s="189"/>
      <c r="AA20" s="189" t="s">
        <v>732</v>
      </c>
      <c r="AB20" s="189"/>
      <c r="AC20" s="189"/>
      <c r="AD20" s="189"/>
      <c r="AE20" s="189"/>
      <c r="AF20" s="189"/>
      <c r="AG20" s="189"/>
      <c r="AH20" s="189"/>
      <c r="AI20" s="189"/>
      <c r="AJ20" s="189"/>
      <c r="AK20" s="189"/>
    </row>
    <row r="21" ht="10.5" customHeight="1">
      <c r="A21" s="224" t="s">
        <v>1407</v>
      </c>
      <c r="F21" s="299" t="s">
        <v>72</v>
      </c>
      <c r="G21" s="129"/>
      <c r="H21" s="300" t="s">
        <v>72</v>
      </c>
      <c r="I21" s="302" t="s">
        <v>72</v>
      </c>
      <c r="J21" s="128"/>
      <c r="K21" s="302" t="s">
        <v>72</v>
      </c>
      <c r="L21" s="128"/>
      <c r="M21" s="302" t="s">
        <v>72</v>
      </c>
      <c r="N21" s="128"/>
      <c r="O21" s="189"/>
      <c r="P21" s="189"/>
      <c r="Q21" s="189"/>
      <c r="R21" s="189" t="s">
        <v>736</v>
      </c>
      <c r="X21" s="305" t="s">
        <v>72</v>
      </c>
      <c r="Y21" s="302">
        <v>0.0</v>
      </c>
      <c r="Z21" s="189"/>
      <c r="AA21" s="189" t="s">
        <v>737</v>
      </c>
      <c r="AB21" s="189"/>
      <c r="AC21" s="288"/>
      <c r="AD21" s="189"/>
      <c r="AE21" s="189"/>
      <c r="AF21" s="189"/>
      <c r="AG21" s="189"/>
      <c r="AH21" s="189"/>
      <c r="AI21" s="189"/>
      <c r="AJ21" s="189"/>
      <c r="AK21" s="189"/>
    </row>
    <row r="22" ht="10.5" customHeight="1">
      <c r="A22" s="224" t="s">
        <v>1408</v>
      </c>
      <c r="F22" s="299" t="s">
        <v>72</v>
      </c>
      <c r="G22" s="129"/>
      <c r="H22" s="300" t="s">
        <v>72</v>
      </c>
      <c r="I22" s="302" t="s">
        <v>72</v>
      </c>
      <c r="J22" s="128"/>
      <c r="K22" s="302" t="s">
        <v>72</v>
      </c>
      <c r="L22" s="128"/>
      <c r="M22" s="302" t="s">
        <v>72</v>
      </c>
      <c r="N22" s="128"/>
      <c r="O22" s="189"/>
      <c r="P22" s="189"/>
      <c r="Q22" s="189"/>
      <c r="R22" s="189" t="s">
        <v>1409</v>
      </c>
      <c r="X22" s="306" t="s">
        <v>72</v>
      </c>
      <c r="Y22" s="287">
        <v>0.0</v>
      </c>
      <c r="Z22" s="189"/>
      <c r="AA22" s="189" t="s">
        <v>670</v>
      </c>
      <c r="AB22" s="204" t="s">
        <v>72</v>
      </c>
      <c r="AC22" s="288"/>
      <c r="AD22" s="189"/>
      <c r="AE22" s="189"/>
      <c r="AF22" s="189"/>
      <c r="AG22" s="189"/>
      <c r="AH22" s="189"/>
      <c r="AI22" s="189"/>
      <c r="AJ22" s="189"/>
      <c r="AK22" s="189"/>
    </row>
    <row r="23" ht="10.5" customHeight="1">
      <c r="A23" s="224" t="s">
        <v>1410</v>
      </c>
      <c r="F23" s="299" t="s">
        <v>72</v>
      </c>
      <c r="G23" s="129"/>
      <c r="H23" s="300" t="s">
        <v>72</v>
      </c>
      <c r="I23" s="302" t="s">
        <v>72</v>
      </c>
      <c r="J23" s="128"/>
      <c r="K23" s="302" t="s">
        <v>72</v>
      </c>
      <c r="L23" s="128"/>
      <c r="M23" s="302" t="s">
        <v>72</v>
      </c>
      <c r="N23" s="128"/>
      <c r="O23" s="189"/>
      <c r="P23" s="189"/>
      <c r="Q23" s="189"/>
      <c r="R23" s="307" t="s">
        <v>742</v>
      </c>
      <c r="S23" s="8"/>
      <c r="T23" s="8"/>
      <c r="U23" s="8"/>
      <c r="V23" s="8"/>
      <c r="W23" s="10"/>
      <c r="X23" s="309" t="s">
        <v>743</v>
      </c>
      <c r="Y23" s="311" t="s">
        <v>746</v>
      </c>
      <c r="Z23" s="189"/>
      <c r="AA23" s="11" t="s">
        <v>673</v>
      </c>
      <c r="AB23" s="204" t="s">
        <v>747</v>
      </c>
      <c r="AC23" s="288"/>
      <c r="AD23" s="189"/>
      <c r="AE23" s="189"/>
      <c r="AF23" s="189"/>
      <c r="AG23" s="189"/>
      <c r="AH23" s="189"/>
      <c r="AI23" s="189"/>
      <c r="AJ23" s="189"/>
      <c r="AK23" s="189"/>
    </row>
    <row r="24" ht="10.5" customHeight="1">
      <c r="A24" s="224" t="s">
        <v>1411</v>
      </c>
      <c r="F24" s="312" t="s">
        <v>72</v>
      </c>
      <c r="G24" s="129"/>
      <c r="H24" s="313" t="s">
        <v>72</v>
      </c>
      <c r="I24" s="314" t="s">
        <v>72</v>
      </c>
      <c r="J24" s="129"/>
      <c r="K24" s="314" t="s">
        <v>72</v>
      </c>
      <c r="L24" s="129"/>
      <c r="M24" s="314" t="s">
        <v>72</v>
      </c>
      <c r="N24" s="128"/>
      <c r="O24" s="189"/>
      <c r="P24" s="189"/>
      <c r="Q24" s="189"/>
      <c r="R24" s="189" t="s">
        <v>750</v>
      </c>
      <c r="X24" s="305" t="s">
        <v>72</v>
      </c>
      <c r="Y24" s="305" t="s">
        <v>72</v>
      </c>
      <c r="Z24" s="189"/>
      <c r="AA24" s="11" t="s">
        <v>675</v>
      </c>
      <c r="AB24" s="204" t="s">
        <v>751</v>
      </c>
      <c r="AC24" s="288"/>
      <c r="AD24" s="189"/>
      <c r="AE24" s="189"/>
      <c r="AF24" s="189"/>
      <c r="AG24" s="189"/>
      <c r="AH24" s="189"/>
      <c r="AI24" s="189"/>
      <c r="AJ24" s="189"/>
      <c r="AK24" s="189"/>
    </row>
    <row r="25" ht="10.5" customHeight="1">
      <c r="A25" s="190" t="s">
        <v>1412</v>
      </c>
      <c r="F25" s="419" t="s">
        <v>737</v>
      </c>
      <c r="G25" s="129"/>
      <c r="H25" s="300"/>
      <c r="I25" s="302"/>
      <c r="J25" s="129"/>
      <c r="K25" s="302"/>
      <c r="L25" s="129"/>
      <c r="M25" s="302"/>
      <c r="N25" s="128"/>
      <c r="O25" s="315"/>
      <c r="R25" s="189" t="s">
        <v>753</v>
      </c>
      <c r="X25" s="305" t="s">
        <v>72</v>
      </c>
      <c r="Y25" s="305" t="s">
        <v>72</v>
      </c>
      <c r="Z25" s="189"/>
      <c r="AA25" s="11" t="s">
        <v>754</v>
      </c>
      <c r="AB25" s="204" t="s">
        <v>755</v>
      </c>
      <c r="AC25" s="288"/>
      <c r="AD25" s="189"/>
      <c r="AE25" s="189"/>
      <c r="AF25" s="189"/>
      <c r="AG25" s="189"/>
      <c r="AH25" s="189"/>
      <c r="AI25" s="189"/>
      <c r="AJ25" s="189"/>
      <c r="AK25" s="189"/>
    </row>
    <row r="26" ht="10.5" customHeight="1">
      <c r="A26" s="190" t="s">
        <v>1413</v>
      </c>
      <c r="F26" s="299"/>
      <c r="G26" s="129"/>
      <c r="H26" s="300"/>
      <c r="I26" s="302"/>
      <c r="J26" s="129"/>
      <c r="K26" s="302"/>
      <c r="L26" s="129"/>
      <c r="M26" s="302"/>
      <c r="N26" s="128"/>
      <c r="R26" s="189" t="s">
        <v>758</v>
      </c>
      <c r="X26" s="305" t="s">
        <v>72</v>
      </c>
      <c r="Y26" s="305" t="s">
        <v>72</v>
      </c>
      <c r="Z26" s="11"/>
      <c r="AA26" s="11" t="s">
        <v>759</v>
      </c>
      <c r="AB26" s="204" t="s">
        <v>760</v>
      </c>
      <c r="AC26" s="264"/>
      <c r="AD26" s="11"/>
      <c r="AE26" s="11"/>
      <c r="AF26" s="11"/>
      <c r="AG26" s="11"/>
      <c r="AH26" s="11"/>
      <c r="AI26" s="11"/>
      <c r="AJ26" s="11"/>
      <c r="AK26" s="11"/>
    </row>
    <row r="27" ht="10.5" customHeight="1">
      <c r="A27" s="190" t="s">
        <v>1414</v>
      </c>
      <c r="F27" s="299"/>
      <c r="G27" s="129"/>
      <c r="H27" s="300"/>
      <c r="I27" s="302"/>
      <c r="J27" s="129"/>
      <c r="K27" s="302"/>
      <c r="L27" s="129"/>
      <c r="M27" s="302"/>
      <c r="N27" s="128"/>
      <c r="R27" s="187" t="s">
        <v>625</v>
      </c>
      <c r="S27" s="187"/>
      <c r="T27" s="187"/>
      <c r="U27" s="187"/>
      <c r="V27" s="187"/>
      <c r="W27" s="187"/>
      <c r="X27" s="305" t="s">
        <v>72</v>
      </c>
      <c r="Y27" s="305" t="s">
        <v>72</v>
      </c>
      <c r="Z27" s="11"/>
      <c r="AA27" s="11" t="s">
        <v>765</v>
      </c>
      <c r="AB27" s="204" t="s">
        <v>766</v>
      </c>
      <c r="AC27" s="264"/>
      <c r="AD27" s="11"/>
      <c r="AE27" s="11"/>
      <c r="AF27" s="11"/>
      <c r="AG27" s="11"/>
      <c r="AH27" s="11"/>
      <c r="AI27" s="11"/>
      <c r="AJ27" s="11"/>
      <c r="AK27" s="11"/>
    </row>
    <row r="28" ht="10.5" customHeight="1">
      <c r="A28" s="224" t="s">
        <v>1415</v>
      </c>
      <c r="F28" s="299" t="s">
        <v>72</v>
      </c>
      <c r="G28" s="129"/>
      <c r="H28" s="300" t="s">
        <v>72</v>
      </c>
      <c r="I28" s="302" t="s">
        <v>72</v>
      </c>
      <c r="J28" s="128"/>
      <c r="K28" s="302" t="s">
        <v>72</v>
      </c>
      <c r="L28" s="128"/>
      <c r="M28" s="302" t="s">
        <v>72</v>
      </c>
      <c r="N28" s="128"/>
      <c r="R28" s="189" t="s">
        <v>771</v>
      </c>
      <c r="X28" s="305" t="s">
        <v>72</v>
      </c>
      <c r="Y28" s="305" t="s">
        <v>72</v>
      </c>
      <c r="Z28" s="189"/>
      <c r="AA28" s="11" t="s">
        <v>772</v>
      </c>
      <c r="AB28" s="204" t="s">
        <v>773</v>
      </c>
      <c r="AC28" s="288"/>
      <c r="AD28" s="189"/>
      <c r="AE28" s="189"/>
      <c r="AF28" s="189"/>
      <c r="AG28" s="189"/>
      <c r="AH28" s="189"/>
      <c r="AI28" s="189"/>
      <c r="AJ28" s="189"/>
      <c r="AK28" s="189"/>
    </row>
    <row r="29" ht="11.25" customHeight="1">
      <c r="A29" s="193" t="s">
        <v>774</v>
      </c>
      <c r="R29" s="183" t="s">
        <v>775</v>
      </c>
      <c r="S29" s="183"/>
      <c r="T29" s="183"/>
      <c r="U29" s="183"/>
      <c r="V29" s="183"/>
      <c r="W29" s="317" t="s">
        <v>628</v>
      </c>
      <c r="X29" s="318" t="s">
        <v>721</v>
      </c>
      <c r="Y29" s="292" t="s">
        <v>52</v>
      </c>
      <c r="Z29" s="189"/>
      <c r="AA29" s="11" t="s">
        <v>776</v>
      </c>
      <c r="AB29" s="204" t="s">
        <v>777</v>
      </c>
      <c r="AC29" s="288"/>
      <c r="AD29" s="189"/>
      <c r="AE29" s="189"/>
      <c r="AF29" s="189"/>
      <c r="AG29" s="189"/>
      <c r="AH29" s="189"/>
      <c r="AI29" s="189"/>
      <c r="AJ29" s="189"/>
      <c r="AK29" s="189"/>
    </row>
    <row r="30" ht="3.0" hidden="1" customHeight="1">
      <c r="A30" s="11"/>
      <c r="B30" s="11"/>
      <c r="C30" s="11"/>
      <c r="D30" s="11"/>
      <c r="E30" s="11"/>
      <c r="F30" s="11"/>
      <c r="G30" s="11"/>
      <c r="H30" s="11"/>
      <c r="I30" s="11"/>
      <c r="J30" s="11"/>
      <c r="K30" s="11"/>
      <c r="L30" s="11"/>
      <c r="M30" s="11"/>
      <c r="N30" s="11"/>
      <c r="O30" s="11"/>
      <c r="P30" s="11"/>
      <c r="Q30" s="11"/>
      <c r="R30" s="11"/>
      <c r="S30" s="11"/>
      <c r="T30" s="11"/>
      <c r="U30" s="11"/>
      <c r="V30" s="11"/>
      <c r="W30" s="11"/>
      <c r="X30" s="319"/>
      <c r="Y30" s="11"/>
      <c r="Z30" s="189"/>
      <c r="AA30" s="189" t="s">
        <v>723</v>
      </c>
      <c r="AB30" s="189"/>
      <c r="AC30" s="288"/>
      <c r="AD30" s="189"/>
      <c r="AE30" s="189"/>
      <c r="AF30" s="189"/>
      <c r="AG30" s="189"/>
      <c r="AH30" s="189"/>
      <c r="AI30" s="189"/>
      <c r="AJ30" s="189"/>
      <c r="AK30" s="189"/>
    </row>
    <row r="31" ht="11.25" customHeight="1">
      <c r="A31" s="257" t="s">
        <v>780</v>
      </c>
      <c r="B31" s="8"/>
      <c r="C31" s="8"/>
      <c r="D31" s="8"/>
      <c r="E31" s="8"/>
      <c r="F31" s="8"/>
      <c r="G31" s="8"/>
      <c r="H31" s="10"/>
      <c r="I31" s="186" t="s">
        <v>784</v>
      </c>
      <c r="J31" s="8"/>
      <c r="K31" s="8"/>
      <c r="L31" s="8"/>
      <c r="M31" s="10"/>
      <c r="N31" s="289"/>
      <c r="O31" s="8"/>
      <c r="P31" s="8"/>
      <c r="Q31" s="10"/>
      <c r="R31" s="189" t="s">
        <v>790</v>
      </c>
      <c r="X31" s="321">
        <v>0.0</v>
      </c>
      <c r="Y31" s="296" t="s">
        <v>72</v>
      </c>
      <c r="Z31" s="189"/>
      <c r="AA31" s="11" t="s">
        <v>791</v>
      </c>
      <c r="AB31" s="189"/>
      <c r="AC31" s="288"/>
      <c r="AD31" s="189"/>
      <c r="AE31" s="189"/>
      <c r="AF31" s="189"/>
      <c r="AG31" s="189"/>
      <c r="AH31" s="189"/>
      <c r="AI31" s="189"/>
      <c r="AJ31" s="189"/>
      <c r="AK31" s="189"/>
    </row>
    <row r="32" ht="10.5" customHeight="1">
      <c r="A32" s="189" t="s">
        <v>792</v>
      </c>
      <c r="H32" s="287">
        <v>0.0</v>
      </c>
      <c r="I32" s="189" t="s">
        <v>793</v>
      </c>
      <c r="P32" s="287" t="s">
        <v>72</v>
      </c>
      <c r="Q32" s="25"/>
      <c r="R32" s="187" t="s">
        <v>794</v>
      </c>
      <c r="X32" s="321">
        <v>0.0</v>
      </c>
      <c r="Y32" s="296" t="s">
        <v>72</v>
      </c>
      <c r="Z32" s="11"/>
      <c r="AA32" s="11" t="s">
        <v>795</v>
      </c>
      <c r="AB32" s="11"/>
      <c r="AC32" s="264"/>
      <c r="AD32" s="11"/>
      <c r="AE32" s="11"/>
      <c r="AF32" s="11"/>
      <c r="AG32" s="11"/>
      <c r="AH32" s="11"/>
      <c r="AI32" s="11"/>
      <c r="AJ32" s="11"/>
      <c r="AK32" s="11"/>
    </row>
    <row r="33" ht="10.5" customHeight="1">
      <c r="A33" s="189" t="s">
        <v>796</v>
      </c>
      <c r="H33" s="287" t="s">
        <v>72</v>
      </c>
      <c r="I33" s="189" t="s">
        <v>797</v>
      </c>
      <c r="P33" s="287" t="s">
        <v>72</v>
      </c>
      <c r="Q33" s="25"/>
      <c r="R33" s="189" t="s">
        <v>798</v>
      </c>
      <c r="S33" s="189"/>
      <c r="T33" s="189"/>
      <c r="U33" s="189"/>
      <c r="V33" s="189"/>
      <c r="W33" s="305" t="s">
        <v>72</v>
      </c>
      <c r="X33" s="321">
        <v>0.0</v>
      </c>
      <c r="Y33" s="296" t="s">
        <v>72</v>
      </c>
      <c r="Z33" s="11"/>
      <c r="AA33" s="189" t="s">
        <v>799</v>
      </c>
      <c r="AB33" s="189"/>
      <c r="AC33" s="264"/>
      <c r="AD33" s="11"/>
      <c r="AE33" s="11"/>
      <c r="AF33" s="11"/>
      <c r="AG33" s="11"/>
      <c r="AH33" s="11"/>
      <c r="AI33" s="11"/>
      <c r="AJ33" s="11"/>
      <c r="AK33" s="11"/>
    </row>
    <row r="34" ht="10.5" customHeight="1">
      <c r="A34" s="189" t="s">
        <v>801</v>
      </c>
      <c r="H34" s="299" t="s">
        <v>72</v>
      </c>
      <c r="I34" s="193" t="s">
        <v>802</v>
      </c>
      <c r="P34" s="322" t="s">
        <v>74</v>
      </c>
      <c r="Q34" s="25"/>
      <c r="R34" s="189" t="s">
        <v>803</v>
      </c>
      <c r="S34" s="189"/>
      <c r="T34" s="189"/>
      <c r="U34" s="189"/>
      <c r="V34" s="189"/>
      <c r="W34" s="306" t="s">
        <v>72</v>
      </c>
      <c r="X34" s="323">
        <v>0.0</v>
      </c>
      <c r="Y34" s="302" t="s">
        <v>72</v>
      </c>
      <c r="Z34" s="11"/>
      <c r="AA34" s="189" t="s">
        <v>804</v>
      </c>
      <c r="AB34" s="189" t="s">
        <v>72</v>
      </c>
      <c r="AC34" s="324"/>
      <c r="AD34" s="205"/>
      <c r="AE34" s="205"/>
      <c r="AF34" s="205"/>
      <c r="AG34" s="205"/>
      <c r="AH34" s="205"/>
      <c r="AI34" s="205"/>
      <c r="AJ34" s="205"/>
      <c r="AK34" s="205"/>
    </row>
    <row r="35" ht="10.5" customHeight="1">
      <c r="A35" s="189" t="s">
        <v>805</v>
      </c>
      <c r="H35" s="299" t="s">
        <v>72</v>
      </c>
      <c r="I35" s="189"/>
      <c r="P35" s="325"/>
      <c r="Q35" s="32"/>
      <c r="R35" s="189" t="s">
        <v>806</v>
      </c>
      <c r="S35" s="187"/>
      <c r="T35" s="187"/>
      <c r="U35" s="187"/>
      <c r="V35" s="187"/>
      <c r="W35" s="306" t="s">
        <v>72</v>
      </c>
      <c r="X35" s="326">
        <v>0.0</v>
      </c>
      <c r="Y35" s="296" t="s">
        <v>72</v>
      </c>
      <c r="Z35" s="11"/>
      <c r="AA35" s="189" t="s">
        <v>807</v>
      </c>
      <c r="AB35" s="189" t="s">
        <v>74</v>
      </c>
      <c r="AC35" s="288"/>
      <c r="AD35" s="189"/>
      <c r="AE35" s="189"/>
      <c r="AF35" s="189"/>
      <c r="AG35" s="189"/>
      <c r="AH35" s="189"/>
      <c r="AI35" s="189"/>
      <c r="AJ35" s="189"/>
      <c r="AK35" s="189"/>
    </row>
    <row r="36" ht="3.0"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89" t="s">
        <v>808</v>
      </c>
      <c r="AB36" s="189"/>
      <c r="AC36" s="288"/>
      <c r="AD36" s="189"/>
      <c r="AE36" s="189"/>
      <c r="AF36" s="189"/>
      <c r="AG36" s="189"/>
      <c r="AH36" s="189"/>
      <c r="AI36" s="189"/>
      <c r="AJ36" s="189"/>
      <c r="AK36" s="189"/>
    </row>
    <row r="37" ht="13.5" customHeight="1">
      <c r="A37" s="327" t="s">
        <v>809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4"/>
      <c r="Z37" s="205"/>
      <c r="AA37" s="189" t="s">
        <v>810</v>
      </c>
      <c r="AB37" s="189"/>
      <c r="AC37" s="205"/>
      <c r="AD37" s="205"/>
      <c r="AE37" s="205"/>
      <c r="AF37" s="205"/>
      <c r="AG37" s="205"/>
      <c r="AH37" s="205"/>
      <c r="AI37" s="205"/>
      <c r="AJ37" s="205"/>
      <c r="AK37" s="205"/>
    </row>
    <row r="38" ht="13.5" customHeight="1">
      <c r="A38" s="328"/>
      <c r="B38" s="32"/>
      <c r="C38" s="32"/>
      <c r="D38" s="32"/>
      <c r="E38" s="32"/>
      <c r="F38" s="32"/>
      <c r="G38" s="329"/>
      <c r="H38" s="330" t="s">
        <v>176</v>
      </c>
      <c r="I38" s="331"/>
      <c r="J38" s="332" t="s">
        <v>592</v>
      </c>
      <c r="K38" s="128"/>
      <c r="L38" s="128"/>
      <c r="M38" s="128"/>
      <c r="N38" s="128"/>
      <c r="O38" s="128"/>
      <c r="P38" s="128"/>
      <c r="Q38" s="128"/>
      <c r="R38" s="128"/>
      <c r="S38" s="128"/>
      <c r="T38" s="128"/>
      <c r="U38" s="331"/>
      <c r="V38" s="333" t="s">
        <v>657</v>
      </c>
      <c r="W38" s="25"/>
      <c r="X38" s="25"/>
      <c r="Y38" s="293"/>
      <c r="Z38" s="11"/>
      <c r="AA38" s="189" t="s">
        <v>811</v>
      </c>
      <c r="AB38" s="189"/>
      <c r="AC38" s="264"/>
      <c r="AD38" s="11"/>
      <c r="AE38" s="11"/>
      <c r="AF38" s="11"/>
      <c r="AG38" s="11"/>
      <c r="AH38" s="11"/>
      <c r="AI38" s="11"/>
      <c r="AJ38" s="11"/>
      <c r="AK38" s="11"/>
    </row>
    <row r="39" ht="54.0" customHeight="1">
      <c r="A39" s="189"/>
      <c r="B39" s="189"/>
      <c r="C39" s="189"/>
      <c r="D39" s="189"/>
      <c r="E39" s="189"/>
      <c r="F39" s="189"/>
      <c r="G39" s="189"/>
      <c r="H39" s="334" t="s">
        <v>812</v>
      </c>
      <c r="I39" s="335" t="s">
        <v>813</v>
      </c>
      <c r="J39" s="336" t="s">
        <v>814</v>
      </c>
      <c r="K39" s="337" t="s">
        <v>815</v>
      </c>
      <c r="L39" s="338" t="s">
        <v>816</v>
      </c>
      <c r="M39" s="339" t="s">
        <v>817</v>
      </c>
      <c r="N39" s="340" t="s">
        <v>818</v>
      </c>
      <c r="O39" s="341" t="s">
        <v>819</v>
      </c>
      <c r="P39" s="341" t="s">
        <v>820</v>
      </c>
      <c r="Q39" s="337" t="s">
        <v>821</v>
      </c>
      <c r="R39" s="342" t="s">
        <v>822</v>
      </c>
      <c r="S39" s="342" t="s">
        <v>823</v>
      </c>
      <c r="T39" s="342" t="s">
        <v>824</v>
      </c>
      <c r="U39" s="343" t="s">
        <v>825</v>
      </c>
      <c r="V39" s="344" t="s">
        <v>826</v>
      </c>
      <c r="W39" s="345" t="s">
        <v>827</v>
      </c>
      <c r="X39" s="343" t="s">
        <v>828</v>
      </c>
      <c r="Y39" s="346" t="s">
        <v>829</v>
      </c>
      <c r="Z39" s="11"/>
      <c r="AA39" s="189" t="s">
        <v>830</v>
      </c>
      <c r="AB39" s="189"/>
      <c r="AC39" s="264"/>
      <c r="AD39" s="11"/>
      <c r="AE39" s="11"/>
      <c r="AF39" s="11"/>
      <c r="AG39" s="11"/>
      <c r="AH39" s="11"/>
      <c r="AI39" s="11"/>
      <c r="AJ39" s="11"/>
      <c r="AK39" s="11"/>
    </row>
    <row r="40" ht="13.5" customHeight="1">
      <c r="A40" s="287"/>
      <c r="B40" s="347" t="s">
        <v>831</v>
      </c>
      <c r="C40" s="25"/>
      <c r="D40" s="25"/>
      <c r="E40" s="25"/>
      <c r="F40" s="25"/>
      <c r="G40" s="293"/>
      <c r="H40" s="348"/>
      <c r="I40" s="349"/>
      <c r="J40" s="350" t="s">
        <v>1416</v>
      </c>
      <c r="K40" s="128"/>
      <c r="L40" s="128"/>
      <c r="M40" s="128"/>
      <c r="N40" s="128"/>
      <c r="O40" s="128"/>
      <c r="P40" s="128"/>
      <c r="Q40" s="128"/>
      <c r="R40" s="128"/>
      <c r="S40" s="128"/>
      <c r="T40" s="128"/>
      <c r="U40" s="128"/>
      <c r="V40" s="331"/>
      <c r="W40" s="350" t="s">
        <v>835</v>
      </c>
      <c r="X40" s="331"/>
      <c r="Y40" s="293"/>
      <c r="Z40" s="11"/>
      <c r="AA40" s="189" t="s">
        <v>836</v>
      </c>
      <c r="AB40" s="285" t="s">
        <v>726</v>
      </c>
      <c r="AC40" s="264"/>
      <c r="AD40" s="11"/>
      <c r="AE40" s="11"/>
      <c r="AF40" s="11"/>
      <c r="AG40" s="11"/>
      <c r="AH40" s="11"/>
      <c r="AI40" s="11"/>
      <c r="AJ40" s="11"/>
      <c r="AK40" s="11"/>
    </row>
    <row r="41" ht="13.5" customHeight="1">
      <c r="A41" s="352">
        <v>1.0</v>
      </c>
      <c r="B41" s="353" t="s">
        <v>287</v>
      </c>
      <c r="C41" s="128"/>
      <c r="D41" s="128"/>
      <c r="E41" s="128"/>
      <c r="F41" s="128"/>
      <c r="G41" s="129"/>
      <c r="H41" s="354">
        <v>98.0</v>
      </c>
      <c r="I41" s="355">
        <v>13.0</v>
      </c>
      <c r="J41" s="356" t="s">
        <v>838</v>
      </c>
      <c r="K41" s="421" t="s">
        <v>838</v>
      </c>
      <c r="L41" s="357"/>
      <c r="M41" s="357"/>
      <c r="N41" s="358"/>
      <c r="O41" s="357"/>
      <c r="P41" s="421" t="s">
        <v>838</v>
      </c>
      <c r="Q41" s="358"/>
      <c r="R41" s="358"/>
      <c r="S41" s="358"/>
      <c r="T41" s="358"/>
      <c r="U41" s="359"/>
      <c r="V41" s="360"/>
      <c r="W41" s="361">
        <v>0.0</v>
      </c>
      <c r="X41" s="362">
        <v>0.0</v>
      </c>
      <c r="Y41" s="363">
        <v>0.0</v>
      </c>
      <c r="Z41" s="285"/>
      <c r="AA41" s="189" t="s">
        <v>724</v>
      </c>
      <c r="AB41" s="285" t="s">
        <v>71</v>
      </c>
      <c r="AC41" s="364"/>
      <c r="AD41" s="285"/>
      <c r="AE41" s="285"/>
      <c r="AF41" s="285"/>
      <c r="AG41" s="285"/>
      <c r="AH41" s="285"/>
      <c r="AI41" s="285"/>
      <c r="AJ41" s="285"/>
      <c r="AK41" s="285"/>
    </row>
    <row r="42" ht="13.5" customHeight="1">
      <c r="A42" s="352">
        <f t="shared" ref="A42:A65" si="1">1+A41</f>
        <v>2</v>
      </c>
      <c r="B42" s="353" t="s">
        <v>288</v>
      </c>
      <c r="C42" s="128"/>
      <c r="D42" s="128"/>
      <c r="E42" s="128"/>
      <c r="F42" s="128"/>
      <c r="G42" s="129"/>
      <c r="H42" s="354">
        <v>15.0</v>
      </c>
      <c r="I42" s="355">
        <v>4.0</v>
      </c>
      <c r="J42" s="356" t="s">
        <v>838</v>
      </c>
      <c r="K42" s="421" t="s">
        <v>838</v>
      </c>
      <c r="L42" s="357"/>
      <c r="M42" s="421" t="s">
        <v>838</v>
      </c>
      <c r="N42" s="358"/>
      <c r="O42" s="357"/>
      <c r="P42" s="421" t="s">
        <v>838</v>
      </c>
      <c r="Q42" s="354" t="s">
        <v>838</v>
      </c>
      <c r="R42" s="358"/>
      <c r="S42" s="358"/>
      <c r="T42" s="358"/>
      <c r="U42" s="359"/>
      <c r="V42" s="360"/>
      <c r="W42" s="361">
        <v>0.0</v>
      </c>
      <c r="X42" s="362">
        <v>0.0</v>
      </c>
      <c r="Y42" s="363">
        <v>0.0</v>
      </c>
      <c r="Z42" s="285"/>
      <c r="AA42" s="189"/>
      <c r="AB42" s="285"/>
      <c r="AC42" s="364"/>
      <c r="AD42" s="285"/>
      <c r="AE42" s="285"/>
      <c r="AF42" s="285"/>
      <c r="AG42" s="285"/>
      <c r="AH42" s="285"/>
      <c r="AI42" s="285"/>
      <c r="AJ42" s="285"/>
      <c r="AK42" s="285"/>
    </row>
    <row r="43" ht="13.5" customHeight="1">
      <c r="A43" s="352">
        <f t="shared" si="1"/>
        <v>3</v>
      </c>
      <c r="B43" s="365"/>
      <c r="C43" s="128"/>
      <c r="D43" s="128"/>
      <c r="E43" s="128"/>
      <c r="F43" s="128"/>
      <c r="G43" s="129"/>
      <c r="H43" s="358">
        <v>0.0</v>
      </c>
      <c r="I43" s="359">
        <v>0.0</v>
      </c>
      <c r="J43" s="366"/>
      <c r="K43" s="357"/>
      <c r="L43" s="357"/>
      <c r="M43" s="357"/>
      <c r="N43" s="358"/>
      <c r="O43" s="357"/>
      <c r="P43" s="357"/>
      <c r="Q43" s="358"/>
      <c r="R43" s="358"/>
      <c r="S43" s="358"/>
      <c r="T43" s="358"/>
      <c r="U43" s="359"/>
      <c r="V43" s="360"/>
      <c r="W43" s="361">
        <v>0.0</v>
      </c>
      <c r="X43" s="362">
        <v>0.0</v>
      </c>
      <c r="Y43" s="363">
        <v>0.0</v>
      </c>
      <c r="Z43" s="285"/>
      <c r="AA43" s="189"/>
      <c r="AB43" s="285"/>
      <c r="AC43" s="364"/>
      <c r="AD43" s="285"/>
      <c r="AE43" s="285"/>
      <c r="AF43" s="285"/>
      <c r="AG43" s="285"/>
      <c r="AH43" s="285"/>
      <c r="AI43" s="285"/>
      <c r="AJ43" s="285"/>
      <c r="AK43" s="285"/>
    </row>
    <row r="44" ht="13.5" customHeight="1">
      <c r="A44" s="352">
        <f t="shared" si="1"/>
        <v>4</v>
      </c>
      <c r="B44" s="365"/>
      <c r="C44" s="128"/>
      <c r="D44" s="128"/>
      <c r="E44" s="128"/>
      <c r="F44" s="128"/>
      <c r="G44" s="129"/>
      <c r="H44" s="358">
        <v>0.0</v>
      </c>
      <c r="I44" s="359">
        <v>0.0</v>
      </c>
      <c r="J44" s="366"/>
      <c r="K44" s="357"/>
      <c r="L44" s="357"/>
      <c r="M44" s="357"/>
      <c r="N44" s="358"/>
      <c r="O44" s="357"/>
      <c r="P44" s="357"/>
      <c r="Q44" s="358"/>
      <c r="R44" s="358"/>
      <c r="S44" s="358"/>
      <c r="T44" s="358"/>
      <c r="U44" s="359"/>
      <c r="V44" s="360"/>
      <c r="W44" s="361">
        <v>0.0</v>
      </c>
      <c r="X44" s="362">
        <v>0.0</v>
      </c>
      <c r="Y44" s="363">
        <v>0.0</v>
      </c>
      <c r="Z44" s="285"/>
      <c r="AA44" s="189"/>
      <c r="AB44" s="285"/>
      <c r="AC44" s="364"/>
      <c r="AD44" s="285"/>
      <c r="AE44" s="285"/>
      <c r="AF44" s="285"/>
      <c r="AG44" s="285"/>
      <c r="AH44" s="285"/>
      <c r="AI44" s="285"/>
      <c r="AJ44" s="285"/>
      <c r="AK44" s="285"/>
    </row>
    <row r="45" ht="13.5" customHeight="1">
      <c r="A45" s="352">
        <f t="shared" si="1"/>
        <v>5</v>
      </c>
      <c r="B45" s="365"/>
      <c r="C45" s="128"/>
      <c r="D45" s="128"/>
      <c r="E45" s="128"/>
      <c r="F45" s="128"/>
      <c r="G45" s="129"/>
      <c r="H45" s="358">
        <v>0.0</v>
      </c>
      <c r="I45" s="359">
        <v>0.0</v>
      </c>
      <c r="J45" s="366"/>
      <c r="K45" s="357"/>
      <c r="L45" s="357"/>
      <c r="M45" s="357"/>
      <c r="N45" s="358"/>
      <c r="O45" s="357"/>
      <c r="P45" s="357"/>
      <c r="Q45" s="358"/>
      <c r="R45" s="358"/>
      <c r="S45" s="358"/>
      <c r="T45" s="358"/>
      <c r="U45" s="359"/>
      <c r="V45" s="360"/>
      <c r="W45" s="361">
        <v>0.0</v>
      </c>
      <c r="X45" s="362">
        <v>0.0</v>
      </c>
      <c r="Y45" s="363">
        <v>0.0</v>
      </c>
      <c r="Z45" s="285"/>
      <c r="AA45" s="189"/>
      <c r="AB45" s="285"/>
      <c r="AC45" s="364"/>
      <c r="AD45" s="285"/>
      <c r="AE45" s="285"/>
      <c r="AF45" s="285"/>
      <c r="AG45" s="285"/>
      <c r="AH45" s="285"/>
      <c r="AI45" s="285"/>
      <c r="AJ45" s="285"/>
      <c r="AK45" s="285"/>
    </row>
    <row r="46" ht="13.5" customHeight="1">
      <c r="A46" s="352">
        <f t="shared" si="1"/>
        <v>6</v>
      </c>
      <c r="B46" s="365"/>
      <c r="C46" s="128"/>
      <c r="D46" s="128"/>
      <c r="E46" s="128"/>
      <c r="F46" s="128"/>
      <c r="G46" s="129"/>
      <c r="H46" s="358">
        <v>0.0</v>
      </c>
      <c r="I46" s="359">
        <v>0.0</v>
      </c>
      <c r="J46" s="366"/>
      <c r="K46" s="357"/>
      <c r="L46" s="357"/>
      <c r="M46" s="357"/>
      <c r="N46" s="358"/>
      <c r="O46" s="357"/>
      <c r="P46" s="357"/>
      <c r="Q46" s="358"/>
      <c r="R46" s="358"/>
      <c r="S46" s="358"/>
      <c r="T46" s="358"/>
      <c r="U46" s="359"/>
      <c r="V46" s="360"/>
      <c r="W46" s="361">
        <v>0.0</v>
      </c>
      <c r="X46" s="362">
        <v>0.0</v>
      </c>
      <c r="Y46" s="363">
        <v>0.0</v>
      </c>
      <c r="Z46" s="285"/>
      <c r="AA46" s="189"/>
      <c r="AB46" s="285"/>
      <c r="AC46" s="364"/>
      <c r="AD46" s="285"/>
      <c r="AE46" s="285"/>
      <c r="AF46" s="285"/>
      <c r="AG46" s="285"/>
      <c r="AH46" s="285"/>
      <c r="AI46" s="285"/>
      <c r="AJ46" s="285"/>
      <c r="AK46" s="285"/>
    </row>
    <row r="47" ht="13.5" customHeight="1">
      <c r="A47" s="352">
        <f t="shared" si="1"/>
        <v>7</v>
      </c>
      <c r="B47" s="365"/>
      <c r="C47" s="128"/>
      <c r="D47" s="128"/>
      <c r="E47" s="128"/>
      <c r="F47" s="128"/>
      <c r="G47" s="129"/>
      <c r="H47" s="358">
        <v>0.0</v>
      </c>
      <c r="I47" s="359">
        <v>0.0</v>
      </c>
      <c r="J47" s="366"/>
      <c r="K47" s="357"/>
      <c r="L47" s="357"/>
      <c r="M47" s="357"/>
      <c r="N47" s="358"/>
      <c r="O47" s="357"/>
      <c r="P47" s="357"/>
      <c r="Q47" s="358"/>
      <c r="R47" s="358"/>
      <c r="S47" s="358"/>
      <c r="T47" s="358"/>
      <c r="U47" s="359"/>
      <c r="V47" s="360"/>
      <c r="W47" s="361">
        <v>0.0</v>
      </c>
      <c r="X47" s="362">
        <v>0.0</v>
      </c>
      <c r="Y47" s="363">
        <v>0.0</v>
      </c>
      <c r="Z47" s="285"/>
      <c r="AA47" s="189"/>
      <c r="AB47" s="285"/>
      <c r="AC47" s="364"/>
      <c r="AD47" s="285"/>
      <c r="AE47" s="285"/>
      <c r="AF47" s="285"/>
      <c r="AG47" s="285"/>
      <c r="AH47" s="285"/>
      <c r="AI47" s="285"/>
      <c r="AJ47" s="285"/>
      <c r="AK47" s="285"/>
    </row>
    <row r="48" ht="13.5" customHeight="1">
      <c r="A48" s="352">
        <f t="shared" si="1"/>
        <v>8</v>
      </c>
      <c r="B48" s="365"/>
      <c r="C48" s="128"/>
      <c r="D48" s="128"/>
      <c r="E48" s="128"/>
      <c r="F48" s="128"/>
      <c r="G48" s="129"/>
      <c r="H48" s="358">
        <v>0.0</v>
      </c>
      <c r="I48" s="359">
        <v>0.0</v>
      </c>
      <c r="J48" s="366"/>
      <c r="K48" s="357"/>
      <c r="L48" s="357"/>
      <c r="M48" s="357"/>
      <c r="N48" s="358"/>
      <c r="O48" s="357"/>
      <c r="P48" s="357"/>
      <c r="Q48" s="358"/>
      <c r="R48" s="358"/>
      <c r="S48" s="358"/>
      <c r="T48" s="358"/>
      <c r="U48" s="359"/>
      <c r="V48" s="360"/>
      <c r="W48" s="361">
        <v>0.0</v>
      </c>
      <c r="X48" s="362">
        <v>0.0</v>
      </c>
      <c r="Y48" s="363">
        <v>0.0</v>
      </c>
      <c r="Z48" s="285"/>
      <c r="AA48" s="189"/>
      <c r="AB48" s="285"/>
      <c r="AC48" s="364"/>
      <c r="AD48" s="285"/>
      <c r="AE48" s="285"/>
      <c r="AF48" s="285"/>
      <c r="AG48" s="285"/>
      <c r="AH48" s="285"/>
      <c r="AI48" s="285"/>
      <c r="AJ48" s="285"/>
      <c r="AK48" s="285"/>
    </row>
    <row r="49" ht="13.5" customHeight="1">
      <c r="A49" s="352">
        <f t="shared" si="1"/>
        <v>9</v>
      </c>
      <c r="B49" s="365"/>
      <c r="C49" s="128"/>
      <c r="D49" s="128"/>
      <c r="E49" s="128"/>
      <c r="F49" s="128"/>
      <c r="G49" s="129"/>
      <c r="H49" s="358">
        <v>0.0</v>
      </c>
      <c r="I49" s="359">
        <v>0.0</v>
      </c>
      <c r="J49" s="366"/>
      <c r="K49" s="357"/>
      <c r="L49" s="357"/>
      <c r="M49" s="357"/>
      <c r="N49" s="358"/>
      <c r="O49" s="357"/>
      <c r="P49" s="357"/>
      <c r="Q49" s="358"/>
      <c r="R49" s="358"/>
      <c r="S49" s="358"/>
      <c r="T49" s="358"/>
      <c r="U49" s="359"/>
      <c r="V49" s="360"/>
      <c r="W49" s="361">
        <v>0.0</v>
      </c>
      <c r="X49" s="362">
        <v>0.0</v>
      </c>
      <c r="Y49" s="363">
        <v>0.0</v>
      </c>
      <c r="Z49" s="285"/>
      <c r="AA49" s="189"/>
      <c r="AB49" s="285"/>
      <c r="AC49" s="364"/>
      <c r="AD49" s="285"/>
      <c r="AE49" s="285"/>
      <c r="AF49" s="285"/>
      <c r="AG49" s="285"/>
      <c r="AH49" s="285"/>
      <c r="AI49" s="285"/>
      <c r="AJ49" s="285"/>
      <c r="AK49" s="285"/>
    </row>
    <row r="50" ht="13.5" customHeight="1">
      <c r="A50" s="352">
        <f t="shared" si="1"/>
        <v>10</v>
      </c>
      <c r="B50" s="365"/>
      <c r="C50" s="128"/>
      <c r="D50" s="128"/>
      <c r="E50" s="128"/>
      <c r="F50" s="128"/>
      <c r="G50" s="129"/>
      <c r="H50" s="358">
        <v>0.0</v>
      </c>
      <c r="I50" s="359">
        <v>0.0</v>
      </c>
      <c r="J50" s="366"/>
      <c r="K50" s="357"/>
      <c r="L50" s="357"/>
      <c r="M50" s="357"/>
      <c r="N50" s="358"/>
      <c r="O50" s="357"/>
      <c r="P50" s="357"/>
      <c r="Q50" s="358"/>
      <c r="R50" s="358"/>
      <c r="S50" s="358"/>
      <c r="T50" s="358"/>
      <c r="U50" s="359"/>
      <c r="V50" s="360"/>
      <c r="W50" s="361">
        <v>0.0</v>
      </c>
      <c r="X50" s="362">
        <v>0.0</v>
      </c>
      <c r="Y50" s="363">
        <v>0.0</v>
      </c>
      <c r="Z50" s="285"/>
      <c r="AA50" s="189"/>
      <c r="AB50" s="285"/>
      <c r="AC50" s="364"/>
      <c r="AD50" s="285"/>
      <c r="AE50" s="285"/>
      <c r="AF50" s="285"/>
      <c r="AG50" s="285"/>
      <c r="AH50" s="285"/>
      <c r="AI50" s="285"/>
      <c r="AJ50" s="285"/>
      <c r="AK50" s="285"/>
    </row>
    <row r="51" ht="13.5" customHeight="1">
      <c r="A51" s="352">
        <f t="shared" si="1"/>
        <v>11</v>
      </c>
      <c r="B51" s="365"/>
      <c r="C51" s="128"/>
      <c r="D51" s="128"/>
      <c r="E51" s="128"/>
      <c r="F51" s="128"/>
      <c r="G51" s="129"/>
      <c r="H51" s="358">
        <v>0.0</v>
      </c>
      <c r="I51" s="359">
        <v>0.0</v>
      </c>
      <c r="J51" s="366"/>
      <c r="K51" s="357"/>
      <c r="L51" s="357"/>
      <c r="M51" s="357"/>
      <c r="N51" s="358"/>
      <c r="O51" s="357"/>
      <c r="P51" s="357"/>
      <c r="Q51" s="358"/>
      <c r="R51" s="358"/>
      <c r="S51" s="358"/>
      <c r="T51" s="358"/>
      <c r="U51" s="359"/>
      <c r="V51" s="360"/>
      <c r="W51" s="361">
        <v>0.0</v>
      </c>
      <c r="X51" s="362">
        <v>0.0</v>
      </c>
      <c r="Y51" s="363">
        <v>0.0</v>
      </c>
      <c r="Z51" s="285"/>
      <c r="AA51" s="189"/>
      <c r="AB51" s="285"/>
      <c r="AC51" s="364"/>
      <c r="AD51" s="285"/>
      <c r="AE51" s="285"/>
      <c r="AF51" s="285"/>
      <c r="AG51" s="285"/>
      <c r="AH51" s="285"/>
      <c r="AI51" s="285"/>
      <c r="AJ51" s="285"/>
      <c r="AK51" s="285"/>
    </row>
    <row r="52" ht="13.5" customHeight="1">
      <c r="A52" s="352">
        <f t="shared" si="1"/>
        <v>12</v>
      </c>
      <c r="B52" s="365"/>
      <c r="C52" s="128"/>
      <c r="D52" s="128"/>
      <c r="E52" s="128"/>
      <c r="F52" s="128"/>
      <c r="G52" s="129"/>
      <c r="H52" s="358">
        <v>0.0</v>
      </c>
      <c r="I52" s="359">
        <v>0.0</v>
      </c>
      <c r="J52" s="366"/>
      <c r="K52" s="357"/>
      <c r="L52" s="357"/>
      <c r="M52" s="357"/>
      <c r="N52" s="358"/>
      <c r="O52" s="357"/>
      <c r="P52" s="357"/>
      <c r="Q52" s="358"/>
      <c r="R52" s="358"/>
      <c r="S52" s="358"/>
      <c r="T52" s="358"/>
      <c r="U52" s="359"/>
      <c r="V52" s="360"/>
      <c r="W52" s="361">
        <v>0.0</v>
      </c>
      <c r="X52" s="362">
        <v>0.0</v>
      </c>
      <c r="Y52" s="363">
        <v>0.0</v>
      </c>
      <c r="Z52" s="285"/>
      <c r="AA52" s="367" t="s">
        <v>839</v>
      </c>
      <c r="AB52" s="285" t="s">
        <v>852</v>
      </c>
      <c r="AC52" s="364"/>
      <c r="AD52" s="285"/>
      <c r="AE52" s="285"/>
      <c r="AF52" s="285"/>
      <c r="AG52" s="285"/>
      <c r="AH52" s="285"/>
      <c r="AI52" s="285"/>
      <c r="AJ52" s="285"/>
      <c r="AK52" s="285"/>
    </row>
    <row r="53" ht="13.5" customHeight="1">
      <c r="A53" s="352">
        <f t="shared" si="1"/>
        <v>13</v>
      </c>
      <c r="B53" s="365"/>
      <c r="C53" s="128"/>
      <c r="D53" s="128"/>
      <c r="E53" s="128"/>
      <c r="F53" s="128"/>
      <c r="G53" s="129"/>
      <c r="H53" s="358">
        <v>0.0</v>
      </c>
      <c r="I53" s="359">
        <v>0.0</v>
      </c>
      <c r="J53" s="366"/>
      <c r="K53" s="357"/>
      <c r="L53" s="357"/>
      <c r="M53" s="357"/>
      <c r="N53" s="358"/>
      <c r="O53" s="357"/>
      <c r="P53" s="357"/>
      <c r="Q53" s="358"/>
      <c r="R53" s="358"/>
      <c r="S53" s="358"/>
      <c r="T53" s="358"/>
      <c r="U53" s="359"/>
      <c r="V53" s="360"/>
      <c r="W53" s="361">
        <v>0.0</v>
      </c>
      <c r="X53" s="362">
        <v>0.0</v>
      </c>
      <c r="Y53" s="363">
        <v>0.0</v>
      </c>
      <c r="Z53" s="285"/>
      <c r="AA53" s="285" t="s">
        <v>841</v>
      </c>
      <c r="AB53" s="285" t="s">
        <v>853</v>
      </c>
      <c r="AC53" s="364"/>
      <c r="AD53" s="285"/>
      <c r="AE53" s="285"/>
      <c r="AF53" s="285"/>
      <c r="AG53" s="285"/>
      <c r="AH53" s="285"/>
      <c r="AI53" s="285"/>
      <c r="AJ53" s="285"/>
      <c r="AK53" s="285"/>
    </row>
    <row r="54" ht="13.5" customHeight="1">
      <c r="A54" s="352">
        <f t="shared" si="1"/>
        <v>14</v>
      </c>
      <c r="B54" s="365"/>
      <c r="C54" s="128"/>
      <c r="D54" s="128"/>
      <c r="E54" s="128"/>
      <c r="F54" s="128"/>
      <c r="G54" s="129"/>
      <c r="H54" s="358">
        <v>0.0</v>
      </c>
      <c r="I54" s="359">
        <v>0.0</v>
      </c>
      <c r="J54" s="366"/>
      <c r="K54" s="357"/>
      <c r="L54" s="357"/>
      <c r="M54" s="357"/>
      <c r="N54" s="358"/>
      <c r="O54" s="357"/>
      <c r="P54" s="357"/>
      <c r="Q54" s="358"/>
      <c r="R54" s="358"/>
      <c r="S54" s="358"/>
      <c r="T54" s="358"/>
      <c r="U54" s="359"/>
      <c r="V54" s="360"/>
      <c r="W54" s="361">
        <v>0.0</v>
      </c>
      <c r="X54" s="362">
        <v>0.0</v>
      </c>
      <c r="Y54" s="363">
        <v>0.0</v>
      </c>
      <c r="Z54" s="285"/>
      <c r="AA54" s="285" t="s">
        <v>842</v>
      </c>
      <c r="AB54" s="285" t="s">
        <v>854</v>
      </c>
      <c r="AC54" s="364"/>
      <c r="AD54" s="285"/>
      <c r="AE54" s="285"/>
      <c r="AF54" s="285"/>
      <c r="AG54" s="285"/>
      <c r="AH54" s="285"/>
      <c r="AI54" s="285"/>
      <c r="AJ54" s="285"/>
      <c r="AK54" s="285"/>
    </row>
    <row r="55" ht="13.5" customHeight="1">
      <c r="A55" s="352">
        <f t="shared" si="1"/>
        <v>15</v>
      </c>
      <c r="B55" s="365"/>
      <c r="C55" s="128"/>
      <c r="D55" s="128"/>
      <c r="E55" s="128"/>
      <c r="F55" s="128"/>
      <c r="G55" s="129"/>
      <c r="H55" s="358">
        <v>0.0</v>
      </c>
      <c r="I55" s="359">
        <v>0.0</v>
      </c>
      <c r="J55" s="366"/>
      <c r="K55" s="357"/>
      <c r="L55" s="357"/>
      <c r="M55" s="357"/>
      <c r="N55" s="358"/>
      <c r="O55" s="357"/>
      <c r="P55" s="357"/>
      <c r="Q55" s="358"/>
      <c r="R55" s="358"/>
      <c r="S55" s="358"/>
      <c r="T55" s="358"/>
      <c r="U55" s="359"/>
      <c r="V55" s="360"/>
      <c r="W55" s="361">
        <v>0.0</v>
      </c>
      <c r="X55" s="362">
        <v>0.0</v>
      </c>
      <c r="Y55" s="363">
        <v>0.0</v>
      </c>
      <c r="Z55" s="285"/>
      <c r="AA55" s="285" t="s">
        <v>844</v>
      </c>
      <c r="AB55" s="285" t="s">
        <v>855</v>
      </c>
      <c r="AC55" s="364"/>
      <c r="AD55" s="285"/>
      <c r="AE55" s="285"/>
      <c r="AF55" s="285"/>
      <c r="AG55" s="285"/>
      <c r="AH55" s="285"/>
      <c r="AI55" s="285"/>
      <c r="AJ55" s="285"/>
      <c r="AK55" s="285"/>
    </row>
    <row r="56" ht="13.5" customHeight="1">
      <c r="A56" s="352">
        <f t="shared" si="1"/>
        <v>16</v>
      </c>
      <c r="B56" s="365"/>
      <c r="C56" s="128"/>
      <c r="D56" s="128"/>
      <c r="E56" s="128"/>
      <c r="F56" s="128"/>
      <c r="G56" s="129"/>
      <c r="H56" s="358">
        <v>0.0</v>
      </c>
      <c r="I56" s="359">
        <v>0.0</v>
      </c>
      <c r="J56" s="366"/>
      <c r="K56" s="357"/>
      <c r="L56" s="357"/>
      <c r="M56" s="357"/>
      <c r="N56" s="358"/>
      <c r="O56" s="357"/>
      <c r="P56" s="357"/>
      <c r="Q56" s="358"/>
      <c r="R56" s="358"/>
      <c r="S56" s="358"/>
      <c r="T56" s="358"/>
      <c r="U56" s="359"/>
      <c r="V56" s="360"/>
      <c r="W56" s="361">
        <v>0.0</v>
      </c>
      <c r="X56" s="362">
        <v>0.0</v>
      </c>
      <c r="Y56" s="363">
        <v>0.0</v>
      </c>
      <c r="Z56" s="285"/>
      <c r="AA56" s="285" t="s">
        <v>845</v>
      </c>
      <c r="AB56" s="285" t="s">
        <v>856</v>
      </c>
      <c r="AC56" s="364"/>
      <c r="AD56" s="285"/>
      <c r="AE56" s="285"/>
      <c r="AF56" s="285"/>
      <c r="AG56" s="285"/>
      <c r="AH56" s="285"/>
      <c r="AI56" s="285"/>
      <c r="AJ56" s="285"/>
      <c r="AK56" s="285"/>
    </row>
    <row r="57" ht="13.5" customHeight="1">
      <c r="A57" s="352">
        <f t="shared" si="1"/>
        <v>17</v>
      </c>
      <c r="B57" s="365"/>
      <c r="C57" s="128"/>
      <c r="D57" s="128"/>
      <c r="E57" s="128"/>
      <c r="F57" s="128"/>
      <c r="G57" s="129"/>
      <c r="H57" s="358">
        <v>0.0</v>
      </c>
      <c r="I57" s="359">
        <v>0.0</v>
      </c>
      <c r="J57" s="366"/>
      <c r="K57" s="357"/>
      <c r="L57" s="357"/>
      <c r="M57" s="357"/>
      <c r="N57" s="358"/>
      <c r="O57" s="357"/>
      <c r="P57" s="357"/>
      <c r="Q57" s="358"/>
      <c r="R57" s="358"/>
      <c r="S57" s="358"/>
      <c r="T57" s="358"/>
      <c r="U57" s="359"/>
      <c r="V57" s="360"/>
      <c r="W57" s="361">
        <v>0.0</v>
      </c>
      <c r="X57" s="362">
        <v>0.0</v>
      </c>
      <c r="Y57" s="363">
        <v>0.0</v>
      </c>
      <c r="Z57" s="285"/>
      <c r="AA57" s="285" t="s">
        <v>846</v>
      </c>
      <c r="AB57" s="285" t="s">
        <v>857</v>
      </c>
      <c r="AC57" s="364"/>
      <c r="AD57" s="285"/>
      <c r="AE57" s="285"/>
      <c r="AF57" s="285"/>
      <c r="AG57" s="285"/>
      <c r="AH57" s="285"/>
      <c r="AI57" s="285"/>
      <c r="AJ57" s="285"/>
      <c r="AK57" s="285"/>
    </row>
    <row r="58" ht="13.5" customHeight="1">
      <c r="A58" s="352">
        <f t="shared" si="1"/>
        <v>18</v>
      </c>
      <c r="B58" s="365"/>
      <c r="C58" s="128"/>
      <c r="D58" s="128"/>
      <c r="E58" s="128"/>
      <c r="F58" s="128"/>
      <c r="G58" s="129"/>
      <c r="H58" s="358">
        <v>0.0</v>
      </c>
      <c r="I58" s="359">
        <v>0.0</v>
      </c>
      <c r="J58" s="366"/>
      <c r="K58" s="357"/>
      <c r="L58" s="357"/>
      <c r="M58" s="357"/>
      <c r="N58" s="358"/>
      <c r="O58" s="357"/>
      <c r="P58" s="357"/>
      <c r="Q58" s="358"/>
      <c r="R58" s="358"/>
      <c r="S58" s="358"/>
      <c r="T58" s="358"/>
      <c r="U58" s="359"/>
      <c r="V58" s="360"/>
      <c r="W58" s="361">
        <v>0.0</v>
      </c>
      <c r="X58" s="362">
        <v>0.0</v>
      </c>
      <c r="Y58" s="363">
        <v>0.0</v>
      </c>
      <c r="Z58" s="285"/>
      <c r="AA58" s="285" t="s">
        <v>848</v>
      </c>
      <c r="AB58" s="285"/>
      <c r="AC58" s="364"/>
      <c r="AD58" s="285"/>
      <c r="AE58" s="285"/>
      <c r="AF58" s="285"/>
      <c r="AG58" s="285"/>
      <c r="AH58" s="285"/>
      <c r="AI58" s="285"/>
      <c r="AJ58" s="285"/>
      <c r="AK58" s="285"/>
    </row>
    <row r="59" ht="13.5" customHeight="1">
      <c r="A59" s="352">
        <f t="shared" si="1"/>
        <v>19</v>
      </c>
      <c r="B59" s="365"/>
      <c r="C59" s="128"/>
      <c r="D59" s="128"/>
      <c r="E59" s="128"/>
      <c r="F59" s="128"/>
      <c r="G59" s="129"/>
      <c r="H59" s="358">
        <v>0.0</v>
      </c>
      <c r="I59" s="359">
        <v>0.0</v>
      </c>
      <c r="J59" s="366"/>
      <c r="K59" s="357"/>
      <c r="L59" s="357"/>
      <c r="M59" s="357"/>
      <c r="N59" s="358"/>
      <c r="O59" s="357"/>
      <c r="P59" s="357"/>
      <c r="Q59" s="358"/>
      <c r="R59" s="358"/>
      <c r="S59" s="358"/>
      <c r="T59" s="358"/>
      <c r="U59" s="359"/>
      <c r="V59" s="360"/>
      <c r="W59" s="361">
        <v>0.0</v>
      </c>
      <c r="X59" s="362">
        <v>0.0</v>
      </c>
      <c r="Y59" s="363">
        <v>0.0</v>
      </c>
      <c r="Z59" s="285"/>
      <c r="AA59" s="285"/>
      <c r="AB59" s="285"/>
      <c r="AC59" s="364"/>
      <c r="AD59" s="285"/>
      <c r="AE59" s="285"/>
      <c r="AF59" s="285"/>
      <c r="AG59" s="285"/>
      <c r="AH59" s="285"/>
      <c r="AI59" s="285"/>
      <c r="AJ59" s="285"/>
      <c r="AK59" s="285"/>
    </row>
    <row r="60" ht="13.5" customHeight="1">
      <c r="A60" s="352">
        <f t="shared" si="1"/>
        <v>20</v>
      </c>
      <c r="B60" s="365"/>
      <c r="C60" s="128"/>
      <c r="D60" s="128"/>
      <c r="E60" s="128"/>
      <c r="F60" s="128"/>
      <c r="G60" s="129"/>
      <c r="H60" s="358">
        <v>0.0</v>
      </c>
      <c r="I60" s="359">
        <v>0.0</v>
      </c>
      <c r="J60" s="366"/>
      <c r="K60" s="357"/>
      <c r="L60" s="357"/>
      <c r="M60" s="357"/>
      <c r="N60" s="358"/>
      <c r="O60" s="357"/>
      <c r="P60" s="357"/>
      <c r="Q60" s="358"/>
      <c r="R60" s="358"/>
      <c r="S60" s="358"/>
      <c r="T60" s="358"/>
      <c r="U60" s="359"/>
      <c r="V60" s="360"/>
      <c r="W60" s="361">
        <v>0.0</v>
      </c>
      <c r="X60" s="362">
        <v>0.0</v>
      </c>
      <c r="Y60" s="363">
        <v>0.0</v>
      </c>
      <c r="Z60" s="285"/>
      <c r="AA60" s="285"/>
      <c r="AB60" s="285"/>
      <c r="AC60" s="364"/>
      <c r="AD60" s="285"/>
      <c r="AE60" s="285"/>
      <c r="AF60" s="285"/>
      <c r="AG60" s="285"/>
      <c r="AH60" s="285"/>
      <c r="AI60" s="285"/>
      <c r="AJ60" s="285"/>
      <c r="AK60" s="285"/>
    </row>
    <row r="61" ht="13.5" customHeight="1">
      <c r="A61" s="352">
        <f t="shared" si="1"/>
        <v>21</v>
      </c>
      <c r="B61" s="365"/>
      <c r="C61" s="128"/>
      <c r="D61" s="128"/>
      <c r="E61" s="128"/>
      <c r="F61" s="128"/>
      <c r="G61" s="129"/>
      <c r="H61" s="358">
        <v>0.0</v>
      </c>
      <c r="I61" s="359">
        <v>0.0</v>
      </c>
      <c r="J61" s="366"/>
      <c r="K61" s="357"/>
      <c r="L61" s="357"/>
      <c r="M61" s="357"/>
      <c r="N61" s="358"/>
      <c r="O61" s="357"/>
      <c r="P61" s="357"/>
      <c r="Q61" s="358"/>
      <c r="R61" s="358"/>
      <c r="S61" s="358"/>
      <c r="T61" s="358"/>
      <c r="U61" s="359"/>
      <c r="V61" s="360"/>
      <c r="W61" s="361">
        <v>0.0</v>
      </c>
      <c r="X61" s="362">
        <v>0.0</v>
      </c>
      <c r="Y61" s="363">
        <v>0.0</v>
      </c>
      <c r="Z61" s="285"/>
      <c r="AA61" s="285"/>
      <c r="AB61" s="285"/>
      <c r="AC61" s="364"/>
      <c r="AD61" s="285"/>
      <c r="AE61" s="285"/>
      <c r="AF61" s="285"/>
      <c r="AG61" s="285"/>
      <c r="AH61" s="285"/>
      <c r="AI61" s="285"/>
      <c r="AJ61" s="285"/>
      <c r="AK61" s="285"/>
    </row>
    <row r="62" ht="13.5" customHeight="1">
      <c r="A62" s="352">
        <f t="shared" si="1"/>
        <v>22</v>
      </c>
      <c r="B62" s="365"/>
      <c r="C62" s="128"/>
      <c r="D62" s="128"/>
      <c r="E62" s="128"/>
      <c r="F62" s="128"/>
      <c r="G62" s="129"/>
      <c r="H62" s="358">
        <v>0.0</v>
      </c>
      <c r="I62" s="359">
        <v>0.0</v>
      </c>
      <c r="J62" s="366"/>
      <c r="K62" s="357"/>
      <c r="L62" s="357"/>
      <c r="M62" s="357"/>
      <c r="N62" s="358"/>
      <c r="O62" s="357"/>
      <c r="P62" s="357"/>
      <c r="Q62" s="358"/>
      <c r="R62" s="358"/>
      <c r="S62" s="358"/>
      <c r="T62" s="358"/>
      <c r="U62" s="359"/>
      <c r="V62" s="360"/>
      <c r="W62" s="361">
        <v>0.0</v>
      </c>
      <c r="X62" s="362">
        <v>0.0</v>
      </c>
      <c r="Y62" s="363">
        <v>0.0</v>
      </c>
      <c r="Z62" s="285"/>
      <c r="AA62" s="285"/>
      <c r="AB62" s="285"/>
      <c r="AC62" s="364"/>
      <c r="AD62" s="285"/>
      <c r="AE62" s="285"/>
      <c r="AF62" s="285"/>
      <c r="AG62" s="285"/>
      <c r="AH62" s="285"/>
      <c r="AI62" s="285"/>
      <c r="AJ62" s="285"/>
      <c r="AK62" s="285"/>
    </row>
    <row r="63" ht="13.5" customHeight="1">
      <c r="A63" s="352">
        <f t="shared" si="1"/>
        <v>23</v>
      </c>
      <c r="B63" s="365"/>
      <c r="C63" s="128"/>
      <c r="D63" s="128"/>
      <c r="E63" s="128"/>
      <c r="F63" s="128"/>
      <c r="G63" s="129"/>
      <c r="H63" s="358">
        <v>0.0</v>
      </c>
      <c r="I63" s="359">
        <v>0.0</v>
      </c>
      <c r="J63" s="366"/>
      <c r="K63" s="357"/>
      <c r="L63" s="357"/>
      <c r="M63" s="357"/>
      <c r="N63" s="358"/>
      <c r="O63" s="357"/>
      <c r="P63" s="357"/>
      <c r="Q63" s="358"/>
      <c r="R63" s="358"/>
      <c r="S63" s="358"/>
      <c r="T63" s="358"/>
      <c r="U63" s="359"/>
      <c r="V63" s="360"/>
      <c r="W63" s="361">
        <v>0.0</v>
      </c>
      <c r="X63" s="362">
        <v>0.0</v>
      </c>
      <c r="Y63" s="363">
        <v>0.0</v>
      </c>
      <c r="Z63" s="285"/>
      <c r="AA63" s="285"/>
      <c r="AB63" s="285"/>
      <c r="AC63" s="364"/>
      <c r="AD63" s="285"/>
      <c r="AE63" s="285"/>
      <c r="AF63" s="285"/>
      <c r="AG63" s="285"/>
      <c r="AH63" s="285"/>
      <c r="AI63" s="285"/>
      <c r="AJ63" s="285"/>
      <c r="AK63" s="285"/>
    </row>
    <row r="64" ht="13.5" customHeight="1">
      <c r="A64" s="352">
        <f t="shared" si="1"/>
        <v>24</v>
      </c>
      <c r="B64" s="365"/>
      <c r="C64" s="128"/>
      <c r="D64" s="128"/>
      <c r="E64" s="128"/>
      <c r="F64" s="128"/>
      <c r="G64" s="129"/>
      <c r="H64" s="358">
        <v>0.0</v>
      </c>
      <c r="I64" s="359">
        <v>0.0</v>
      </c>
      <c r="J64" s="366"/>
      <c r="K64" s="357"/>
      <c r="L64" s="357"/>
      <c r="M64" s="357"/>
      <c r="N64" s="358"/>
      <c r="O64" s="357"/>
      <c r="P64" s="357"/>
      <c r="Q64" s="358"/>
      <c r="R64" s="358"/>
      <c r="S64" s="358"/>
      <c r="T64" s="358"/>
      <c r="U64" s="359"/>
      <c r="V64" s="360"/>
      <c r="W64" s="361">
        <v>0.0</v>
      </c>
      <c r="X64" s="362">
        <v>0.0</v>
      </c>
      <c r="Y64" s="363">
        <v>0.0</v>
      </c>
      <c r="Z64" s="285"/>
      <c r="AA64" s="285"/>
      <c r="AB64" s="285"/>
      <c r="AC64" s="364"/>
      <c r="AD64" s="285"/>
      <c r="AE64" s="285"/>
      <c r="AF64" s="285"/>
      <c r="AG64" s="285"/>
      <c r="AH64" s="285"/>
      <c r="AI64" s="285"/>
      <c r="AJ64" s="285"/>
      <c r="AK64" s="285"/>
    </row>
    <row r="65" ht="13.5" customHeight="1">
      <c r="A65" s="352">
        <f t="shared" si="1"/>
        <v>25</v>
      </c>
      <c r="B65" s="365"/>
      <c r="C65" s="128"/>
      <c r="D65" s="128"/>
      <c r="E65" s="128"/>
      <c r="F65" s="128"/>
      <c r="G65" s="129"/>
      <c r="H65" s="358">
        <v>0.0</v>
      </c>
      <c r="I65" s="359">
        <v>0.0</v>
      </c>
      <c r="J65" s="366"/>
      <c r="K65" s="357"/>
      <c r="L65" s="357"/>
      <c r="M65" s="357"/>
      <c r="N65" s="358"/>
      <c r="O65" s="357"/>
      <c r="P65" s="357"/>
      <c r="Q65" s="358"/>
      <c r="R65" s="358"/>
      <c r="S65" s="358"/>
      <c r="T65" s="358"/>
      <c r="U65" s="359"/>
      <c r="V65" s="360"/>
      <c r="W65" s="361">
        <v>0.0</v>
      </c>
      <c r="X65" s="362">
        <v>0.0</v>
      </c>
      <c r="Y65" s="363">
        <v>0.0</v>
      </c>
      <c r="Z65" s="285"/>
      <c r="AA65" s="285"/>
      <c r="AB65" s="285"/>
      <c r="AC65" s="364"/>
      <c r="AD65" s="285"/>
      <c r="AE65" s="285"/>
      <c r="AF65" s="285"/>
      <c r="AG65" s="285"/>
      <c r="AH65" s="285"/>
      <c r="AI65" s="285"/>
      <c r="AJ65" s="285"/>
      <c r="AK65" s="285"/>
    </row>
    <row r="66" ht="13.5" customHeight="1">
      <c r="A66" s="11"/>
      <c r="B66" s="368" t="s">
        <v>858</v>
      </c>
      <c r="C66" s="32"/>
      <c r="D66" s="32"/>
      <c r="E66" s="32"/>
      <c r="F66" s="32"/>
      <c r="G66" s="32"/>
      <c r="H66" s="223">
        <f t="shared" ref="H66:I66" si="2">SUM(H41:H65)</f>
        <v>113</v>
      </c>
      <c r="I66" s="223">
        <f t="shared" si="2"/>
        <v>17</v>
      </c>
      <c r="J66" s="223">
        <f t="shared" ref="J66:V66" si="3">COUNTIF(J41:J65,"x")</f>
        <v>2</v>
      </c>
      <c r="K66" s="223">
        <f t="shared" si="3"/>
        <v>2</v>
      </c>
      <c r="L66" s="223">
        <f t="shared" si="3"/>
        <v>0</v>
      </c>
      <c r="M66" s="223">
        <f t="shared" si="3"/>
        <v>1</v>
      </c>
      <c r="N66" s="369">
        <f t="shared" si="3"/>
        <v>0</v>
      </c>
      <c r="O66" s="369">
        <f t="shared" si="3"/>
        <v>0</v>
      </c>
      <c r="P66" s="369">
        <f t="shared" si="3"/>
        <v>2</v>
      </c>
      <c r="Q66" s="223">
        <f t="shared" si="3"/>
        <v>1</v>
      </c>
      <c r="R66" s="223">
        <f t="shared" si="3"/>
        <v>0</v>
      </c>
      <c r="S66" s="223">
        <f t="shared" si="3"/>
        <v>0</v>
      </c>
      <c r="T66" s="223">
        <f t="shared" si="3"/>
        <v>0</v>
      </c>
      <c r="U66" s="223">
        <f t="shared" si="3"/>
        <v>0</v>
      </c>
      <c r="V66" s="223">
        <f t="shared" si="3"/>
        <v>0</v>
      </c>
      <c r="W66" s="370">
        <f t="shared" ref="W66:Y66" si="4">SUM(W41:W65)</f>
        <v>0</v>
      </c>
      <c r="X66" s="370">
        <f t="shared" si="4"/>
        <v>0</v>
      </c>
      <c r="Y66" s="370">
        <f t="shared" si="4"/>
        <v>0</v>
      </c>
      <c r="Z66" s="11"/>
      <c r="AA66" s="189"/>
      <c r="AB66" s="11"/>
      <c r="AC66" s="11"/>
      <c r="AD66" s="11"/>
      <c r="AE66" s="11"/>
      <c r="AF66" s="11"/>
      <c r="AG66" s="11"/>
      <c r="AH66" s="11"/>
      <c r="AI66" s="11"/>
      <c r="AJ66" s="11"/>
      <c r="AK66" s="11"/>
    </row>
    <row r="67" ht="12.75" customHeight="1">
      <c r="A67" s="327" t="s">
        <v>862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4"/>
      <c r="Z67" s="11"/>
      <c r="AA67" s="189"/>
      <c r="AB67" s="11"/>
      <c r="AC67" s="264" t="s">
        <v>863</v>
      </c>
      <c r="AD67" s="11"/>
      <c r="AE67" s="11"/>
      <c r="AF67" s="11"/>
      <c r="AG67" s="11"/>
      <c r="AH67" s="11"/>
      <c r="AI67" s="11"/>
      <c r="AJ67" s="11"/>
      <c r="AK67" s="11"/>
    </row>
    <row r="68" ht="13.5" customHeight="1">
      <c r="A68" s="371" t="s">
        <v>864</v>
      </c>
      <c r="B68" s="276"/>
      <c r="C68" s="276"/>
      <c r="D68" s="276"/>
      <c r="E68" s="276"/>
      <c r="F68" s="276"/>
      <c r="G68" s="277"/>
      <c r="H68" s="372" t="s">
        <v>865</v>
      </c>
      <c r="I68" s="276"/>
      <c r="J68" s="276"/>
      <c r="K68" s="276"/>
      <c r="L68" s="276"/>
      <c r="M68" s="276"/>
      <c r="N68" s="276"/>
      <c r="O68" s="276"/>
      <c r="P68" s="276"/>
      <c r="Q68" s="276"/>
      <c r="R68" s="276"/>
      <c r="S68" s="276"/>
      <c r="T68" s="276"/>
      <c r="U68" s="276"/>
      <c r="V68" s="276"/>
      <c r="W68" s="276"/>
      <c r="X68" s="276"/>
      <c r="Y68" s="277"/>
      <c r="Z68" s="11"/>
      <c r="AA68" s="189"/>
      <c r="AB68" s="11"/>
      <c r="AC68" s="264" t="s">
        <v>866</v>
      </c>
      <c r="AD68" s="11"/>
      <c r="AE68" s="11"/>
      <c r="AF68" s="11"/>
      <c r="AG68" s="11"/>
      <c r="AH68" s="11"/>
      <c r="AI68" s="11"/>
      <c r="AJ68" s="11"/>
      <c r="AK68" s="11"/>
    </row>
    <row r="69" ht="147.0" customHeight="1">
      <c r="A69" s="373" t="s">
        <v>1417</v>
      </c>
      <c r="Z69" s="11"/>
      <c r="AA69" s="189"/>
      <c r="AB69" s="11"/>
      <c r="AC69" s="264"/>
      <c r="AD69" s="11"/>
      <c r="AE69" s="11"/>
      <c r="AF69" s="11"/>
      <c r="AG69" s="11"/>
      <c r="AH69" s="11"/>
      <c r="AI69" s="11"/>
      <c r="AJ69" s="11"/>
      <c r="AK69" s="11"/>
    </row>
    <row r="70" ht="13.5" customHeight="1">
      <c r="A70" s="374" t="s">
        <v>868</v>
      </c>
      <c r="B70" s="8"/>
      <c r="C70" s="8"/>
      <c r="D70" s="8"/>
      <c r="E70" s="8"/>
      <c r="F70" s="8"/>
      <c r="G70" s="10"/>
      <c r="H70" s="375"/>
      <c r="I70" s="8"/>
      <c r="J70" s="8"/>
      <c r="K70" s="8"/>
      <c r="L70" s="8"/>
      <c r="M70" s="8"/>
      <c r="N70" s="8"/>
      <c r="O70" s="8"/>
      <c r="P70" s="8"/>
      <c r="Q70" s="8"/>
      <c r="R70" s="8"/>
      <c r="S70" s="8"/>
      <c r="T70" s="8"/>
      <c r="U70" s="8"/>
      <c r="V70" s="8"/>
      <c r="W70" s="8"/>
      <c r="X70" s="8"/>
      <c r="Y70" s="10"/>
      <c r="Z70" s="11"/>
      <c r="AA70" s="189"/>
      <c r="AB70" s="11"/>
      <c r="AC70" s="264" t="s">
        <v>869</v>
      </c>
      <c r="AD70" s="11"/>
      <c r="AE70" s="11"/>
      <c r="AF70" s="11"/>
      <c r="AG70" s="11"/>
      <c r="AH70" s="11"/>
      <c r="AI70" s="11"/>
      <c r="AJ70" s="11"/>
      <c r="AK70" s="11"/>
    </row>
    <row r="71" ht="13.5" customHeight="1">
      <c r="A71" s="376">
        <f>A41</f>
        <v>1</v>
      </c>
      <c r="B71" s="377" t="str">
        <f>IF(B41="","",B41)</f>
        <v>Science Olympiad B/C</v>
      </c>
      <c r="H71" s="378" t="s">
        <v>870</v>
      </c>
      <c r="I71" s="378"/>
      <c r="J71" s="379" t="s">
        <v>138</v>
      </c>
      <c r="K71" s="25"/>
      <c r="L71" s="25"/>
      <c r="M71" s="25"/>
      <c r="N71" s="25"/>
      <c r="O71" s="25"/>
      <c r="P71" s="25"/>
      <c r="Q71" s="25"/>
      <c r="R71" s="25"/>
      <c r="S71" s="378" t="s">
        <v>872</v>
      </c>
      <c r="U71" s="380">
        <f>IF(H41="","",H41)</f>
        <v>98</v>
      </c>
      <c r="V71" s="25"/>
      <c r="W71" s="378" t="s">
        <v>873</v>
      </c>
      <c r="Y71" s="381">
        <f>IF((W41="")*(X41=""),"",SUM(W41:X41))</f>
        <v>0</v>
      </c>
      <c r="Z71" s="11"/>
      <c r="AA71" s="189"/>
      <c r="AB71" s="11"/>
      <c r="AC71" s="264" t="s">
        <v>874</v>
      </c>
      <c r="AD71" s="11"/>
      <c r="AE71" s="11"/>
      <c r="AF71" s="11"/>
      <c r="AG71" s="11"/>
      <c r="AH71" s="11"/>
      <c r="AI71" s="11"/>
      <c r="AJ71" s="11"/>
      <c r="AK71" s="11"/>
    </row>
    <row r="72" ht="13.5" customHeight="1">
      <c r="A72" s="382"/>
      <c r="B72" s="383" t="s">
        <v>1418</v>
      </c>
      <c r="C72" s="25"/>
      <c r="D72" s="25"/>
      <c r="E72" s="25"/>
      <c r="F72" s="25"/>
      <c r="G72" s="25"/>
      <c r="H72" s="25"/>
      <c r="I72" s="25"/>
      <c r="J72" s="25"/>
      <c r="K72" s="25"/>
      <c r="L72" s="25"/>
      <c r="M72" s="25"/>
      <c r="N72" s="25"/>
      <c r="O72" s="25"/>
      <c r="P72" s="25"/>
      <c r="Q72" s="25"/>
      <c r="R72" s="25"/>
      <c r="S72" s="25"/>
      <c r="T72" s="25"/>
      <c r="U72" s="25"/>
      <c r="V72" s="25"/>
      <c r="W72" s="25"/>
      <c r="X72" s="25"/>
      <c r="Y72" s="25"/>
      <c r="Z72" s="11"/>
      <c r="AA72" s="189"/>
      <c r="AB72" s="11"/>
      <c r="AC72" s="264"/>
      <c r="AD72" s="11"/>
      <c r="AE72" s="11"/>
      <c r="AF72" s="11"/>
      <c r="AG72" s="11"/>
      <c r="AH72" s="11"/>
      <c r="AI72" s="11"/>
      <c r="AJ72" s="11"/>
      <c r="AK72" s="11"/>
    </row>
    <row r="73" ht="13.5" customHeight="1">
      <c r="A73" s="376">
        <f>A42</f>
        <v>2</v>
      </c>
      <c r="B73" s="377" t="str">
        <f>IF(B42="","",B42)</f>
        <v>Annual Snow Day</v>
      </c>
      <c r="H73" s="378" t="s">
        <v>870</v>
      </c>
      <c r="I73" s="378"/>
      <c r="J73" s="379" t="s">
        <v>1419</v>
      </c>
      <c r="K73" s="25"/>
      <c r="L73" s="25"/>
      <c r="M73" s="25"/>
      <c r="N73" s="25"/>
      <c r="O73" s="25"/>
      <c r="P73" s="25"/>
      <c r="Q73" s="25"/>
      <c r="R73" s="25"/>
      <c r="S73" s="378" t="s">
        <v>872</v>
      </c>
      <c r="U73" s="380">
        <f>IF(H42="","",H42)</f>
        <v>15</v>
      </c>
      <c r="V73" s="25"/>
      <c r="W73" s="378" t="s">
        <v>873</v>
      </c>
      <c r="Y73" s="381">
        <f>IF((W42="")*(X42=""),"",SUM(W42:X42))</f>
        <v>0</v>
      </c>
      <c r="Z73" s="11"/>
      <c r="AA73" s="189"/>
      <c r="AB73" s="11"/>
      <c r="AC73" s="264"/>
      <c r="AD73" s="11"/>
      <c r="AE73" s="11"/>
      <c r="AF73" s="11"/>
      <c r="AG73" s="11"/>
      <c r="AH73" s="11"/>
      <c r="AI73" s="11"/>
      <c r="AJ73" s="11"/>
      <c r="AK73" s="11"/>
    </row>
    <row r="74" ht="13.5" customHeight="1">
      <c r="A74" s="382"/>
      <c r="B74" s="383" t="s">
        <v>1420</v>
      </c>
      <c r="C74" s="25"/>
      <c r="D74" s="25"/>
      <c r="E74" s="25"/>
      <c r="F74" s="25"/>
      <c r="G74" s="25"/>
      <c r="H74" s="25"/>
      <c r="I74" s="25"/>
      <c r="J74" s="25"/>
      <c r="K74" s="25"/>
      <c r="L74" s="25"/>
      <c r="M74" s="25"/>
      <c r="N74" s="25"/>
      <c r="O74" s="25"/>
      <c r="P74" s="25"/>
      <c r="Q74" s="25"/>
      <c r="R74" s="25"/>
      <c r="S74" s="25"/>
      <c r="T74" s="25"/>
      <c r="U74" s="25"/>
      <c r="V74" s="25"/>
      <c r="W74" s="25"/>
      <c r="X74" s="25"/>
      <c r="Y74" s="25"/>
      <c r="Z74" s="11"/>
      <c r="AA74" s="189"/>
      <c r="AB74" s="11"/>
      <c r="AC74" s="264"/>
      <c r="AD74" s="11"/>
      <c r="AE74" s="11"/>
      <c r="AF74" s="11"/>
      <c r="AG74" s="11"/>
      <c r="AH74" s="11"/>
      <c r="AI74" s="11"/>
      <c r="AJ74" s="11"/>
      <c r="AK74" s="11"/>
    </row>
    <row r="75" ht="13.5" customHeight="1">
      <c r="A75" s="376">
        <f>A43</f>
        <v>3</v>
      </c>
      <c r="B75" s="377" t="str">
        <f>IF(B43="","",B43)</f>
        <v/>
      </c>
      <c r="H75" s="378" t="s">
        <v>870</v>
      </c>
      <c r="I75" s="378"/>
      <c r="J75" s="387"/>
      <c r="K75" s="25"/>
      <c r="L75" s="25"/>
      <c r="M75" s="25"/>
      <c r="N75" s="25"/>
      <c r="O75" s="25"/>
      <c r="P75" s="25"/>
      <c r="Q75" s="25"/>
      <c r="R75" s="25"/>
      <c r="S75" s="378" t="s">
        <v>872</v>
      </c>
      <c r="U75" s="380">
        <f>IF(H43="","",H43)</f>
        <v>0</v>
      </c>
      <c r="V75" s="25"/>
      <c r="W75" s="378" t="s">
        <v>873</v>
      </c>
      <c r="Y75" s="381">
        <f>IF((W43="")*(X43=""),"",SUM(W43:X43))</f>
        <v>0</v>
      </c>
      <c r="Z75" s="11"/>
      <c r="AA75" s="189"/>
      <c r="AB75" s="11"/>
      <c r="AC75" s="264"/>
      <c r="AD75" s="11"/>
      <c r="AE75" s="11"/>
      <c r="AF75" s="11"/>
      <c r="AG75" s="11"/>
      <c r="AH75" s="11"/>
      <c r="AI75" s="11"/>
      <c r="AJ75" s="11"/>
      <c r="AK75" s="11"/>
    </row>
    <row r="76" ht="13.5" customHeight="1">
      <c r="A76" s="382"/>
      <c r="B76" s="388" t="s">
        <v>887</v>
      </c>
      <c r="C76" s="25"/>
      <c r="D76" s="25"/>
      <c r="E76" s="25"/>
      <c r="F76" s="25"/>
      <c r="G76" s="25"/>
      <c r="H76" s="25"/>
      <c r="I76" s="25"/>
      <c r="J76" s="25"/>
      <c r="K76" s="25"/>
      <c r="L76" s="25"/>
      <c r="M76" s="25"/>
      <c r="N76" s="25"/>
      <c r="O76" s="25"/>
      <c r="P76" s="25"/>
      <c r="Q76" s="25"/>
      <c r="R76" s="25"/>
      <c r="S76" s="25"/>
      <c r="T76" s="25"/>
      <c r="U76" s="25"/>
      <c r="V76" s="25"/>
      <c r="W76" s="25"/>
      <c r="X76" s="25"/>
      <c r="Y76" s="25"/>
      <c r="Z76" s="11"/>
      <c r="AA76" s="189"/>
      <c r="AB76" s="11"/>
      <c r="AC76" s="264"/>
      <c r="AD76" s="11"/>
      <c r="AE76" s="11"/>
      <c r="AF76" s="11"/>
      <c r="AG76" s="11"/>
      <c r="AH76" s="11"/>
      <c r="AI76" s="11"/>
      <c r="AJ76" s="11"/>
      <c r="AK76" s="11"/>
    </row>
    <row r="77" ht="13.5" customHeight="1">
      <c r="A77" s="376">
        <f>A44</f>
        <v>4</v>
      </c>
      <c r="B77" s="377" t="str">
        <f>IF(B44="","",B44)</f>
        <v/>
      </c>
      <c r="H77" s="378" t="s">
        <v>870</v>
      </c>
      <c r="I77" s="378"/>
      <c r="J77" s="387"/>
      <c r="K77" s="25"/>
      <c r="L77" s="25"/>
      <c r="M77" s="25"/>
      <c r="N77" s="25"/>
      <c r="O77" s="25"/>
      <c r="P77" s="25"/>
      <c r="Q77" s="25"/>
      <c r="R77" s="25"/>
      <c r="S77" s="378" t="s">
        <v>872</v>
      </c>
      <c r="U77" s="380">
        <f>IF(H44="","",H44)</f>
        <v>0</v>
      </c>
      <c r="V77" s="25"/>
      <c r="W77" s="378" t="s">
        <v>873</v>
      </c>
      <c r="Y77" s="381">
        <f>IF((W44="")*(X44=""),"",SUM(W44:X44))</f>
        <v>0</v>
      </c>
      <c r="Z77" s="11"/>
      <c r="AA77" s="189"/>
      <c r="AB77" s="11"/>
      <c r="AC77" s="264"/>
      <c r="AD77" s="11"/>
      <c r="AE77" s="11"/>
      <c r="AF77" s="11"/>
      <c r="AG77" s="11"/>
      <c r="AH77" s="11"/>
      <c r="AI77" s="11"/>
      <c r="AJ77" s="11"/>
      <c r="AK77" s="11"/>
    </row>
    <row r="78" ht="13.5" customHeight="1">
      <c r="A78" s="382"/>
      <c r="B78" s="388" t="s">
        <v>887</v>
      </c>
      <c r="C78" s="25"/>
      <c r="D78" s="25"/>
      <c r="E78" s="25"/>
      <c r="F78" s="25"/>
      <c r="G78" s="25"/>
      <c r="H78" s="25"/>
      <c r="I78" s="25"/>
      <c r="J78" s="25"/>
      <c r="K78" s="25"/>
      <c r="L78" s="25"/>
      <c r="M78" s="25"/>
      <c r="N78" s="25"/>
      <c r="O78" s="25"/>
      <c r="P78" s="25"/>
      <c r="Q78" s="25"/>
      <c r="R78" s="25"/>
      <c r="S78" s="25"/>
      <c r="T78" s="25"/>
      <c r="U78" s="25"/>
      <c r="V78" s="25"/>
      <c r="W78" s="25"/>
      <c r="X78" s="25"/>
      <c r="Y78" s="25"/>
      <c r="Z78" s="11"/>
      <c r="AA78" s="189"/>
      <c r="AB78" s="11"/>
      <c r="AC78" s="264"/>
      <c r="AD78" s="11"/>
      <c r="AE78" s="11"/>
      <c r="AF78" s="11"/>
      <c r="AG78" s="11"/>
      <c r="AH78" s="11"/>
      <c r="AI78" s="11"/>
      <c r="AJ78" s="11"/>
      <c r="AK78" s="11"/>
    </row>
    <row r="79" ht="13.5" customHeight="1">
      <c r="A79" s="376">
        <f>A45</f>
        <v>5</v>
      </c>
      <c r="B79" s="377" t="str">
        <f>IF(B45="","",B45)</f>
        <v/>
      </c>
      <c r="H79" s="378" t="s">
        <v>870</v>
      </c>
      <c r="I79" s="378"/>
      <c r="J79" s="387"/>
      <c r="K79" s="25"/>
      <c r="L79" s="25"/>
      <c r="M79" s="25"/>
      <c r="N79" s="25"/>
      <c r="O79" s="25"/>
      <c r="P79" s="25"/>
      <c r="Q79" s="25"/>
      <c r="R79" s="25"/>
      <c r="S79" s="378" t="s">
        <v>872</v>
      </c>
      <c r="U79" s="380">
        <f>IF(H45="","",H45)</f>
        <v>0</v>
      </c>
      <c r="V79" s="25"/>
      <c r="W79" s="378" t="s">
        <v>873</v>
      </c>
      <c r="Y79" s="381">
        <f>IF((W45="")*(X45=""),"",SUM(W45:X45))</f>
        <v>0</v>
      </c>
      <c r="Z79" s="11"/>
      <c r="AA79" s="189"/>
      <c r="AB79" s="11"/>
      <c r="AC79" s="264"/>
      <c r="AD79" s="11"/>
      <c r="AE79" s="11"/>
      <c r="AF79" s="11"/>
      <c r="AG79" s="11"/>
      <c r="AH79" s="11"/>
      <c r="AI79" s="11"/>
      <c r="AJ79" s="11"/>
      <c r="AK79" s="11"/>
    </row>
    <row r="80" ht="13.5" customHeight="1">
      <c r="A80" s="382"/>
      <c r="B80" s="388" t="s">
        <v>887</v>
      </c>
      <c r="C80" s="25"/>
      <c r="D80" s="25"/>
      <c r="E80" s="25"/>
      <c r="F80" s="25"/>
      <c r="G80" s="25"/>
      <c r="H80" s="25"/>
      <c r="I80" s="25"/>
      <c r="J80" s="25"/>
      <c r="K80" s="25"/>
      <c r="L80" s="25"/>
      <c r="M80" s="25"/>
      <c r="N80" s="25"/>
      <c r="O80" s="25"/>
      <c r="P80" s="25"/>
      <c r="Q80" s="25"/>
      <c r="R80" s="25"/>
      <c r="S80" s="25"/>
      <c r="T80" s="25"/>
      <c r="U80" s="25"/>
      <c r="V80" s="25"/>
      <c r="W80" s="25"/>
      <c r="X80" s="25"/>
      <c r="Y80" s="25"/>
      <c r="Z80" s="11"/>
      <c r="AA80" s="189"/>
      <c r="AB80" s="11"/>
      <c r="AC80" s="264"/>
      <c r="AD80" s="11"/>
      <c r="AE80" s="11"/>
      <c r="AF80" s="11"/>
      <c r="AG80" s="11"/>
      <c r="AH80" s="11"/>
      <c r="AI80" s="11"/>
      <c r="AJ80" s="11"/>
      <c r="AK80" s="11"/>
    </row>
    <row r="81" ht="13.5" customHeight="1">
      <c r="A81" s="376">
        <f>A46</f>
        <v>6</v>
      </c>
      <c r="B81" s="377" t="str">
        <f>IF(B46="","",B46)</f>
        <v/>
      </c>
      <c r="H81" s="378" t="s">
        <v>870</v>
      </c>
      <c r="I81" s="378"/>
      <c r="J81" s="387"/>
      <c r="K81" s="25"/>
      <c r="L81" s="25"/>
      <c r="M81" s="25"/>
      <c r="N81" s="25"/>
      <c r="O81" s="25"/>
      <c r="P81" s="25"/>
      <c r="Q81" s="25"/>
      <c r="R81" s="25"/>
      <c r="S81" s="378" t="s">
        <v>872</v>
      </c>
      <c r="U81" s="380">
        <f>IF(H46="","",H46)</f>
        <v>0</v>
      </c>
      <c r="V81" s="25"/>
      <c r="W81" s="378" t="s">
        <v>873</v>
      </c>
      <c r="Y81" s="381">
        <f>IF((W46="")*(X46=""),"",SUM(W46:X46))</f>
        <v>0</v>
      </c>
      <c r="Z81" s="11"/>
      <c r="AA81" s="189"/>
      <c r="AB81" s="11"/>
      <c r="AC81" s="264"/>
      <c r="AD81" s="11"/>
      <c r="AE81" s="11"/>
      <c r="AF81" s="11"/>
      <c r="AG81" s="11"/>
      <c r="AH81" s="11"/>
      <c r="AI81" s="11"/>
      <c r="AJ81" s="11"/>
      <c r="AK81" s="11"/>
    </row>
    <row r="82" ht="13.5" customHeight="1">
      <c r="A82" s="382"/>
      <c r="B82" s="388" t="s">
        <v>887</v>
      </c>
      <c r="C82" s="25"/>
      <c r="D82" s="25"/>
      <c r="E82" s="25"/>
      <c r="F82" s="25"/>
      <c r="G82" s="25"/>
      <c r="H82" s="25"/>
      <c r="I82" s="25"/>
      <c r="J82" s="25"/>
      <c r="K82" s="25"/>
      <c r="L82" s="25"/>
      <c r="M82" s="25"/>
      <c r="N82" s="25"/>
      <c r="O82" s="25"/>
      <c r="P82" s="25"/>
      <c r="Q82" s="25"/>
      <c r="R82" s="25"/>
      <c r="S82" s="25"/>
      <c r="T82" s="25"/>
      <c r="U82" s="25"/>
      <c r="V82" s="25"/>
      <c r="W82" s="25"/>
      <c r="X82" s="25"/>
      <c r="Y82" s="25"/>
      <c r="Z82" s="11"/>
      <c r="AA82" s="189"/>
      <c r="AB82" s="11"/>
      <c r="AC82" s="264"/>
      <c r="AD82" s="11"/>
      <c r="AE82" s="11"/>
      <c r="AF82" s="11"/>
      <c r="AG82" s="11"/>
      <c r="AH82" s="11"/>
      <c r="AI82" s="11"/>
      <c r="AJ82" s="11"/>
      <c r="AK82" s="11"/>
    </row>
    <row r="83" ht="13.5" customHeight="1">
      <c r="A83" s="376">
        <f>A47</f>
        <v>7</v>
      </c>
      <c r="B83" s="377" t="str">
        <f>IF(B47="","",B47)</f>
        <v/>
      </c>
      <c r="H83" s="378" t="s">
        <v>870</v>
      </c>
      <c r="I83" s="378"/>
      <c r="J83" s="387"/>
      <c r="K83" s="25"/>
      <c r="L83" s="25"/>
      <c r="M83" s="25"/>
      <c r="N83" s="25"/>
      <c r="O83" s="25"/>
      <c r="P83" s="25"/>
      <c r="Q83" s="25"/>
      <c r="R83" s="25"/>
      <c r="S83" s="378" t="s">
        <v>872</v>
      </c>
      <c r="U83" s="380">
        <f>IF(H47="","",H47)</f>
        <v>0</v>
      </c>
      <c r="V83" s="25"/>
      <c r="W83" s="378" t="s">
        <v>873</v>
      </c>
      <c r="Y83" s="381">
        <f>IF((W47="")*(X47=""),"",SUM(W47:X47))</f>
        <v>0</v>
      </c>
      <c r="Z83" s="11"/>
      <c r="AA83" s="189"/>
      <c r="AB83" s="11"/>
      <c r="AC83" s="264"/>
      <c r="AD83" s="11"/>
      <c r="AE83" s="11"/>
      <c r="AF83" s="11"/>
      <c r="AG83" s="11"/>
      <c r="AH83" s="11"/>
      <c r="AI83" s="11"/>
      <c r="AJ83" s="11"/>
      <c r="AK83" s="11"/>
    </row>
    <row r="84" ht="13.5" customHeight="1">
      <c r="A84" s="382"/>
      <c r="B84" s="388" t="s">
        <v>887</v>
      </c>
      <c r="C84" s="25"/>
      <c r="D84" s="25"/>
      <c r="E84" s="25"/>
      <c r="F84" s="25"/>
      <c r="G84" s="25"/>
      <c r="H84" s="25"/>
      <c r="I84" s="25"/>
      <c r="J84" s="25"/>
      <c r="K84" s="25"/>
      <c r="L84" s="25"/>
      <c r="M84" s="25"/>
      <c r="N84" s="25"/>
      <c r="O84" s="25"/>
      <c r="P84" s="25"/>
      <c r="Q84" s="25"/>
      <c r="R84" s="25"/>
      <c r="S84" s="25"/>
      <c r="T84" s="25"/>
      <c r="U84" s="25"/>
      <c r="V84" s="25"/>
      <c r="W84" s="25"/>
      <c r="X84" s="25"/>
      <c r="Y84" s="25"/>
      <c r="Z84" s="11"/>
      <c r="AA84" s="189"/>
      <c r="AB84" s="11"/>
      <c r="AC84" s="264"/>
      <c r="AD84" s="11"/>
      <c r="AE84" s="11"/>
      <c r="AF84" s="11"/>
      <c r="AG84" s="11"/>
      <c r="AH84" s="11"/>
      <c r="AI84" s="11"/>
      <c r="AJ84" s="11"/>
      <c r="AK84" s="11"/>
    </row>
    <row r="85" ht="13.5" customHeight="1">
      <c r="A85" s="376">
        <f>A48</f>
        <v>8</v>
      </c>
      <c r="B85" s="377" t="str">
        <f>IF(B48="","",B48)</f>
        <v/>
      </c>
      <c r="H85" s="378" t="s">
        <v>870</v>
      </c>
      <c r="I85" s="378"/>
      <c r="J85" s="387"/>
      <c r="K85" s="25"/>
      <c r="L85" s="25"/>
      <c r="M85" s="25"/>
      <c r="N85" s="25"/>
      <c r="O85" s="25"/>
      <c r="P85" s="25"/>
      <c r="Q85" s="25"/>
      <c r="R85" s="25"/>
      <c r="S85" s="378" t="s">
        <v>872</v>
      </c>
      <c r="U85" s="380">
        <f>IF(H48="","",H48)</f>
        <v>0</v>
      </c>
      <c r="V85" s="25"/>
      <c r="W85" s="378" t="s">
        <v>873</v>
      </c>
      <c r="Y85" s="381">
        <f>IF((W48="")*(X48=""),"",SUM(W48:X48))</f>
        <v>0</v>
      </c>
      <c r="Z85" s="11"/>
      <c r="AA85" s="189"/>
      <c r="AB85" s="11"/>
      <c r="AC85" s="264"/>
      <c r="AD85" s="11"/>
      <c r="AE85" s="11"/>
      <c r="AF85" s="11"/>
      <c r="AG85" s="11"/>
      <c r="AH85" s="11"/>
      <c r="AI85" s="11"/>
      <c r="AJ85" s="11"/>
      <c r="AK85" s="11"/>
    </row>
    <row r="86" ht="13.5" customHeight="1">
      <c r="A86" s="382"/>
      <c r="B86" s="388" t="s">
        <v>887</v>
      </c>
      <c r="C86" s="25"/>
      <c r="D86" s="25"/>
      <c r="E86" s="25"/>
      <c r="F86" s="25"/>
      <c r="G86" s="25"/>
      <c r="H86" s="25"/>
      <c r="I86" s="25"/>
      <c r="J86" s="25"/>
      <c r="K86" s="25"/>
      <c r="L86" s="25"/>
      <c r="M86" s="25"/>
      <c r="N86" s="25"/>
      <c r="O86" s="25"/>
      <c r="P86" s="25"/>
      <c r="Q86" s="25"/>
      <c r="R86" s="25"/>
      <c r="S86" s="25"/>
      <c r="T86" s="25"/>
      <c r="U86" s="25"/>
      <c r="V86" s="25"/>
      <c r="W86" s="25"/>
      <c r="X86" s="25"/>
      <c r="Y86" s="25"/>
      <c r="Z86" s="11"/>
      <c r="AA86" s="189"/>
      <c r="AB86" s="11"/>
      <c r="AC86" s="264"/>
      <c r="AD86" s="11"/>
      <c r="AE86" s="11"/>
      <c r="AF86" s="11"/>
      <c r="AG86" s="11"/>
      <c r="AH86" s="11"/>
      <c r="AI86" s="11"/>
      <c r="AJ86" s="11"/>
      <c r="AK86" s="11"/>
    </row>
    <row r="87" ht="13.5" customHeight="1">
      <c r="A87" s="376">
        <f>A49</f>
        <v>9</v>
      </c>
      <c r="B87" s="377" t="str">
        <f>IF(B49="","",B49)</f>
        <v/>
      </c>
      <c r="H87" s="378" t="s">
        <v>870</v>
      </c>
      <c r="I87" s="378"/>
      <c r="J87" s="387"/>
      <c r="K87" s="25"/>
      <c r="L87" s="25"/>
      <c r="M87" s="25"/>
      <c r="N87" s="25"/>
      <c r="O87" s="25"/>
      <c r="P87" s="25"/>
      <c r="Q87" s="25"/>
      <c r="R87" s="25"/>
      <c r="S87" s="378" t="s">
        <v>872</v>
      </c>
      <c r="U87" s="380">
        <f>IF(H49="","",H49)</f>
        <v>0</v>
      </c>
      <c r="V87" s="25"/>
      <c r="W87" s="378" t="s">
        <v>873</v>
      </c>
      <c r="Y87" s="381">
        <f>IF((W49="")*(X49=""),"",SUM(W49:X49))</f>
        <v>0</v>
      </c>
      <c r="Z87" s="11"/>
      <c r="AA87" s="189"/>
      <c r="AB87" s="11"/>
      <c r="AC87" s="264"/>
      <c r="AD87" s="11"/>
      <c r="AE87" s="11"/>
      <c r="AF87" s="11"/>
      <c r="AG87" s="11"/>
      <c r="AH87" s="11"/>
      <c r="AI87" s="11"/>
      <c r="AJ87" s="11"/>
      <c r="AK87" s="11"/>
    </row>
    <row r="88" ht="13.5" customHeight="1">
      <c r="A88" s="382"/>
      <c r="B88" s="388" t="s">
        <v>887</v>
      </c>
      <c r="C88" s="25"/>
      <c r="D88" s="25"/>
      <c r="E88" s="25"/>
      <c r="F88" s="25"/>
      <c r="G88" s="25"/>
      <c r="H88" s="25"/>
      <c r="I88" s="25"/>
      <c r="J88" s="25"/>
      <c r="K88" s="25"/>
      <c r="L88" s="25"/>
      <c r="M88" s="25"/>
      <c r="N88" s="25"/>
      <c r="O88" s="25"/>
      <c r="P88" s="25"/>
      <c r="Q88" s="25"/>
      <c r="R88" s="25"/>
      <c r="S88" s="25"/>
      <c r="T88" s="25"/>
      <c r="U88" s="25"/>
      <c r="V88" s="25"/>
      <c r="W88" s="25"/>
      <c r="X88" s="25"/>
      <c r="Y88" s="25"/>
      <c r="Z88" s="11"/>
      <c r="AA88" s="189"/>
      <c r="AB88" s="11"/>
      <c r="AC88" s="264"/>
      <c r="AD88" s="11"/>
      <c r="AE88" s="11"/>
      <c r="AF88" s="11"/>
      <c r="AG88" s="11"/>
      <c r="AH88" s="11"/>
      <c r="AI88" s="11"/>
      <c r="AJ88" s="11"/>
      <c r="AK88" s="11"/>
    </row>
    <row r="89" ht="13.5" customHeight="1">
      <c r="A89" s="376">
        <f>A50</f>
        <v>10</v>
      </c>
      <c r="B89" s="377" t="str">
        <f>IF(B50="","",B50)</f>
        <v/>
      </c>
      <c r="H89" s="378" t="s">
        <v>870</v>
      </c>
      <c r="I89" s="378"/>
      <c r="J89" s="387"/>
      <c r="K89" s="25"/>
      <c r="L89" s="25"/>
      <c r="M89" s="25"/>
      <c r="N89" s="25"/>
      <c r="O89" s="25"/>
      <c r="P89" s="25"/>
      <c r="Q89" s="25"/>
      <c r="R89" s="25"/>
      <c r="S89" s="378" t="s">
        <v>872</v>
      </c>
      <c r="U89" s="380">
        <f>IF(H50="","",H50)</f>
        <v>0</v>
      </c>
      <c r="V89" s="25"/>
      <c r="W89" s="378" t="s">
        <v>873</v>
      </c>
      <c r="Y89" s="381">
        <f>IF((W50="")*(X50=""),"",SUM(W50:X50))</f>
        <v>0</v>
      </c>
      <c r="Z89" s="11"/>
      <c r="AA89" s="189"/>
      <c r="AB89" s="11"/>
      <c r="AC89" s="264"/>
      <c r="AD89" s="11"/>
      <c r="AE89" s="11"/>
      <c r="AF89" s="11"/>
      <c r="AG89" s="11"/>
      <c r="AH89" s="11"/>
      <c r="AI89" s="11"/>
      <c r="AJ89" s="11"/>
      <c r="AK89" s="11"/>
    </row>
    <row r="90" ht="13.5" customHeight="1">
      <c r="A90" s="382"/>
      <c r="B90" s="388" t="s">
        <v>887</v>
      </c>
      <c r="C90" s="25"/>
      <c r="D90" s="25"/>
      <c r="E90" s="25"/>
      <c r="F90" s="25"/>
      <c r="G90" s="25"/>
      <c r="H90" s="25"/>
      <c r="I90" s="25"/>
      <c r="J90" s="25"/>
      <c r="K90" s="25"/>
      <c r="L90" s="25"/>
      <c r="M90" s="25"/>
      <c r="N90" s="25"/>
      <c r="O90" s="25"/>
      <c r="P90" s="25"/>
      <c r="Q90" s="25"/>
      <c r="R90" s="25"/>
      <c r="S90" s="25"/>
      <c r="T90" s="25"/>
      <c r="U90" s="25"/>
      <c r="V90" s="25"/>
      <c r="W90" s="25"/>
      <c r="X90" s="25"/>
      <c r="Y90" s="25"/>
      <c r="Z90" s="11"/>
      <c r="AA90" s="189"/>
      <c r="AB90" s="11"/>
      <c r="AC90" s="264"/>
      <c r="AD90" s="11"/>
      <c r="AE90" s="11"/>
      <c r="AF90" s="11"/>
      <c r="AG90" s="11"/>
      <c r="AH90" s="11"/>
      <c r="AI90" s="11"/>
      <c r="AJ90" s="11"/>
      <c r="AK90" s="11"/>
    </row>
    <row r="91" ht="13.5" customHeight="1">
      <c r="A91" s="376">
        <f>A51</f>
        <v>11</v>
      </c>
      <c r="B91" s="377" t="str">
        <f>IF(B51="","",B51)</f>
        <v/>
      </c>
      <c r="H91" s="378" t="s">
        <v>870</v>
      </c>
      <c r="I91" s="378"/>
      <c r="J91" s="387"/>
      <c r="K91" s="25"/>
      <c r="L91" s="25"/>
      <c r="M91" s="25"/>
      <c r="N91" s="25"/>
      <c r="O91" s="25"/>
      <c r="P91" s="25"/>
      <c r="Q91" s="25"/>
      <c r="R91" s="25"/>
      <c r="S91" s="378" t="s">
        <v>872</v>
      </c>
      <c r="U91" s="380">
        <f>IF(H51="","",H51)</f>
        <v>0</v>
      </c>
      <c r="V91" s="25"/>
      <c r="W91" s="378" t="s">
        <v>873</v>
      </c>
      <c r="Y91" s="381">
        <f>IF((W51="")*(X51=""),"",SUM(W51:X51))</f>
        <v>0</v>
      </c>
      <c r="Z91" s="11"/>
      <c r="AA91" s="189"/>
      <c r="AB91" s="11"/>
      <c r="AC91" s="264"/>
      <c r="AD91" s="11"/>
      <c r="AE91" s="11"/>
      <c r="AF91" s="11"/>
      <c r="AG91" s="11"/>
      <c r="AH91" s="11"/>
      <c r="AI91" s="11"/>
      <c r="AJ91" s="11"/>
      <c r="AK91" s="11"/>
    </row>
    <row r="92" ht="13.5" customHeight="1">
      <c r="A92" s="382"/>
      <c r="B92" s="388" t="s">
        <v>887</v>
      </c>
      <c r="C92" s="25"/>
      <c r="D92" s="25"/>
      <c r="E92" s="25"/>
      <c r="F92" s="25"/>
      <c r="G92" s="25"/>
      <c r="H92" s="25"/>
      <c r="I92" s="25"/>
      <c r="J92" s="25"/>
      <c r="K92" s="25"/>
      <c r="L92" s="25"/>
      <c r="M92" s="25"/>
      <c r="N92" s="25"/>
      <c r="O92" s="25"/>
      <c r="P92" s="25"/>
      <c r="Q92" s="25"/>
      <c r="R92" s="25"/>
      <c r="S92" s="25"/>
      <c r="T92" s="25"/>
      <c r="U92" s="25"/>
      <c r="V92" s="25"/>
      <c r="W92" s="25"/>
      <c r="X92" s="25"/>
      <c r="Y92" s="25"/>
      <c r="Z92" s="11"/>
      <c r="AA92" s="189"/>
      <c r="AB92" s="11"/>
      <c r="AC92" s="264"/>
      <c r="AD92" s="11"/>
      <c r="AE92" s="11"/>
      <c r="AF92" s="11"/>
      <c r="AG92" s="11"/>
      <c r="AH92" s="11"/>
      <c r="AI92" s="11"/>
      <c r="AJ92" s="11"/>
      <c r="AK92" s="11"/>
    </row>
    <row r="93" ht="13.5" customHeight="1">
      <c r="A93" s="389">
        <f>A52</f>
        <v>12</v>
      </c>
      <c r="B93" s="390" t="str">
        <f>IF(B52="","",B52)</f>
        <v/>
      </c>
      <c r="C93" s="32"/>
      <c r="D93" s="32"/>
      <c r="E93" s="32"/>
      <c r="F93" s="32"/>
      <c r="G93" s="32"/>
      <c r="H93" s="391" t="s">
        <v>870</v>
      </c>
      <c r="I93" s="391"/>
      <c r="J93" s="392"/>
      <c r="K93" s="128"/>
      <c r="L93" s="128"/>
      <c r="M93" s="128"/>
      <c r="N93" s="128"/>
      <c r="O93" s="128"/>
      <c r="P93" s="128"/>
      <c r="Q93" s="128"/>
      <c r="R93" s="128"/>
      <c r="S93" s="391" t="s">
        <v>872</v>
      </c>
      <c r="T93" s="32"/>
      <c r="U93" s="393">
        <f>IF(H52="","",H52)</f>
        <v>0</v>
      </c>
      <c r="V93" s="128"/>
      <c r="W93" s="391" t="s">
        <v>873</v>
      </c>
      <c r="X93" s="32"/>
      <c r="Y93" s="394">
        <f>IF((W52="")*(X52=""),"",SUM(W52:X52))</f>
        <v>0</v>
      </c>
      <c r="Z93" s="11"/>
      <c r="AA93" s="189"/>
      <c r="AB93" s="11"/>
      <c r="AC93" s="264"/>
      <c r="AD93" s="11"/>
      <c r="AE93" s="11"/>
      <c r="AF93" s="11"/>
      <c r="AG93" s="11"/>
      <c r="AH93" s="11"/>
      <c r="AI93" s="11"/>
      <c r="AJ93" s="11"/>
      <c r="AK93" s="11"/>
    </row>
    <row r="94" ht="13.5" customHeight="1">
      <c r="A94" s="382"/>
      <c r="B94" s="388" t="s">
        <v>887</v>
      </c>
      <c r="C94" s="25"/>
      <c r="D94" s="25"/>
      <c r="E94" s="25"/>
      <c r="F94" s="25"/>
      <c r="G94" s="25"/>
      <c r="H94" s="25"/>
      <c r="I94" s="25"/>
      <c r="J94" s="25"/>
      <c r="K94" s="25"/>
      <c r="L94" s="25"/>
      <c r="M94" s="25"/>
      <c r="N94" s="25"/>
      <c r="O94" s="25"/>
      <c r="P94" s="25"/>
      <c r="Q94" s="25"/>
      <c r="R94" s="25"/>
      <c r="S94" s="25"/>
      <c r="T94" s="25"/>
      <c r="U94" s="25"/>
      <c r="V94" s="25"/>
      <c r="W94" s="25"/>
      <c r="X94" s="25"/>
      <c r="Y94" s="25"/>
      <c r="Z94" s="11"/>
      <c r="AA94" s="189"/>
      <c r="AB94" s="11"/>
      <c r="AC94" s="264"/>
      <c r="AD94" s="11"/>
      <c r="AE94" s="11"/>
      <c r="AF94" s="11"/>
      <c r="AG94" s="11"/>
      <c r="AH94" s="11"/>
      <c r="AI94" s="11"/>
      <c r="AJ94" s="11"/>
      <c r="AK94" s="11"/>
    </row>
    <row r="95" ht="13.5" customHeight="1">
      <c r="A95" s="389">
        <f>A53</f>
        <v>13</v>
      </c>
      <c r="B95" s="390" t="str">
        <f>IF(B53="","",B53)</f>
        <v/>
      </c>
      <c r="C95" s="32"/>
      <c r="D95" s="32"/>
      <c r="E95" s="32"/>
      <c r="F95" s="32"/>
      <c r="G95" s="32"/>
      <c r="H95" s="391" t="s">
        <v>870</v>
      </c>
      <c r="I95" s="391"/>
      <c r="J95" s="392"/>
      <c r="K95" s="128"/>
      <c r="L95" s="128"/>
      <c r="M95" s="128"/>
      <c r="N95" s="128"/>
      <c r="O95" s="128"/>
      <c r="P95" s="128"/>
      <c r="Q95" s="128"/>
      <c r="R95" s="128"/>
      <c r="S95" s="391" t="s">
        <v>872</v>
      </c>
      <c r="T95" s="32"/>
      <c r="U95" s="393">
        <f>IF(H53="","",H53)</f>
        <v>0</v>
      </c>
      <c r="V95" s="128"/>
      <c r="W95" s="391" t="s">
        <v>873</v>
      </c>
      <c r="X95" s="32"/>
      <c r="Y95" s="394">
        <f>IF((W53="")*(X53=""),"",SUM(W53:X53))</f>
        <v>0</v>
      </c>
      <c r="Z95" s="11"/>
      <c r="AA95" s="189"/>
      <c r="AB95" s="11"/>
      <c r="AC95" s="264"/>
      <c r="AD95" s="11"/>
      <c r="AE95" s="11"/>
      <c r="AF95" s="11"/>
      <c r="AG95" s="11"/>
      <c r="AH95" s="11"/>
      <c r="AI95" s="11"/>
      <c r="AJ95" s="11"/>
      <c r="AK95" s="11"/>
    </row>
    <row r="96" ht="13.5" customHeight="1">
      <c r="A96" s="382"/>
      <c r="B96" s="388" t="s">
        <v>887</v>
      </c>
      <c r="C96" s="25"/>
      <c r="D96" s="25"/>
      <c r="E96" s="25"/>
      <c r="F96" s="25"/>
      <c r="G96" s="25"/>
      <c r="H96" s="25"/>
      <c r="I96" s="25"/>
      <c r="J96" s="25"/>
      <c r="K96" s="25"/>
      <c r="L96" s="25"/>
      <c r="M96" s="25"/>
      <c r="N96" s="25"/>
      <c r="O96" s="25"/>
      <c r="P96" s="25"/>
      <c r="Q96" s="25"/>
      <c r="R96" s="25"/>
      <c r="S96" s="25"/>
      <c r="T96" s="25"/>
      <c r="U96" s="25"/>
      <c r="V96" s="25"/>
      <c r="W96" s="25"/>
      <c r="X96" s="25"/>
      <c r="Y96" s="25"/>
      <c r="Z96" s="11"/>
      <c r="AA96" s="189"/>
      <c r="AB96" s="11"/>
      <c r="AC96" s="264"/>
      <c r="AD96" s="11"/>
      <c r="AE96" s="11"/>
      <c r="AF96" s="11"/>
      <c r="AG96" s="11"/>
      <c r="AH96" s="11"/>
      <c r="AI96" s="11"/>
      <c r="AJ96" s="11"/>
      <c r="AK96" s="11"/>
    </row>
    <row r="97" ht="13.5" customHeight="1">
      <c r="A97" s="389">
        <f>A54</f>
        <v>14</v>
      </c>
      <c r="B97" s="390" t="str">
        <f>IF(B54="","",B54)</f>
        <v/>
      </c>
      <c r="C97" s="32"/>
      <c r="D97" s="32"/>
      <c r="E97" s="32"/>
      <c r="F97" s="32"/>
      <c r="G97" s="32"/>
      <c r="H97" s="391" t="s">
        <v>870</v>
      </c>
      <c r="I97" s="391"/>
      <c r="J97" s="395"/>
      <c r="K97" s="128"/>
      <c r="L97" s="128"/>
      <c r="M97" s="128"/>
      <c r="N97" s="128"/>
      <c r="O97" s="128"/>
      <c r="P97" s="128"/>
      <c r="Q97" s="128"/>
      <c r="R97" s="128"/>
      <c r="S97" s="391" t="s">
        <v>872</v>
      </c>
      <c r="T97" s="32"/>
      <c r="U97" s="393">
        <f>IF(H54="","",H54)</f>
        <v>0</v>
      </c>
      <c r="V97" s="128"/>
      <c r="W97" s="391" t="s">
        <v>873</v>
      </c>
      <c r="X97" s="32"/>
      <c r="Y97" s="394">
        <f>IF((W54="")*(X54=""),"",SUM(W54:X54))</f>
        <v>0</v>
      </c>
      <c r="Z97" s="11"/>
      <c r="AA97" s="189"/>
      <c r="AB97" s="11"/>
      <c r="AC97" s="264"/>
      <c r="AD97" s="11"/>
      <c r="AE97" s="11"/>
      <c r="AF97" s="11"/>
      <c r="AG97" s="11"/>
      <c r="AH97" s="11"/>
      <c r="AI97" s="11"/>
      <c r="AJ97" s="11"/>
      <c r="AK97" s="11"/>
    </row>
    <row r="98" ht="13.5" customHeight="1">
      <c r="A98" s="382"/>
      <c r="B98" s="388" t="s">
        <v>887</v>
      </c>
      <c r="C98" s="25"/>
      <c r="D98" s="25"/>
      <c r="E98" s="25"/>
      <c r="F98" s="25"/>
      <c r="G98" s="25"/>
      <c r="H98" s="25"/>
      <c r="I98" s="25"/>
      <c r="J98" s="25"/>
      <c r="K98" s="25"/>
      <c r="L98" s="25"/>
      <c r="M98" s="25"/>
      <c r="N98" s="25"/>
      <c r="O98" s="25"/>
      <c r="P98" s="25"/>
      <c r="Q98" s="25"/>
      <c r="R98" s="25"/>
      <c r="S98" s="25"/>
      <c r="T98" s="25"/>
      <c r="U98" s="25"/>
      <c r="V98" s="25"/>
      <c r="W98" s="25"/>
      <c r="X98" s="25"/>
      <c r="Y98" s="25"/>
      <c r="Z98" s="11"/>
      <c r="AA98" s="189"/>
      <c r="AB98" s="11"/>
      <c r="AC98" s="264"/>
      <c r="AD98" s="11"/>
      <c r="AE98" s="11"/>
      <c r="AF98" s="11"/>
      <c r="AG98" s="11"/>
      <c r="AH98" s="11"/>
      <c r="AI98" s="11"/>
      <c r="AJ98" s="11"/>
      <c r="AK98" s="11"/>
    </row>
    <row r="99" ht="13.5" customHeight="1">
      <c r="A99" s="389">
        <f>A55</f>
        <v>15</v>
      </c>
      <c r="B99" s="390" t="str">
        <f>IF(B55="","",B55)</f>
        <v/>
      </c>
      <c r="C99" s="32"/>
      <c r="D99" s="32"/>
      <c r="E99" s="32"/>
      <c r="F99" s="32"/>
      <c r="G99" s="32"/>
      <c r="H99" s="391" t="s">
        <v>870</v>
      </c>
      <c r="I99" s="391"/>
      <c r="J99" s="395"/>
      <c r="K99" s="128"/>
      <c r="L99" s="128"/>
      <c r="M99" s="128"/>
      <c r="N99" s="128"/>
      <c r="O99" s="128"/>
      <c r="P99" s="128"/>
      <c r="Q99" s="128"/>
      <c r="R99" s="128"/>
      <c r="S99" s="391" t="s">
        <v>872</v>
      </c>
      <c r="T99" s="32"/>
      <c r="U99" s="393">
        <f>IF(H55="","",H55)</f>
        <v>0</v>
      </c>
      <c r="V99" s="128"/>
      <c r="W99" s="391" t="s">
        <v>873</v>
      </c>
      <c r="X99" s="32"/>
      <c r="Y99" s="394">
        <f>IF((W55="")*(X55=""),"",SUM(W55:X55))</f>
        <v>0</v>
      </c>
      <c r="Z99" s="11"/>
      <c r="AA99" s="189"/>
      <c r="AB99" s="11"/>
      <c r="AC99" s="264"/>
      <c r="AD99" s="11"/>
      <c r="AE99" s="11"/>
      <c r="AF99" s="11"/>
      <c r="AG99" s="11"/>
      <c r="AH99" s="11"/>
      <c r="AI99" s="11"/>
      <c r="AJ99" s="11"/>
      <c r="AK99" s="11"/>
    </row>
    <row r="100" ht="13.5" customHeight="1">
      <c r="A100" s="382"/>
      <c r="B100" s="388" t="s">
        <v>887</v>
      </c>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11"/>
      <c r="AA100" s="189"/>
      <c r="AB100" s="11"/>
      <c r="AC100" s="264"/>
      <c r="AD100" s="11"/>
      <c r="AE100" s="11"/>
      <c r="AF100" s="11"/>
      <c r="AG100" s="11"/>
      <c r="AH100" s="11"/>
      <c r="AI100" s="11"/>
      <c r="AJ100" s="11"/>
      <c r="AK100" s="11"/>
    </row>
    <row r="101" ht="13.5" customHeight="1">
      <c r="A101" s="389">
        <f>A56</f>
        <v>16</v>
      </c>
      <c r="B101" s="390" t="str">
        <f>IF(B56="","",B56)</f>
        <v/>
      </c>
      <c r="C101" s="32"/>
      <c r="D101" s="32"/>
      <c r="E101" s="32"/>
      <c r="F101" s="32"/>
      <c r="G101" s="32"/>
      <c r="H101" s="391" t="s">
        <v>870</v>
      </c>
      <c r="I101" s="391"/>
      <c r="J101" s="395"/>
      <c r="K101" s="128"/>
      <c r="L101" s="128"/>
      <c r="M101" s="128"/>
      <c r="N101" s="128"/>
      <c r="O101" s="128"/>
      <c r="P101" s="128"/>
      <c r="Q101" s="128"/>
      <c r="R101" s="128"/>
      <c r="S101" s="391" t="s">
        <v>872</v>
      </c>
      <c r="T101" s="32"/>
      <c r="U101" s="393">
        <f>IF(H56="","",H56)</f>
        <v>0</v>
      </c>
      <c r="V101" s="128"/>
      <c r="W101" s="391" t="s">
        <v>873</v>
      </c>
      <c r="X101" s="32"/>
      <c r="Y101" s="394">
        <f>IF((W56="")*(X56=""),"",SUM(W56:X56))</f>
        <v>0</v>
      </c>
      <c r="Z101" s="11"/>
      <c r="AA101" s="189"/>
      <c r="AB101" s="11"/>
      <c r="AC101" s="264"/>
      <c r="AD101" s="11"/>
      <c r="AE101" s="11"/>
      <c r="AF101" s="11"/>
      <c r="AG101" s="11"/>
      <c r="AH101" s="11"/>
      <c r="AI101" s="11"/>
      <c r="AJ101" s="11"/>
      <c r="AK101" s="11"/>
    </row>
    <row r="102" ht="13.5" customHeight="1">
      <c r="A102" s="382"/>
      <c r="B102" s="388" t="s">
        <v>887</v>
      </c>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11"/>
      <c r="AA102" s="189"/>
      <c r="AB102" s="11"/>
      <c r="AC102" s="264"/>
      <c r="AD102" s="11"/>
      <c r="AE102" s="11"/>
      <c r="AF102" s="11"/>
      <c r="AG102" s="11"/>
      <c r="AH102" s="11"/>
      <c r="AI102" s="11"/>
      <c r="AJ102" s="11"/>
      <c r="AK102" s="11"/>
    </row>
    <row r="103" ht="13.5" customHeight="1">
      <c r="A103" s="389">
        <f>A57</f>
        <v>17</v>
      </c>
      <c r="B103" s="390" t="str">
        <f>IF(B57="","",B57)</f>
        <v/>
      </c>
      <c r="C103" s="32"/>
      <c r="D103" s="32"/>
      <c r="E103" s="32"/>
      <c r="F103" s="32"/>
      <c r="G103" s="32"/>
      <c r="H103" s="391" t="s">
        <v>870</v>
      </c>
      <c r="I103" s="391"/>
      <c r="J103" s="395"/>
      <c r="K103" s="128"/>
      <c r="L103" s="128"/>
      <c r="M103" s="128"/>
      <c r="N103" s="128"/>
      <c r="O103" s="128"/>
      <c r="P103" s="128"/>
      <c r="Q103" s="128"/>
      <c r="R103" s="128"/>
      <c r="S103" s="391" t="s">
        <v>872</v>
      </c>
      <c r="T103" s="32"/>
      <c r="U103" s="393">
        <f>IF(H57="","",H57)</f>
        <v>0</v>
      </c>
      <c r="V103" s="128"/>
      <c r="W103" s="391" t="s">
        <v>873</v>
      </c>
      <c r="X103" s="32"/>
      <c r="Y103" s="394">
        <f>IF((W57="")*(X57=""),"",SUM(W57:X57))</f>
        <v>0</v>
      </c>
      <c r="Z103" s="11"/>
      <c r="AA103" s="189"/>
      <c r="AB103" s="11"/>
      <c r="AC103" s="264"/>
      <c r="AD103" s="11"/>
      <c r="AE103" s="11"/>
      <c r="AF103" s="11"/>
      <c r="AG103" s="11"/>
      <c r="AH103" s="11"/>
      <c r="AI103" s="11"/>
      <c r="AJ103" s="11"/>
      <c r="AK103" s="11"/>
    </row>
    <row r="104" ht="13.5" customHeight="1">
      <c r="A104" s="382"/>
      <c r="B104" s="388" t="s">
        <v>887</v>
      </c>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11"/>
      <c r="AA104" s="189"/>
      <c r="AB104" s="11"/>
      <c r="AC104" s="264"/>
      <c r="AD104" s="11"/>
      <c r="AE104" s="11"/>
      <c r="AF104" s="11"/>
      <c r="AG104" s="11"/>
      <c r="AH104" s="11"/>
      <c r="AI104" s="11"/>
      <c r="AJ104" s="11"/>
      <c r="AK104" s="11"/>
    </row>
    <row r="105" ht="13.5" customHeight="1">
      <c r="A105" s="389">
        <f>A58</f>
        <v>18</v>
      </c>
      <c r="B105" s="390" t="str">
        <f>IF(B58="","",B58)</f>
        <v/>
      </c>
      <c r="C105" s="32"/>
      <c r="D105" s="32"/>
      <c r="E105" s="32"/>
      <c r="F105" s="32"/>
      <c r="G105" s="32"/>
      <c r="H105" s="391" t="s">
        <v>870</v>
      </c>
      <c r="I105" s="391"/>
      <c r="J105" s="395"/>
      <c r="K105" s="128"/>
      <c r="L105" s="128"/>
      <c r="M105" s="128"/>
      <c r="N105" s="128"/>
      <c r="O105" s="128"/>
      <c r="P105" s="128"/>
      <c r="Q105" s="128"/>
      <c r="R105" s="128"/>
      <c r="S105" s="391" t="s">
        <v>872</v>
      </c>
      <c r="T105" s="32"/>
      <c r="U105" s="393">
        <f>IF(H58="","",H58)</f>
        <v>0</v>
      </c>
      <c r="V105" s="128"/>
      <c r="W105" s="391" t="s">
        <v>873</v>
      </c>
      <c r="X105" s="32"/>
      <c r="Y105" s="394">
        <f>IF((W58="")*(X58=""),"",SUM(W58:X58))</f>
        <v>0</v>
      </c>
      <c r="Z105" s="11"/>
      <c r="AA105" s="189"/>
      <c r="AB105" s="11"/>
      <c r="AC105" s="264"/>
      <c r="AD105" s="11"/>
      <c r="AE105" s="11"/>
      <c r="AF105" s="11"/>
      <c r="AG105" s="11"/>
      <c r="AH105" s="11"/>
      <c r="AI105" s="11"/>
      <c r="AJ105" s="11"/>
      <c r="AK105" s="11"/>
    </row>
    <row r="106" ht="13.5" customHeight="1">
      <c r="A106" s="382"/>
      <c r="B106" s="388" t="s">
        <v>887</v>
      </c>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11"/>
      <c r="AA106" s="189"/>
      <c r="AB106" s="11"/>
      <c r="AC106" s="264"/>
      <c r="AD106" s="11"/>
      <c r="AE106" s="11"/>
      <c r="AF106" s="11"/>
      <c r="AG106" s="11"/>
      <c r="AH106" s="11"/>
      <c r="AI106" s="11"/>
      <c r="AJ106" s="11"/>
      <c r="AK106" s="11"/>
    </row>
    <row r="107" ht="13.5" customHeight="1">
      <c r="A107" s="389">
        <f>A59</f>
        <v>19</v>
      </c>
      <c r="B107" s="390" t="str">
        <f>IF(B59="","",B59)</f>
        <v/>
      </c>
      <c r="C107" s="32"/>
      <c r="D107" s="32"/>
      <c r="E107" s="32"/>
      <c r="F107" s="32"/>
      <c r="G107" s="32"/>
      <c r="H107" s="391" t="s">
        <v>870</v>
      </c>
      <c r="I107" s="391"/>
      <c r="J107" s="395"/>
      <c r="K107" s="128"/>
      <c r="L107" s="128"/>
      <c r="M107" s="128"/>
      <c r="N107" s="128"/>
      <c r="O107" s="128"/>
      <c r="P107" s="128"/>
      <c r="Q107" s="128"/>
      <c r="R107" s="128"/>
      <c r="S107" s="391" t="s">
        <v>872</v>
      </c>
      <c r="T107" s="32"/>
      <c r="U107" s="393">
        <f>IF(H59="","",H59)</f>
        <v>0</v>
      </c>
      <c r="V107" s="128"/>
      <c r="W107" s="391" t="s">
        <v>873</v>
      </c>
      <c r="X107" s="32"/>
      <c r="Y107" s="394">
        <f>IF((W59="")*(X59=""),"",SUM(W59:X59))</f>
        <v>0</v>
      </c>
      <c r="Z107" s="11"/>
      <c r="AA107" s="189"/>
      <c r="AB107" s="11"/>
      <c r="AC107" s="264"/>
      <c r="AD107" s="11"/>
      <c r="AE107" s="11"/>
      <c r="AF107" s="11"/>
      <c r="AG107" s="11"/>
      <c r="AH107" s="11"/>
      <c r="AI107" s="11"/>
      <c r="AJ107" s="11"/>
      <c r="AK107" s="11"/>
    </row>
    <row r="108" ht="13.5" customHeight="1">
      <c r="A108" s="382"/>
      <c r="B108" s="388" t="s">
        <v>887</v>
      </c>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11"/>
      <c r="AA108" s="189"/>
      <c r="AB108" s="11"/>
      <c r="AC108" s="264"/>
      <c r="AD108" s="11"/>
      <c r="AE108" s="11"/>
      <c r="AF108" s="11"/>
      <c r="AG108" s="11"/>
      <c r="AH108" s="11"/>
      <c r="AI108" s="11"/>
      <c r="AJ108" s="11"/>
      <c r="AK108" s="11"/>
    </row>
    <row r="109" ht="13.5" customHeight="1">
      <c r="A109" s="389">
        <f>A60</f>
        <v>20</v>
      </c>
      <c r="B109" s="390" t="str">
        <f>IF(B60="","",B60)</f>
        <v/>
      </c>
      <c r="C109" s="32"/>
      <c r="D109" s="32"/>
      <c r="E109" s="32"/>
      <c r="F109" s="32"/>
      <c r="G109" s="32"/>
      <c r="H109" s="391" t="s">
        <v>870</v>
      </c>
      <c r="I109" s="391"/>
      <c r="J109" s="395"/>
      <c r="K109" s="128"/>
      <c r="L109" s="128"/>
      <c r="M109" s="128"/>
      <c r="N109" s="128"/>
      <c r="O109" s="128"/>
      <c r="P109" s="128"/>
      <c r="Q109" s="128"/>
      <c r="R109" s="128"/>
      <c r="S109" s="391" t="s">
        <v>872</v>
      </c>
      <c r="T109" s="32"/>
      <c r="U109" s="393">
        <f>IF(H60="","",H60)</f>
        <v>0</v>
      </c>
      <c r="V109" s="128"/>
      <c r="W109" s="391" t="s">
        <v>873</v>
      </c>
      <c r="X109" s="32"/>
      <c r="Y109" s="394">
        <f>IF((W60="")*(X60=""),"",SUM(W60:X60))</f>
        <v>0</v>
      </c>
      <c r="Z109" s="11"/>
      <c r="AA109" s="189"/>
      <c r="AB109" s="11"/>
      <c r="AC109" s="264"/>
      <c r="AD109" s="11"/>
      <c r="AE109" s="11"/>
      <c r="AF109" s="11"/>
      <c r="AG109" s="11"/>
      <c r="AH109" s="11"/>
      <c r="AI109" s="11"/>
      <c r="AJ109" s="11"/>
      <c r="AK109" s="11"/>
    </row>
    <row r="110" ht="13.5" customHeight="1">
      <c r="A110" s="382"/>
      <c r="B110" s="388" t="s">
        <v>887</v>
      </c>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11"/>
      <c r="AA110" s="189"/>
      <c r="AB110" s="11"/>
      <c r="AC110" s="264"/>
      <c r="AD110" s="11"/>
      <c r="AE110" s="11"/>
      <c r="AF110" s="11"/>
      <c r="AG110" s="11"/>
      <c r="AH110" s="11"/>
      <c r="AI110" s="11"/>
      <c r="AJ110" s="11"/>
      <c r="AK110" s="11"/>
    </row>
    <row r="111" ht="13.5" customHeight="1">
      <c r="A111" s="389">
        <f>A61</f>
        <v>21</v>
      </c>
      <c r="B111" s="390" t="str">
        <f>IF(B61="","",B61)</f>
        <v/>
      </c>
      <c r="C111" s="32"/>
      <c r="D111" s="32"/>
      <c r="E111" s="32"/>
      <c r="F111" s="32"/>
      <c r="G111" s="32"/>
      <c r="H111" s="391" t="s">
        <v>870</v>
      </c>
      <c r="I111" s="391"/>
      <c r="J111" s="395"/>
      <c r="K111" s="128"/>
      <c r="L111" s="128"/>
      <c r="M111" s="128"/>
      <c r="N111" s="128"/>
      <c r="O111" s="128"/>
      <c r="P111" s="128"/>
      <c r="Q111" s="128"/>
      <c r="R111" s="128"/>
      <c r="S111" s="391" t="s">
        <v>872</v>
      </c>
      <c r="T111" s="32"/>
      <c r="U111" s="393">
        <f>IF(H61="","",H61)</f>
        <v>0</v>
      </c>
      <c r="V111" s="128"/>
      <c r="W111" s="391" t="s">
        <v>873</v>
      </c>
      <c r="X111" s="32"/>
      <c r="Y111" s="394">
        <f>IF((W61="")*(X61=""),"",SUM(W61:X61))</f>
        <v>0</v>
      </c>
      <c r="Z111" s="11"/>
      <c r="AA111" s="189"/>
      <c r="AB111" s="11"/>
      <c r="AC111" s="264"/>
      <c r="AD111" s="11"/>
      <c r="AE111" s="11"/>
      <c r="AF111" s="11"/>
      <c r="AG111" s="11"/>
      <c r="AH111" s="11"/>
      <c r="AI111" s="11"/>
      <c r="AJ111" s="11"/>
      <c r="AK111" s="11"/>
    </row>
    <row r="112" ht="13.5" customHeight="1">
      <c r="A112" s="382"/>
      <c r="B112" s="388" t="s">
        <v>887</v>
      </c>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11"/>
      <c r="AA112" s="189"/>
      <c r="AB112" s="11"/>
      <c r="AC112" s="264"/>
      <c r="AD112" s="11"/>
      <c r="AE112" s="11"/>
      <c r="AF112" s="11"/>
      <c r="AG112" s="11"/>
      <c r="AH112" s="11"/>
      <c r="AI112" s="11"/>
      <c r="AJ112" s="11"/>
      <c r="AK112" s="11"/>
    </row>
    <row r="113" ht="13.5" customHeight="1">
      <c r="A113" s="389">
        <f>A62</f>
        <v>22</v>
      </c>
      <c r="B113" s="390" t="str">
        <f>IF(B62="","",B62)</f>
        <v/>
      </c>
      <c r="C113" s="32"/>
      <c r="D113" s="32"/>
      <c r="E113" s="32"/>
      <c r="F113" s="32"/>
      <c r="G113" s="32"/>
      <c r="H113" s="391" t="s">
        <v>870</v>
      </c>
      <c r="I113" s="391"/>
      <c r="J113" s="395"/>
      <c r="K113" s="128"/>
      <c r="L113" s="128"/>
      <c r="M113" s="128"/>
      <c r="N113" s="128"/>
      <c r="O113" s="128"/>
      <c r="P113" s="128"/>
      <c r="Q113" s="128"/>
      <c r="R113" s="128"/>
      <c r="S113" s="391" t="s">
        <v>872</v>
      </c>
      <c r="T113" s="32"/>
      <c r="U113" s="393">
        <f>IF(H62="","",H62)</f>
        <v>0</v>
      </c>
      <c r="V113" s="128"/>
      <c r="W113" s="391" t="s">
        <v>873</v>
      </c>
      <c r="X113" s="32"/>
      <c r="Y113" s="394">
        <f>IF((W62="")*(X62=""),"",SUM(W62:X62))</f>
        <v>0</v>
      </c>
      <c r="Z113" s="11"/>
      <c r="AA113" s="189"/>
      <c r="AB113" s="11"/>
      <c r="AC113" s="264"/>
      <c r="AD113" s="11"/>
      <c r="AE113" s="11"/>
      <c r="AF113" s="11"/>
      <c r="AG113" s="11"/>
      <c r="AH113" s="11"/>
      <c r="AI113" s="11"/>
      <c r="AJ113" s="11"/>
      <c r="AK113" s="11"/>
    </row>
    <row r="114" ht="13.5" customHeight="1">
      <c r="A114" s="382"/>
      <c r="B114" s="388" t="s">
        <v>887</v>
      </c>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11"/>
      <c r="AA114" s="189"/>
      <c r="AB114" s="11"/>
      <c r="AC114" s="264"/>
      <c r="AD114" s="11"/>
      <c r="AE114" s="11"/>
      <c r="AF114" s="11"/>
      <c r="AG114" s="11"/>
      <c r="AH114" s="11"/>
      <c r="AI114" s="11"/>
      <c r="AJ114" s="11"/>
      <c r="AK114" s="11"/>
    </row>
    <row r="115" ht="13.5" customHeight="1">
      <c r="A115" s="389">
        <f>A63</f>
        <v>23</v>
      </c>
      <c r="B115" s="390" t="str">
        <f>IF(B63="","",B63)</f>
        <v/>
      </c>
      <c r="C115" s="32"/>
      <c r="D115" s="32"/>
      <c r="E115" s="32"/>
      <c r="F115" s="32"/>
      <c r="G115" s="32"/>
      <c r="H115" s="391" t="s">
        <v>870</v>
      </c>
      <c r="I115" s="391"/>
      <c r="J115" s="395"/>
      <c r="K115" s="128"/>
      <c r="L115" s="128"/>
      <c r="M115" s="128"/>
      <c r="N115" s="128"/>
      <c r="O115" s="128"/>
      <c r="P115" s="128"/>
      <c r="Q115" s="128"/>
      <c r="R115" s="128"/>
      <c r="S115" s="391" t="s">
        <v>872</v>
      </c>
      <c r="T115" s="32"/>
      <c r="U115" s="393">
        <f>IF(H63="","",H63)</f>
        <v>0</v>
      </c>
      <c r="V115" s="128"/>
      <c r="W115" s="391" t="s">
        <v>873</v>
      </c>
      <c r="X115" s="32"/>
      <c r="Y115" s="394">
        <f>IF((W63="")*(X63=""),"",SUM(W63:X63))</f>
        <v>0</v>
      </c>
      <c r="Z115" s="11"/>
      <c r="AA115" s="189"/>
      <c r="AB115" s="11"/>
      <c r="AC115" s="264"/>
      <c r="AD115" s="11"/>
      <c r="AE115" s="11"/>
      <c r="AF115" s="11"/>
      <c r="AG115" s="11"/>
      <c r="AH115" s="11"/>
      <c r="AI115" s="11"/>
      <c r="AJ115" s="11"/>
      <c r="AK115" s="11"/>
    </row>
    <row r="116" ht="13.5" customHeight="1">
      <c r="A116" s="382"/>
      <c r="B116" s="388" t="s">
        <v>887</v>
      </c>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11"/>
      <c r="AA116" s="189"/>
      <c r="AB116" s="11"/>
      <c r="AC116" s="264"/>
      <c r="AD116" s="11"/>
      <c r="AE116" s="11"/>
      <c r="AF116" s="11"/>
      <c r="AG116" s="11"/>
      <c r="AH116" s="11"/>
      <c r="AI116" s="11"/>
      <c r="AJ116" s="11"/>
      <c r="AK116" s="11"/>
    </row>
    <row r="117" ht="13.5" customHeight="1">
      <c r="A117" s="389">
        <f>A64</f>
        <v>24</v>
      </c>
      <c r="B117" s="390" t="str">
        <f>IF(B64="","",B64)</f>
        <v/>
      </c>
      <c r="C117" s="32"/>
      <c r="D117" s="32"/>
      <c r="E117" s="32"/>
      <c r="F117" s="32"/>
      <c r="G117" s="32"/>
      <c r="H117" s="391" t="s">
        <v>870</v>
      </c>
      <c r="I117" s="391"/>
      <c r="J117" s="395"/>
      <c r="K117" s="128"/>
      <c r="L117" s="128"/>
      <c r="M117" s="128"/>
      <c r="N117" s="128"/>
      <c r="O117" s="128"/>
      <c r="P117" s="128"/>
      <c r="Q117" s="128"/>
      <c r="R117" s="128"/>
      <c r="S117" s="391" t="s">
        <v>872</v>
      </c>
      <c r="T117" s="32"/>
      <c r="U117" s="393">
        <f>IF(H64="","",H64)</f>
        <v>0</v>
      </c>
      <c r="V117" s="128"/>
      <c r="W117" s="391" t="s">
        <v>873</v>
      </c>
      <c r="X117" s="32"/>
      <c r="Y117" s="394">
        <f>IF((W64="")*(X64=""),"",SUM(W64:X64))</f>
        <v>0</v>
      </c>
      <c r="Z117" s="11"/>
      <c r="AA117" s="189"/>
      <c r="AB117" s="11"/>
      <c r="AC117" s="264"/>
      <c r="AD117" s="11"/>
      <c r="AE117" s="11"/>
      <c r="AF117" s="11"/>
      <c r="AG117" s="11"/>
      <c r="AH117" s="11"/>
      <c r="AI117" s="11"/>
      <c r="AJ117" s="11"/>
      <c r="AK117" s="11"/>
    </row>
    <row r="118" ht="13.5" customHeight="1">
      <c r="A118" s="382"/>
      <c r="B118" s="388" t="s">
        <v>887</v>
      </c>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11"/>
      <c r="AA118" s="189"/>
      <c r="AB118" s="11"/>
      <c r="AC118" s="264"/>
      <c r="AD118" s="11"/>
      <c r="AE118" s="11"/>
      <c r="AF118" s="11"/>
      <c r="AG118" s="11"/>
      <c r="AH118" s="11"/>
      <c r="AI118" s="11"/>
      <c r="AJ118" s="11"/>
      <c r="AK118" s="11"/>
    </row>
    <row r="119" ht="13.5" customHeight="1">
      <c r="A119" s="389">
        <f>A65</f>
        <v>25</v>
      </c>
      <c r="B119" s="390" t="str">
        <f>IF(B65="","",B65)</f>
        <v/>
      </c>
      <c r="C119" s="32"/>
      <c r="D119" s="32"/>
      <c r="E119" s="32"/>
      <c r="F119" s="32"/>
      <c r="G119" s="32"/>
      <c r="H119" s="391" t="s">
        <v>870</v>
      </c>
      <c r="I119" s="391"/>
      <c r="J119" s="395"/>
      <c r="K119" s="128"/>
      <c r="L119" s="128"/>
      <c r="M119" s="128"/>
      <c r="N119" s="128"/>
      <c r="O119" s="128"/>
      <c r="P119" s="128"/>
      <c r="Q119" s="128"/>
      <c r="R119" s="128"/>
      <c r="S119" s="391" t="s">
        <v>872</v>
      </c>
      <c r="T119" s="32"/>
      <c r="U119" s="393">
        <f>IF(H65="","",H65)</f>
        <v>0</v>
      </c>
      <c r="V119" s="128"/>
      <c r="W119" s="391" t="s">
        <v>873</v>
      </c>
      <c r="X119" s="32"/>
      <c r="Y119" s="394">
        <f>IF((W65="")*(X65=""),"",SUM(W65:X65))</f>
        <v>0</v>
      </c>
      <c r="Z119" s="11"/>
      <c r="AA119" s="189"/>
      <c r="AB119" s="11"/>
      <c r="AC119" s="264"/>
      <c r="AD119" s="11"/>
      <c r="AE119" s="11"/>
      <c r="AF119" s="11"/>
      <c r="AG119" s="11"/>
      <c r="AH119" s="11"/>
      <c r="AI119" s="11"/>
      <c r="AJ119" s="11"/>
      <c r="AK119" s="11"/>
    </row>
    <row r="120" ht="13.5" customHeight="1">
      <c r="A120" s="382"/>
      <c r="B120" s="388" t="s">
        <v>887</v>
      </c>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11"/>
      <c r="AA120" s="189"/>
      <c r="AB120" s="11"/>
      <c r="AC120" s="264"/>
      <c r="AD120" s="11"/>
      <c r="AE120" s="11"/>
      <c r="AF120" s="11"/>
      <c r="AG120" s="11"/>
      <c r="AH120" s="11"/>
      <c r="AI120" s="11"/>
      <c r="AJ120" s="11"/>
      <c r="AK120" s="11"/>
    </row>
    <row r="121" ht="13.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89"/>
      <c r="AB121" s="11"/>
      <c r="AC121" s="264"/>
      <c r="AD121" s="11"/>
      <c r="AE121" s="11"/>
      <c r="AF121" s="11"/>
      <c r="AG121" s="11"/>
      <c r="AH121" s="11"/>
      <c r="AI121" s="11"/>
      <c r="AJ121" s="11"/>
      <c r="AK121" s="11"/>
    </row>
    <row r="122" ht="13.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89"/>
      <c r="AB122" s="11"/>
      <c r="AC122" s="264"/>
      <c r="AD122" s="11"/>
      <c r="AE122" s="11"/>
      <c r="AF122" s="11"/>
      <c r="AG122" s="11"/>
      <c r="AH122" s="11"/>
      <c r="AI122" s="11"/>
      <c r="AJ122" s="11"/>
      <c r="AK122" s="11"/>
    </row>
    <row r="123" ht="13.5" customHeight="1">
      <c r="A123" s="11" t="s">
        <v>895</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89"/>
      <c r="AB123" s="11"/>
      <c r="AC123" s="264"/>
      <c r="AD123" s="11"/>
      <c r="AE123" s="11"/>
      <c r="AF123" s="11"/>
      <c r="AG123" s="11"/>
      <c r="AH123" s="11"/>
      <c r="AI123" s="11"/>
      <c r="AJ123" s="11"/>
      <c r="AK123" s="11"/>
    </row>
    <row r="124" ht="13.5" customHeight="1">
      <c r="A124" s="256" t="s">
        <v>896</v>
      </c>
      <c r="B124" s="256" t="s">
        <v>897</v>
      </c>
      <c r="C124" s="256" t="s">
        <v>898</v>
      </c>
      <c r="D124" s="256" t="s">
        <v>899</v>
      </c>
      <c r="E124" s="256" t="s">
        <v>900</v>
      </c>
      <c r="F124" s="256" t="s">
        <v>901</v>
      </c>
      <c r="G124" s="256" t="s">
        <v>902</v>
      </c>
      <c r="H124" s="256" t="s">
        <v>903</v>
      </c>
      <c r="I124" s="256" t="s">
        <v>904</v>
      </c>
      <c r="J124" s="256" t="s">
        <v>905</v>
      </c>
      <c r="M124" s="256" t="s">
        <v>906</v>
      </c>
      <c r="N124" s="256" t="s">
        <v>907</v>
      </c>
      <c r="O124" s="256" t="s">
        <v>908</v>
      </c>
      <c r="P124" s="256" t="s">
        <v>747</v>
      </c>
      <c r="Q124" s="256" t="s">
        <v>909</v>
      </c>
      <c r="R124" s="256" t="s">
        <v>910</v>
      </c>
      <c r="S124" s="256" t="s">
        <v>911</v>
      </c>
      <c r="T124" s="256" t="s">
        <v>912</v>
      </c>
      <c r="U124" s="256" t="s">
        <v>838</v>
      </c>
      <c r="V124" s="256"/>
      <c r="W124" s="256"/>
      <c r="X124" s="256"/>
      <c r="Y124" s="256"/>
      <c r="Z124" s="256"/>
      <c r="AA124" s="256"/>
      <c r="AB124" s="256"/>
      <c r="AC124" s="256"/>
      <c r="AD124" s="256"/>
      <c r="AE124" s="256"/>
      <c r="AF124" s="256"/>
      <c r="AG124" s="256"/>
      <c r="AH124" s="256"/>
      <c r="AI124" s="256"/>
      <c r="AJ124" s="256"/>
      <c r="AK124" s="256"/>
    </row>
    <row r="125" ht="20.25" customHeight="1">
      <c r="A125" s="397" t="str">
        <f>IF(F18&gt;0,"Yes",IF(H18&gt;0,"Yes",IF(I18&gt;0,"Yes",IF(K18&gt;0,"Yes",IF(M18&gt;0,"Yes","No")))))</f>
        <v>No</v>
      </c>
      <c r="B125" s="397" t="str">
        <f>IF(F25&gt;0,"Yes",IF(H25&gt;0,"Yes",IF(I25&gt;0,"Yes",IF(K25&gt;0,"Yes",IF(M25&gt;0,"Yes","No")))))</f>
        <v>Yes</v>
      </c>
      <c r="C125" s="397" t="str">
        <f>X19</f>
        <v>No</v>
      </c>
      <c r="D125" s="397" t="str">
        <f>IF(F21="Yes","Yes",IF(H21="Yes","Yes",IF(I21="Yes","Yes",IF(K21="Yes","Yes",IF(M21="Yes","Yes","No")))))</f>
        <v>No</v>
      </c>
      <c r="E125" s="397" t="str">
        <f>IF(F28="Yes","Yes",IF(H28="Yes","Yes",IF(I28="Yes","Yes",IF(K28="Yes","Yes",IF(M28="Yes","Yes","No")))))</f>
        <v>No</v>
      </c>
      <c r="F125" s="397" t="str">
        <f>'Task 1'!I38</f>
        <v>Yes</v>
      </c>
      <c r="G125" s="397">
        <f>H66</f>
        <v>113</v>
      </c>
      <c r="H125" s="397"/>
      <c r="I125" s="397">
        <f>J66</f>
        <v>2</v>
      </c>
      <c r="J125" s="398">
        <f>W66</f>
        <v>0</v>
      </c>
      <c r="K125" s="128"/>
      <c r="L125" s="129"/>
      <c r="M125" s="397"/>
      <c r="N125" s="397">
        <f t="shared" ref="N125:R125" si="5">M66</f>
        <v>1</v>
      </c>
      <c r="O125" s="397">
        <f t="shared" si="5"/>
        <v>0</v>
      </c>
      <c r="P125" s="397">
        <f t="shared" si="5"/>
        <v>0</v>
      </c>
      <c r="Q125" s="397">
        <f t="shared" si="5"/>
        <v>2</v>
      </c>
      <c r="R125" s="397">
        <f t="shared" si="5"/>
        <v>1</v>
      </c>
      <c r="S125" s="397">
        <f>SUM(R66:T66)</f>
        <v>0</v>
      </c>
      <c r="T125" s="397">
        <f t="shared" ref="T125:U125" si="6">U66</f>
        <v>0</v>
      </c>
      <c r="U125" s="397">
        <f t="shared" si="6"/>
        <v>0</v>
      </c>
      <c r="V125" s="256"/>
      <c r="W125" s="256"/>
      <c r="X125" s="256"/>
      <c r="Y125" s="256"/>
      <c r="Z125" s="256"/>
      <c r="AA125" s="256"/>
      <c r="AB125" s="256"/>
      <c r="AC125" s="256"/>
      <c r="AD125" s="256"/>
      <c r="AE125" s="256"/>
      <c r="AF125" s="256"/>
      <c r="AG125" s="256"/>
      <c r="AH125" s="256"/>
      <c r="AI125" s="256"/>
      <c r="AJ125" s="256"/>
      <c r="AK125" s="256"/>
    </row>
    <row r="126" ht="13.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89"/>
      <c r="AB126" s="11"/>
      <c r="AC126" s="264"/>
      <c r="AD126" s="11"/>
      <c r="AE126" s="11"/>
      <c r="AF126" s="11"/>
      <c r="AG126" s="11"/>
      <c r="AH126" s="11"/>
      <c r="AI126" s="11"/>
      <c r="AJ126" s="11"/>
      <c r="AK126" s="11"/>
    </row>
    <row r="127" ht="13.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89"/>
      <c r="AB127" s="11"/>
      <c r="AC127" s="264"/>
      <c r="AD127" s="11"/>
      <c r="AE127" s="11"/>
      <c r="AF127" s="11"/>
      <c r="AG127" s="11"/>
      <c r="AH127" s="11"/>
      <c r="AI127" s="11"/>
      <c r="AJ127" s="11"/>
      <c r="AK127" s="11"/>
    </row>
    <row r="128" ht="13.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89"/>
      <c r="AB128" s="11"/>
      <c r="AC128" s="264"/>
      <c r="AD128" s="11"/>
      <c r="AE128" s="11"/>
      <c r="AF128" s="11"/>
      <c r="AG128" s="11"/>
      <c r="AH128" s="11"/>
      <c r="AI128" s="11"/>
      <c r="AJ128" s="11"/>
      <c r="AK128" s="11"/>
    </row>
    <row r="129" ht="13.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89"/>
      <c r="AB129" s="11"/>
      <c r="AC129" s="264"/>
      <c r="AD129" s="11"/>
      <c r="AE129" s="11"/>
      <c r="AF129" s="11"/>
      <c r="AG129" s="11"/>
      <c r="AH129" s="11"/>
      <c r="AI129" s="11"/>
      <c r="AJ129" s="11"/>
      <c r="AK129" s="11"/>
    </row>
    <row r="130" ht="13.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89"/>
      <c r="AB130" s="11"/>
      <c r="AC130" s="264"/>
      <c r="AD130" s="11"/>
      <c r="AE130" s="11"/>
      <c r="AF130" s="11"/>
      <c r="AG130" s="11"/>
      <c r="AH130" s="11"/>
      <c r="AI130" s="11"/>
      <c r="AJ130" s="11"/>
      <c r="AK130" s="11"/>
    </row>
    <row r="131" ht="13.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89"/>
      <c r="AB131" s="11"/>
      <c r="AC131" s="264"/>
      <c r="AD131" s="11"/>
      <c r="AE131" s="11"/>
      <c r="AF131" s="11"/>
      <c r="AG131" s="11"/>
      <c r="AH131" s="11"/>
      <c r="AI131" s="11"/>
      <c r="AJ131" s="11"/>
      <c r="AK131" s="11"/>
    </row>
    <row r="132" ht="13.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89"/>
      <c r="AB132" s="11"/>
      <c r="AC132" s="264"/>
      <c r="AD132" s="11"/>
      <c r="AE132" s="11"/>
      <c r="AF132" s="11"/>
      <c r="AG132" s="11"/>
      <c r="AH132" s="11"/>
      <c r="AI132" s="11"/>
      <c r="AJ132" s="11"/>
      <c r="AK132" s="11"/>
    </row>
    <row r="133" ht="13.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89"/>
      <c r="AB133" s="11"/>
      <c r="AC133" s="264"/>
      <c r="AD133" s="11"/>
      <c r="AE133" s="11"/>
      <c r="AF133" s="11"/>
      <c r="AG133" s="11"/>
      <c r="AH133" s="11"/>
      <c r="AI133" s="11"/>
      <c r="AJ133" s="11"/>
      <c r="AK133" s="11"/>
    </row>
    <row r="134" ht="13.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89"/>
      <c r="AB134" s="11"/>
      <c r="AC134" s="264"/>
      <c r="AD134" s="11"/>
      <c r="AE134" s="11"/>
      <c r="AF134" s="11"/>
      <c r="AG134" s="11"/>
      <c r="AH134" s="11"/>
      <c r="AI134" s="11"/>
      <c r="AJ134" s="11"/>
      <c r="AK134" s="11"/>
    </row>
    <row r="135" ht="13.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89"/>
      <c r="AB135" s="11"/>
      <c r="AC135" s="264"/>
      <c r="AD135" s="11"/>
      <c r="AE135" s="11"/>
      <c r="AF135" s="11"/>
      <c r="AG135" s="11"/>
      <c r="AH135" s="11"/>
      <c r="AI135" s="11"/>
      <c r="AJ135" s="11"/>
      <c r="AK135" s="11"/>
    </row>
    <row r="136" ht="13.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89"/>
      <c r="AB136" s="11"/>
      <c r="AC136" s="264"/>
      <c r="AD136" s="11"/>
      <c r="AE136" s="11"/>
      <c r="AF136" s="11"/>
      <c r="AG136" s="11"/>
      <c r="AH136" s="11"/>
      <c r="AI136" s="11"/>
      <c r="AJ136" s="11"/>
      <c r="AK136" s="11"/>
    </row>
    <row r="137" ht="13.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89"/>
      <c r="AB137" s="11"/>
      <c r="AC137" s="264"/>
      <c r="AD137" s="11"/>
      <c r="AE137" s="11"/>
      <c r="AF137" s="11"/>
      <c r="AG137" s="11"/>
      <c r="AH137" s="11"/>
      <c r="AI137" s="11"/>
      <c r="AJ137" s="11"/>
      <c r="AK137" s="11"/>
    </row>
    <row r="138" ht="13.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89"/>
      <c r="AB138" s="11"/>
      <c r="AC138" s="264"/>
      <c r="AD138" s="11"/>
      <c r="AE138" s="11"/>
      <c r="AF138" s="11"/>
      <c r="AG138" s="11"/>
      <c r="AH138" s="11"/>
      <c r="AI138" s="11"/>
      <c r="AJ138" s="11"/>
      <c r="AK138" s="11"/>
    </row>
    <row r="139" ht="13.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89"/>
      <c r="AB139" s="11"/>
      <c r="AC139" s="264"/>
      <c r="AD139" s="11"/>
      <c r="AE139" s="11"/>
      <c r="AF139" s="11"/>
      <c r="AG139" s="11"/>
      <c r="AH139" s="11"/>
      <c r="AI139" s="11"/>
      <c r="AJ139" s="11"/>
      <c r="AK139" s="11"/>
    </row>
    <row r="140" ht="13.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89"/>
      <c r="AB140" s="11"/>
      <c r="AC140" s="264"/>
      <c r="AD140" s="11"/>
      <c r="AE140" s="11"/>
      <c r="AF140" s="11"/>
      <c r="AG140" s="11"/>
      <c r="AH140" s="11"/>
      <c r="AI140" s="11"/>
      <c r="AJ140" s="11"/>
      <c r="AK140" s="11"/>
    </row>
    <row r="141" ht="13.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89"/>
      <c r="AB141" s="11"/>
      <c r="AC141" s="264"/>
      <c r="AD141" s="11"/>
      <c r="AE141" s="11"/>
      <c r="AF141" s="11"/>
      <c r="AG141" s="11"/>
      <c r="AH141" s="11"/>
      <c r="AI141" s="11"/>
      <c r="AJ141" s="11"/>
      <c r="AK141" s="11"/>
    </row>
    <row r="142" ht="13.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89"/>
      <c r="AB142" s="11"/>
      <c r="AC142" s="264"/>
      <c r="AD142" s="11"/>
      <c r="AE142" s="11"/>
      <c r="AF142" s="11"/>
      <c r="AG142" s="11"/>
      <c r="AH142" s="11"/>
      <c r="AI142" s="11"/>
      <c r="AJ142" s="11"/>
      <c r="AK142" s="11"/>
    </row>
    <row r="143" ht="13.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89"/>
      <c r="AB143" s="11"/>
      <c r="AC143" s="264"/>
      <c r="AD143" s="11"/>
      <c r="AE143" s="11"/>
      <c r="AF143" s="11"/>
      <c r="AG143" s="11"/>
      <c r="AH143" s="11"/>
      <c r="AI143" s="11"/>
      <c r="AJ143" s="11"/>
      <c r="AK143" s="11"/>
    </row>
    <row r="144" ht="13.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89"/>
      <c r="AB144" s="11"/>
      <c r="AC144" s="264"/>
      <c r="AD144" s="11"/>
      <c r="AE144" s="11"/>
      <c r="AF144" s="11"/>
      <c r="AG144" s="11"/>
      <c r="AH144" s="11"/>
      <c r="AI144" s="11"/>
      <c r="AJ144" s="11"/>
      <c r="AK144" s="11"/>
    </row>
    <row r="145" ht="13.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89"/>
      <c r="AB145" s="11"/>
      <c r="AC145" s="264"/>
      <c r="AD145" s="11"/>
      <c r="AE145" s="11"/>
      <c r="AF145" s="11"/>
      <c r="AG145" s="11"/>
      <c r="AH145" s="11"/>
      <c r="AI145" s="11"/>
      <c r="AJ145" s="11"/>
      <c r="AK145" s="11"/>
    </row>
    <row r="146" ht="13.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89"/>
      <c r="AB146" s="11"/>
      <c r="AC146" s="264"/>
      <c r="AD146" s="11"/>
      <c r="AE146" s="11"/>
      <c r="AF146" s="11"/>
      <c r="AG146" s="11"/>
      <c r="AH146" s="11"/>
      <c r="AI146" s="11"/>
      <c r="AJ146" s="11"/>
      <c r="AK146" s="11"/>
    </row>
    <row r="147" ht="13.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89"/>
      <c r="AB147" s="11"/>
      <c r="AC147" s="264"/>
      <c r="AD147" s="11"/>
      <c r="AE147" s="11"/>
      <c r="AF147" s="11"/>
      <c r="AG147" s="11"/>
      <c r="AH147" s="11"/>
      <c r="AI147" s="11"/>
      <c r="AJ147" s="11"/>
      <c r="AK147" s="11"/>
    </row>
    <row r="148" ht="13.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89"/>
      <c r="AB148" s="11"/>
      <c r="AC148" s="264"/>
      <c r="AD148" s="11"/>
      <c r="AE148" s="11"/>
      <c r="AF148" s="11"/>
      <c r="AG148" s="11"/>
      <c r="AH148" s="11"/>
      <c r="AI148" s="11"/>
      <c r="AJ148" s="11"/>
      <c r="AK148" s="11"/>
    </row>
    <row r="149" ht="13.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89"/>
      <c r="AB149" s="11"/>
      <c r="AC149" s="264"/>
      <c r="AD149" s="11"/>
      <c r="AE149" s="11"/>
      <c r="AF149" s="11"/>
      <c r="AG149" s="11"/>
      <c r="AH149" s="11"/>
      <c r="AI149" s="11"/>
      <c r="AJ149" s="11"/>
      <c r="AK149" s="11"/>
    </row>
    <row r="150" ht="13.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89"/>
      <c r="AB150" s="11"/>
      <c r="AC150" s="264"/>
      <c r="AD150" s="11"/>
      <c r="AE150" s="11"/>
      <c r="AF150" s="11"/>
      <c r="AG150" s="11"/>
      <c r="AH150" s="11"/>
      <c r="AI150" s="11"/>
      <c r="AJ150" s="11"/>
      <c r="AK150" s="11"/>
    </row>
    <row r="151" ht="13.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89"/>
      <c r="AB151" s="11"/>
      <c r="AC151" s="264"/>
      <c r="AD151" s="11"/>
      <c r="AE151" s="11"/>
      <c r="AF151" s="11"/>
      <c r="AG151" s="11"/>
      <c r="AH151" s="11"/>
      <c r="AI151" s="11"/>
      <c r="AJ151" s="11"/>
      <c r="AK151" s="11"/>
    </row>
    <row r="152" ht="13.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89"/>
      <c r="AB152" s="11"/>
      <c r="AC152" s="264"/>
      <c r="AD152" s="11"/>
      <c r="AE152" s="11"/>
      <c r="AF152" s="11"/>
      <c r="AG152" s="11"/>
      <c r="AH152" s="11"/>
      <c r="AI152" s="11"/>
      <c r="AJ152" s="11"/>
      <c r="AK152" s="11"/>
    </row>
    <row r="153" ht="13.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89"/>
      <c r="AB153" s="11"/>
      <c r="AC153" s="264"/>
      <c r="AD153" s="11"/>
      <c r="AE153" s="11"/>
      <c r="AF153" s="11"/>
      <c r="AG153" s="11"/>
      <c r="AH153" s="11"/>
      <c r="AI153" s="11"/>
      <c r="AJ153" s="11"/>
      <c r="AK153" s="11"/>
    </row>
    <row r="154" ht="13.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89"/>
      <c r="AB154" s="11"/>
      <c r="AC154" s="264"/>
      <c r="AD154" s="11"/>
      <c r="AE154" s="11"/>
      <c r="AF154" s="11"/>
      <c r="AG154" s="11"/>
      <c r="AH154" s="11"/>
      <c r="AI154" s="11"/>
      <c r="AJ154" s="11"/>
      <c r="AK154" s="11"/>
    </row>
    <row r="155" ht="13.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89"/>
      <c r="AB155" s="11"/>
      <c r="AC155" s="264"/>
      <c r="AD155" s="11"/>
      <c r="AE155" s="11"/>
      <c r="AF155" s="11"/>
      <c r="AG155" s="11"/>
      <c r="AH155" s="11"/>
      <c r="AI155" s="11"/>
      <c r="AJ155" s="11"/>
      <c r="AK155" s="11"/>
    </row>
    <row r="156" ht="13.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89"/>
      <c r="AB156" s="11"/>
      <c r="AC156" s="264"/>
      <c r="AD156" s="11"/>
      <c r="AE156" s="11"/>
      <c r="AF156" s="11"/>
      <c r="AG156" s="11"/>
      <c r="AH156" s="11"/>
      <c r="AI156" s="11"/>
      <c r="AJ156" s="11"/>
      <c r="AK156" s="11"/>
    </row>
    <row r="157" ht="13.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89"/>
      <c r="AB157" s="11"/>
      <c r="AC157" s="264"/>
      <c r="AD157" s="11"/>
      <c r="AE157" s="11"/>
      <c r="AF157" s="11"/>
      <c r="AG157" s="11"/>
      <c r="AH157" s="11"/>
      <c r="AI157" s="11"/>
      <c r="AJ157" s="11"/>
      <c r="AK157" s="11"/>
    </row>
    <row r="158" ht="13.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89"/>
      <c r="AB158" s="11"/>
      <c r="AC158" s="264"/>
      <c r="AD158" s="11"/>
      <c r="AE158" s="11"/>
      <c r="AF158" s="11"/>
      <c r="AG158" s="11"/>
      <c r="AH158" s="11"/>
      <c r="AI158" s="11"/>
      <c r="AJ158" s="11"/>
      <c r="AK158" s="11"/>
    </row>
    <row r="159" ht="13.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89"/>
      <c r="AB159" s="11"/>
      <c r="AC159" s="264"/>
      <c r="AD159" s="11"/>
      <c r="AE159" s="11"/>
      <c r="AF159" s="11"/>
      <c r="AG159" s="11"/>
      <c r="AH159" s="11"/>
      <c r="AI159" s="11"/>
      <c r="AJ159" s="11"/>
      <c r="AK159" s="11"/>
    </row>
    <row r="160" ht="13.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89"/>
      <c r="AB160" s="11"/>
      <c r="AC160" s="264"/>
      <c r="AD160" s="11"/>
      <c r="AE160" s="11"/>
      <c r="AF160" s="11"/>
      <c r="AG160" s="11"/>
      <c r="AH160" s="11"/>
      <c r="AI160" s="11"/>
      <c r="AJ160" s="11"/>
      <c r="AK160" s="11"/>
    </row>
    <row r="161" ht="13.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89"/>
      <c r="AB161" s="11"/>
      <c r="AC161" s="264"/>
      <c r="AD161" s="11"/>
      <c r="AE161" s="11"/>
      <c r="AF161" s="11"/>
      <c r="AG161" s="11"/>
      <c r="AH161" s="11"/>
      <c r="AI161" s="11"/>
      <c r="AJ161" s="11"/>
      <c r="AK161" s="11"/>
    </row>
    <row r="162" ht="13.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89"/>
      <c r="AB162" s="11"/>
      <c r="AC162" s="264"/>
      <c r="AD162" s="11"/>
      <c r="AE162" s="11"/>
      <c r="AF162" s="11"/>
      <c r="AG162" s="11"/>
      <c r="AH162" s="11"/>
      <c r="AI162" s="11"/>
      <c r="AJ162" s="11"/>
      <c r="AK162" s="11"/>
    </row>
    <row r="163" ht="13.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89"/>
      <c r="AB163" s="11"/>
      <c r="AC163" s="264"/>
      <c r="AD163" s="11"/>
      <c r="AE163" s="11"/>
      <c r="AF163" s="11"/>
      <c r="AG163" s="11"/>
      <c r="AH163" s="11"/>
      <c r="AI163" s="11"/>
      <c r="AJ163" s="11"/>
      <c r="AK163" s="11"/>
    </row>
    <row r="164" ht="13.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89"/>
      <c r="AB164" s="11"/>
      <c r="AC164" s="264"/>
      <c r="AD164" s="11"/>
      <c r="AE164" s="11"/>
      <c r="AF164" s="11"/>
      <c r="AG164" s="11"/>
      <c r="AH164" s="11"/>
      <c r="AI164" s="11"/>
      <c r="AJ164" s="11"/>
      <c r="AK164" s="11"/>
    </row>
    <row r="165" ht="13.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89"/>
      <c r="AB165" s="11"/>
      <c r="AC165" s="264"/>
      <c r="AD165" s="11"/>
      <c r="AE165" s="11"/>
      <c r="AF165" s="11"/>
      <c r="AG165" s="11"/>
      <c r="AH165" s="11"/>
      <c r="AI165" s="11"/>
      <c r="AJ165" s="11"/>
      <c r="AK165" s="11"/>
    </row>
    <row r="166" ht="13.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89"/>
      <c r="AB166" s="11"/>
      <c r="AC166" s="264"/>
      <c r="AD166" s="11"/>
      <c r="AE166" s="11"/>
      <c r="AF166" s="11"/>
      <c r="AG166" s="11"/>
      <c r="AH166" s="11"/>
      <c r="AI166" s="11"/>
      <c r="AJ166" s="11"/>
      <c r="AK166" s="11"/>
    </row>
    <row r="167" ht="13.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89"/>
      <c r="AB167" s="11"/>
      <c r="AC167" s="264"/>
      <c r="AD167" s="11"/>
      <c r="AE167" s="11"/>
      <c r="AF167" s="11"/>
      <c r="AG167" s="11"/>
      <c r="AH167" s="11"/>
      <c r="AI167" s="11"/>
      <c r="AJ167" s="11"/>
      <c r="AK167" s="11"/>
    </row>
    <row r="168" ht="13.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89"/>
      <c r="AB168" s="11"/>
      <c r="AC168" s="264"/>
      <c r="AD168" s="11"/>
      <c r="AE168" s="11"/>
      <c r="AF168" s="11"/>
      <c r="AG168" s="11"/>
      <c r="AH168" s="11"/>
      <c r="AI168" s="11"/>
      <c r="AJ168" s="11"/>
      <c r="AK168" s="11"/>
    </row>
    <row r="169" ht="13.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89"/>
      <c r="AB169" s="11"/>
      <c r="AC169" s="264"/>
      <c r="AD169" s="11"/>
      <c r="AE169" s="11"/>
      <c r="AF169" s="11"/>
      <c r="AG169" s="11"/>
      <c r="AH169" s="11"/>
      <c r="AI169" s="11"/>
      <c r="AJ169" s="11"/>
      <c r="AK169" s="11"/>
    </row>
    <row r="170" ht="13.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89"/>
      <c r="AB170" s="11"/>
      <c r="AC170" s="264"/>
      <c r="AD170" s="11"/>
      <c r="AE170" s="11"/>
      <c r="AF170" s="11"/>
      <c r="AG170" s="11"/>
      <c r="AH170" s="11"/>
      <c r="AI170" s="11"/>
      <c r="AJ170" s="11"/>
      <c r="AK170" s="11"/>
    </row>
    <row r="171" ht="13.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89"/>
      <c r="AB171" s="11"/>
      <c r="AC171" s="264"/>
      <c r="AD171" s="11"/>
      <c r="AE171" s="11"/>
      <c r="AF171" s="11"/>
      <c r="AG171" s="11"/>
      <c r="AH171" s="11"/>
      <c r="AI171" s="11"/>
      <c r="AJ171" s="11"/>
      <c r="AK171" s="11"/>
    </row>
    <row r="172" ht="13.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89"/>
      <c r="AB172" s="11"/>
      <c r="AC172" s="264"/>
      <c r="AD172" s="11"/>
      <c r="AE172" s="11"/>
      <c r="AF172" s="11"/>
      <c r="AG172" s="11"/>
      <c r="AH172" s="11"/>
      <c r="AI172" s="11"/>
      <c r="AJ172" s="11"/>
      <c r="AK172" s="11"/>
    </row>
    <row r="173" ht="13.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89"/>
      <c r="AB173" s="11"/>
      <c r="AC173" s="264"/>
      <c r="AD173" s="11"/>
      <c r="AE173" s="11"/>
      <c r="AF173" s="11"/>
      <c r="AG173" s="11"/>
      <c r="AH173" s="11"/>
      <c r="AI173" s="11"/>
      <c r="AJ173" s="11"/>
      <c r="AK173" s="11"/>
    </row>
    <row r="174" ht="13.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89"/>
      <c r="AB174" s="11"/>
      <c r="AC174" s="264"/>
      <c r="AD174" s="11"/>
      <c r="AE174" s="11"/>
      <c r="AF174" s="11"/>
      <c r="AG174" s="11"/>
      <c r="AH174" s="11"/>
      <c r="AI174" s="11"/>
      <c r="AJ174" s="11"/>
      <c r="AK174" s="11"/>
    </row>
    <row r="175" ht="13.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89"/>
      <c r="AB175" s="11"/>
      <c r="AC175" s="264"/>
      <c r="AD175" s="11"/>
      <c r="AE175" s="11"/>
      <c r="AF175" s="11"/>
      <c r="AG175" s="11"/>
      <c r="AH175" s="11"/>
      <c r="AI175" s="11"/>
      <c r="AJ175" s="11"/>
      <c r="AK175" s="11"/>
    </row>
    <row r="176" ht="13.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89"/>
      <c r="AB176" s="11"/>
      <c r="AC176" s="264"/>
      <c r="AD176" s="11"/>
      <c r="AE176" s="11"/>
      <c r="AF176" s="11"/>
      <c r="AG176" s="11"/>
      <c r="AH176" s="11"/>
      <c r="AI176" s="11"/>
      <c r="AJ176" s="11"/>
      <c r="AK176" s="11"/>
    </row>
    <row r="177" ht="13.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89"/>
      <c r="AB177" s="11"/>
      <c r="AC177" s="264"/>
      <c r="AD177" s="11"/>
      <c r="AE177" s="11"/>
      <c r="AF177" s="11"/>
      <c r="AG177" s="11"/>
      <c r="AH177" s="11"/>
      <c r="AI177" s="11"/>
      <c r="AJ177" s="11"/>
      <c r="AK177" s="11"/>
    </row>
    <row r="178" ht="13.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89"/>
      <c r="AB178" s="11"/>
      <c r="AC178" s="264"/>
      <c r="AD178" s="11"/>
      <c r="AE178" s="11"/>
      <c r="AF178" s="11"/>
      <c r="AG178" s="11"/>
      <c r="AH178" s="11"/>
      <c r="AI178" s="11"/>
      <c r="AJ178" s="11"/>
      <c r="AK178" s="11"/>
    </row>
    <row r="179" ht="13.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89"/>
      <c r="AB179" s="11"/>
      <c r="AC179" s="264"/>
      <c r="AD179" s="11"/>
      <c r="AE179" s="11"/>
      <c r="AF179" s="11"/>
      <c r="AG179" s="11"/>
      <c r="AH179" s="11"/>
      <c r="AI179" s="11"/>
      <c r="AJ179" s="11"/>
      <c r="AK179" s="11"/>
    </row>
    <row r="180" ht="13.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89"/>
      <c r="AB180" s="11"/>
      <c r="AC180" s="264"/>
      <c r="AD180" s="11"/>
      <c r="AE180" s="11"/>
      <c r="AF180" s="11"/>
      <c r="AG180" s="11"/>
      <c r="AH180" s="11"/>
      <c r="AI180" s="11"/>
      <c r="AJ180" s="11"/>
      <c r="AK180" s="11"/>
    </row>
    <row r="181" ht="13.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89"/>
      <c r="AB181" s="11"/>
      <c r="AC181" s="264"/>
      <c r="AD181" s="11"/>
      <c r="AE181" s="11"/>
      <c r="AF181" s="11"/>
      <c r="AG181" s="11"/>
      <c r="AH181" s="11"/>
      <c r="AI181" s="11"/>
      <c r="AJ181" s="11"/>
      <c r="AK181" s="11"/>
    </row>
    <row r="182" ht="13.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89"/>
      <c r="AB182" s="11"/>
      <c r="AC182" s="264"/>
      <c r="AD182" s="11"/>
      <c r="AE182" s="11"/>
      <c r="AF182" s="11"/>
      <c r="AG182" s="11"/>
      <c r="AH182" s="11"/>
      <c r="AI182" s="11"/>
      <c r="AJ182" s="11"/>
      <c r="AK182" s="11"/>
    </row>
    <row r="183" ht="13.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89"/>
      <c r="AB183" s="11"/>
      <c r="AC183" s="264"/>
      <c r="AD183" s="11"/>
      <c r="AE183" s="11"/>
      <c r="AF183" s="11"/>
      <c r="AG183" s="11"/>
      <c r="AH183" s="11"/>
      <c r="AI183" s="11"/>
      <c r="AJ183" s="11"/>
      <c r="AK183" s="11"/>
    </row>
    <row r="184" ht="13.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89"/>
      <c r="AB184" s="11"/>
      <c r="AC184" s="264"/>
      <c r="AD184" s="11"/>
      <c r="AE184" s="11"/>
      <c r="AF184" s="11"/>
      <c r="AG184" s="11"/>
      <c r="AH184" s="11"/>
      <c r="AI184" s="11"/>
      <c r="AJ184" s="11"/>
      <c r="AK184" s="11"/>
    </row>
    <row r="185" ht="13.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89"/>
      <c r="AB185" s="11"/>
      <c r="AC185" s="264"/>
      <c r="AD185" s="11"/>
      <c r="AE185" s="11"/>
      <c r="AF185" s="11"/>
      <c r="AG185" s="11"/>
      <c r="AH185" s="11"/>
      <c r="AI185" s="11"/>
      <c r="AJ185" s="11"/>
      <c r="AK185" s="11"/>
    </row>
    <row r="186" ht="13.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89"/>
      <c r="AB186" s="11"/>
      <c r="AC186" s="264"/>
      <c r="AD186" s="11"/>
      <c r="AE186" s="11"/>
      <c r="AF186" s="11"/>
      <c r="AG186" s="11"/>
      <c r="AH186" s="11"/>
      <c r="AI186" s="11"/>
      <c r="AJ186" s="11"/>
      <c r="AK186" s="11"/>
    </row>
    <row r="187" ht="13.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89"/>
      <c r="AB187" s="11"/>
      <c r="AC187" s="264"/>
      <c r="AD187" s="11"/>
      <c r="AE187" s="11"/>
      <c r="AF187" s="11"/>
      <c r="AG187" s="11"/>
      <c r="AH187" s="11"/>
      <c r="AI187" s="11"/>
      <c r="AJ187" s="11"/>
      <c r="AK187" s="11"/>
    </row>
    <row r="188" ht="13.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89"/>
      <c r="AB188" s="11"/>
      <c r="AC188" s="264"/>
      <c r="AD188" s="11"/>
      <c r="AE188" s="11"/>
      <c r="AF188" s="11"/>
      <c r="AG188" s="11"/>
      <c r="AH188" s="11"/>
      <c r="AI188" s="11"/>
      <c r="AJ188" s="11"/>
      <c r="AK188" s="11"/>
    </row>
    <row r="189" ht="13.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89"/>
      <c r="AB189" s="11"/>
      <c r="AC189" s="264"/>
      <c r="AD189" s="11"/>
      <c r="AE189" s="11"/>
      <c r="AF189" s="11"/>
      <c r="AG189" s="11"/>
      <c r="AH189" s="11"/>
      <c r="AI189" s="11"/>
      <c r="AJ189" s="11"/>
      <c r="AK189" s="11"/>
    </row>
    <row r="190" ht="13.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89"/>
      <c r="AB190" s="11"/>
      <c r="AC190" s="264"/>
      <c r="AD190" s="11"/>
      <c r="AE190" s="11"/>
      <c r="AF190" s="11"/>
      <c r="AG190" s="11"/>
      <c r="AH190" s="11"/>
      <c r="AI190" s="11"/>
      <c r="AJ190" s="11"/>
      <c r="AK190" s="11"/>
    </row>
    <row r="191" ht="13.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89"/>
      <c r="AB191" s="11"/>
      <c r="AC191" s="264"/>
      <c r="AD191" s="11"/>
      <c r="AE191" s="11"/>
      <c r="AF191" s="11"/>
      <c r="AG191" s="11"/>
      <c r="AH191" s="11"/>
      <c r="AI191" s="11"/>
      <c r="AJ191" s="11"/>
      <c r="AK191" s="11"/>
    </row>
    <row r="192" ht="13.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89"/>
      <c r="AB192" s="11"/>
      <c r="AC192" s="264"/>
      <c r="AD192" s="11"/>
      <c r="AE192" s="11"/>
      <c r="AF192" s="11"/>
      <c r="AG192" s="11"/>
      <c r="AH192" s="11"/>
      <c r="AI192" s="11"/>
      <c r="AJ192" s="11"/>
      <c r="AK192" s="11"/>
    </row>
    <row r="193" ht="13.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89"/>
      <c r="AB193" s="11"/>
      <c r="AC193" s="264"/>
      <c r="AD193" s="11"/>
      <c r="AE193" s="11"/>
      <c r="AF193" s="11"/>
      <c r="AG193" s="11"/>
      <c r="AH193" s="11"/>
      <c r="AI193" s="11"/>
      <c r="AJ193" s="11"/>
      <c r="AK193" s="11"/>
    </row>
    <row r="194" ht="13.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89"/>
      <c r="AB194" s="11"/>
      <c r="AC194" s="264"/>
      <c r="AD194" s="11"/>
      <c r="AE194" s="11"/>
      <c r="AF194" s="11"/>
      <c r="AG194" s="11"/>
      <c r="AH194" s="11"/>
      <c r="AI194" s="11"/>
      <c r="AJ194" s="11"/>
      <c r="AK194" s="11"/>
    </row>
    <row r="195" ht="13.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89"/>
      <c r="AB195" s="11"/>
      <c r="AC195" s="264"/>
      <c r="AD195" s="11"/>
      <c r="AE195" s="11"/>
      <c r="AF195" s="11"/>
      <c r="AG195" s="11"/>
      <c r="AH195" s="11"/>
      <c r="AI195" s="11"/>
      <c r="AJ195" s="11"/>
      <c r="AK195" s="11"/>
    </row>
    <row r="196" ht="13.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89"/>
      <c r="AB196" s="11"/>
      <c r="AC196" s="264"/>
      <c r="AD196" s="11"/>
      <c r="AE196" s="11"/>
      <c r="AF196" s="11"/>
      <c r="AG196" s="11"/>
      <c r="AH196" s="11"/>
      <c r="AI196" s="11"/>
      <c r="AJ196" s="11"/>
      <c r="AK196" s="11"/>
    </row>
    <row r="197" ht="13.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89"/>
      <c r="AB197" s="11"/>
      <c r="AC197" s="264"/>
      <c r="AD197" s="11"/>
      <c r="AE197" s="11"/>
      <c r="AF197" s="11"/>
      <c r="AG197" s="11"/>
      <c r="AH197" s="11"/>
      <c r="AI197" s="11"/>
      <c r="AJ197" s="11"/>
      <c r="AK197" s="11"/>
    </row>
    <row r="198" ht="13.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89"/>
      <c r="AB198" s="11"/>
      <c r="AC198" s="264"/>
      <c r="AD198" s="11"/>
      <c r="AE198" s="11"/>
      <c r="AF198" s="11"/>
      <c r="AG198" s="11"/>
      <c r="AH198" s="11"/>
      <c r="AI198" s="11"/>
      <c r="AJ198" s="11"/>
      <c r="AK198" s="11"/>
    </row>
    <row r="199" ht="13.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89"/>
      <c r="AB199" s="11"/>
      <c r="AC199" s="264"/>
      <c r="AD199" s="11"/>
      <c r="AE199" s="11"/>
      <c r="AF199" s="11"/>
      <c r="AG199" s="11"/>
      <c r="AH199" s="11"/>
      <c r="AI199" s="11"/>
      <c r="AJ199" s="11"/>
      <c r="AK199" s="11"/>
    </row>
    <row r="200" ht="13.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89"/>
      <c r="AB200" s="11"/>
      <c r="AC200" s="264"/>
      <c r="AD200" s="11"/>
      <c r="AE200" s="11"/>
      <c r="AF200" s="11"/>
      <c r="AG200" s="11"/>
      <c r="AH200" s="11"/>
      <c r="AI200" s="11"/>
      <c r="AJ200" s="11"/>
      <c r="AK200" s="11"/>
    </row>
    <row r="201" ht="13.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89"/>
      <c r="AB201" s="11"/>
      <c r="AC201" s="264"/>
      <c r="AD201" s="11"/>
      <c r="AE201" s="11"/>
      <c r="AF201" s="11"/>
      <c r="AG201" s="11"/>
      <c r="AH201" s="11"/>
      <c r="AI201" s="11"/>
      <c r="AJ201" s="11"/>
      <c r="AK201" s="11"/>
    </row>
    <row r="202" ht="13.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89"/>
      <c r="AB202" s="11"/>
      <c r="AC202" s="264"/>
      <c r="AD202" s="11"/>
      <c r="AE202" s="11"/>
      <c r="AF202" s="11"/>
      <c r="AG202" s="11"/>
      <c r="AH202" s="11"/>
      <c r="AI202" s="11"/>
      <c r="AJ202" s="11"/>
      <c r="AK202" s="11"/>
    </row>
    <row r="203" ht="13.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89"/>
      <c r="AB203" s="11"/>
      <c r="AC203" s="264"/>
      <c r="AD203" s="11"/>
      <c r="AE203" s="11"/>
      <c r="AF203" s="11"/>
      <c r="AG203" s="11"/>
      <c r="AH203" s="11"/>
      <c r="AI203" s="11"/>
      <c r="AJ203" s="11"/>
      <c r="AK203" s="11"/>
    </row>
    <row r="204" ht="13.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89"/>
      <c r="AB204" s="11"/>
      <c r="AC204" s="264"/>
      <c r="AD204" s="11"/>
      <c r="AE204" s="11"/>
      <c r="AF204" s="11"/>
      <c r="AG204" s="11"/>
      <c r="AH204" s="11"/>
      <c r="AI204" s="11"/>
      <c r="AJ204" s="11"/>
      <c r="AK204" s="11"/>
    </row>
    <row r="205" ht="13.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89"/>
      <c r="AB205" s="11"/>
      <c r="AC205" s="264"/>
      <c r="AD205" s="11"/>
      <c r="AE205" s="11"/>
      <c r="AF205" s="11"/>
      <c r="AG205" s="11"/>
      <c r="AH205" s="11"/>
      <c r="AI205" s="11"/>
      <c r="AJ205" s="11"/>
      <c r="AK205" s="11"/>
    </row>
    <row r="206" ht="13.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89"/>
      <c r="AB206" s="11"/>
      <c r="AC206" s="264"/>
      <c r="AD206" s="11"/>
      <c r="AE206" s="11"/>
      <c r="AF206" s="11"/>
      <c r="AG206" s="11"/>
      <c r="AH206" s="11"/>
      <c r="AI206" s="11"/>
      <c r="AJ206" s="11"/>
      <c r="AK206" s="11"/>
    </row>
    <row r="207" ht="13.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89"/>
      <c r="AB207" s="11"/>
      <c r="AC207" s="264"/>
      <c r="AD207" s="11"/>
      <c r="AE207" s="11"/>
      <c r="AF207" s="11"/>
      <c r="AG207" s="11"/>
      <c r="AH207" s="11"/>
      <c r="AI207" s="11"/>
      <c r="AJ207" s="11"/>
      <c r="AK207" s="11"/>
    </row>
    <row r="208" ht="13.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89"/>
      <c r="AB208" s="11"/>
      <c r="AC208" s="264"/>
      <c r="AD208" s="11"/>
      <c r="AE208" s="11"/>
      <c r="AF208" s="11"/>
      <c r="AG208" s="11"/>
      <c r="AH208" s="11"/>
      <c r="AI208" s="11"/>
      <c r="AJ208" s="11"/>
      <c r="AK208" s="11"/>
    </row>
    <row r="209" ht="13.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89"/>
      <c r="AB209" s="11"/>
      <c r="AC209" s="264"/>
      <c r="AD209" s="11"/>
      <c r="AE209" s="11"/>
      <c r="AF209" s="11"/>
      <c r="AG209" s="11"/>
      <c r="AH209" s="11"/>
      <c r="AI209" s="11"/>
      <c r="AJ209" s="11"/>
      <c r="AK209" s="11"/>
    </row>
    <row r="210" ht="13.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89"/>
      <c r="AB210" s="11"/>
      <c r="AC210" s="264"/>
      <c r="AD210" s="11"/>
      <c r="AE210" s="11"/>
      <c r="AF210" s="11"/>
      <c r="AG210" s="11"/>
      <c r="AH210" s="11"/>
      <c r="AI210" s="11"/>
      <c r="AJ210" s="11"/>
      <c r="AK210" s="11"/>
    </row>
    <row r="211" ht="13.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89"/>
      <c r="AB211" s="11"/>
      <c r="AC211" s="264"/>
      <c r="AD211" s="11"/>
      <c r="AE211" s="11"/>
      <c r="AF211" s="11"/>
      <c r="AG211" s="11"/>
      <c r="AH211" s="11"/>
      <c r="AI211" s="11"/>
      <c r="AJ211" s="11"/>
      <c r="AK211" s="11"/>
    </row>
    <row r="212" ht="13.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89"/>
      <c r="AB212" s="11"/>
      <c r="AC212" s="264"/>
      <c r="AD212" s="11"/>
      <c r="AE212" s="11"/>
      <c r="AF212" s="11"/>
      <c r="AG212" s="11"/>
      <c r="AH212" s="11"/>
      <c r="AI212" s="11"/>
      <c r="AJ212" s="11"/>
      <c r="AK212" s="11"/>
    </row>
    <row r="213" ht="13.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89"/>
      <c r="AB213" s="11"/>
      <c r="AC213" s="264"/>
      <c r="AD213" s="11"/>
      <c r="AE213" s="11"/>
      <c r="AF213" s="11"/>
      <c r="AG213" s="11"/>
      <c r="AH213" s="11"/>
      <c r="AI213" s="11"/>
      <c r="AJ213" s="11"/>
      <c r="AK213" s="11"/>
    </row>
    <row r="214" ht="13.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89"/>
      <c r="AB214" s="11"/>
      <c r="AC214" s="264"/>
      <c r="AD214" s="11"/>
      <c r="AE214" s="11"/>
      <c r="AF214" s="11"/>
      <c r="AG214" s="11"/>
      <c r="AH214" s="11"/>
      <c r="AI214" s="11"/>
      <c r="AJ214" s="11"/>
      <c r="AK214" s="11"/>
    </row>
    <row r="215" ht="13.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89"/>
      <c r="AB215" s="11"/>
      <c r="AC215" s="264"/>
      <c r="AD215" s="11"/>
      <c r="AE215" s="11"/>
      <c r="AF215" s="11"/>
      <c r="AG215" s="11"/>
      <c r="AH215" s="11"/>
      <c r="AI215" s="11"/>
      <c r="AJ215" s="11"/>
      <c r="AK215" s="11"/>
    </row>
    <row r="216" ht="13.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89"/>
      <c r="AB216" s="11"/>
      <c r="AC216" s="264"/>
      <c r="AD216" s="11"/>
      <c r="AE216" s="11"/>
      <c r="AF216" s="11"/>
      <c r="AG216" s="11"/>
      <c r="AH216" s="11"/>
      <c r="AI216" s="11"/>
      <c r="AJ216" s="11"/>
      <c r="AK216" s="11"/>
    </row>
    <row r="217" ht="13.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89"/>
      <c r="AB217" s="11"/>
      <c r="AC217" s="264"/>
      <c r="AD217" s="11"/>
      <c r="AE217" s="11"/>
      <c r="AF217" s="11"/>
      <c r="AG217" s="11"/>
      <c r="AH217" s="11"/>
      <c r="AI217" s="11"/>
      <c r="AJ217" s="11"/>
      <c r="AK217" s="11"/>
    </row>
    <row r="218" ht="13.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89"/>
      <c r="AB218" s="11"/>
      <c r="AC218" s="264"/>
      <c r="AD218" s="11"/>
      <c r="AE218" s="11"/>
      <c r="AF218" s="11"/>
      <c r="AG218" s="11"/>
      <c r="AH218" s="11"/>
      <c r="AI218" s="11"/>
      <c r="AJ218" s="11"/>
      <c r="AK218" s="11"/>
    </row>
    <row r="219" ht="13.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89"/>
      <c r="AB219" s="11"/>
      <c r="AC219" s="264"/>
      <c r="AD219" s="11"/>
      <c r="AE219" s="11"/>
      <c r="AF219" s="11"/>
      <c r="AG219" s="11"/>
      <c r="AH219" s="11"/>
      <c r="AI219" s="11"/>
      <c r="AJ219" s="11"/>
      <c r="AK219" s="11"/>
    </row>
    <row r="220" ht="13.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89"/>
      <c r="AB220" s="11"/>
      <c r="AC220" s="264"/>
      <c r="AD220" s="11"/>
      <c r="AE220" s="11"/>
      <c r="AF220" s="11"/>
      <c r="AG220" s="11"/>
      <c r="AH220" s="11"/>
      <c r="AI220" s="11"/>
      <c r="AJ220" s="11"/>
      <c r="AK220" s="11"/>
    </row>
    <row r="221" ht="13.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89"/>
      <c r="AB221" s="11"/>
      <c r="AC221" s="264"/>
      <c r="AD221" s="11"/>
      <c r="AE221" s="11"/>
      <c r="AF221" s="11"/>
      <c r="AG221" s="11"/>
      <c r="AH221" s="11"/>
      <c r="AI221" s="11"/>
      <c r="AJ221" s="11"/>
      <c r="AK221" s="11"/>
    </row>
    <row r="222" ht="13.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89"/>
      <c r="AB222" s="11"/>
      <c r="AC222" s="264"/>
      <c r="AD222" s="11"/>
      <c r="AE222" s="11"/>
      <c r="AF222" s="11"/>
      <c r="AG222" s="11"/>
      <c r="AH222" s="11"/>
      <c r="AI222" s="11"/>
      <c r="AJ222" s="11"/>
      <c r="AK222" s="11"/>
    </row>
    <row r="223" ht="13.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89"/>
      <c r="AB223" s="11"/>
      <c r="AC223" s="264"/>
      <c r="AD223" s="11"/>
      <c r="AE223" s="11"/>
      <c r="AF223" s="11"/>
      <c r="AG223" s="11"/>
      <c r="AH223" s="11"/>
      <c r="AI223" s="11"/>
      <c r="AJ223" s="11"/>
      <c r="AK223" s="11"/>
    </row>
    <row r="224" ht="13.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89"/>
      <c r="AB224" s="11"/>
      <c r="AC224" s="264"/>
      <c r="AD224" s="11"/>
      <c r="AE224" s="11"/>
      <c r="AF224" s="11"/>
      <c r="AG224" s="11"/>
      <c r="AH224" s="11"/>
      <c r="AI224" s="11"/>
      <c r="AJ224" s="11"/>
      <c r="AK224" s="11"/>
    </row>
    <row r="225" ht="13.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89"/>
      <c r="AB225" s="11"/>
      <c r="AC225" s="264"/>
      <c r="AD225" s="11"/>
      <c r="AE225" s="11"/>
      <c r="AF225" s="11"/>
      <c r="AG225" s="11"/>
      <c r="AH225" s="11"/>
      <c r="AI225" s="11"/>
      <c r="AJ225" s="11"/>
      <c r="AK225" s="11"/>
    </row>
    <row r="226" ht="13.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89"/>
      <c r="AB226" s="11"/>
      <c r="AC226" s="264"/>
      <c r="AD226" s="11"/>
      <c r="AE226" s="11"/>
      <c r="AF226" s="11"/>
      <c r="AG226" s="11"/>
      <c r="AH226" s="11"/>
      <c r="AI226" s="11"/>
      <c r="AJ226" s="11"/>
      <c r="AK226" s="11"/>
    </row>
    <row r="227" ht="13.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89"/>
      <c r="AB227" s="11"/>
      <c r="AC227" s="264"/>
      <c r="AD227" s="11"/>
      <c r="AE227" s="11"/>
      <c r="AF227" s="11"/>
      <c r="AG227" s="11"/>
      <c r="AH227" s="11"/>
      <c r="AI227" s="11"/>
      <c r="AJ227" s="11"/>
      <c r="AK227" s="11"/>
    </row>
    <row r="228" ht="13.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89"/>
      <c r="AB228" s="11"/>
      <c r="AC228" s="264"/>
      <c r="AD228" s="11"/>
      <c r="AE228" s="11"/>
      <c r="AF228" s="11"/>
      <c r="AG228" s="11"/>
      <c r="AH228" s="11"/>
      <c r="AI228" s="11"/>
      <c r="AJ228" s="11"/>
      <c r="AK228" s="11"/>
    </row>
    <row r="229" ht="13.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89"/>
      <c r="AB229" s="11"/>
      <c r="AC229" s="264"/>
      <c r="AD229" s="11"/>
      <c r="AE229" s="11"/>
      <c r="AF229" s="11"/>
      <c r="AG229" s="11"/>
      <c r="AH229" s="11"/>
      <c r="AI229" s="11"/>
      <c r="AJ229" s="11"/>
      <c r="AK229" s="11"/>
    </row>
    <row r="230" ht="13.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89"/>
      <c r="AB230" s="11"/>
      <c r="AC230" s="264"/>
      <c r="AD230" s="11"/>
      <c r="AE230" s="11"/>
      <c r="AF230" s="11"/>
      <c r="AG230" s="11"/>
      <c r="AH230" s="11"/>
      <c r="AI230" s="11"/>
      <c r="AJ230" s="11"/>
      <c r="AK230" s="11"/>
    </row>
    <row r="231" ht="13.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89"/>
      <c r="AB231" s="11"/>
      <c r="AC231" s="264"/>
      <c r="AD231" s="11"/>
      <c r="AE231" s="11"/>
      <c r="AF231" s="11"/>
      <c r="AG231" s="11"/>
      <c r="AH231" s="11"/>
      <c r="AI231" s="11"/>
      <c r="AJ231" s="11"/>
      <c r="AK231" s="11"/>
    </row>
    <row r="232" ht="13.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89"/>
      <c r="AB232" s="11"/>
      <c r="AC232" s="264"/>
      <c r="AD232" s="11"/>
      <c r="AE232" s="11"/>
      <c r="AF232" s="11"/>
      <c r="AG232" s="11"/>
      <c r="AH232" s="11"/>
      <c r="AI232" s="11"/>
      <c r="AJ232" s="11"/>
      <c r="AK232" s="11"/>
    </row>
    <row r="233" ht="13.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89"/>
      <c r="AB233" s="11"/>
      <c r="AC233" s="264"/>
      <c r="AD233" s="11"/>
      <c r="AE233" s="11"/>
      <c r="AF233" s="11"/>
      <c r="AG233" s="11"/>
      <c r="AH233" s="11"/>
      <c r="AI233" s="11"/>
      <c r="AJ233" s="11"/>
      <c r="AK233" s="11"/>
    </row>
    <row r="234" ht="13.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89"/>
      <c r="AB234" s="11"/>
      <c r="AC234" s="264"/>
      <c r="AD234" s="11"/>
      <c r="AE234" s="11"/>
      <c r="AF234" s="11"/>
      <c r="AG234" s="11"/>
      <c r="AH234" s="11"/>
      <c r="AI234" s="11"/>
      <c r="AJ234" s="11"/>
      <c r="AK234" s="11"/>
    </row>
    <row r="235" ht="13.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89"/>
      <c r="AB235" s="11"/>
      <c r="AC235" s="264"/>
      <c r="AD235" s="11"/>
      <c r="AE235" s="11"/>
      <c r="AF235" s="11"/>
      <c r="AG235" s="11"/>
      <c r="AH235" s="11"/>
      <c r="AI235" s="11"/>
      <c r="AJ235" s="11"/>
      <c r="AK235" s="11"/>
    </row>
    <row r="236" ht="13.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89"/>
      <c r="AB236" s="11"/>
      <c r="AC236" s="264"/>
      <c r="AD236" s="11"/>
      <c r="AE236" s="11"/>
      <c r="AF236" s="11"/>
      <c r="AG236" s="11"/>
      <c r="AH236" s="11"/>
      <c r="AI236" s="11"/>
      <c r="AJ236" s="11"/>
      <c r="AK236" s="11"/>
    </row>
    <row r="237" ht="13.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89"/>
      <c r="AB237" s="11"/>
      <c r="AC237" s="264"/>
      <c r="AD237" s="11"/>
      <c r="AE237" s="11"/>
      <c r="AF237" s="11"/>
      <c r="AG237" s="11"/>
      <c r="AH237" s="11"/>
      <c r="AI237" s="11"/>
      <c r="AJ237" s="11"/>
      <c r="AK237" s="11"/>
    </row>
    <row r="238" ht="13.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89"/>
      <c r="AB238" s="11"/>
      <c r="AC238" s="264"/>
      <c r="AD238" s="11"/>
      <c r="AE238" s="11"/>
      <c r="AF238" s="11"/>
      <c r="AG238" s="11"/>
      <c r="AH238" s="11"/>
      <c r="AI238" s="11"/>
      <c r="AJ238" s="11"/>
      <c r="AK238" s="11"/>
    </row>
    <row r="239" ht="13.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89"/>
      <c r="AB239" s="11"/>
      <c r="AC239" s="264"/>
      <c r="AD239" s="11"/>
      <c r="AE239" s="11"/>
      <c r="AF239" s="11"/>
      <c r="AG239" s="11"/>
      <c r="AH239" s="11"/>
      <c r="AI239" s="11"/>
      <c r="AJ239" s="11"/>
      <c r="AK239" s="11"/>
    </row>
    <row r="240" ht="13.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89"/>
      <c r="AB240" s="11"/>
      <c r="AC240" s="264"/>
      <c r="AD240" s="11"/>
      <c r="AE240" s="11"/>
      <c r="AF240" s="11"/>
      <c r="AG240" s="11"/>
      <c r="AH240" s="11"/>
      <c r="AI240" s="11"/>
      <c r="AJ240" s="11"/>
      <c r="AK240" s="11"/>
    </row>
    <row r="241" ht="13.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89"/>
      <c r="AB241" s="11"/>
      <c r="AC241" s="264"/>
      <c r="AD241" s="11"/>
      <c r="AE241" s="11"/>
      <c r="AF241" s="11"/>
      <c r="AG241" s="11"/>
      <c r="AH241" s="11"/>
      <c r="AI241" s="11"/>
      <c r="AJ241" s="11"/>
      <c r="AK241" s="11"/>
    </row>
    <row r="242" ht="13.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89"/>
      <c r="AB242" s="11"/>
      <c r="AC242" s="264"/>
      <c r="AD242" s="11"/>
      <c r="AE242" s="11"/>
      <c r="AF242" s="11"/>
      <c r="AG242" s="11"/>
      <c r="AH242" s="11"/>
      <c r="AI242" s="11"/>
      <c r="AJ242" s="11"/>
      <c r="AK242" s="11"/>
    </row>
    <row r="243" ht="13.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89"/>
      <c r="AB243" s="11"/>
      <c r="AC243" s="264"/>
      <c r="AD243" s="11"/>
      <c r="AE243" s="11"/>
      <c r="AF243" s="11"/>
      <c r="AG243" s="11"/>
      <c r="AH243" s="11"/>
      <c r="AI243" s="11"/>
      <c r="AJ243" s="11"/>
      <c r="AK243" s="11"/>
    </row>
    <row r="244" ht="13.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89"/>
      <c r="AB244" s="11"/>
      <c r="AC244" s="264"/>
      <c r="AD244" s="11"/>
      <c r="AE244" s="11"/>
      <c r="AF244" s="11"/>
      <c r="AG244" s="11"/>
      <c r="AH244" s="11"/>
      <c r="AI244" s="11"/>
      <c r="AJ244" s="11"/>
      <c r="AK244" s="11"/>
    </row>
    <row r="245" ht="13.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89"/>
      <c r="AB245" s="11"/>
      <c r="AC245" s="264"/>
      <c r="AD245" s="11"/>
      <c r="AE245" s="11"/>
      <c r="AF245" s="11"/>
      <c r="AG245" s="11"/>
      <c r="AH245" s="11"/>
      <c r="AI245" s="11"/>
      <c r="AJ245" s="11"/>
      <c r="AK245" s="11"/>
    </row>
    <row r="246" ht="13.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89"/>
      <c r="AB246" s="11"/>
      <c r="AC246" s="264"/>
      <c r="AD246" s="11"/>
      <c r="AE246" s="11"/>
      <c r="AF246" s="11"/>
      <c r="AG246" s="11"/>
      <c r="AH246" s="11"/>
      <c r="AI246" s="11"/>
      <c r="AJ246" s="11"/>
      <c r="AK246" s="11"/>
    </row>
    <row r="247" ht="13.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89"/>
      <c r="AB247" s="11"/>
      <c r="AC247" s="264"/>
      <c r="AD247" s="11"/>
      <c r="AE247" s="11"/>
      <c r="AF247" s="11"/>
      <c r="AG247" s="11"/>
      <c r="AH247" s="11"/>
      <c r="AI247" s="11"/>
      <c r="AJ247" s="11"/>
      <c r="AK247" s="11"/>
    </row>
    <row r="248" ht="13.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89"/>
      <c r="AB248" s="11"/>
      <c r="AC248" s="264"/>
      <c r="AD248" s="11"/>
      <c r="AE248" s="11"/>
      <c r="AF248" s="11"/>
      <c r="AG248" s="11"/>
      <c r="AH248" s="11"/>
      <c r="AI248" s="11"/>
      <c r="AJ248" s="11"/>
      <c r="AK248" s="11"/>
    </row>
    <row r="249" ht="13.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89"/>
      <c r="AB249" s="11"/>
      <c r="AC249" s="264"/>
      <c r="AD249" s="11"/>
      <c r="AE249" s="11"/>
      <c r="AF249" s="11"/>
      <c r="AG249" s="11"/>
      <c r="AH249" s="11"/>
      <c r="AI249" s="11"/>
      <c r="AJ249" s="11"/>
      <c r="AK249" s="11"/>
    </row>
    <row r="250" ht="13.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89"/>
      <c r="AB250" s="11"/>
      <c r="AC250" s="264"/>
      <c r="AD250" s="11"/>
      <c r="AE250" s="11"/>
      <c r="AF250" s="11"/>
      <c r="AG250" s="11"/>
      <c r="AH250" s="11"/>
      <c r="AI250" s="11"/>
      <c r="AJ250" s="11"/>
      <c r="AK250" s="11"/>
    </row>
    <row r="251" ht="13.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89"/>
      <c r="AB251" s="11"/>
      <c r="AC251" s="264"/>
      <c r="AD251" s="11"/>
      <c r="AE251" s="11"/>
      <c r="AF251" s="11"/>
      <c r="AG251" s="11"/>
      <c r="AH251" s="11"/>
      <c r="AI251" s="11"/>
      <c r="AJ251" s="11"/>
      <c r="AK251" s="11"/>
    </row>
    <row r="252" ht="13.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89"/>
      <c r="AB252" s="11"/>
      <c r="AC252" s="264"/>
      <c r="AD252" s="11"/>
      <c r="AE252" s="11"/>
      <c r="AF252" s="11"/>
      <c r="AG252" s="11"/>
      <c r="AH252" s="11"/>
      <c r="AI252" s="11"/>
      <c r="AJ252" s="11"/>
      <c r="AK252" s="11"/>
    </row>
    <row r="253" ht="13.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89"/>
      <c r="AB253" s="11"/>
      <c r="AC253" s="264"/>
      <c r="AD253" s="11"/>
      <c r="AE253" s="11"/>
      <c r="AF253" s="11"/>
      <c r="AG253" s="11"/>
      <c r="AH253" s="11"/>
      <c r="AI253" s="11"/>
      <c r="AJ253" s="11"/>
      <c r="AK253" s="11"/>
    </row>
    <row r="254" ht="13.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89"/>
      <c r="AB254" s="11"/>
      <c r="AC254" s="264"/>
      <c r="AD254" s="11"/>
      <c r="AE254" s="11"/>
      <c r="AF254" s="11"/>
      <c r="AG254" s="11"/>
      <c r="AH254" s="11"/>
      <c r="AI254" s="11"/>
      <c r="AJ254" s="11"/>
      <c r="AK254" s="11"/>
    </row>
    <row r="255" ht="13.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89"/>
      <c r="AB255" s="11"/>
      <c r="AC255" s="264"/>
      <c r="AD255" s="11"/>
      <c r="AE255" s="11"/>
      <c r="AF255" s="11"/>
      <c r="AG255" s="11"/>
      <c r="AH255" s="11"/>
      <c r="AI255" s="11"/>
      <c r="AJ255" s="11"/>
      <c r="AK255" s="11"/>
    </row>
    <row r="256" ht="13.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89"/>
      <c r="AB256" s="11"/>
      <c r="AC256" s="264"/>
      <c r="AD256" s="11"/>
      <c r="AE256" s="11"/>
      <c r="AF256" s="11"/>
      <c r="AG256" s="11"/>
      <c r="AH256" s="11"/>
      <c r="AI256" s="11"/>
      <c r="AJ256" s="11"/>
      <c r="AK256" s="11"/>
    </row>
    <row r="257" ht="13.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89"/>
      <c r="AB257" s="11"/>
      <c r="AC257" s="264"/>
      <c r="AD257" s="11"/>
      <c r="AE257" s="11"/>
      <c r="AF257" s="11"/>
      <c r="AG257" s="11"/>
      <c r="AH257" s="11"/>
      <c r="AI257" s="11"/>
      <c r="AJ257" s="11"/>
      <c r="AK257" s="11"/>
    </row>
    <row r="258" ht="13.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89"/>
      <c r="AB258" s="11"/>
      <c r="AC258" s="264"/>
      <c r="AD258" s="11"/>
      <c r="AE258" s="11"/>
      <c r="AF258" s="11"/>
      <c r="AG258" s="11"/>
      <c r="AH258" s="11"/>
      <c r="AI258" s="11"/>
      <c r="AJ258" s="11"/>
      <c r="AK258" s="11"/>
    </row>
    <row r="259" ht="13.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89"/>
      <c r="AB259" s="11"/>
      <c r="AC259" s="264"/>
      <c r="AD259" s="11"/>
      <c r="AE259" s="11"/>
      <c r="AF259" s="11"/>
      <c r="AG259" s="11"/>
      <c r="AH259" s="11"/>
      <c r="AI259" s="11"/>
      <c r="AJ259" s="11"/>
      <c r="AK259" s="11"/>
    </row>
    <row r="260" ht="13.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89"/>
      <c r="AB260" s="11"/>
      <c r="AC260" s="264"/>
      <c r="AD260" s="11"/>
      <c r="AE260" s="11"/>
      <c r="AF260" s="11"/>
      <c r="AG260" s="11"/>
      <c r="AH260" s="11"/>
      <c r="AI260" s="11"/>
      <c r="AJ260" s="11"/>
      <c r="AK260" s="11"/>
    </row>
    <row r="261" ht="13.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89"/>
      <c r="AB261" s="11"/>
      <c r="AC261" s="264"/>
      <c r="AD261" s="11"/>
      <c r="AE261" s="11"/>
      <c r="AF261" s="11"/>
      <c r="AG261" s="11"/>
      <c r="AH261" s="11"/>
      <c r="AI261" s="11"/>
      <c r="AJ261" s="11"/>
      <c r="AK261" s="11"/>
    </row>
    <row r="262" ht="13.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89"/>
      <c r="AB262" s="11"/>
      <c r="AC262" s="264"/>
      <c r="AD262" s="11"/>
      <c r="AE262" s="11"/>
      <c r="AF262" s="11"/>
      <c r="AG262" s="11"/>
      <c r="AH262" s="11"/>
      <c r="AI262" s="11"/>
      <c r="AJ262" s="11"/>
      <c r="AK262" s="11"/>
    </row>
    <row r="263" ht="13.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89"/>
      <c r="AB263" s="11"/>
      <c r="AC263" s="264"/>
      <c r="AD263" s="11"/>
      <c r="AE263" s="11"/>
      <c r="AF263" s="11"/>
      <c r="AG263" s="11"/>
      <c r="AH263" s="11"/>
      <c r="AI263" s="11"/>
      <c r="AJ263" s="11"/>
      <c r="AK263" s="11"/>
    </row>
    <row r="264" ht="13.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89"/>
      <c r="AB264" s="11"/>
      <c r="AC264" s="264"/>
      <c r="AD264" s="11"/>
      <c r="AE264" s="11"/>
      <c r="AF264" s="11"/>
      <c r="AG264" s="11"/>
      <c r="AH264" s="11"/>
      <c r="AI264" s="11"/>
      <c r="AJ264" s="11"/>
      <c r="AK264" s="11"/>
    </row>
    <row r="265" ht="13.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89"/>
      <c r="AB265" s="11"/>
      <c r="AC265" s="264"/>
      <c r="AD265" s="11"/>
      <c r="AE265" s="11"/>
      <c r="AF265" s="11"/>
      <c r="AG265" s="11"/>
      <c r="AH265" s="11"/>
      <c r="AI265" s="11"/>
      <c r="AJ265" s="11"/>
      <c r="AK265" s="11"/>
    </row>
    <row r="266" ht="13.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89"/>
      <c r="AB266" s="11"/>
      <c r="AC266" s="264"/>
      <c r="AD266" s="11"/>
      <c r="AE266" s="11"/>
      <c r="AF266" s="11"/>
      <c r="AG266" s="11"/>
      <c r="AH266" s="11"/>
      <c r="AI266" s="11"/>
      <c r="AJ266" s="11"/>
      <c r="AK266" s="11"/>
    </row>
    <row r="267" ht="13.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89"/>
      <c r="AB267" s="11"/>
      <c r="AC267" s="264"/>
      <c r="AD267" s="11"/>
      <c r="AE267" s="11"/>
      <c r="AF267" s="11"/>
      <c r="AG267" s="11"/>
      <c r="AH267" s="11"/>
      <c r="AI267" s="11"/>
      <c r="AJ267" s="11"/>
      <c r="AK267" s="11"/>
    </row>
    <row r="268" ht="13.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89"/>
      <c r="AB268" s="11"/>
      <c r="AC268" s="264"/>
      <c r="AD268" s="11"/>
      <c r="AE268" s="11"/>
      <c r="AF268" s="11"/>
      <c r="AG268" s="11"/>
      <c r="AH268" s="11"/>
      <c r="AI268" s="11"/>
      <c r="AJ268" s="11"/>
      <c r="AK268" s="11"/>
    </row>
    <row r="269" ht="13.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89"/>
      <c r="AB269" s="11"/>
      <c r="AC269" s="264"/>
      <c r="AD269" s="11"/>
      <c r="AE269" s="11"/>
      <c r="AF269" s="11"/>
      <c r="AG269" s="11"/>
      <c r="AH269" s="11"/>
      <c r="AI269" s="11"/>
      <c r="AJ269" s="11"/>
      <c r="AK269" s="11"/>
    </row>
    <row r="270" ht="13.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89"/>
      <c r="AB270" s="11"/>
      <c r="AC270" s="264"/>
      <c r="AD270" s="11"/>
      <c r="AE270" s="11"/>
      <c r="AF270" s="11"/>
      <c r="AG270" s="11"/>
      <c r="AH270" s="11"/>
      <c r="AI270" s="11"/>
      <c r="AJ270" s="11"/>
      <c r="AK270" s="11"/>
    </row>
    <row r="271" ht="13.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89"/>
      <c r="AB271" s="11"/>
      <c r="AC271" s="264"/>
      <c r="AD271" s="11"/>
      <c r="AE271" s="11"/>
      <c r="AF271" s="11"/>
      <c r="AG271" s="11"/>
      <c r="AH271" s="11"/>
      <c r="AI271" s="11"/>
      <c r="AJ271" s="11"/>
      <c r="AK271" s="11"/>
    </row>
    <row r="272" ht="13.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89"/>
      <c r="AB272" s="11"/>
      <c r="AC272" s="264"/>
      <c r="AD272" s="11"/>
      <c r="AE272" s="11"/>
      <c r="AF272" s="11"/>
      <c r="AG272" s="11"/>
      <c r="AH272" s="11"/>
      <c r="AI272" s="11"/>
      <c r="AJ272" s="11"/>
      <c r="AK272" s="11"/>
    </row>
    <row r="273" ht="13.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89"/>
      <c r="AB273" s="11"/>
      <c r="AC273" s="264"/>
      <c r="AD273" s="11"/>
      <c r="AE273" s="11"/>
      <c r="AF273" s="11"/>
      <c r="AG273" s="11"/>
      <c r="AH273" s="11"/>
      <c r="AI273" s="11"/>
      <c r="AJ273" s="11"/>
      <c r="AK273" s="11"/>
    </row>
    <row r="274" ht="13.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89"/>
      <c r="AB274" s="11"/>
      <c r="AC274" s="264"/>
      <c r="AD274" s="11"/>
      <c r="AE274" s="11"/>
      <c r="AF274" s="11"/>
      <c r="AG274" s="11"/>
      <c r="AH274" s="11"/>
      <c r="AI274" s="11"/>
      <c r="AJ274" s="11"/>
      <c r="AK274" s="11"/>
    </row>
    <row r="275" ht="13.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89"/>
      <c r="AB275" s="11"/>
      <c r="AC275" s="264"/>
      <c r="AD275" s="11"/>
      <c r="AE275" s="11"/>
      <c r="AF275" s="11"/>
      <c r="AG275" s="11"/>
      <c r="AH275" s="11"/>
      <c r="AI275" s="11"/>
      <c r="AJ275" s="11"/>
      <c r="AK275" s="11"/>
    </row>
    <row r="276" ht="13.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89"/>
      <c r="AB276" s="11"/>
      <c r="AC276" s="264"/>
      <c r="AD276" s="11"/>
      <c r="AE276" s="11"/>
      <c r="AF276" s="11"/>
      <c r="AG276" s="11"/>
      <c r="AH276" s="11"/>
      <c r="AI276" s="11"/>
      <c r="AJ276" s="11"/>
      <c r="AK276" s="11"/>
    </row>
    <row r="277" ht="13.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89"/>
      <c r="AB277" s="11"/>
      <c r="AC277" s="264"/>
      <c r="AD277" s="11"/>
      <c r="AE277" s="11"/>
      <c r="AF277" s="11"/>
      <c r="AG277" s="11"/>
      <c r="AH277" s="11"/>
      <c r="AI277" s="11"/>
      <c r="AJ277" s="11"/>
      <c r="AK277" s="11"/>
    </row>
    <row r="278" ht="13.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89"/>
      <c r="AB278" s="11"/>
      <c r="AC278" s="264"/>
      <c r="AD278" s="11"/>
      <c r="AE278" s="11"/>
      <c r="AF278" s="11"/>
      <c r="AG278" s="11"/>
      <c r="AH278" s="11"/>
      <c r="AI278" s="11"/>
      <c r="AJ278" s="11"/>
      <c r="AK278" s="11"/>
    </row>
    <row r="279" ht="13.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89"/>
      <c r="AB279" s="11"/>
      <c r="AC279" s="264"/>
      <c r="AD279" s="11"/>
      <c r="AE279" s="11"/>
      <c r="AF279" s="11"/>
      <c r="AG279" s="11"/>
      <c r="AH279" s="11"/>
      <c r="AI279" s="11"/>
      <c r="AJ279" s="11"/>
      <c r="AK279" s="11"/>
    </row>
    <row r="280" ht="13.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89"/>
      <c r="AB280" s="11"/>
      <c r="AC280" s="264"/>
      <c r="AD280" s="11"/>
      <c r="AE280" s="11"/>
      <c r="AF280" s="11"/>
      <c r="AG280" s="11"/>
      <c r="AH280" s="11"/>
      <c r="AI280" s="11"/>
      <c r="AJ280" s="11"/>
      <c r="AK280" s="11"/>
    </row>
    <row r="281" ht="13.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89"/>
      <c r="AB281" s="11"/>
      <c r="AC281" s="264"/>
      <c r="AD281" s="11"/>
      <c r="AE281" s="11"/>
      <c r="AF281" s="11"/>
      <c r="AG281" s="11"/>
      <c r="AH281" s="11"/>
      <c r="AI281" s="11"/>
      <c r="AJ281" s="11"/>
      <c r="AK281" s="11"/>
    </row>
    <row r="282" ht="13.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89"/>
      <c r="AB282" s="11"/>
      <c r="AC282" s="264"/>
      <c r="AD282" s="11"/>
      <c r="AE282" s="11"/>
      <c r="AF282" s="11"/>
      <c r="AG282" s="11"/>
      <c r="AH282" s="11"/>
      <c r="AI282" s="11"/>
      <c r="AJ282" s="11"/>
      <c r="AK282" s="11"/>
    </row>
    <row r="283" ht="13.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89"/>
      <c r="AB283" s="11"/>
      <c r="AC283" s="264"/>
      <c r="AD283" s="11"/>
      <c r="AE283" s="11"/>
      <c r="AF283" s="11"/>
      <c r="AG283" s="11"/>
      <c r="AH283" s="11"/>
      <c r="AI283" s="11"/>
      <c r="AJ283" s="11"/>
      <c r="AK283" s="11"/>
    </row>
    <row r="284" ht="13.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89"/>
      <c r="AB284" s="11"/>
      <c r="AC284" s="264"/>
      <c r="AD284" s="11"/>
      <c r="AE284" s="11"/>
      <c r="AF284" s="11"/>
      <c r="AG284" s="11"/>
      <c r="AH284" s="11"/>
      <c r="AI284" s="11"/>
      <c r="AJ284" s="11"/>
      <c r="AK284" s="11"/>
    </row>
    <row r="285" ht="13.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89"/>
      <c r="AB285" s="11"/>
      <c r="AC285" s="264"/>
      <c r="AD285" s="11"/>
      <c r="AE285" s="11"/>
      <c r="AF285" s="11"/>
      <c r="AG285" s="11"/>
      <c r="AH285" s="11"/>
      <c r="AI285" s="11"/>
      <c r="AJ285" s="11"/>
      <c r="AK285" s="11"/>
    </row>
    <row r="286" ht="13.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89"/>
      <c r="AB286" s="11"/>
      <c r="AC286" s="264"/>
      <c r="AD286" s="11"/>
      <c r="AE286" s="11"/>
      <c r="AF286" s="11"/>
      <c r="AG286" s="11"/>
      <c r="AH286" s="11"/>
      <c r="AI286" s="11"/>
      <c r="AJ286" s="11"/>
      <c r="AK286" s="11"/>
    </row>
    <row r="287" ht="13.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89"/>
      <c r="AB287" s="11"/>
      <c r="AC287" s="264"/>
      <c r="AD287" s="11"/>
      <c r="AE287" s="11"/>
      <c r="AF287" s="11"/>
      <c r="AG287" s="11"/>
      <c r="AH287" s="11"/>
      <c r="AI287" s="11"/>
      <c r="AJ287" s="11"/>
      <c r="AK287" s="11"/>
    </row>
    <row r="288" ht="13.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89"/>
      <c r="AB288" s="11"/>
      <c r="AC288" s="264"/>
      <c r="AD288" s="11"/>
      <c r="AE288" s="11"/>
      <c r="AF288" s="11"/>
      <c r="AG288" s="11"/>
      <c r="AH288" s="11"/>
      <c r="AI288" s="11"/>
      <c r="AJ288" s="11"/>
      <c r="AK288" s="11"/>
    </row>
    <row r="289" ht="13.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89"/>
      <c r="AB289" s="11"/>
      <c r="AC289" s="264"/>
      <c r="AD289" s="11"/>
      <c r="AE289" s="11"/>
      <c r="AF289" s="11"/>
      <c r="AG289" s="11"/>
      <c r="AH289" s="11"/>
      <c r="AI289" s="11"/>
      <c r="AJ289" s="11"/>
      <c r="AK289" s="11"/>
    </row>
    <row r="290" ht="13.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89"/>
      <c r="AB290" s="11"/>
      <c r="AC290" s="264"/>
      <c r="AD290" s="11"/>
      <c r="AE290" s="11"/>
      <c r="AF290" s="11"/>
      <c r="AG290" s="11"/>
      <c r="AH290" s="11"/>
      <c r="AI290" s="11"/>
      <c r="AJ290" s="11"/>
      <c r="AK290" s="11"/>
    </row>
    <row r="291" ht="13.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89"/>
      <c r="AB291" s="11"/>
      <c r="AC291" s="264"/>
      <c r="AD291" s="11"/>
      <c r="AE291" s="11"/>
      <c r="AF291" s="11"/>
      <c r="AG291" s="11"/>
      <c r="AH291" s="11"/>
      <c r="AI291" s="11"/>
      <c r="AJ291" s="11"/>
      <c r="AK291" s="11"/>
    </row>
    <row r="292" ht="13.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89"/>
      <c r="AB292" s="11"/>
      <c r="AC292" s="264"/>
      <c r="AD292" s="11"/>
      <c r="AE292" s="11"/>
      <c r="AF292" s="11"/>
      <c r="AG292" s="11"/>
      <c r="AH292" s="11"/>
      <c r="AI292" s="11"/>
      <c r="AJ292" s="11"/>
      <c r="AK292" s="11"/>
    </row>
    <row r="293" ht="13.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89"/>
      <c r="AB293" s="11"/>
      <c r="AC293" s="264"/>
      <c r="AD293" s="11"/>
      <c r="AE293" s="11"/>
      <c r="AF293" s="11"/>
      <c r="AG293" s="11"/>
      <c r="AH293" s="11"/>
      <c r="AI293" s="11"/>
      <c r="AJ293" s="11"/>
      <c r="AK293" s="11"/>
    </row>
    <row r="294" ht="13.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89"/>
      <c r="AB294" s="11"/>
      <c r="AC294" s="264"/>
      <c r="AD294" s="11"/>
      <c r="AE294" s="11"/>
      <c r="AF294" s="11"/>
      <c r="AG294" s="11"/>
      <c r="AH294" s="11"/>
      <c r="AI294" s="11"/>
      <c r="AJ294" s="11"/>
      <c r="AK294" s="11"/>
    </row>
    <row r="295" ht="13.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89"/>
      <c r="AB295" s="11"/>
      <c r="AC295" s="264"/>
      <c r="AD295" s="11"/>
      <c r="AE295" s="11"/>
      <c r="AF295" s="11"/>
      <c r="AG295" s="11"/>
      <c r="AH295" s="11"/>
      <c r="AI295" s="11"/>
      <c r="AJ295" s="11"/>
      <c r="AK295" s="11"/>
    </row>
    <row r="296" ht="13.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89"/>
      <c r="AB296" s="11"/>
      <c r="AC296" s="264"/>
      <c r="AD296" s="11"/>
      <c r="AE296" s="11"/>
      <c r="AF296" s="11"/>
      <c r="AG296" s="11"/>
      <c r="AH296" s="11"/>
      <c r="AI296" s="11"/>
      <c r="AJ296" s="11"/>
      <c r="AK296" s="11"/>
    </row>
    <row r="297" ht="13.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89"/>
      <c r="AB297" s="11"/>
      <c r="AC297" s="264"/>
      <c r="AD297" s="11"/>
      <c r="AE297" s="11"/>
      <c r="AF297" s="11"/>
      <c r="AG297" s="11"/>
      <c r="AH297" s="11"/>
      <c r="AI297" s="11"/>
      <c r="AJ297" s="11"/>
      <c r="AK297" s="11"/>
    </row>
    <row r="298" ht="13.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89"/>
      <c r="AB298" s="11"/>
      <c r="AC298" s="264"/>
      <c r="AD298" s="11"/>
      <c r="AE298" s="11"/>
      <c r="AF298" s="11"/>
      <c r="AG298" s="11"/>
      <c r="AH298" s="11"/>
      <c r="AI298" s="11"/>
      <c r="AJ298" s="11"/>
      <c r="AK298" s="11"/>
    </row>
    <row r="299" ht="13.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89"/>
      <c r="AB299" s="11"/>
      <c r="AC299" s="264"/>
      <c r="AD299" s="11"/>
      <c r="AE299" s="11"/>
      <c r="AF299" s="11"/>
      <c r="AG299" s="11"/>
      <c r="AH299" s="11"/>
      <c r="AI299" s="11"/>
      <c r="AJ299" s="11"/>
      <c r="AK299" s="11"/>
    </row>
    <row r="300" ht="13.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89"/>
      <c r="AB300" s="11"/>
      <c r="AC300" s="264"/>
      <c r="AD300" s="11"/>
      <c r="AE300" s="11"/>
      <c r="AF300" s="11"/>
      <c r="AG300" s="11"/>
      <c r="AH300" s="11"/>
      <c r="AI300" s="11"/>
      <c r="AJ300" s="11"/>
      <c r="AK300" s="11"/>
    </row>
    <row r="301" ht="13.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89"/>
      <c r="AB301" s="11"/>
      <c r="AC301" s="264"/>
      <c r="AD301" s="11"/>
      <c r="AE301" s="11"/>
      <c r="AF301" s="11"/>
      <c r="AG301" s="11"/>
      <c r="AH301" s="11"/>
      <c r="AI301" s="11"/>
      <c r="AJ301" s="11"/>
      <c r="AK301" s="11"/>
    </row>
    <row r="302" ht="13.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89"/>
      <c r="AB302" s="11"/>
      <c r="AC302" s="264"/>
      <c r="AD302" s="11"/>
      <c r="AE302" s="11"/>
      <c r="AF302" s="11"/>
      <c r="AG302" s="11"/>
      <c r="AH302" s="11"/>
      <c r="AI302" s="11"/>
      <c r="AJ302" s="11"/>
      <c r="AK302" s="11"/>
    </row>
    <row r="303" ht="13.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89"/>
      <c r="AB303" s="11"/>
      <c r="AC303" s="264"/>
      <c r="AD303" s="11"/>
      <c r="AE303" s="11"/>
      <c r="AF303" s="11"/>
      <c r="AG303" s="11"/>
      <c r="AH303" s="11"/>
      <c r="AI303" s="11"/>
      <c r="AJ303" s="11"/>
      <c r="AK303" s="11"/>
    </row>
    <row r="304" ht="13.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89"/>
      <c r="AB304" s="11"/>
      <c r="AC304" s="264"/>
      <c r="AD304" s="11"/>
      <c r="AE304" s="11"/>
      <c r="AF304" s="11"/>
      <c r="AG304" s="11"/>
      <c r="AH304" s="11"/>
      <c r="AI304" s="11"/>
      <c r="AJ304" s="11"/>
      <c r="AK304" s="11"/>
    </row>
    <row r="305" ht="13.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89"/>
      <c r="AB305" s="11"/>
      <c r="AC305" s="264"/>
      <c r="AD305" s="11"/>
      <c r="AE305" s="11"/>
      <c r="AF305" s="11"/>
      <c r="AG305" s="11"/>
      <c r="AH305" s="11"/>
      <c r="AI305" s="11"/>
      <c r="AJ305" s="11"/>
      <c r="AK305" s="11"/>
    </row>
    <row r="306" ht="13.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89"/>
      <c r="AB306" s="11"/>
      <c r="AC306" s="264"/>
      <c r="AD306" s="11"/>
      <c r="AE306" s="11"/>
      <c r="AF306" s="11"/>
      <c r="AG306" s="11"/>
      <c r="AH306" s="11"/>
      <c r="AI306" s="11"/>
      <c r="AJ306" s="11"/>
      <c r="AK306" s="11"/>
    </row>
    <row r="307" ht="13.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89"/>
      <c r="AB307" s="11"/>
      <c r="AC307" s="264"/>
      <c r="AD307" s="11"/>
      <c r="AE307" s="11"/>
      <c r="AF307" s="11"/>
      <c r="AG307" s="11"/>
      <c r="AH307" s="11"/>
      <c r="AI307" s="11"/>
      <c r="AJ307" s="11"/>
      <c r="AK307" s="11"/>
    </row>
    <row r="308" ht="13.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89"/>
      <c r="AB308" s="11"/>
      <c r="AC308" s="264"/>
      <c r="AD308" s="11"/>
      <c r="AE308" s="11"/>
      <c r="AF308" s="11"/>
      <c r="AG308" s="11"/>
      <c r="AH308" s="11"/>
      <c r="AI308" s="11"/>
      <c r="AJ308" s="11"/>
      <c r="AK308" s="11"/>
    </row>
    <row r="309" ht="13.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89"/>
      <c r="AB309" s="11"/>
      <c r="AC309" s="264"/>
      <c r="AD309" s="11"/>
      <c r="AE309" s="11"/>
      <c r="AF309" s="11"/>
      <c r="AG309" s="11"/>
      <c r="AH309" s="11"/>
      <c r="AI309" s="11"/>
      <c r="AJ309" s="11"/>
      <c r="AK309" s="11"/>
    </row>
    <row r="310" ht="13.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89"/>
      <c r="AB310" s="11"/>
      <c r="AC310" s="264"/>
      <c r="AD310" s="11"/>
      <c r="AE310" s="11"/>
      <c r="AF310" s="11"/>
      <c r="AG310" s="11"/>
      <c r="AH310" s="11"/>
      <c r="AI310" s="11"/>
      <c r="AJ310" s="11"/>
      <c r="AK310" s="11"/>
    </row>
    <row r="311" ht="13.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89"/>
      <c r="AB311" s="11"/>
      <c r="AC311" s="264"/>
      <c r="AD311" s="11"/>
      <c r="AE311" s="11"/>
      <c r="AF311" s="11"/>
      <c r="AG311" s="11"/>
      <c r="AH311" s="11"/>
      <c r="AI311" s="11"/>
      <c r="AJ311" s="11"/>
      <c r="AK311" s="11"/>
    </row>
    <row r="312" ht="13.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89"/>
      <c r="AB312" s="11"/>
      <c r="AC312" s="264"/>
      <c r="AD312" s="11"/>
      <c r="AE312" s="11"/>
      <c r="AF312" s="11"/>
      <c r="AG312" s="11"/>
      <c r="AH312" s="11"/>
      <c r="AI312" s="11"/>
      <c r="AJ312" s="11"/>
      <c r="AK312" s="11"/>
    </row>
    <row r="313" ht="13.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89"/>
      <c r="AB313" s="11"/>
      <c r="AC313" s="264"/>
      <c r="AD313" s="11"/>
      <c r="AE313" s="11"/>
      <c r="AF313" s="11"/>
      <c r="AG313" s="11"/>
      <c r="AH313" s="11"/>
      <c r="AI313" s="11"/>
      <c r="AJ313" s="11"/>
      <c r="AK313" s="11"/>
    </row>
    <row r="314" ht="13.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89"/>
      <c r="AB314" s="11"/>
      <c r="AC314" s="264"/>
      <c r="AD314" s="11"/>
      <c r="AE314" s="11"/>
      <c r="AF314" s="11"/>
      <c r="AG314" s="11"/>
      <c r="AH314" s="11"/>
      <c r="AI314" s="11"/>
      <c r="AJ314" s="11"/>
      <c r="AK314" s="11"/>
    </row>
    <row r="315" ht="13.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89"/>
      <c r="AB315" s="11"/>
      <c r="AC315" s="264"/>
      <c r="AD315" s="11"/>
      <c r="AE315" s="11"/>
      <c r="AF315" s="11"/>
      <c r="AG315" s="11"/>
      <c r="AH315" s="11"/>
      <c r="AI315" s="11"/>
      <c r="AJ315" s="11"/>
      <c r="AK315" s="11"/>
    </row>
    <row r="316" ht="13.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89"/>
      <c r="AB316" s="11"/>
      <c r="AC316" s="264"/>
      <c r="AD316" s="11"/>
      <c r="AE316" s="11"/>
      <c r="AF316" s="11"/>
      <c r="AG316" s="11"/>
      <c r="AH316" s="11"/>
      <c r="AI316" s="11"/>
      <c r="AJ316" s="11"/>
      <c r="AK316" s="11"/>
    </row>
    <row r="317" ht="13.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89"/>
      <c r="AB317" s="11"/>
      <c r="AC317" s="264"/>
      <c r="AD317" s="11"/>
      <c r="AE317" s="11"/>
      <c r="AF317" s="11"/>
      <c r="AG317" s="11"/>
      <c r="AH317" s="11"/>
      <c r="AI317" s="11"/>
      <c r="AJ317" s="11"/>
      <c r="AK317" s="11"/>
    </row>
    <row r="318" ht="13.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89"/>
      <c r="AB318" s="11"/>
      <c r="AC318" s="264"/>
      <c r="AD318" s="11"/>
      <c r="AE318" s="11"/>
      <c r="AF318" s="11"/>
      <c r="AG318" s="11"/>
      <c r="AH318" s="11"/>
      <c r="AI318" s="11"/>
      <c r="AJ318" s="11"/>
      <c r="AK318" s="11"/>
    </row>
    <row r="319" ht="13.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89"/>
      <c r="AB319" s="11"/>
      <c r="AC319" s="264"/>
      <c r="AD319" s="11"/>
      <c r="AE319" s="11"/>
      <c r="AF319" s="11"/>
      <c r="AG319" s="11"/>
      <c r="AH319" s="11"/>
      <c r="AI319" s="11"/>
      <c r="AJ319" s="11"/>
      <c r="AK319" s="11"/>
    </row>
    <row r="320" ht="13.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89"/>
      <c r="AB320" s="11"/>
      <c r="AC320" s="264"/>
      <c r="AD320" s="11"/>
      <c r="AE320" s="11"/>
      <c r="AF320" s="11"/>
      <c r="AG320" s="11"/>
      <c r="AH320" s="11"/>
      <c r="AI320" s="11"/>
      <c r="AJ320" s="11"/>
      <c r="AK320" s="11"/>
    </row>
    <row r="321" ht="13.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89"/>
      <c r="AB321" s="11"/>
      <c r="AC321" s="264"/>
      <c r="AD321" s="11"/>
      <c r="AE321" s="11"/>
      <c r="AF321" s="11"/>
      <c r="AG321" s="11"/>
      <c r="AH321" s="11"/>
      <c r="AI321" s="11"/>
      <c r="AJ321" s="11"/>
      <c r="AK321" s="11"/>
    </row>
    <row r="322" ht="13.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89"/>
      <c r="AB322" s="11"/>
      <c r="AC322" s="264"/>
      <c r="AD322" s="11"/>
      <c r="AE322" s="11"/>
      <c r="AF322" s="11"/>
      <c r="AG322" s="11"/>
      <c r="AH322" s="11"/>
      <c r="AI322" s="11"/>
      <c r="AJ322" s="11"/>
      <c r="AK322" s="11"/>
    </row>
    <row r="323" ht="13.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89"/>
      <c r="AB323" s="11"/>
      <c r="AC323" s="264"/>
      <c r="AD323" s="11"/>
      <c r="AE323" s="11"/>
      <c r="AF323" s="11"/>
      <c r="AG323" s="11"/>
      <c r="AH323" s="11"/>
      <c r="AI323" s="11"/>
      <c r="AJ323" s="11"/>
      <c r="AK323" s="11"/>
    </row>
    <row r="324" ht="13.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89"/>
      <c r="AB324" s="11"/>
      <c r="AC324" s="264"/>
      <c r="AD324" s="11"/>
      <c r="AE324" s="11"/>
      <c r="AF324" s="11"/>
      <c r="AG324" s="11"/>
      <c r="AH324" s="11"/>
      <c r="AI324" s="11"/>
      <c r="AJ324" s="11"/>
      <c r="AK324" s="11"/>
    </row>
    <row r="325" ht="13.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89"/>
      <c r="AB325" s="11"/>
      <c r="AC325" s="264"/>
      <c r="AD325" s="11"/>
      <c r="AE325" s="11"/>
      <c r="AF325" s="11"/>
      <c r="AG325" s="11"/>
      <c r="AH325" s="11"/>
      <c r="AI325" s="11"/>
      <c r="AJ325" s="11"/>
      <c r="AK325" s="11"/>
    </row>
    <row r="326" ht="13.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89"/>
      <c r="AB326" s="11"/>
      <c r="AC326" s="264"/>
      <c r="AD326" s="11"/>
      <c r="AE326" s="11"/>
      <c r="AF326" s="11"/>
      <c r="AG326" s="11"/>
      <c r="AH326" s="11"/>
      <c r="AI326" s="11"/>
      <c r="AJ326" s="11"/>
      <c r="AK326" s="11"/>
    </row>
    <row r="327" ht="13.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89"/>
      <c r="AB327" s="11"/>
      <c r="AC327" s="264"/>
      <c r="AD327" s="11"/>
      <c r="AE327" s="11"/>
      <c r="AF327" s="11"/>
      <c r="AG327" s="11"/>
      <c r="AH327" s="11"/>
      <c r="AI327" s="11"/>
      <c r="AJ327" s="11"/>
      <c r="AK327" s="11"/>
    </row>
    <row r="328" ht="13.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89"/>
      <c r="AB328" s="11"/>
      <c r="AC328" s="264"/>
      <c r="AD328" s="11"/>
      <c r="AE328" s="11"/>
      <c r="AF328" s="11"/>
      <c r="AG328" s="11"/>
      <c r="AH328" s="11"/>
      <c r="AI328" s="11"/>
      <c r="AJ328" s="11"/>
      <c r="AK328" s="11"/>
    </row>
    <row r="329" ht="13.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89"/>
      <c r="AB329" s="11"/>
      <c r="AC329" s="264"/>
      <c r="AD329" s="11"/>
      <c r="AE329" s="11"/>
      <c r="AF329" s="11"/>
      <c r="AG329" s="11"/>
      <c r="AH329" s="11"/>
      <c r="AI329" s="11"/>
      <c r="AJ329" s="11"/>
      <c r="AK329" s="11"/>
    </row>
    <row r="330" ht="13.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89"/>
      <c r="AB330" s="11"/>
      <c r="AC330" s="264"/>
      <c r="AD330" s="11"/>
      <c r="AE330" s="11"/>
      <c r="AF330" s="11"/>
      <c r="AG330" s="11"/>
      <c r="AH330" s="11"/>
      <c r="AI330" s="11"/>
      <c r="AJ330" s="11"/>
      <c r="AK330" s="11"/>
    </row>
    <row r="331" ht="13.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89"/>
      <c r="AB331" s="11"/>
      <c r="AC331" s="264"/>
      <c r="AD331" s="11"/>
      <c r="AE331" s="11"/>
      <c r="AF331" s="11"/>
      <c r="AG331" s="11"/>
      <c r="AH331" s="11"/>
      <c r="AI331" s="11"/>
      <c r="AJ331" s="11"/>
      <c r="AK331" s="11"/>
    </row>
    <row r="332" ht="13.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89"/>
      <c r="AB332" s="11"/>
      <c r="AC332" s="264"/>
      <c r="AD332" s="11"/>
      <c r="AE332" s="11"/>
      <c r="AF332" s="11"/>
      <c r="AG332" s="11"/>
      <c r="AH332" s="11"/>
      <c r="AI332" s="11"/>
      <c r="AJ332" s="11"/>
      <c r="AK332" s="11"/>
    </row>
    <row r="333" ht="13.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89"/>
      <c r="AB333" s="11"/>
      <c r="AC333" s="264"/>
      <c r="AD333" s="11"/>
      <c r="AE333" s="11"/>
      <c r="AF333" s="11"/>
      <c r="AG333" s="11"/>
      <c r="AH333" s="11"/>
      <c r="AI333" s="11"/>
      <c r="AJ333" s="11"/>
      <c r="AK333" s="11"/>
    </row>
    <row r="334" ht="13.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89"/>
      <c r="AB334" s="11"/>
      <c r="AC334" s="264"/>
      <c r="AD334" s="11"/>
      <c r="AE334" s="11"/>
      <c r="AF334" s="11"/>
      <c r="AG334" s="11"/>
      <c r="AH334" s="11"/>
      <c r="AI334" s="11"/>
      <c r="AJ334" s="11"/>
      <c r="AK334" s="11"/>
    </row>
    <row r="335" ht="13.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89"/>
      <c r="AB335" s="11"/>
      <c r="AC335" s="264"/>
      <c r="AD335" s="11"/>
      <c r="AE335" s="11"/>
      <c r="AF335" s="11"/>
      <c r="AG335" s="11"/>
      <c r="AH335" s="11"/>
      <c r="AI335" s="11"/>
      <c r="AJ335" s="11"/>
      <c r="AK335" s="11"/>
    </row>
    <row r="336" ht="13.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89"/>
      <c r="AB336" s="11"/>
      <c r="AC336" s="264"/>
      <c r="AD336" s="11"/>
      <c r="AE336" s="11"/>
      <c r="AF336" s="11"/>
      <c r="AG336" s="11"/>
      <c r="AH336" s="11"/>
      <c r="AI336" s="11"/>
      <c r="AJ336" s="11"/>
      <c r="AK336" s="11"/>
    </row>
    <row r="337" ht="13.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89"/>
      <c r="AB337" s="11"/>
      <c r="AC337" s="264"/>
      <c r="AD337" s="11"/>
      <c r="AE337" s="11"/>
      <c r="AF337" s="11"/>
      <c r="AG337" s="11"/>
      <c r="AH337" s="11"/>
      <c r="AI337" s="11"/>
      <c r="AJ337" s="11"/>
      <c r="AK337" s="11"/>
    </row>
    <row r="338" ht="13.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89"/>
      <c r="AB338" s="11"/>
      <c r="AC338" s="264"/>
      <c r="AD338" s="11"/>
      <c r="AE338" s="11"/>
      <c r="AF338" s="11"/>
      <c r="AG338" s="11"/>
      <c r="AH338" s="11"/>
      <c r="AI338" s="11"/>
      <c r="AJ338" s="11"/>
      <c r="AK338" s="11"/>
    </row>
    <row r="339" ht="13.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89"/>
      <c r="AB339" s="11"/>
      <c r="AC339" s="264"/>
      <c r="AD339" s="11"/>
      <c r="AE339" s="11"/>
      <c r="AF339" s="11"/>
      <c r="AG339" s="11"/>
      <c r="AH339" s="11"/>
      <c r="AI339" s="11"/>
      <c r="AJ339" s="11"/>
      <c r="AK339" s="11"/>
    </row>
    <row r="340" ht="13.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89"/>
      <c r="AB340" s="11"/>
      <c r="AC340" s="264"/>
      <c r="AD340" s="11"/>
      <c r="AE340" s="11"/>
      <c r="AF340" s="11"/>
      <c r="AG340" s="11"/>
      <c r="AH340" s="11"/>
      <c r="AI340" s="11"/>
      <c r="AJ340" s="11"/>
      <c r="AK340" s="11"/>
    </row>
    <row r="341" ht="13.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89"/>
      <c r="AB341" s="11"/>
      <c r="AC341" s="264"/>
      <c r="AD341" s="11"/>
      <c r="AE341" s="11"/>
      <c r="AF341" s="11"/>
      <c r="AG341" s="11"/>
      <c r="AH341" s="11"/>
      <c r="AI341" s="11"/>
      <c r="AJ341" s="11"/>
      <c r="AK341" s="11"/>
    </row>
    <row r="342" ht="13.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89"/>
      <c r="AB342" s="11"/>
      <c r="AC342" s="264"/>
      <c r="AD342" s="11"/>
      <c r="AE342" s="11"/>
      <c r="AF342" s="11"/>
      <c r="AG342" s="11"/>
      <c r="AH342" s="11"/>
      <c r="AI342" s="11"/>
      <c r="AJ342" s="11"/>
      <c r="AK342" s="11"/>
    </row>
    <row r="343" ht="13.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89"/>
      <c r="AB343" s="11"/>
      <c r="AC343" s="264"/>
      <c r="AD343" s="11"/>
      <c r="AE343" s="11"/>
      <c r="AF343" s="11"/>
      <c r="AG343" s="11"/>
      <c r="AH343" s="11"/>
      <c r="AI343" s="11"/>
      <c r="AJ343" s="11"/>
      <c r="AK343" s="11"/>
    </row>
    <row r="344" ht="13.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89"/>
      <c r="AB344" s="11"/>
      <c r="AC344" s="264"/>
      <c r="AD344" s="11"/>
      <c r="AE344" s="11"/>
      <c r="AF344" s="11"/>
      <c r="AG344" s="11"/>
      <c r="AH344" s="11"/>
      <c r="AI344" s="11"/>
      <c r="AJ344" s="11"/>
      <c r="AK344" s="11"/>
    </row>
    <row r="345" ht="13.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89"/>
      <c r="AB345" s="11"/>
      <c r="AC345" s="264"/>
      <c r="AD345" s="11"/>
      <c r="AE345" s="11"/>
      <c r="AF345" s="11"/>
      <c r="AG345" s="11"/>
      <c r="AH345" s="11"/>
      <c r="AI345" s="11"/>
      <c r="AJ345" s="11"/>
      <c r="AK345" s="11"/>
    </row>
    <row r="346" ht="13.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89"/>
      <c r="AB346" s="11"/>
      <c r="AC346" s="264"/>
      <c r="AD346" s="11"/>
      <c r="AE346" s="11"/>
      <c r="AF346" s="11"/>
      <c r="AG346" s="11"/>
      <c r="AH346" s="11"/>
      <c r="AI346" s="11"/>
      <c r="AJ346" s="11"/>
      <c r="AK346" s="11"/>
    </row>
    <row r="347" ht="13.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89"/>
      <c r="AB347" s="11"/>
      <c r="AC347" s="264"/>
      <c r="AD347" s="11"/>
      <c r="AE347" s="11"/>
      <c r="AF347" s="11"/>
      <c r="AG347" s="11"/>
      <c r="AH347" s="11"/>
      <c r="AI347" s="11"/>
      <c r="AJ347" s="11"/>
      <c r="AK347" s="11"/>
    </row>
    <row r="348" ht="13.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89"/>
      <c r="AB348" s="11"/>
      <c r="AC348" s="264"/>
      <c r="AD348" s="11"/>
      <c r="AE348" s="11"/>
      <c r="AF348" s="11"/>
      <c r="AG348" s="11"/>
      <c r="AH348" s="11"/>
      <c r="AI348" s="11"/>
      <c r="AJ348" s="11"/>
      <c r="AK348" s="11"/>
    </row>
    <row r="349" ht="13.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89"/>
      <c r="AB349" s="11"/>
      <c r="AC349" s="264"/>
      <c r="AD349" s="11"/>
      <c r="AE349" s="11"/>
      <c r="AF349" s="11"/>
      <c r="AG349" s="11"/>
      <c r="AH349" s="11"/>
      <c r="AI349" s="11"/>
      <c r="AJ349" s="11"/>
      <c r="AK349" s="11"/>
    </row>
    <row r="350" ht="13.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89"/>
      <c r="AB350" s="11"/>
      <c r="AC350" s="264"/>
      <c r="AD350" s="11"/>
      <c r="AE350" s="11"/>
      <c r="AF350" s="11"/>
      <c r="AG350" s="11"/>
      <c r="AH350" s="11"/>
      <c r="AI350" s="11"/>
      <c r="AJ350" s="11"/>
      <c r="AK350" s="11"/>
    </row>
    <row r="351" ht="13.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89"/>
      <c r="AB351" s="11"/>
      <c r="AC351" s="264"/>
      <c r="AD351" s="11"/>
      <c r="AE351" s="11"/>
      <c r="AF351" s="11"/>
      <c r="AG351" s="11"/>
      <c r="AH351" s="11"/>
      <c r="AI351" s="11"/>
      <c r="AJ351" s="11"/>
      <c r="AK351" s="11"/>
    </row>
    <row r="352" ht="13.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89"/>
      <c r="AB352" s="11"/>
      <c r="AC352" s="264"/>
      <c r="AD352" s="11"/>
      <c r="AE352" s="11"/>
      <c r="AF352" s="11"/>
      <c r="AG352" s="11"/>
      <c r="AH352" s="11"/>
      <c r="AI352" s="11"/>
      <c r="AJ352" s="11"/>
      <c r="AK352" s="11"/>
    </row>
    <row r="353" ht="13.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89"/>
      <c r="AB353" s="11"/>
      <c r="AC353" s="264"/>
      <c r="AD353" s="11"/>
      <c r="AE353" s="11"/>
      <c r="AF353" s="11"/>
      <c r="AG353" s="11"/>
      <c r="AH353" s="11"/>
      <c r="AI353" s="11"/>
      <c r="AJ353" s="11"/>
      <c r="AK353" s="11"/>
    </row>
    <row r="354" ht="13.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89"/>
      <c r="AB354" s="11"/>
      <c r="AC354" s="264"/>
      <c r="AD354" s="11"/>
      <c r="AE354" s="11"/>
      <c r="AF354" s="11"/>
      <c r="AG354" s="11"/>
      <c r="AH354" s="11"/>
      <c r="AI354" s="11"/>
      <c r="AJ354" s="11"/>
      <c r="AK354" s="11"/>
    </row>
    <row r="355" ht="13.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89"/>
      <c r="AB355" s="11"/>
      <c r="AC355" s="264"/>
      <c r="AD355" s="11"/>
      <c r="AE355" s="11"/>
      <c r="AF355" s="11"/>
      <c r="AG355" s="11"/>
      <c r="AH355" s="11"/>
      <c r="AI355" s="11"/>
      <c r="AJ355" s="11"/>
      <c r="AK355" s="11"/>
    </row>
    <row r="356" ht="13.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89"/>
      <c r="AB356" s="11"/>
      <c r="AC356" s="264"/>
      <c r="AD356" s="11"/>
      <c r="AE356" s="11"/>
      <c r="AF356" s="11"/>
      <c r="AG356" s="11"/>
      <c r="AH356" s="11"/>
      <c r="AI356" s="11"/>
      <c r="AJ356" s="11"/>
      <c r="AK356" s="11"/>
    </row>
    <row r="357" ht="13.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89"/>
      <c r="AB357" s="11"/>
      <c r="AC357" s="264"/>
      <c r="AD357" s="11"/>
      <c r="AE357" s="11"/>
      <c r="AF357" s="11"/>
      <c r="AG357" s="11"/>
      <c r="AH357" s="11"/>
      <c r="AI357" s="11"/>
      <c r="AJ357" s="11"/>
      <c r="AK357" s="11"/>
    </row>
    <row r="358" ht="13.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89"/>
      <c r="AB358" s="11"/>
      <c r="AC358" s="264"/>
      <c r="AD358" s="11"/>
      <c r="AE358" s="11"/>
      <c r="AF358" s="11"/>
      <c r="AG358" s="11"/>
      <c r="AH358" s="11"/>
      <c r="AI358" s="11"/>
      <c r="AJ358" s="11"/>
      <c r="AK358" s="11"/>
    </row>
    <row r="359" ht="13.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89"/>
      <c r="AB359" s="11"/>
      <c r="AC359" s="264"/>
      <c r="AD359" s="11"/>
      <c r="AE359" s="11"/>
      <c r="AF359" s="11"/>
      <c r="AG359" s="11"/>
      <c r="AH359" s="11"/>
      <c r="AI359" s="11"/>
      <c r="AJ359" s="11"/>
      <c r="AK359" s="11"/>
    </row>
    <row r="360" ht="13.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89"/>
      <c r="AB360" s="11"/>
      <c r="AC360" s="264"/>
      <c r="AD360" s="11"/>
      <c r="AE360" s="11"/>
      <c r="AF360" s="11"/>
      <c r="AG360" s="11"/>
      <c r="AH360" s="11"/>
      <c r="AI360" s="11"/>
      <c r="AJ360" s="11"/>
      <c r="AK360" s="11"/>
    </row>
    <row r="361" ht="13.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89"/>
      <c r="AB361" s="11"/>
      <c r="AC361" s="264"/>
      <c r="AD361" s="11"/>
      <c r="AE361" s="11"/>
      <c r="AF361" s="11"/>
      <c r="AG361" s="11"/>
      <c r="AH361" s="11"/>
      <c r="AI361" s="11"/>
      <c r="AJ361" s="11"/>
      <c r="AK361" s="11"/>
    </row>
    <row r="362" ht="13.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89"/>
      <c r="AB362" s="11"/>
      <c r="AC362" s="264"/>
      <c r="AD362" s="11"/>
      <c r="AE362" s="11"/>
      <c r="AF362" s="11"/>
      <c r="AG362" s="11"/>
      <c r="AH362" s="11"/>
      <c r="AI362" s="11"/>
      <c r="AJ362" s="11"/>
      <c r="AK362" s="11"/>
    </row>
    <row r="363" ht="13.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89"/>
      <c r="AB363" s="11"/>
      <c r="AC363" s="264"/>
      <c r="AD363" s="11"/>
      <c r="AE363" s="11"/>
      <c r="AF363" s="11"/>
      <c r="AG363" s="11"/>
      <c r="AH363" s="11"/>
      <c r="AI363" s="11"/>
      <c r="AJ363" s="11"/>
      <c r="AK363" s="11"/>
    </row>
    <row r="364" ht="13.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89"/>
      <c r="AB364" s="11"/>
      <c r="AC364" s="264"/>
      <c r="AD364" s="11"/>
      <c r="AE364" s="11"/>
      <c r="AF364" s="11"/>
      <c r="AG364" s="11"/>
      <c r="AH364" s="11"/>
      <c r="AI364" s="11"/>
      <c r="AJ364" s="11"/>
      <c r="AK364" s="11"/>
    </row>
    <row r="365" ht="13.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89"/>
      <c r="AB365" s="11"/>
      <c r="AC365" s="264"/>
      <c r="AD365" s="11"/>
      <c r="AE365" s="11"/>
      <c r="AF365" s="11"/>
      <c r="AG365" s="11"/>
      <c r="AH365" s="11"/>
      <c r="AI365" s="11"/>
      <c r="AJ365" s="11"/>
      <c r="AK365" s="11"/>
    </row>
    <row r="366" ht="13.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89"/>
      <c r="AB366" s="11"/>
      <c r="AC366" s="264"/>
      <c r="AD366" s="11"/>
      <c r="AE366" s="11"/>
      <c r="AF366" s="11"/>
      <c r="AG366" s="11"/>
      <c r="AH366" s="11"/>
      <c r="AI366" s="11"/>
      <c r="AJ366" s="11"/>
      <c r="AK366" s="11"/>
    </row>
    <row r="367" ht="13.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89"/>
      <c r="AB367" s="11"/>
      <c r="AC367" s="264"/>
      <c r="AD367" s="11"/>
      <c r="AE367" s="11"/>
      <c r="AF367" s="11"/>
      <c r="AG367" s="11"/>
      <c r="AH367" s="11"/>
      <c r="AI367" s="11"/>
      <c r="AJ367" s="11"/>
      <c r="AK367" s="11"/>
    </row>
    <row r="368" ht="13.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89"/>
      <c r="AB368" s="11"/>
      <c r="AC368" s="264"/>
      <c r="AD368" s="11"/>
      <c r="AE368" s="11"/>
      <c r="AF368" s="11"/>
      <c r="AG368" s="11"/>
      <c r="AH368" s="11"/>
      <c r="AI368" s="11"/>
      <c r="AJ368" s="11"/>
      <c r="AK368" s="11"/>
    </row>
    <row r="369" ht="13.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89"/>
      <c r="AB369" s="11"/>
      <c r="AC369" s="264"/>
      <c r="AD369" s="11"/>
      <c r="AE369" s="11"/>
      <c r="AF369" s="11"/>
      <c r="AG369" s="11"/>
      <c r="AH369" s="11"/>
      <c r="AI369" s="11"/>
      <c r="AJ369" s="11"/>
      <c r="AK369" s="11"/>
    </row>
    <row r="370" ht="13.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89"/>
      <c r="AB370" s="11"/>
      <c r="AC370" s="264"/>
      <c r="AD370" s="11"/>
      <c r="AE370" s="11"/>
      <c r="AF370" s="11"/>
      <c r="AG370" s="11"/>
      <c r="AH370" s="11"/>
      <c r="AI370" s="11"/>
      <c r="AJ370" s="11"/>
      <c r="AK370" s="11"/>
    </row>
    <row r="371" ht="13.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89"/>
      <c r="AB371" s="11"/>
      <c r="AC371" s="264"/>
      <c r="AD371" s="11"/>
      <c r="AE371" s="11"/>
      <c r="AF371" s="11"/>
      <c r="AG371" s="11"/>
      <c r="AH371" s="11"/>
      <c r="AI371" s="11"/>
      <c r="AJ371" s="11"/>
      <c r="AK371" s="11"/>
    </row>
    <row r="372" ht="13.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89"/>
      <c r="AB372" s="11"/>
      <c r="AC372" s="264"/>
      <c r="AD372" s="11"/>
      <c r="AE372" s="11"/>
      <c r="AF372" s="11"/>
      <c r="AG372" s="11"/>
      <c r="AH372" s="11"/>
      <c r="AI372" s="11"/>
      <c r="AJ372" s="11"/>
      <c r="AK372" s="11"/>
    </row>
    <row r="373" ht="13.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89"/>
      <c r="AB373" s="11"/>
      <c r="AC373" s="264"/>
      <c r="AD373" s="11"/>
      <c r="AE373" s="11"/>
      <c r="AF373" s="11"/>
      <c r="AG373" s="11"/>
      <c r="AH373" s="11"/>
      <c r="AI373" s="11"/>
      <c r="AJ373" s="11"/>
      <c r="AK373" s="11"/>
    </row>
    <row r="374" ht="13.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89"/>
      <c r="AB374" s="11"/>
      <c r="AC374" s="264"/>
      <c r="AD374" s="11"/>
      <c r="AE374" s="11"/>
      <c r="AF374" s="11"/>
      <c r="AG374" s="11"/>
      <c r="AH374" s="11"/>
      <c r="AI374" s="11"/>
      <c r="AJ374" s="11"/>
      <c r="AK374" s="11"/>
    </row>
    <row r="375" ht="13.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89"/>
      <c r="AB375" s="11"/>
      <c r="AC375" s="264"/>
      <c r="AD375" s="11"/>
      <c r="AE375" s="11"/>
      <c r="AF375" s="11"/>
      <c r="AG375" s="11"/>
      <c r="AH375" s="11"/>
      <c r="AI375" s="11"/>
      <c r="AJ375" s="11"/>
      <c r="AK375" s="11"/>
    </row>
    <row r="376" ht="13.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89"/>
      <c r="AB376" s="11"/>
      <c r="AC376" s="264"/>
      <c r="AD376" s="11"/>
      <c r="AE376" s="11"/>
      <c r="AF376" s="11"/>
      <c r="AG376" s="11"/>
      <c r="AH376" s="11"/>
      <c r="AI376" s="11"/>
      <c r="AJ376" s="11"/>
      <c r="AK376" s="11"/>
    </row>
    <row r="377" ht="13.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89"/>
      <c r="AB377" s="11"/>
      <c r="AC377" s="264"/>
      <c r="AD377" s="11"/>
      <c r="AE377" s="11"/>
      <c r="AF377" s="11"/>
      <c r="AG377" s="11"/>
      <c r="AH377" s="11"/>
      <c r="AI377" s="11"/>
      <c r="AJ377" s="11"/>
      <c r="AK377" s="11"/>
    </row>
    <row r="378" ht="13.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89"/>
      <c r="AB378" s="11"/>
      <c r="AC378" s="264"/>
      <c r="AD378" s="11"/>
      <c r="AE378" s="11"/>
      <c r="AF378" s="11"/>
      <c r="AG378" s="11"/>
      <c r="AH378" s="11"/>
      <c r="AI378" s="11"/>
      <c r="AJ378" s="11"/>
      <c r="AK378" s="11"/>
    </row>
    <row r="379" ht="13.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89"/>
      <c r="AB379" s="11"/>
      <c r="AC379" s="264"/>
      <c r="AD379" s="11"/>
      <c r="AE379" s="11"/>
      <c r="AF379" s="11"/>
      <c r="AG379" s="11"/>
      <c r="AH379" s="11"/>
      <c r="AI379" s="11"/>
      <c r="AJ379" s="11"/>
      <c r="AK379" s="11"/>
    </row>
    <row r="380" ht="13.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89"/>
      <c r="AB380" s="11"/>
      <c r="AC380" s="264"/>
      <c r="AD380" s="11"/>
      <c r="AE380" s="11"/>
      <c r="AF380" s="11"/>
      <c r="AG380" s="11"/>
      <c r="AH380" s="11"/>
      <c r="AI380" s="11"/>
      <c r="AJ380" s="11"/>
      <c r="AK380" s="11"/>
    </row>
    <row r="381" ht="13.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89"/>
      <c r="AB381" s="11"/>
      <c r="AC381" s="264"/>
      <c r="AD381" s="11"/>
      <c r="AE381" s="11"/>
      <c r="AF381" s="11"/>
      <c r="AG381" s="11"/>
      <c r="AH381" s="11"/>
      <c r="AI381" s="11"/>
      <c r="AJ381" s="11"/>
      <c r="AK381" s="11"/>
    </row>
    <row r="382" ht="13.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89"/>
      <c r="AB382" s="11"/>
      <c r="AC382" s="264"/>
      <c r="AD382" s="11"/>
      <c r="AE382" s="11"/>
      <c r="AF382" s="11"/>
      <c r="AG382" s="11"/>
      <c r="AH382" s="11"/>
      <c r="AI382" s="11"/>
      <c r="AJ382" s="11"/>
      <c r="AK382" s="11"/>
    </row>
    <row r="383" ht="13.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89"/>
      <c r="AB383" s="11"/>
      <c r="AC383" s="264"/>
      <c r="AD383" s="11"/>
      <c r="AE383" s="11"/>
      <c r="AF383" s="11"/>
      <c r="AG383" s="11"/>
      <c r="AH383" s="11"/>
      <c r="AI383" s="11"/>
      <c r="AJ383" s="11"/>
      <c r="AK383" s="11"/>
    </row>
    <row r="384" ht="13.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89"/>
      <c r="AB384" s="11"/>
      <c r="AC384" s="264"/>
      <c r="AD384" s="11"/>
      <c r="AE384" s="11"/>
      <c r="AF384" s="11"/>
      <c r="AG384" s="11"/>
      <c r="AH384" s="11"/>
      <c r="AI384" s="11"/>
      <c r="AJ384" s="11"/>
      <c r="AK384" s="11"/>
    </row>
    <row r="385" ht="13.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89"/>
      <c r="AB385" s="11"/>
      <c r="AC385" s="264"/>
      <c r="AD385" s="11"/>
      <c r="AE385" s="11"/>
      <c r="AF385" s="11"/>
      <c r="AG385" s="11"/>
      <c r="AH385" s="11"/>
      <c r="AI385" s="11"/>
      <c r="AJ385" s="11"/>
      <c r="AK385" s="11"/>
    </row>
    <row r="386" ht="13.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89"/>
      <c r="AB386" s="11"/>
      <c r="AC386" s="264"/>
      <c r="AD386" s="11"/>
      <c r="AE386" s="11"/>
      <c r="AF386" s="11"/>
      <c r="AG386" s="11"/>
      <c r="AH386" s="11"/>
      <c r="AI386" s="11"/>
      <c r="AJ386" s="11"/>
      <c r="AK386" s="11"/>
    </row>
    <row r="387" ht="13.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89"/>
      <c r="AB387" s="11"/>
      <c r="AC387" s="264"/>
      <c r="AD387" s="11"/>
      <c r="AE387" s="11"/>
      <c r="AF387" s="11"/>
      <c r="AG387" s="11"/>
      <c r="AH387" s="11"/>
      <c r="AI387" s="11"/>
      <c r="AJ387" s="11"/>
      <c r="AK387" s="11"/>
    </row>
    <row r="388" ht="13.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89"/>
      <c r="AB388" s="11"/>
      <c r="AC388" s="264"/>
      <c r="AD388" s="11"/>
      <c r="AE388" s="11"/>
      <c r="AF388" s="11"/>
      <c r="AG388" s="11"/>
      <c r="AH388" s="11"/>
      <c r="AI388" s="11"/>
      <c r="AJ388" s="11"/>
      <c r="AK388" s="11"/>
    </row>
    <row r="389" ht="13.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89"/>
      <c r="AB389" s="11"/>
      <c r="AC389" s="264"/>
      <c r="AD389" s="11"/>
      <c r="AE389" s="11"/>
      <c r="AF389" s="11"/>
      <c r="AG389" s="11"/>
      <c r="AH389" s="11"/>
      <c r="AI389" s="11"/>
      <c r="AJ389" s="11"/>
      <c r="AK389" s="11"/>
    </row>
    <row r="390" ht="13.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89"/>
      <c r="AB390" s="11"/>
      <c r="AC390" s="264"/>
      <c r="AD390" s="11"/>
      <c r="AE390" s="11"/>
      <c r="AF390" s="11"/>
      <c r="AG390" s="11"/>
      <c r="AH390" s="11"/>
      <c r="AI390" s="11"/>
      <c r="AJ390" s="11"/>
      <c r="AK390" s="11"/>
    </row>
    <row r="391" ht="13.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89"/>
      <c r="AB391" s="11"/>
      <c r="AC391" s="264"/>
      <c r="AD391" s="11"/>
      <c r="AE391" s="11"/>
      <c r="AF391" s="11"/>
      <c r="AG391" s="11"/>
      <c r="AH391" s="11"/>
      <c r="AI391" s="11"/>
      <c r="AJ391" s="11"/>
      <c r="AK391" s="11"/>
    </row>
    <row r="392" ht="13.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89"/>
      <c r="AB392" s="11"/>
      <c r="AC392" s="264"/>
      <c r="AD392" s="11"/>
      <c r="AE392" s="11"/>
      <c r="AF392" s="11"/>
      <c r="AG392" s="11"/>
      <c r="AH392" s="11"/>
      <c r="AI392" s="11"/>
      <c r="AJ392" s="11"/>
      <c r="AK392" s="11"/>
    </row>
    <row r="393" ht="13.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89"/>
      <c r="AB393" s="11"/>
      <c r="AC393" s="264"/>
      <c r="AD393" s="11"/>
      <c r="AE393" s="11"/>
      <c r="AF393" s="11"/>
      <c r="AG393" s="11"/>
      <c r="AH393" s="11"/>
      <c r="AI393" s="11"/>
      <c r="AJ393" s="11"/>
      <c r="AK393" s="11"/>
    </row>
    <row r="394" ht="13.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89"/>
      <c r="AB394" s="11"/>
      <c r="AC394" s="264"/>
      <c r="AD394" s="11"/>
      <c r="AE394" s="11"/>
      <c r="AF394" s="11"/>
      <c r="AG394" s="11"/>
      <c r="AH394" s="11"/>
      <c r="AI394" s="11"/>
      <c r="AJ394" s="11"/>
      <c r="AK394" s="11"/>
    </row>
    <row r="395" ht="13.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89"/>
      <c r="AB395" s="11"/>
      <c r="AC395" s="264"/>
      <c r="AD395" s="11"/>
      <c r="AE395" s="11"/>
      <c r="AF395" s="11"/>
      <c r="AG395" s="11"/>
      <c r="AH395" s="11"/>
      <c r="AI395" s="11"/>
      <c r="AJ395" s="11"/>
      <c r="AK395" s="11"/>
    </row>
    <row r="396" ht="13.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89"/>
      <c r="AB396" s="11"/>
      <c r="AC396" s="264"/>
      <c r="AD396" s="11"/>
      <c r="AE396" s="11"/>
      <c r="AF396" s="11"/>
      <c r="AG396" s="11"/>
      <c r="AH396" s="11"/>
      <c r="AI396" s="11"/>
      <c r="AJ396" s="11"/>
      <c r="AK396" s="11"/>
    </row>
    <row r="397" ht="13.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89"/>
      <c r="AB397" s="11"/>
      <c r="AC397" s="264"/>
      <c r="AD397" s="11"/>
      <c r="AE397" s="11"/>
      <c r="AF397" s="11"/>
      <c r="AG397" s="11"/>
      <c r="AH397" s="11"/>
      <c r="AI397" s="11"/>
      <c r="AJ397" s="11"/>
      <c r="AK397" s="11"/>
    </row>
    <row r="398" ht="13.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89"/>
      <c r="AB398" s="11"/>
      <c r="AC398" s="264"/>
      <c r="AD398" s="11"/>
      <c r="AE398" s="11"/>
      <c r="AF398" s="11"/>
      <c r="AG398" s="11"/>
      <c r="AH398" s="11"/>
      <c r="AI398" s="11"/>
      <c r="AJ398" s="11"/>
      <c r="AK398" s="11"/>
    </row>
    <row r="399" ht="13.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89"/>
      <c r="AB399" s="11"/>
      <c r="AC399" s="264"/>
      <c r="AD399" s="11"/>
      <c r="AE399" s="11"/>
      <c r="AF399" s="11"/>
      <c r="AG399" s="11"/>
      <c r="AH399" s="11"/>
      <c r="AI399" s="11"/>
      <c r="AJ399" s="11"/>
      <c r="AK399" s="11"/>
    </row>
    <row r="400" ht="13.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89"/>
      <c r="AB400" s="11"/>
      <c r="AC400" s="264"/>
      <c r="AD400" s="11"/>
      <c r="AE400" s="11"/>
      <c r="AF400" s="11"/>
      <c r="AG400" s="11"/>
      <c r="AH400" s="11"/>
      <c r="AI400" s="11"/>
      <c r="AJ400" s="11"/>
      <c r="AK400" s="11"/>
    </row>
    <row r="401" ht="13.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89"/>
      <c r="AB401" s="11"/>
      <c r="AC401" s="264"/>
      <c r="AD401" s="11"/>
      <c r="AE401" s="11"/>
      <c r="AF401" s="11"/>
      <c r="AG401" s="11"/>
      <c r="AH401" s="11"/>
      <c r="AI401" s="11"/>
      <c r="AJ401" s="11"/>
      <c r="AK401" s="11"/>
    </row>
    <row r="402" ht="13.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89"/>
      <c r="AB402" s="11"/>
      <c r="AC402" s="264"/>
      <c r="AD402" s="11"/>
      <c r="AE402" s="11"/>
      <c r="AF402" s="11"/>
      <c r="AG402" s="11"/>
      <c r="AH402" s="11"/>
      <c r="AI402" s="11"/>
      <c r="AJ402" s="11"/>
      <c r="AK402" s="11"/>
    </row>
    <row r="403" ht="13.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89"/>
      <c r="AB403" s="11"/>
      <c r="AC403" s="264"/>
      <c r="AD403" s="11"/>
      <c r="AE403" s="11"/>
      <c r="AF403" s="11"/>
      <c r="AG403" s="11"/>
      <c r="AH403" s="11"/>
      <c r="AI403" s="11"/>
      <c r="AJ403" s="11"/>
      <c r="AK403" s="11"/>
    </row>
    <row r="404" ht="13.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89"/>
      <c r="AB404" s="11"/>
      <c r="AC404" s="264"/>
      <c r="AD404" s="11"/>
      <c r="AE404" s="11"/>
      <c r="AF404" s="11"/>
      <c r="AG404" s="11"/>
      <c r="AH404" s="11"/>
      <c r="AI404" s="11"/>
      <c r="AJ404" s="11"/>
      <c r="AK404" s="11"/>
    </row>
    <row r="405" ht="13.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89"/>
      <c r="AB405" s="11"/>
      <c r="AC405" s="264"/>
      <c r="AD405" s="11"/>
      <c r="AE405" s="11"/>
      <c r="AF405" s="11"/>
      <c r="AG405" s="11"/>
      <c r="AH405" s="11"/>
      <c r="AI405" s="11"/>
      <c r="AJ405" s="11"/>
      <c r="AK405" s="11"/>
    </row>
    <row r="406" ht="13.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89"/>
      <c r="AB406" s="11"/>
      <c r="AC406" s="264"/>
      <c r="AD406" s="11"/>
      <c r="AE406" s="11"/>
      <c r="AF406" s="11"/>
      <c r="AG406" s="11"/>
      <c r="AH406" s="11"/>
      <c r="AI406" s="11"/>
      <c r="AJ406" s="11"/>
      <c r="AK406" s="11"/>
    </row>
    <row r="407" ht="13.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89"/>
      <c r="AB407" s="11"/>
      <c r="AC407" s="264"/>
      <c r="AD407" s="11"/>
      <c r="AE407" s="11"/>
      <c r="AF407" s="11"/>
      <c r="AG407" s="11"/>
      <c r="AH407" s="11"/>
      <c r="AI407" s="11"/>
      <c r="AJ407" s="11"/>
      <c r="AK407" s="11"/>
    </row>
    <row r="408" ht="13.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89"/>
      <c r="AB408" s="11"/>
      <c r="AC408" s="264"/>
      <c r="AD408" s="11"/>
      <c r="AE408" s="11"/>
      <c r="AF408" s="11"/>
      <c r="AG408" s="11"/>
      <c r="AH408" s="11"/>
      <c r="AI408" s="11"/>
      <c r="AJ408" s="11"/>
      <c r="AK408" s="11"/>
    </row>
    <row r="409" ht="13.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89"/>
      <c r="AB409" s="11"/>
      <c r="AC409" s="264"/>
      <c r="AD409" s="11"/>
      <c r="AE409" s="11"/>
      <c r="AF409" s="11"/>
      <c r="AG409" s="11"/>
      <c r="AH409" s="11"/>
      <c r="AI409" s="11"/>
      <c r="AJ409" s="11"/>
      <c r="AK409" s="11"/>
    </row>
    <row r="410" ht="13.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89"/>
      <c r="AB410" s="11"/>
      <c r="AC410" s="264"/>
      <c r="AD410" s="11"/>
      <c r="AE410" s="11"/>
      <c r="AF410" s="11"/>
      <c r="AG410" s="11"/>
      <c r="AH410" s="11"/>
      <c r="AI410" s="11"/>
      <c r="AJ410" s="11"/>
      <c r="AK410" s="11"/>
    </row>
    <row r="411" ht="13.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89"/>
      <c r="AB411" s="11"/>
      <c r="AC411" s="264"/>
      <c r="AD411" s="11"/>
      <c r="AE411" s="11"/>
      <c r="AF411" s="11"/>
      <c r="AG411" s="11"/>
      <c r="AH411" s="11"/>
      <c r="AI411" s="11"/>
      <c r="AJ411" s="11"/>
      <c r="AK411" s="11"/>
    </row>
    <row r="412" ht="13.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89"/>
      <c r="AB412" s="11"/>
      <c r="AC412" s="264"/>
      <c r="AD412" s="11"/>
      <c r="AE412" s="11"/>
      <c r="AF412" s="11"/>
      <c r="AG412" s="11"/>
      <c r="AH412" s="11"/>
      <c r="AI412" s="11"/>
      <c r="AJ412" s="11"/>
      <c r="AK412" s="11"/>
    </row>
    <row r="413" ht="13.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89"/>
      <c r="AB413" s="11"/>
      <c r="AC413" s="264"/>
      <c r="AD413" s="11"/>
      <c r="AE413" s="11"/>
      <c r="AF413" s="11"/>
      <c r="AG413" s="11"/>
      <c r="AH413" s="11"/>
      <c r="AI413" s="11"/>
      <c r="AJ413" s="11"/>
      <c r="AK413" s="11"/>
    </row>
    <row r="414" ht="13.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89"/>
      <c r="AB414" s="11"/>
      <c r="AC414" s="264"/>
      <c r="AD414" s="11"/>
      <c r="AE414" s="11"/>
      <c r="AF414" s="11"/>
      <c r="AG414" s="11"/>
      <c r="AH414" s="11"/>
      <c r="AI414" s="11"/>
      <c r="AJ414" s="11"/>
      <c r="AK414" s="11"/>
    </row>
    <row r="415" ht="13.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89"/>
      <c r="AB415" s="11"/>
      <c r="AC415" s="264"/>
      <c r="AD415" s="11"/>
      <c r="AE415" s="11"/>
      <c r="AF415" s="11"/>
      <c r="AG415" s="11"/>
      <c r="AH415" s="11"/>
      <c r="AI415" s="11"/>
      <c r="AJ415" s="11"/>
      <c r="AK415" s="11"/>
    </row>
    <row r="416" ht="13.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89"/>
      <c r="AB416" s="11"/>
      <c r="AC416" s="264"/>
      <c r="AD416" s="11"/>
      <c r="AE416" s="11"/>
      <c r="AF416" s="11"/>
      <c r="AG416" s="11"/>
      <c r="AH416" s="11"/>
      <c r="AI416" s="11"/>
      <c r="AJ416" s="11"/>
      <c r="AK416" s="11"/>
    </row>
    <row r="417" ht="13.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89"/>
      <c r="AB417" s="11"/>
      <c r="AC417" s="264"/>
      <c r="AD417" s="11"/>
      <c r="AE417" s="11"/>
      <c r="AF417" s="11"/>
      <c r="AG417" s="11"/>
      <c r="AH417" s="11"/>
      <c r="AI417" s="11"/>
      <c r="AJ417" s="11"/>
      <c r="AK417" s="11"/>
    </row>
    <row r="418" ht="13.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89"/>
      <c r="AB418" s="11"/>
      <c r="AC418" s="264"/>
      <c r="AD418" s="11"/>
      <c r="AE418" s="11"/>
      <c r="AF418" s="11"/>
      <c r="AG418" s="11"/>
      <c r="AH418" s="11"/>
      <c r="AI418" s="11"/>
      <c r="AJ418" s="11"/>
      <c r="AK418" s="11"/>
    </row>
    <row r="419" ht="13.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89"/>
      <c r="AB419" s="11"/>
      <c r="AC419" s="264"/>
      <c r="AD419" s="11"/>
      <c r="AE419" s="11"/>
      <c r="AF419" s="11"/>
      <c r="AG419" s="11"/>
      <c r="AH419" s="11"/>
      <c r="AI419" s="11"/>
      <c r="AJ419" s="11"/>
      <c r="AK419" s="11"/>
    </row>
    <row r="420" ht="13.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89"/>
      <c r="AB420" s="11"/>
      <c r="AC420" s="264"/>
      <c r="AD420" s="11"/>
      <c r="AE420" s="11"/>
      <c r="AF420" s="11"/>
      <c r="AG420" s="11"/>
      <c r="AH420" s="11"/>
      <c r="AI420" s="11"/>
      <c r="AJ420" s="11"/>
      <c r="AK420" s="11"/>
    </row>
    <row r="421" ht="13.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89"/>
      <c r="AB421" s="11"/>
      <c r="AC421" s="264"/>
      <c r="AD421" s="11"/>
      <c r="AE421" s="11"/>
      <c r="AF421" s="11"/>
      <c r="AG421" s="11"/>
      <c r="AH421" s="11"/>
      <c r="AI421" s="11"/>
      <c r="AJ421" s="11"/>
      <c r="AK421" s="11"/>
    </row>
    <row r="422" ht="13.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89"/>
      <c r="AB422" s="11"/>
      <c r="AC422" s="264"/>
      <c r="AD422" s="11"/>
      <c r="AE422" s="11"/>
      <c r="AF422" s="11"/>
      <c r="AG422" s="11"/>
      <c r="AH422" s="11"/>
      <c r="AI422" s="11"/>
      <c r="AJ422" s="11"/>
      <c r="AK422" s="11"/>
    </row>
    <row r="423" ht="13.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89"/>
      <c r="AB423" s="11"/>
      <c r="AC423" s="264"/>
      <c r="AD423" s="11"/>
      <c r="AE423" s="11"/>
      <c r="AF423" s="11"/>
      <c r="AG423" s="11"/>
      <c r="AH423" s="11"/>
      <c r="AI423" s="11"/>
      <c r="AJ423" s="11"/>
      <c r="AK423" s="11"/>
    </row>
    <row r="424" ht="13.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89"/>
      <c r="AB424" s="11"/>
      <c r="AC424" s="264"/>
      <c r="AD424" s="11"/>
      <c r="AE424" s="11"/>
      <c r="AF424" s="11"/>
      <c r="AG424" s="11"/>
      <c r="AH424" s="11"/>
      <c r="AI424" s="11"/>
      <c r="AJ424" s="11"/>
      <c r="AK424" s="11"/>
    </row>
    <row r="425" ht="13.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89"/>
      <c r="AB425" s="11"/>
      <c r="AC425" s="264"/>
      <c r="AD425" s="11"/>
      <c r="AE425" s="11"/>
      <c r="AF425" s="11"/>
      <c r="AG425" s="11"/>
      <c r="AH425" s="11"/>
      <c r="AI425" s="11"/>
      <c r="AJ425" s="11"/>
      <c r="AK425" s="11"/>
    </row>
    <row r="426" ht="13.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89"/>
      <c r="AB426" s="11"/>
      <c r="AC426" s="264"/>
      <c r="AD426" s="11"/>
      <c r="AE426" s="11"/>
      <c r="AF426" s="11"/>
      <c r="AG426" s="11"/>
      <c r="AH426" s="11"/>
      <c r="AI426" s="11"/>
      <c r="AJ426" s="11"/>
      <c r="AK426" s="11"/>
    </row>
    <row r="427" ht="13.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89"/>
      <c r="AB427" s="11"/>
      <c r="AC427" s="264"/>
      <c r="AD427" s="11"/>
      <c r="AE427" s="11"/>
      <c r="AF427" s="11"/>
      <c r="AG427" s="11"/>
      <c r="AH427" s="11"/>
      <c r="AI427" s="11"/>
      <c r="AJ427" s="11"/>
      <c r="AK427" s="11"/>
    </row>
    <row r="428" ht="13.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89"/>
      <c r="AB428" s="11"/>
      <c r="AC428" s="264"/>
      <c r="AD428" s="11"/>
      <c r="AE428" s="11"/>
      <c r="AF428" s="11"/>
      <c r="AG428" s="11"/>
      <c r="AH428" s="11"/>
      <c r="AI428" s="11"/>
      <c r="AJ428" s="11"/>
      <c r="AK428" s="11"/>
    </row>
    <row r="429" ht="13.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89"/>
      <c r="AB429" s="11"/>
      <c r="AC429" s="264"/>
      <c r="AD429" s="11"/>
      <c r="AE429" s="11"/>
      <c r="AF429" s="11"/>
      <c r="AG429" s="11"/>
      <c r="AH429" s="11"/>
      <c r="AI429" s="11"/>
      <c r="AJ429" s="11"/>
      <c r="AK429" s="11"/>
    </row>
    <row r="430" ht="13.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89"/>
      <c r="AB430" s="11"/>
      <c r="AC430" s="264"/>
      <c r="AD430" s="11"/>
      <c r="AE430" s="11"/>
      <c r="AF430" s="11"/>
      <c r="AG430" s="11"/>
      <c r="AH430" s="11"/>
      <c r="AI430" s="11"/>
      <c r="AJ430" s="11"/>
      <c r="AK430" s="11"/>
    </row>
    <row r="431" ht="13.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89"/>
      <c r="AB431" s="11"/>
      <c r="AC431" s="264"/>
      <c r="AD431" s="11"/>
      <c r="AE431" s="11"/>
      <c r="AF431" s="11"/>
      <c r="AG431" s="11"/>
      <c r="AH431" s="11"/>
      <c r="AI431" s="11"/>
      <c r="AJ431" s="11"/>
      <c r="AK431" s="11"/>
    </row>
    <row r="432" ht="13.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89"/>
      <c r="AB432" s="11"/>
      <c r="AC432" s="264"/>
      <c r="AD432" s="11"/>
      <c r="AE432" s="11"/>
      <c r="AF432" s="11"/>
      <c r="AG432" s="11"/>
      <c r="AH432" s="11"/>
      <c r="AI432" s="11"/>
      <c r="AJ432" s="11"/>
      <c r="AK432" s="11"/>
    </row>
    <row r="433" ht="13.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89"/>
      <c r="AB433" s="11"/>
      <c r="AC433" s="264"/>
      <c r="AD433" s="11"/>
      <c r="AE433" s="11"/>
      <c r="AF433" s="11"/>
      <c r="AG433" s="11"/>
      <c r="AH433" s="11"/>
      <c r="AI433" s="11"/>
      <c r="AJ433" s="11"/>
      <c r="AK433" s="11"/>
    </row>
    <row r="434" ht="13.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89"/>
      <c r="AB434" s="11"/>
      <c r="AC434" s="264"/>
      <c r="AD434" s="11"/>
      <c r="AE434" s="11"/>
      <c r="AF434" s="11"/>
      <c r="AG434" s="11"/>
      <c r="AH434" s="11"/>
      <c r="AI434" s="11"/>
      <c r="AJ434" s="11"/>
      <c r="AK434" s="11"/>
    </row>
    <row r="435" ht="13.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89"/>
      <c r="AB435" s="11"/>
      <c r="AC435" s="264"/>
      <c r="AD435" s="11"/>
      <c r="AE435" s="11"/>
      <c r="AF435" s="11"/>
      <c r="AG435" s="11"/>
      <c r="AH435" s="11"/>
      <c r="AI435" s="11"/>
      <c r="AJ435" s="11"/>
      <c r="AK435" s="11"/>
    </row>
    <row r="436" ht="13.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89"/>
      <c r="AB436" s="11"/>
      <c r="AC436" s="264"/>
      <c r="AD436" s="11"/>
      <c r="AE436" s="11"/>
      <c r="AF436" s="11"/>
      <c r="AG436" s="11"/>
      <c r="AH436" s="11"/>
      <c r="AI436" s="11"/>
      <c r="AJ436" s="11"/>
      <c r="AK436" s="11"/>
    </row>
    <row r="437" ht="13.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89"/>
      <c r="AB437" s="11"/>
      <c r="AC437" s="264"/>
      <c r="AD437" s="11"/>
      <c r="AE437" s="11"/>
      <c r="AF437" s="11"/>
      <c r="AG437" s="11"/>
      <c r="AH437" s="11"/>
      <c r="AI437" s="11"/>
      <c r="AJ437" s="11"/>
      <c r="AK437" s="11"/>
    </row>
    <row r="438" ht="13.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89"/>
      <c r="AB438" s="11"/>
      <c r="AC438" s="264"/>
      <c r="AD438" s="11"/>
      <c r="AE438" s="11"/>
      <c r="AF438" s="11"/>
      <c r="AG438" s="11"/>
      <c r="AH438" s="11"/>
      <c r="AI438" s="11"/>
      <c r="AJ438" s="11"/>
      <c r="AK438" s="11"/>
    </row>
    <row r="439" ht="13.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89"/>
      <c r="AB439" s="11"/>
      <c r="AC439" s="264"/>
      <c r="AD439" s="11"/>
      <c r="AE439" s="11"/>
      <c r="AF439" s="11"/>
      <c r="AG439" s="11"/>
      <c r="AH439" s="11"/>
      <c r="AI439" s="11"/>
      <c r="AJ439" s="11"/>
      <c r="AK439" s="11"/>
    </row>
    <row r="440" ht="13.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89"/>
      <c r="AB440" s="11"/>
      <c r="AC440" s="264"/>
      <c r="AD440" s="11"/>
      <c r="AE440" s="11"/>
      <c r="AF440" s="11"/>
      <c r="AG440" s="11"/>
      <c r="AH440" s="11"/>
      <c r="AI440" s="11"/>
      <c r="AJ440" s="11"/>
      <c r="AK440" s="11"/>
    </row>
    <row r="441" ht="13.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89"/>
      <c r="AB441" s="11"/>
      <c r="AC441" s="264"/>
      <c r="AD441" s="11"/>
      <c r="AE441" s="11"/>
      <c r="AF441" s="11"/>
      <c r="AG441" s="11"/>
      <c r="AH441" s="11"/>
      <c r="AI441" s="11"/>
      <c r="AJ441" s="11"/>
      <c r="AK441" s="11"/>
    </row>
    <row r="442" ht="13.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89"/>
      <c r="AB442" s="11"/>
      <c r="AC442" s="264"/>
      <c r="AD442" s="11"/>
      <c r="AE442" s="11"/>
      <c r="AF442" s="11"/>
      <c r="AG442" s="11"/>
      <c r="AH442" s="11"/>
      <c r="AI442" s="11"/>
      <c r="AJ442" s="11"/>
      <c r="AK442" s="11"/>
    </row>
    <row r="443" ht="13.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89"/>
      <c r="AB443" s="11"/>
      <c r="AC443" s="264"/>
      <c r="AD443" s="11"/>
      <c r="AE443" s="11"/>
      <c r="AF443" s="11"/>
      <c r="AG443" s="11"/>
      <c r="AH443" s="11"/>
      <c r="AI443" s="11"/>
      <c r="AJ443" s="11"/>
      <c r="AK443" s="11"/>
    </row>
    <row r="444" ht="13.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89"/>
      <c r="AB444" s="11"/>
      <c r="AC444" s="264"/>
      <c r="AD444" s="11"/>
      <c r="AE444" s="11"/>
      <c r="AF444" s="11"/>
      <c r="AG444" s="11"/>
      <c r="AH444" s="11"/>
      <c r="AI444" s="11"/>
      <c r="AJ444" s="11"/>
      <c r="AK444" s="11"/>
    </row>
    <row r="445" ht="13.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89"/>
      <c r="AB445" s="11"/>
      <c r="AC445" s="264"/>
      <c r="AD445" s="11"/>
      <c r="AE445" s="11"/>
      <c r="AF445" s="11"/>
      <c r="AG445" s="11"/>
      <c r="AH445" s="11"/>
      <c r="AI445" s="11"/>
      <c r="AJ445" s="11"/>
      <c r="AK445" s="11"/>
    </row>
    <row r="446" ht="13.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89"/>
      <c r="AB446" s="11"/>
      <c r="AC446" s="264"/>
      <c r="AD446" s="11"/>
      <c r="AE446" s="11"/>
      <c r="AF446" s="11"/>
      <c r="AG446" s="11"/>
      <c r="AH446" s="11"/>
      <c r="AI446" s="11"/>
      <c r="AJ446" s="11"/>
      <c r="AK446" s="11"/>
    </row>
    <row r="447" ht="13.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89"/>
      <c r="AB447" s="11"/>
      <c r="AC447" s="264"/>
      <c r="AD447" s="11"/>
      <c r="AE447" s="11"/>
      <c r="AF447" s="11"/>
      <c r="AG447" s="11"/>
      <c r="AH447" s="11"/>
      <c r="AI447" s="11"/>
      <c r="AJ447" s="11"/>
      <c r="AK447" s="11"/>
    </row>
    <row r="448" ht="13.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89"/>
      <c r="AB448" s="11"/>
      <c r="AC448" s="264"/>
      <c r="AD448" s="11"/>
      <c r="AE448" s="11"/>
      <c r="AF448" s="11"/>
      <c r="AG448" s="11"/>
      <c r="AH448" s="11"/>
      <c r="AI448" s="11"/>
      <c r="AJ448" s="11"/>
      <c r="AK448" s="11"/>
    </row>
    <row r="449" ht="13.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89"/>
      <c r="AB449" s="11"/>
      <c r="AC449" s="264"/>
      <c r="AD449" s="11"/>
      <c r="AE449" s="11"/>
      <c r="AF449" s="11"/>
      <c r="AG449" s="11"/>
      <c r="AH449" s="11"/>
      <c r="AI449" s="11"/>
      <c r="AJ449" s="11"/>
      <c r="AK449" s="11"/>
    </row>
    <row r="450" ht="13.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89"/>
      <c r="AB450" s="11"/>
      <c r="AC450" s="264"/>
      <c r="AD450" s="11"/>
      <c r="AE450" s="11"/>
      <c r="AF450" s="11"/>
      <c r="AG450" s="11"/>
      <c r="AH450" s="11"/>
      <c r="AI450" s="11"/>
      <c r="AJ450" s="11"/>
      <c r="AK450" s="11"/>
    </row>
    <row r="451" ht="13.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89"/>
      <c r="AB451" s="11"/>
      <c r="AC451" s="264"/>
      <c r="AD451" s="11"/>
      <c r="AE451" s="11"/>
      <c r="AF451" s="11"/>
      <c r="AG451" s="11"/>
      <c r="AH451" s="11"/>
      <c r="AI451" s="11"/>
      <c r="AJ451" s="11"/>
      <c r="AK451" s="11"/>
    </row>
    <row r="452" ht="13.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89"/>
      <c r="AB452" s="11"/>
      <c r="AC452" s="264"/>
      <c r="AD452" s="11"/>
      <c r="AE452" s="11"/>
      <c r="AF452" s="11"/>
      <c r="AG452" s="11"/>
      <c r="AH452" s="11"/>
      <c r="AI452" s="11"/>
      <c r="AJ452" s="11"/>
      <c r="AK452" s="11"/>
    </row>
    <row r="453" ht="13.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89"/>
      <c r="AB453" s="11"/>
      <c r="AC453" s="264"/>
      <c r="AD453" s="11"/>
      <c r="AE453" s="11"/>
      <c r="AF453" s="11"/>
      <c r="AG453" s="11"/>
      <c r="AH453" s="11"/>
      <c r="AI453" s="11"/>
      <c r="AJ453" s="11"/>
      <c r="AK453" s="11"/>
    </row>
    <row r="454" ht="13.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89"/>
      <c r="AB454" s="11"/>
      <c r="AC454" s="264"/>
      <c r="AD454" s="11"/>
      <c r="AE454" s="11"/>
      <c r="AF454" s="11"/>
      <c r="AG454" s="11"/>
      <c r="AH454" s="11"/>
      <c r="AI454" s="11"/>
      <c r="AJ454" s="11"/>
      <c r="AK454" s="11"/>
    </row>
    <row r="455" ht="13.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89"/>
      <c r="AB455" s="11"/>
      <c r="AC455" s="264"/>
      <c r="AD455" s="11"/>
      <c r="AE455" s="11"/>
      <c r="AF455" s="11"/>
      <c r="AG455" s="11"/>
      <c r="AH455" s="11"/>
      <c r="AI455" s="11"/>
      <c r="AJ455" s="11"/>
      <c r="AK455" s="11"/>
    </row>
    <row r="456" ht="13.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89"/>
      <c r="AB456" s="11"/>
      <c r="AC456" s="264"/>
      <c r="AD456" s="11"/>
      <c r="AE456" s="11"/>
      <c r="AF456" s="11"/>
      <c r="AG456" s="11"/>
      <c r="AH456" s="11"/>
      <c r="AI456" s="11"/>
      <c r="AJ456" s="11"/>
      <c r="AK456" s="11"/>
    </row>
    <row r="457" ht="13.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89"/>
      <c r="AB457" s="11"/>
      <c r="AC457" s="264"/>
      <c r="AD457" s="11"/>
      <c r="AE457" s="11"/>
      <c r="AF457" s="11"/>
      <c r="AG457" s="11"/>
      <c r="AH457" s="11"/>
      <c r="AI457" s="11"/>
      <c r="AJ457" s="11"/>
      <c r="AK457" s="11"/>
    </row>
    <row r="458" ht="13.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89"/>
      <c r="AB458" s="11"/>
      <c r="AC458" s="264"/>
      <c r="AD458" s="11"/>
      <c r="AE458" s="11"/>
      <c r="AF458" s="11"/>
      <c r="AG458" s="11"/>
      <c r="AH458" s="11"/>
      <c r="AI458" s="11"/>
      <c r="AJ458" s="11"/>
      <c r="AK458" s="11"/>
    </row>
    <row r="459" ht="13.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89"/>
      <c r="AB459" s="11"/>
      <c r="AC459" s="264"/>
      <c r="AD459" s="11"/>
      <c r="AE459" s="11"/>
      <c r="AF459" s="11"/>
      <c r="AG459" s="11"/>
      <c r="AH459" s="11"/>
      <c r="AI459" s="11"/>
      <c r="AJ459" s="11"/>
      <c r="AK459" s="11"/>
    </row>
    <row r="460" ht="13.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89"/>
      <c r="AB460" s="11"/>
      <c r="AC460" s="264"/>
      <c r="AD460" s="11"/>
      <c r="AE460" s="11"/>
      <c r="AF460" s="11"/>
      <c r="AG460" s="11"/>
      <c r="AH460" s="11"/>
      <c r="AI460" s="11"/>
      <c r="AJ460" s="11"/>
      <c r="AK460" s="11"/>
    </row>
    <row r="461" ht="13.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89"/>
      <c r="AB461" s="11"/>
      <c r="AC461" s="264"/>
      <c r="AD461" s="11"/>
      <c r="AE461" s="11"/>
      <c r="AF461" s="11"/>
      <c r="AG461" s="11"/>
      <c r="AH461" s="11"/>
      <c r="AI461" s="11"/>
      <c r="AJ461" s="11"/>
      <c r="AK461" s="11"/>
    </row>
    <row r="462" ht="13.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89"/>
      <c r="AB462" s="11"/>
      <c r="AC462" s="264"/>
      <c r="AD462" s="11"/>
      <c r="AE462" s="11"/>
      <c r="AF462" s="11"/>
      <c r="AG462" s="11"/>
      <c r="AH462" s="11"/>
      <c r="AI462" s="11"/>
      <c r="AJ462" s="11"/>
      <c r="AK462" s="11"/>
    </row>
    <row r="463" ht="13.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89"/>
      <c r="AB463" s="11"/>
      <c r="AC463" s="264"/>
      <c r="AD463" s="11"/>
      <c r="AE463" s="11"/>
      <c r="AF463" s="11"/>
      <c r="AG463" s="11"/>
      <c r="AH463" s="11"/>
      <c r="AI463" s="11"/>
      <c r="AJ463" s="11"/>
      <c r="AK463" s="11"/>
    </row>
    <row r="464" ht="13.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89"/>
      <c r="AB464" s="11"/>
      <c r="AC464" s="264"/>
      <c r="AD464" s="11"/>
      <c r="AE464" s="11"/>
      <c r="AF464" s="11"/>
      <c r="AG464" s="11"/>
      <c r="AH464" s="11"/>
      <c r="AI464" s="11"/>
      <c r="AJ464" s="11"/>
      <c r="AK464" s="11"/>
    </row>
    <row r="465" ht="13.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89"/>
      <c r="AB465" s="11"/>
      <c r="AC465" s="264"/>
      <c r="AD465" s="11"/>
      <c r="AE465" s="11"/>
      <c r="AF465" s="11"/>
      <c r="AG465" s="11"/>
      <c r="AH465" s="11"/>
      <c r="AI465" s="11"/>
      <c r="AJ465" s="11"/>
      <c r="AK465" s="11"/>
    </row>
    <row r="466" ht="13.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89"/>
      <c r="AB466" s="11"/>
      <c r="AC466" s="264"/>
      <c r="AD466" s="11"/>
      <c r="AE466" s="11"/>
      <c r="AF466" s="11"/>
      <c r="AG466" s="11"/>
      <c r="AH466" s="11"/>
      <c r="AI466" s="11"/>
      <c r="AJ466" s="11"/>
      <c r="AK466" s="11"/>
    </row>
    <row r="467" ht="13.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89"/>
      <c r="AB467" s="11"/>
      <c r="AC467" s="264"/>
      <c r="AD467" s="11"/>
      <c r="AE467" s="11"/>
      <c r="AF467" s="11"/>
      <c r="AG467" s="11"/>
      <c r="AH467" s="11"/>
      <c r="AI467" s="11"/>
      <c r="AJ467" s="11"/>
      <c r="AK467" s="11"/>
    </row>
    <row r="468" ht="13.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89"/>
      <c r="AB468" s="11"/>
      <c r="AC468" s="264"/>
      <c r="AD468" s="11"/>
      <c r="AE468" s="11"/>
      <c r="AF468" s="11"/>
      <c r="AG468" s="11"/>
      <c r="AH468" s="11"/>
      <c r="AI468" s="11"/>
      <c r="AJ468" s="11"/>
      <c r="AK468" s="11"/>
    </row>
    <row r="469" ht="13.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89"/>
      <c r="AB469" s="11"/>
      <c r="AC469" s="264"/>
      <c r="AD469" s="11"/>
      <c r="AE469" s="11"/>
      <c r="AF469" s="11"/>
      <c r="AG469" s="11"/>
      <c r="AH469" s="11"/>
      <c r="AI469" s="11"/>
      <c r="AJ469" s="11"/>
      <c r="AK469" s="11"/>
    </row>
    <row r="470" ht="13.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89"/>
      <c r="AB470" s="11"/>
      <c r="AC470" s="264"/>
      <c r="AD470" s="11"/>
      <c r="AE470" s="11"/>
      <c r="AF470" s="11"/>
      <c r="AG470" s="11"/>
      <c r="AH470" s="11"/>
      <c r="AI470" s="11"/>
      <c r="AJ470" s="11"/>
      <c r="AK470" s="11"/>
    </row>
    <row r="471" ht="13.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89"/>
      <c r="AB471" s="11"/>
      <c r="AC471" s="264"/>
      <c r="AD471" s="11"/>
      <c r="AE471" s="11"/>
      <c r="AF471" s="11"/>
      <c r="AG471" s="11"/>
      <c r="AH471" s="11"/>
      <c r="AI471" s="11"/>
      <c r="AJ471" s="11"/>
      <c r="AK471" s="11"/>
    </row>
    <row r="472" ht="13.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89"/>
      <c r="AB472" s="11"/>
      <c r="AC472" s="264"/>
      <c r="AD472" s="11"/>
      <c r="AE472" s="11"/>
      <c r="AF472" s="11"/>
      <c r="AG472" s="11"/>
      <c r="AH472" s="11"/>
      <c r="AI472" s="11"/>
      <c r="AJ472" s="11"/>
      <c r="AK472" s="11"/>
    </row>
    <row r="473" ht="13.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89"/>
      <c r="AB473" s="11"/>
      <c r="AC473" s="264"/>
      <c r="AD473" s="11"/>
      <c r="AE473" s="11"/>
      <c r="AF473" s="11"/>
      <c r="AG473" s="11"/>
      <c r="AH473" s="11"/>
      <c r="AI473" s="11"/>
      <c r="AJ473" s="11"/>
      <c r="AK473" s="11"/>
    </row>
    <row r="474" ht="13.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89"/>
      <c r="AB474" s="11"/>
      <c r="AC474" s="264"/>
      <c r="AD474" s="11"/>
      <c r="AE474" s="11"/>
      <c r="AF474" s="11"/>
      <c r="AG474" s="11"/>
      <c r="AH474" s="11"/>
      <c r="AI474" s="11"/>
      <c r="AJ474" s="11"/>
      <c r="AK474" s="11"/>
    </row>
    <row r="475" ht="13.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89"/>
      <c r="AB475" s="11"/>
      <c r="AC475" s="264"/>
      <c r="AD475" s="11"/>
      <c r="AE475" s="11"/>
      <c r="AF475" s="11"/>
      <c r="AG475" s="11"/>
      <c r="AH475" s="11"/>
      <c r="AI475" s="11"/>
      <c r="AJ475" s="11"/>
      <c r="AK475" s="11"/>
    </row>
    <row r="476" ht="13.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89"/>
      <c r="AB476" s="11"/>
      <c r="AC476" s="264"/>
      <c r="AD476" s="11"/>
      <c r="AE476" s="11"/>
      <c r="AF476" s="11"/>
      <c r="AG476" s="11"/>
      <c r="AH476" s="11"/>
      <c r="AI476" s="11"/>
      <c r="AJ476" s="11"/>
      <c r="AK476" s="11"/>
    </row>
    <row r="477" ht="13.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89"/>
      <c r="AB477" s="11"/>
      <c r="AC477" s="264"/>
      <c r="AD477" s="11"/>
      <c r="AE477" s="11"/>
      <c r="AF477" s="11"/>
      <c r="AG477" s="11"/>
      <c r="AH477" s="11"/>
      <c r="AI477" s="11"/>
      <c r="AJ477" s="11"/>
      <c r="AK477" s="11"/>
    </row>
    <row r="478" ht="13.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89"/>
      <c r="AB478" s="11"/>
      <c r="AC478" s="264"/>
      <c r="AD478" s="11"/>
      <c r="AE478" s="11"/>
      <c r="AF478" s="11"/>
      <c r="AG478" s="11"/>
      <c r="AH478" s="11"/>
      <c r="AI478" s="11"/>
      <c r="AJ478" s="11"/>
      <c r="AK478" s="11"/>
    </row>
    <row r="479" ht="13.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89"/>
      <c r="AB479" s="11"/>
      <c r="AC479" s="264"/>
      <c r="AD479" s="11"/>
      <c r="AE479" s="11"/>
      <c r="AF479" s="11"/>
      <c r="AG479" s="11"/>
      <c r="AH479" s="11"/>
      <c r="AI479" s="11"/>
      <c r="AJ479" s="11"/>
      <c r="AK479" s="11"/>
    </row>
    <row r="480" ht="13.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89"/>
      <c r="AB480" s="11"/>
      <c r="AC480" s="264"/>
      <c r="AD480" s="11"/>
      <c r="AE480" s="11"/>
      <c r="AF480" s="11"/>
      <c r="AG480" s="11"/>
      <c r="AH480" s="11"/>
      <c r="AI480" s="11"/>
      <c r="AJ480" s="11"/>
      <c r="AK480" s="11"/>
    </row>
    <row r="481" ht="13.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89"/>
      <c r="AB481" s="11"/>
      <c r="AC481" s="264"/>
      <c r="AD481" s="11"/>
      <c r="AE481" s="11"/>
      <c r="AF481" s="11"/>
      <c r="AG481" s="11"/>
      <c r="AH481" s="11"/>
      <c r="AI481" s="11"/>
      <c r="AJ481" s="11"/>
      <c r="AK481" s="11"/>
    </row>
    <row r="482" ht="13.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89"/>
      <c r="AB482" s="11"/>
      <c r="AC482" s="264"/>
      <c r="AD482" s="11"/>
      <c r="AE482" s="11"/>
      <c r="AF482" s="11"/>
      <c r="AG482" s="11"/>
      <c r="AH482" s="11"/>
      <c r="AI482" s="11"/>
      <c r="AJ482" s="11"/>
      <c r="AK482" s="11"/>
    </row>
    <row r="483" ht="13.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89"/>
      <c r="AB483" s="11"/>
      <c r="AC483" s="264"/>
      <c r="AD483" s="11"/>
      <c r="AE483" s="11"/>
      <c r="AF483" s="11"/>
      <c r="AG483" s="11"/>
      <c r="AH483" s="11"/>
      <c r="AI483" s="11"/>
      <c r="AJ483" s="11"/>
      <c r="AK483" s="11"/>
    </row>
    <row r="484" ht="13.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89"/>
      <c r="AB484" s="11"/>
      <c r="AC484" s="264"/>
      <c r="AD484" s="11"/>
      <c r="AE484" s="11"/>
      <c r="AF484" s="11"/>
      <c r="AG484" s="11"/>
      <c r="AH484" s="11"/>
      <c r="AI484" s="11"/>
      <c r="AJ484" s="11"/>
      <c r="AK484" s="11"/>
    </row>
    <row r="485" ht="13.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89"/>
      <c r="AB485" s="11"/>
      <c r="AC485" s="264"/>
      <c r="AD485" s="11"/>
      <c r="AE485" s="11"/>
      <c r="AF485" s="11"/>
      <c r="AG485" s="11"/>
      <c r="AH485" s="11"/>
      <c r="AI485" s="11"/>
      <c r="AJ485" s="11"/>
      <c r="AK485" s="11"/>
    </row>
    <row r="486" ht="13.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89"/>
      <c r="AB486" s="11"/>
      <c r="AC486" s="264"/>
      <c r="AD486" s="11"/>
      <c r="AE486" s="11"/>
      <c r="AF486" s="11"/>
      <c r="AG486" s="11"/>
      <c r="AH486" s="11"/>
      <c r="AI486" s="11"/>
      <c r="AJ486" s="11"/>
      <c r="AK486" s="11"/>
    </row>
    <row r="487" ht="13.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89"/>
      <c r="AB487" s="11"/>
      <c r="AC487" s="264"/>
      <c r="AD487" s="11"/>
      <c r="AE487" s="11"/>
      <c r="AF487" s="11"/>
      <c r="AG487" s="11"/>
      <c r="AH487" s="11"/>
      <c r="AI487" s="11"/>
      <c r="AJ487" s="11"/>
      <c r="AK487" s="11"/>
    </row>
    <row r="488" ht="13.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89"/>
      <c r="AB488" s="11"/>
      <c r="AC488" s="264"/>
      <c r="AD488" s="11"/>
      <c r="AE488" s="11"/>
      <c r="AF488" s="11"/>
      <c r="AG488" s="11"/>
      <c r="AH488" s="11"/>
      <c r="AI488" s="11"/>
      <c r="AJ488" s="11"/>
      <c r="AK488" s="11"/>
    </row>
    <row r="489" ht="13.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89"/>
      <c r="AB489" s="11"/>
      <c r="AC489" s="264"/>
      <c r="AD489" s="11"/>
      <c r="AE489" s="11"/>
      <c r="AF489" s="11"/>
      <c r="AG489" s="11"/>
      <c r="AH489" s="11"/>
      <c r="AI489" s="11"/>
      <c r="AJ489" s="11"/>
      <c r="AK489" s="11"/>
    </row>
    <row r="490" ht="13.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89"/>
      <c r="AB490" s="11"/>
      <c r="AC490" s="264"/>
      <c r="AD490" s="11"/>
      <c r="AE490" s="11"/>
      <c r="AF490" s="11"/>
      <c r="AG490" s="11"/>
      <c r="AH490" s="11"/>
      <c r="AI490" s="11"/>
      <c r="AJ490" s="11"/>
      <c r="AK490" s="11"/>
    </row>
    <row r="491" ht="13.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89"/>
      <c r="AB491" s="11"/>
      <c r="AC491" s="264"/>
      <c r="AD491" s="11"/>
      <c r="AE491" s="11"/>
      <c r="AF491" s="11"/>
      <c r="AG491" s="11"/>
      <c r="AH491" s="11"/>
      <c r="AI491" s="11"/>
      <c r="AJ491" s="11"/>
      <c r="AK491" s="11"/>
    </row>
    <row r="492" ht="13.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89"/>
      <c r="AB492" s="11"/>
      <c r="AC492" s="264"/>
      <c r="AD492" s="11"/>
      <c r="AE492" s="11"/>
      <c r="AF492" s="11"/>
      <c r="AG492" s="11"/>
      <c r="AH492" s="11"/>
      <c r="AI492" s="11"/>
      <c r="AJ492" s="11"/>
      <c r="AK492" s="11"/>
    </row>
    <row r="493" ht="13.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89"/>
      <c r="AB493" s="11"/>
      <c r="AC493" s="264"/>
      <c r="AD493" s="11"/>
      <c r="AE493" s="11"/>
      <c r="AF493" s="11"/>
      <c r="AG493" s="11"/>
      <c r="AH493" s="11"/>
      <c r="AI493" s="11"/>
      <c r="AJ493" s="11"/>
      <c r="AK493" s="11"/>
    </row>
    <row r="494" ht="13.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89"/>
      <c r="AB494" s="11"/>
      <c r="AC494" s="264"/>
      <c r="AD494" s="11"/>
      <c r="AE494" s="11"/>
      <c r="AF494" s="11"/>
      <c r="AG494" s="11"/>
      <c r="AH494" s="11"/>
      <c r="AI494" s="11"/>
      <c r="AJ494" s="11"/>
      <c r="AK494" s="11"/>
    </row>
    <row r="495" ht="13.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89"/>
      <c r="AB495" s="11"/>
      <c r="AC495" s="264"/>
      <c r="AD495" s="11"/>
      <c r="AE495" s="11"/>
      <c r="AF495" s="11"/>
      <c r="AG495" s="11"/>
      <c r="AH495" s="11"/>
      <c r="AI495" s="11"/>
      <c r="AJ495" s="11"/>
      <c r="AK495" s="11"/>
    </row>
    <row r="496" ht="13.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89"/>
      <c r="AB496" s="11"/>
      <c r="AC496" s="264"/>
      <c r="AD496" s="11"/>
      <c r="AE496" s="11"/>
      <c r="AF496" s="11"/>
      <c r="AG496" s="11"/>
      <c r="AH496" s="11"/>
      <c r="AI496" s="11"/>
      <c r="AJ496" s="11"/>
      <c r="AK496" s="11"/>
    </row>
    <row r="497" ht="13.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89"/>
      <c r="AB497" s="11"/>
      <c r="AC497" s="264"/>
      <c r="AD497" s="11"/>
      <c r="AE497" s="11"/>
      <c r="AF497" s="11"/>
      <c r="AG497" s="11"/>
      <c r="AH497" s="11"/>
      <c r="AI497" s="11"/>
      <c r="AJ497" s="11"/>
      <c r="AK497" s="11"/>
    </row>
    <row r="498" ht="13.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89"/>
      <c r="AB498" s="11"/>
      <c r="AC498" s="264"/>
      <c r="AD498" s="11"/>
      <c r="AE498" s="11"/>
      <c r="AF498" s="11"/>
      <c r="AG498" s="11"/>
      <c r="AH498" s="11"/>
      <c r="AI498" s="11"/>
      <c r="AJ498" s="11"/>
      <c r="AK498" s="11"/>
    </row>
    <row r="499" ht="13.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89"/>
      <c r="AB499" s="11"/>
      <c r="AC499" s="264"/>
      <c r="AD499" s="11"/>
      <c r="AE499" s="11"/>
      <c r="AF499" s="11"/>
      <c r="AG499" s="11"/>
      <c r="AH499" s="11"/>
      <c r="AI499" s="11"/>
      <c r="AJ499" s="11"/>
      <c r="AK499" s="11"/>
    </row>
    <row r="500" ht="13.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89"/>
      <c r="AB500" s="11"/>
      <c r="AC500" s="264"/>
      <c r="AD500" s="11"/>
      <c r="AE500" s="11"/>
      <c r="AF500" s="11"/>
      <c r="AG500" s="11"/>
      <c r="AH500" s="11"/>
      <c r="AI500" s="11"/>
      <c r="AJ500" s="11"/>
      <c r="AK500" s="11"/>
    </row>
    <row r="501" ht="13.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89"/>
      <c r="AB501" s="11"/>
      <c r="AC501" s="264"/>
      <c r="AD501" s="11"/>
      <c r="AE501" s="11"/>
      <c r="AF501" s="11"/>
      <c r="AG501" s="11"/>
      <c r="AH501" s="11"/>
      <c r="AI501" s="11"/>
      <c r="AJ501" s="11"/>
      <c r="AK501" s="11"/>
    </row>
    <row r="502" ht="13.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89"/>
      <c r="AB502" s="11"/>
      <c r="AC502" s="264"/>
      <c r="AD502" s="11"/>
      <c r="AE502" s="11"/>
      <c r="AF502" s="11"/>
      <c r="AG502" s="11"/>
      <c r="AH502" s="11"/>
      <c r="AI502" s="11"/>
      <c r="AJ502" s="11"/>
      <c r="AK502" s="11"/>
    </row>
    <row r="503" ht="13.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89"/>
      <c r="AB503" s="11"/>
      <c r="AC503" s="264"/>
      <c r="AD503" s="11"/>
      <c r="AE503" s="11"/>
      <c r="AF503" s="11"/>
      <c r="AG503" s="11"/>
      <c r="AH503" s="11"/>
      <c r="AI503" s="11"/>
      <c r="AJ503" s="11"/>
      <c r="AK503" s="11"/>
    </row>
    <row r="504" ht="13.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89"/>
      <c r="AB504" s="11"/>
      <c r="AC504" s="264"/>
      <c r="AD504" s="11"/>
      <c r="AE504" s="11"/>
      <c r="AF504" s="11"/>
      <c r="AG504" s="11"/>
      <c r="AH504" s="11"/>
      <c r="AI504" s="11"/>
      <c r="AJ504" s="11"/>
      <c r="AK504" s="11"/>
    </row>
    <row r="505" ht="13.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89"/>
      <c r="AB505" s="11"/>
      <c r="AC505" s="264"/>
      <c r="AD505" s="11"/>
      <c r="AE505" s="11"/>
      <c r="AF505" s="11"/>
      <c r="AG505" s="11"/>
      <c r="AH505" s="11"/>
      <c r="AI505" s="11"/>
      <c r="AJ505" s="11"/>
      <c r="AK505" s="11"/>
    </row>
    <row r="506" ht="13.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89"/>
      <c r="AB506" s="11"/>
      <c r="AC506" s="264"/>
      <c r="AD506" s="11"/>
      <c r="AE506" s="11"/>
      <c r="AF506" s="11"/>
      <c r="AG506" s="11"/>
      <c r="AH506" s="11"/>
      <c r="AI506" s="11"/>
      <c r="AJ506" s="11"/>
      <c r="AK506" s="11"/>
    </row>
    <row r="507" ht="13.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89"/>
      <c r="AB507" s="11"/>
      <c r="AC507" s="264"/>
      <c r="AD507" s="11"/>
      <c r="AE507" s="11"/>
      <c r="AF507" s="11"/>
      <c r="AG507" s="11"/>
      <c r="AH507" s="11"/>
      <c r="AI507" s="11"/>
      <c r="AJ507" s="11"/>
      <c r="AK507" s="11"/>
    </row>
    <row r="508" ht="13.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89"/>
      <c r="AB508" s="11"/>
      <c r="AC508" s="264"/>
      <c r="AD508" s="11"/>
      <c r="AE508" s="11"/>
      <c r="AF508" s="11"/>
      <c r="AG508" s="11"/>
      <c r="AH508" s="11"/>
      <c r="AI508" s="11"/>
      <c r="AJ508" s="11"/>
      <c r="AK508" s="11"/>
    </row>
    <row r="509" ht="13.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89"/>
      <c r="AB509" s="11"/>
      <c r="AC509" s="264"/>
      <c r="AD509" s="11"/>
      <c r="AE509" s="11"/>
      <c r="AF509" s="11"/>
      <c r="AG509" s="11"/>
      <c r="AH509" s="11"/>
      <c r="AI509" s="11"/>
      <c r="AJ509" s="11"/>
      <c r="AK509" s="11"/>
    </row>
    <row r="510" ht="13.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89"/>
      <c r="AB510" s="11"/>
      <c r="AC510" s="264"/>
      <c r="AD510" s="11"/>
      <c r="AE510" s="11"/>
      <c r="AF510" s="11"/>
      <c r="AG510" s="11"/>
      <c r="AH510" s="11"/>
      <c r="AI510" s="11"/>
      <c r="AJ510" s="11"/>
      <c r="AK510" s="11"/>
    </row>
    <row r="511" ht="13.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89"/>
      <c r="AB511" s="11"/>
      <c r="AC511" s="264"/>
      <c r="AD511" s="11"/>
      <c r="AE511" s="11"/>
      <c r="AF511" s="11"/>
      <c r="AG511" s="11"/>
      <c r="AH511" s="11"/>
      <c r="AI511" s="11"/>
      <c r="AJ511" s="11"/>
      <c r="AK511" s="11"/>
    </row>
    <row r="512" ht="13.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89"/>
      <c r="AB512" s="11"/>
      <c r="AC512" s="264"/>
      <c r="AD512" s="11"/>
      <c r="AE512" s="11"/>
      <c r="AF512" s="11"/>
      <c r="AG512" s="11"/>
      <c r="AH512" s="11"/>
      <c r="AI512" s="11"/>
      <c r="AJ512" s="11"/>
      <c r="AK512" s="11"/>
    </row>
    <row r="513" ht="13.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89"/>
      <c r="AB513" s="11"/>
      <c r="AC513" s="264"/>
      <c r="AD513" s="11"/>
      <c r="AE513" s="11"/>
      <c r="AF513" s="11"/>
      <c r="AG513" s="11"/>
      <c r="AH513" s="11"/>
      <c r="AI513" s="11"/>
      <c r="AJ513" s="11"/>
      <c r="AK513" s="11"/>
    </row>
    <row r="514" ht="13.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89"/>
      <c r="AB514" s="11"/>
      <c r="AC514" s="264"/>
      <c r="AD514" s="11"/>
      <c r="AE514" s="11"/>
      <c r="AF514" s="11"/>
      <c r="AG514" s="11"/>
      <c r="AH514" s="11"/>
      <c r="AI514" s="11"/>
      <c r="AJ514" s="11"/>
      <c r="AK514" s="11"/>
    </row>
    <row r="515" ht="13.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89"/>
      <c r="AB515" s="11"/>
      <c r="AC515" s="264"/>
      <c r="AD515" s="11"/>
      <c r="AE515" s="11"/>
      <c r="AF515" s="11"/>
      <c r="AG515" s="11"/>
      <c r="AH515" s="11"/>
      <c r="AI515" s="11"/>
      <c r="AJ515" s="11"/>
      <c r="AK515" s="11"/>
    </row>
    <row r="516" ht="13.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89"/>
      <c r="AB516" s="11"/>
      <c r="AC516" s="264"/>
      <c r="AD516" s="11"/>
      <c r="AE516" s="11"/>
      <c r="AF516" s="11"/>
      <c r="AG516" s="11"/>
      <c r="AH516" s="11"/>
      <c r="AI516" s="11"/>
      <c r="AJ516" s="11"/>
      <c r="AK516" s="11"/>
    </row>
    <row r="517" ht="13.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89"/>
      <c r="AB517" s="11"/>
      <c r="AC517" s="264"/>
      <c r="AD517" s="11"/>
      <c r="AE517" s="11"/>
      <c r="AF517" s="11"/>
      <c r="AG517" s="11"/>
      <c r="AH517" s="11"/>
      <c r="AI517" s="11"/>
      <c r="AJ517" s="11"/>
      <c r="AK517" s="11"/>
    </row>
    <row r="518" ht="13.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89"/>
      <c r="AB518" s="11"/>
      <c r="AC518" s="264"/>
      <c r="AD518" s="11"/>
      <c r="AE518" s="11"/>
      <c r="AF518" s="11"/>
      <c r="AG518" s="11"/>
      <c r="AH518" s="11"/>
      <c r="AI518" s="11"/>
      <c r="AJ518" s="11"/>
      <c r="AK518" s="11"/>
    </row>
    <row r="519" ht="13.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89"/>
      <c r="AB519" s="11"/>
      <c r="AC519" s="264"/>
      <c r="AD519" s="11"/>
      <c r="AE519" s="11"/>
      <c r="AF519" s="11"/>
      <c r="AG519" s="11"/>
      <c r="AH519" s="11"/>
      <c r="AI519" s="11"/>
      <c r="AJ519" s="11"/>
      <c r="AK519" s="11"/>
    </row>
    <row r="520" ht="13.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89"/>
      <c r="AB520" s="11"/>
      <c r="AC520" s="264"/>
      <c r="AD520" s="11"/>
      <c r="AE520" s="11"/>
      <c r="AF520" s="11"/>
      <c r="AG520" s="11"/>
      <c r="AH520" s="11"/>
      <c r="AI520" s="11"/>
      <c r="AJ520" s="11"/>
      <c r="AK520" s="11"/>
    </row>
    <row r="521" ht="13.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89"/>
      <c r="AB521" s="11"/>
      <c r="AC521" s="264"/>
      <c r="AD521" s="11"/>
      <c r="AE521" s="11"/>
      <c r="AF521" s="11"/>
      <c r="AG521" s="11"/>
      <c r="AH521" s="11"/>
      <c r="AI521" s="11"/>
      <c r="AJ521" s="11"/>
      <c r="AK521" s="11"/>
    </row>
    <row r="522" ht="13.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89"/>
      <c r="AB522" s="11"/>
      <c r="AC522" s="264"/>
      <c r="AD522" s="11"/>
      <c r="AE522" s="11"/>
      <c r="AF522" s="11"/>
      <c r="AG522" s="11"/>
      <c r="AH522" s="11"/>
      <c r="AI522" s="11"/>
      <c r="AJ522" s="11"/>
      <c r="AK522" s="11"/>
    </row>
    <row r="523" ht="13.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89"/>
      <c r="AB523" s="11"/>
      <c r="AC523" s="264"/>
      <c r="AD523" s="11"/>
      <c r="AE523" s="11"/>
      <c r="AF523" s="11"/>
      <c r="AG523" s="11"/>
      <c r="AH523" s="11"/>
      <c r="AI523" s="11"/>
      <c r="AJ523" s="11"/>
      <c r="AK523" s="11"/>
    </row>
    <row r="524" ht="13.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89"/>
      <c r="AB524" s="11"/>
      <c r="AC524" s="264"/>
      <c r="AD524" s="11"/>
      <c r="AE524" s="11"/>
      <c r="AF524" s="11"/>
      <c r="AG524" s="11"/>
      <c r="AH524" s="11"/>
      <c r="AI524" s="11"/>
      <c r="AJ524" s="11"/>
      <c r="AK524" s="11"/>
    </row>
    <row r="525" ht="13.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89"/>
      <c r="AB525" s="11"/>
      <c r="AC525" s="264"/>
      <c r="AD525" s="11"/>
      <c r="AE525" s="11"/>
      <c r="AF525" s="11"/>
      <c r="AG525" s="11"/>
      <c r="AH525" s="11"/>
      <c r="AI525" s="11"/>
      <c r="AJ525" s="11"/>
      <c r="AK525" s="11"/>
    </row>
    <row r="526" ht="13.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89"/>
      <c r="AB526" s="11"/>
      <c r="AC526" s="264"/>
      <c r="AD526" s="11"/>
      <c r="AE526" s="11"/>
      <c r="AF526" s="11"/>
      <c r="AG526" s="11"/>
      <c r="AH526" s="11"/>
      <c r="AI526" s="11"/>
      <c r="AJ526" s="11"/>
      <c r="AK526" s="11"/>
    </row>
    <row r="527" ht="13.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89"/>
      <c r="AB527" s="11"/>
      <c r="AC527" s="264"/>
      <c r="AD527" s="11"/>
      <c r="AE527" s="11"/>
      <c r="AF527" s="11"/>
      <c r="AG527" s="11"/>
      <c r="AH527" s="11"/>
      <c r="AI527" s="11"/>
      <c r="AJ527" s="11"/>
      <c r="AK527" s="11"/>
    </row>
    <row r="528" ht="13.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89"/>
      <c r="AB528" s="11"/>
      <c r="AC528" s="264"/>
      <c r="AD528" s="11"/>
      <c r="AE528" s="11"/>
      <c r="AF528" s="11"/>
      <c r="AG528" s="11"/>
      <c r="AH528" s="11"/>
      <c r="AI528" s="11"/>
      <c r="AJ528" s="11"/>
      <c r="AK528" s="11"/>
    </row>
    <row r="529" ht="13.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89"/>
      <c r="AB529" s="11"/>
      <c r="AC529" s="264"/>
      <c r="AD529" s="11"/>
      <c r="AE529" s="11"/>
      <c r="AF529" s="11"/>
      <c r="AG529" s="11"/>
      <c r="AH529" s="11"/>
      <c r="AI529" s="11"/>
      <c r="AJ529" s="11"/>
      <c r="AK529" s="11"/>
    </row>
    <row r="530" ht="13.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89"/>
      <c r="AB530" s="11"/>
      <c r="AC530" s="264"/>
      <c r="AD530" s="11"/>
      <c r="AE530" s="11"/>
      <c r="AF530" s="11"/>
      <c r="AG530" s="11"/>
      <c r="AH530" s="11"/>
      <c r="AI530" s="11"/>
      <c r="AJ530" s="11"/>
      <c r="AK530" s="11"/>
    </row>
    <row r="531" ht="13.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89"/>
      <c r="AB531" s="11"/>
      <c r="AC531" s="264"/>
      <c r="AD531" s="11"/>
      <c r="AE531" s="11"/>
      <c r="AF531" s="11"/>
      <c r="AG531" s="11"/>
      <c r="AH531" s="11"/>
      <c r="AI531" s="11"/>
      <c r="AJ531" s="11"/>
      <c r="AK531" s="11"/>
    </row>
    <row r="532" ht="13.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89"/>
      <c r="AB532" s="11"/>
      <c r="AC532" s="264"/>
      <c r="AD532" s="11"/>
      <c r="AE532" s="11"/>
      <c r="AF532" s="11"/>
      <c r="AG532" s="11"/>
      <c r="AH532" s="11"/>
      <c r="AI532" s="11"/>
      <c r="AJ532" s="11"/>
      <c r="AK532" s="11"/>
    </row>
    <row r="533" ht="13.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89"/>
      <c r="AB533" s="11"/>
      <c r="AC533" s="264"/>
      <c r="AD533" s="11"/>
      <c r="AE533" s="11"/>
      <c r="AF533" s="11"/>
      <c r="AG533" s="11"/>
      <c r="AH533" s="11"/>
      <c r="AI533" s="11"/>
      <c r="AJ533" s="11"/>
      <c r="AK533" s="11"/>
    </row>
    <row r="534" ht="13.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89"/>
      <c r="AB534" s="11"/>
      <c r="AC534" s="264"/>
      <c r="AD534" s="11"/>
      <c r="AE534" s="11"/>
      <c r="AF534" s="11"/>
      <c r="AG534" s="11"/>
      <c r="AH534" s="11"/>
      <c r="AI534" s="11"/>
      <c r="AJ534" s="11"/>
      <c r="AK534" s="11"/>
    </row>
    <row r="535" ht="13.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89"/>
      <c r="AB535" s="11"/>
      <c r="AC535" s="264"/>
      <c r="AD535" s="11"/>
      <c r="AE535" s="11"/>
      <c r="AF535" s="11"/>
      <c r="AG535" s="11"/>
      <c r="AH535" s="11"/>
      <c r="AI535" s="11"/>
      <c r="AJ535" s="11"/>
      <c r="AK535" s="11"/>
    </row>
    <row r="536" ht="13.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89"/>
      <c r="AB536" s="11"/>
      <c r="AC536" s="264"/>
      <c r="AD536" s="11"/>
      <c r="AE536" s="11"/>
      <c r="AF536" s="11"/>
      <c r="AG536" s="11"/>
      <c r="AH536" s="11"/>
      <c r="AI536" s="11"/>
      <c r="AJ536" s="11"/>
      <c r="AK536" s="11"/>
    </row>
    <row r="537" ht="13.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89"/>
      <c r="AB537" s="11"/>
      <c r="AC537" s="264"/>
      <c r="AD537" s="11"/>
      <c r="AE537" s="11"/>
      <c r="AF537" s="11"/>
      <c r="AG537" s="11"/>
      <c r="AH537" s="11"/>
      <c r="AI537" s="11"/>
      <c r="AJ537" s="11"/>
      <c r="AK537" s="11"/>
    </row>
    <row r="538" ht="13.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89"/>
      <c r="AB538" s="11"/>
      <c r="AC538" s="264"/>
      <c r="AD538" s="11"/>
      <c r="AE538" s="11"/>
      <c r="AF538" s="11"/>
      <c r="AG538" s="11"/>
      <c r="AH538" s="11"/>
      <c r="AI538" s="11"/>
      <c r="AJ538" s="11"/>
      <c r="AK538" s="11"/>
    </row>
    <row r="539" ht="13.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89"/>
      <c r="AB539" s="11"/>
      <c r="AC539" s="264"/>
      <c r="AD539" s="11"/>
      <c r="AE539" s="11"/>
      <c r="AF539" s="11"/>
      <c r="AG539" s="11"/>
      <c r="AH539" s="11"/>
      <c r="AI539" s="11"/>
      <c r="AJ539" s="11"/>
      <c r="AK539" s="11"/>
    </row>
    <row r="540" ht="13.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89"/>
      <c r="AB540" s="11"/>
      <c r="AC540" s="264"/>
      <c r="AD540" s="11"/>
      <c r="AE540" s="11"/>
      <c r="AF540" s="11"/>
      <c r="AG540" s="11"/>
      <c r="AH540" s="11"/>
      <c r="AI540" s="11"/>
      <c r="AJ540" s="11"/>
      <c r="AK540" s="11"/>
    </row>
    <row r="541" ht="13.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89"/>
      <c r="AB541" s="11"/>
      <c r="AC541" s="264"/>
      <c r="AD541" s="11"/>
      <c r="AE541" s="11"/>
      <c r="AF541" s="11"/>
      <c r="AG541" s="11"/>
      <c r="AH541" s="11"/>
      <c r="AI541" s="11"/>
      <c r="AJ541" s="11"/>
      <c r="AK541" s="11"/>
    </row>
    <row r="542" ht="13.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89"/>
      <c r="AB542" s="11"/>
      <c r="AC542" s="264"/>
      <c r="AD542" s="11"/>
      <c r="AE542" s="11"/>
      <c r="AF542" s="11"/>
      <c r="AG542" s="11"/>
      <c r="AH542" s="11"/>
      <c r="AI542" s="11"/>
      <c r="AJ542" s="11"/>
      <c r="AK542" s="11"/>
    </row>
    <row r="543" ht="13.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89"/>
      <c r="AB543" s="11"/>
      <c r="AC543" s="264"/>
      <c r="AD543" s="11"/>
      <c r="AE543" s="11"/>
      <c r="AF543" s="11"/>
      <c r="AG543" s="11"/>
      <c r="AH543" s="11"/>
      <c r="AI543" s="11"/>
      <c r="AJ543" s="11"/>
      <c r="AK543" s="11"/>
    </row>
    <row r="544" ht="13.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89"/>
      <c r="AB544" s="11"/>
      <c r="AC544" s="264"/>
      <c r="AD544" s="11"/>
      <c r="AE544" s="11"/>
      <c r="AF544" s="11"/>
      <c r="AG544" s="11"/>
      <c r="AH544" s="11"/>
      <c r="AI544" s="11"/>
      <c r="AJ544" s="11"/>
      <c r="AK544" s="11"/>
    </row>
    <row r="545" ht="13.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89"/>
      <c r="AB545" s="11"/>
      <c r="AC545" s="264"/>
      <c r="AD545" s="11"/>
      <c r="AE545" s="11"/>
      <c r="AF545" s="11"/>
      <c r="AG545" s="11"/>
      <c r="AH545" s="11"/>
      <c r="AI545" s="11"/>
      <c r="AJ545" s="11"/>
      <c r="AK545" s="11"/>
    </row>
    <row r="546" ht="13.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89"/>
      <c r="AB546" s="11"/>
      <c r="AC546" s="264"/>
      <c r="AD546" s="11"/>
      <c r="AE546" s="11"/>
      <c r="AF546" s="11"/>
      <c r="AG546" s="11"/>
      <c r="AH546" s="11"/>
      <c r="AI546" s="11"/>
      <c r="AJ546" s="11"/>
      <c r="AK546" s="11"/>
    </row>
    <row r="547" ht="13.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89"/>
      <c r="AB547" s="11"/>
      <c r="AC547" s="264"/>
      <c r="AD547" s="11"/>
      <c r="AE547" s="11"/>
      <c r="AF547" s="11"/>
      <c r="AG547" s="11"/>
      <c r="AH547" s="11"/>
      <c r="AI547" s="11"/>
      <c r="AJ547" s="11"/>
      <c r="AK547" s="11"/>
    </row>
    <row r="548" ht="13.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89"/>
      <c r="AB548" s="11"/>
      <c r="AC548" s="264"/>
      <c r="AD548" s="11"/>
      <c r="AE548" s="11"/>
      <c r="AF548" s="11"/>
      <c r="AG548" s="11"/>
      <c r="AH548" s="11"/>
      <c r="AI548" s="11"/>
      <c r="AJ548" s="11"/>
      <c r="AK548" s="11"/>
    </row>
    <row r="549" ht="13.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89"/>
      <c r="AB549" s="11"/>
      <c r="AC549" s="264"/>
      <c r="AD549" s="11"/>
      <c r="AE549" s="11"/>
      <c r="AF549" s="11"/>
      <c r="AG549" s="11"/>
      <c r="AH549" s="11"/>
      <c r="AI549" s="11"/>
      <c r="AJ549" s="11"/>
      <c r="AK549" s="11"/>
    </row>
    <row r="550" ht="13.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89"/>
      <c r="AB550" s="11"/>
      <c r="AC550" s="264"/>
      <c r="AD550" s="11"/>
      <c r="AE550" s="11"/>
      <c r="AF550" s="11"/>
      <c r="AG550" s="11"/>
      <c r="AH550" s="11"/>
      <c r="AI550" s="11"/>
      <c r="AJ550" s="11"/>
      <c r="AK550" s="11"/>
    </row>
    <row r="551" ht="13.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89"/>
      <c r="AB551" s="11"/>
      <c r="AC551" s="264"/>
      <c r="AD551" s="11"/>
      <c r="AE551" s="11"/>
      <c r="AF551" s="11"/>
      <c r="AG551" s="11"/>
      <c r="AH551" s="11"/>
      <c r="AI551" s="11"/>
      <c r="AJ551" s="11"/>
      <c r="AK551" s="11"/>
    </row>
    <row r="552" ht="13.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89"/>
      <c r="AB552" s="11"/>
      <c r="AC552" s="264"/>
      <c r="AD552" s="11"/>
      <c r="AE552" s="11"/>
      <c r="AF552" s="11"/>
      <c r="AG552" s="11"/>
      <c r="AH552" s="11"/>
      <c r="AI552" s="11"/>
      <c r="AJ552" s="11"/>
      <c r="AK552" s="11"/>
    </row>
    <row r="553" ht="13.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89"/>
      <c r="AB553" s="11"/>
      <c r="AC553" s="264"/>
      <c r="AD553" s="11"/>
      <c r="AE553" s="11"/>
      <c r="AF553" s="11"/>
      <c r="AG553" s="11"/>
      <c r="AH553" s="11"/>
      <c r="AI553" s="11"/>
      <c r="AJ553" s="11"/>
      <c r="AK553" s="11"/>
    </row>
    <row r="554" ht="13.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89"/>
      <c r="AB554" s="11"/>
      <c r="AC554" s="264"/>
      <c r="AD554" s="11"/>
      <c r="AE554" s="11"/>
      <c r="AF554" s="11"/>
      <c r="AG554" s="11"/>
      <c r="AH554" s="11"/>
      <c r="AI554" s="11"/>
      <c r="AJ554" s="11"/>
      <c r="AK554" s="11"/>
    </row>
    <row r="555" ht="13.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89"/>
      <c r="AB555" s="11"/>
      <c r="AC555" s="264"/>
      <c r="AD555" s="11"/>
      <c r="AE555" s="11"/>
      <c r="AF555" s="11"/>
      <c r="AG555" s="11"/>
      <c r="AH555" s="11"/>
      <c r="AI555" s="11"/>
      <c r="AJ555" s="11"/>
      <c r="AK555" s="11"/>
    </row>
    <row r="556" ht="13.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89"/>
      <c r="AB556" s="11"/>
      <c r="AC556" s="264"/>
      <c r="AD556" s="11"/>
      <c r="AE556" s="11"/>
      <c r="AF556" s="11"/>
      <c r="AG556" s="11"/>
      <c r="AH556" s="11"/>
      <c r="AI556" s="11"/>
      <c r="AJ556" s="11"/>
      <c r="AK556" s="11"/>
    </row>
    <row r="557" ht="13.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89"/>
      <c r="AB557" s="11"/>
      <c r="AC557" s="264"/>
      <c r="AD557" s="11"/>
      <c r="AE557" s="11"/>
      <c r="AF557" s="11"/>
      <c r="AG557" s="11"/>
      <c r="AH557" s="11"/>
      <c r="AI557" s="11"/>
      <c r="AJ557" s="11"/>
      <c r="AK557" s="11"/>
    </row>
    <row r="558" ht="13.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89"/>
      <c r="AB558" s="11"/>
      <c r="AC558" s="264"/>
      <c r="AD558" s="11"/>
      <c r="AE558" s="11"/>
      <c r="AF558" s="11"/>
      <c r="AG558" s="11"/>
      <c r="AH558" s="11"/>
      <c r="AI558" s="11"/>
      <c r="AJ558" s="11"/>
      <c r="AK558" s="11"/>
    </row>
    <row r="559" ht="13.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89"/>
      <c r="AB559" s="11"/>
      <c r="AC559" s="264"/>
      <c r="AD559" s="11"/>
      <c r="AE559" s="11"/>
      <c r="AF559" s="11"/>
      <c r="AG559" s="11"/>
      <c r="AH559" s="11"/>
      <c r="AI559" s="11"/>
      <c r="AJ559" s="11"/>
      <c r="AK559" s="11"/>
    </row>
    <row r="560" ht="13.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89"/>
      <c r="AB560" s="11"/>
      <c r="AC560" s="264"/>
      <c r="AD560" s="11"/>
      <c r="AE560" s="11"/>
      <c r="AF560" s="11"/>
      <c r="AG560" s="11"/>
      <c r="AH560" s="11"/>
      <c r="AI560" s="11"/>
      <c r="AJ560" s="11"/>
      <c r="AK560" s="11"/>
    </row>
    <row r="561" ht="13.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89"/>
      <c r="AB561" s="11"/>
      <c r="AC561" s="264"/>
      <c r="AD561" s="11"/>
      <c r="AE561" s="11"/>
      <c r="AF561" s="11"/>
      <c r="AG561" s="11"/>
      <c r="AH561" s="11"/>
      <c r="AI561" s="11"/>
      <c r="AJ561" s="11"/>
      <c r="AK561" s="11"/>
    </row>
    <row r="562" ht="13.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89"/>
      <c r="AB562" s="11"/>
      <c r="AC562" s="264"/>
      <c r="AD562" s="11"/>
      <c r="AE562" s="11"/>
      <c r="AF562" s="11"/>
      <c r="AG562" s="11"/>
      <c r="AH562" s="11"/>
      <c r="AI562" s="11"/>
      <c r="AJ562" s="11"/>
      <c r="AK562" s="11"/>
    </row>
    <row r="563" ht="13.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89"/>
      <c r="AB563" s="11"/>
      <c r="AC563" s="264"/>
      <c r="AD563" s="11"/>
      <c r="AE563" s="11"/>
      <c r="AF563" s="11"/>
      <c r="AG563" s="11"/>
      <c r="AH563" s="11"/>
      <c r="AI563" s="11"/>
      <c r="AJ563" s="11"/>
      <c r="AK563" s="11"/>
    </row>
    <row r="564" ht="13.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89"/>
      <c r="AB564" s="11"/>
      <c r="AC564" s="264"/>
      <c r="AD564" s="11"/>
      <c r="AE564" s="11"/>
      <c r="AF564" s="11"/>
      <c r="AG564" s="11"/>
      <c r="AH564" s="11"/>
      <c r="AI564" s="11"/>
      <c r="AJ564" s="11"/>
      <c r="AK564" s="11"/>
    </row>
    <row r="565" ht="13.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89"/>
      <c r="AB565" s="11"/>
      <c r="AC565" s="264"/>
      <c r="AD565" s="11"/>
      <c r="AE565" s="11"/>
      <c r="AF565" s="11"/>
      <c r="AG565" s="11"/>
      <c r="AH565" s="11"/>
      <c r="AI565" s="11"/>
      <c r="AJ565" s="11"/>
      <c r="AK565" s="11"/>
    </row>
    <row r="566" ht="13.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89"/>
      <c r="AB566" s="11"/>
      <c r="AC566" s="264"/>
      <c r="AD566" s="11"/>
      <c r="AE566" s="11"/>
      <c r="AF566" s="11"/>
      <c r="AG566" s="11"/>
      <c r="AH566" s="11"/>
      <c r="AI566" s="11"/>
      <c r="AJ566" s="11"/>
      <c r="AK566" s="11"/>
    </row>
    <row r="567" ht="13.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89"/>
      <c r="AB567" s="11"/>
      <c r="AC567" s="264"/>
      <c r="AD567" s="11"/>
      <c r="AE567" s="11"/>
      <c r="AF567" s="11"/>
      <c r="AG567" s="11"/>
      <c r="AH567" s="11"/>
      <c r="AI567" s="11"/>
      <c r="AJ567" s="11"/>
      <c r="AK567" s="11"/>
    </row>
    <row r="568" ht="13.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89"/>
      <c r="AB568" s="11"/>
      <c r="AC568" s="264"/>
      <c r="AD568" s="11"/>
      <c r="AE568" s="11"/>
      <c r="AF568" s="11"/>
      <c r="AG568" s="11"/>
      <c r="AH568" s="11"/>
      <c r="AI568" s="11"/>
      <c r="AJ568" s="11"/>
      <c r="AK568" s="11"/>
    </row>
    <row r="569" ht="13.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89"/>
      <c r="AB569" s="11"/>
      <c r="AC569" s="264"/>
      <c r="AD569" s="11"/>
      <c r="AE569" s="11"/>
      <c r="AF569" s="11"/>
      <c r="AG569" s="11"/>
      <c r="AH569" s="11"/>
      <c r="AI569" s="11"/>
      <c r="AJ569" s="11"/>
      <c r="AK569" s="11"/>
    </row>
    <row r="570" ht="13.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89"/>
      <c r="AB570" s="11"/>
      <c r="AC570" s="264"/>
      <c r="AD570" s="11"/>
      <c r="AE570" s="11"/>
      <c r="AF570" s="11"/>
      <c r="AG570" s="11"/>
      <c r="AH570" s="11"/>
      <c r="AI570" s="11"/>
      <c r="AJ570" s="11"/>
      <c r="AK570" s="11"/>
    </row>
    <row r="571" ht="13.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89"/>
      <c r="AB571" s="11"/>
      <c r="AC571" s="264"/>
      <c r="AD571" s="11"/>
      <c r="AE571" s="11"/>
      <c r="AF571" s="11"/>
      <c r="AG571" s="11"/>
      <c r="AH571" s="11"/>
      <c r="AI571" s="11"/>
      <c r="AJ571" s="11"/>
      <c r="AK571" s="11"/>
    </row>
    <row r="572" ht="13.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89"/>
      <c r="AB572" s="11"/>
      <c r="AC572" s="264"/>
      <c r="AD572" s="11"/>
      <c r="AE572" s="11"/>
      <c r="AF572" s="11"/>
      <c r="AG572" s="11"/>
      <c r="AH572" s="11"/>
      <c r="AI572" s="11"/>
      <c r="AJ572" s="11"/>
      <c r="AK572" s="11"/>
    </row>
    <row r="573" ht="13.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89"/>
      <c r="AB573" s="11"/>
      <c r="AC573" s="264"/>
      <c r="AD573" s="11"/>
      <c r="AE573" s="11"/>
      <c r="AF573" s="11"/>
      <c r="AG573" s="11"/>
      <c r="AH573" s="11"/>
      <c r="AI573" s="11"/>
      <c r="AJ573" s="11"/>
      <c r="AK573" s="11"/>
    </row>
    <row r="574" ht="13.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89"/>
      <c r="AB574" s="11"/>
      <c r="AC574" s="264"/>
      <c r="AD574" s="11"/>
      <c r="AE574" s="11"/>
      <c r="AF574" s="11"/>
      <c r="AG574" s="11"/>
      <c r="AH574" s="11"/>
      <c r="AI574" s="11"/>
      <c r="AJ574" s="11"/>
      <c r="AK574" s="11"/>
    </row>
    <row r="575" ht="13.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89"/>
      <c r="AB575" s="11"/>
      <c r="AC575" s="264"/>
      <c r="AD575" s="11"/>
      <c r="AE575" s="11"/>
      <c r="AF575" s="11"/>
      <c r="AG575" s="11"/>
      <c r="AH575" s="11"/>
      <c r="AI575" s="11"/>
      <c r="AJ575" s="11"/>
      <c r="AK575" s="11"/>
    </row>
    <row r="576" ht="13.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89"/>
      <c r="AB576" s="11"/>
      <c r="AC576" s="264"/>
      <c r="AD576" s="11"/>
      <c r="AE576" s="11"/>
      <c r="AF576" s="11"/>
      <c r="AG576" s="11"/>
      <c r="AH576" s="11"/>
      <c r="AI576" s="11"/>
      <c r="AJ576" s="11"/>
      <c r="AK576" s="11"/>
    </row>
    <row r="577" ht="13.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89"/>
      <c r="AB577" s="11"/>
      <c r="AC577" s="264"/>
      <c r="AD577" s="11"/>
      <c r="AE577" s="11"/>
      <c r="AF577" s="11"/>
      <c r="AG577" s="11"/>
      <c r="AH577" s="11"/>
      <c r="AI577" s="11"/>
      <c r="AJ577" s="11"/>
      <c r="AK577" s="11"/>
    </row>
    <row r="578" ht="13.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89"/>
      <c r="AB578" s="11"/>
      <c r="AC578" s="264"/>
      <c r="AD578" s="11"/>
      <c r="AE578" s="11"/>
      <c r="AF578" s="11"/>
      <c r="AG578" s="11"/>
      <c r="AH578" s="11"/>
      <c r="AI578" s="11"/>
      <c r="AJ578" s="11"/>
      <c r="AK578" s="11"/>
    </row>
    <row r="579" ht="13.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89"/>
      <c r="AB579" s="11"/>
      <c r="AC579" s="264"/>
      <c r="AD579" s="11"/>
      <c r="AE579" s="11"/>
      <c r="AF579" s="11"/>
      <c r="AG579" s="11"/>
      <c r="AH579" s="11"/>
      <c r="AI579" s="11"/>
      <c r="AJ579" s="11"/>
      <c r="AK579" s="11"/>
    </row>
    <row r="580" ht="13.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89"/>
      <c r="AB580" s="11"/>
      <c r="AC580" s="264"/>
      <c r="AD580" s="11"/>
      <c r="AE580" s="11"/>
      <c r="AF580" s="11"/>
      <c r="AG580" s="11"/>
      <c r="AH580" s="11"/>
      <c r="AI580" s="11"/>
      <c r="AJ580" s="11"/>
      <c r="AK580" s="11"/>
    </row>
    <row r="581" ht="13.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89"/>
      <c r="AB581" s="11"/>
      <c r="AC581" s="264"/>
      <c r="AD581" s="11"/>
      <c r="AE581" s="11"/>
      <c r="AF581" s="11"/>
      <c r="AG581" s="11"/>
      <c r="AH581" s="11"/>
      <c r="AI581" s="11"/>
      <c r="AJ581" s="11"/>
      <c r="AK581" s="11"/>
    </row>
    <row r="582" ht="13.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89"/>
      <c r="AB582" s="11"/>
      <c r="AC582" s="264"/>
      <c r="AD582" s="11"/>
      <c r="AE582" s="11"/>
      <c r="AF582" s="11"/>
      <c r="AG582" s="11"/>
      <c r="AH582" s="11"/>
      <c r="AI582" s="11"/>
      <c r="AJ582" s="11"/>
      <c r="AK582" s="11"/>
    </row>
    <row r="583" ht="13.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89"/>
      <c r="AB583" s="11"/>
      <c r="AC583" s="264"/>
      <c r="AD583" s="11"/>
      <c r="AE583" s="11"/>
      <c r="AF583" s="11"/>
      <c r="AG583" s="11"/>
      <c r="AH583" s="11"/>
      <c r="AI583" s="11"/>
      <c r="AJ583" s="11"/>
      <c r="AK583" s="11"/>
    </row>
    <row r="584" ht="13.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89"/>
      <c r="AB584" s="11"/>
      <c r="AC584" s="264"/>
      <c r="AD584" s="11"/>
      <c r="AE584" s="11"/>
      <c r="AF584" s="11"/>
      <c r="AG584" s="11"/>
      <c r="AH584" s="11"/>
      <c r="AI584" s="11"/>
      <c r="AJ584" s="11"/>
      <c r="AK584" s="11"/>
    </row>
    <row r="585" ht="13.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89"/>
      <c r="AB585" s="11"/>
      <c r="AC585" s="264"/>
      <c r="AD585" s="11"/>
      <c r="AE585" s="11"/>
      <c r="AF585" s="11"/>
      <c r="AG585" s="11"/>
      <c r="AH585" s="11"/>
      <c r="AI585" s="11"/>
      <c r="AJ585" s="11"/>
      <c r="AK585" s="11"/>
    </row>
    <row r="586" ht="13.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89"/>
      <c r="AB586" s="11"/>
      <c r="AC586" s="264"/>
      <c r="AD586" s="11"/>
      <c r="AE586" s="11"/>
      <c r="AF586" s="11"/>
      <c r="AG586" s="11"/>
      <c r="AH586" s="11"/>
      <c r="AI586" s="11"/>
      <c r="AJ586" s="11"/>
      <c r="AK586" s="11"/>
    </row>
    <row r="587" ht="13.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89"/>
      <c r="AB587" s="11"/>
      <c r="AC587" s="264"/>
      <c r="AD587" s="11"/>
      <c r="AE587" s="11"/>
      <c r="AF587" s="11"/>
      <c r="AG587" s="11"/>
      <c r="AH587" s="11"/>
      <c r="AI587" s="11"/>
      <c r="AJ587" s="11"/>
      <c r="AK587" s="11"/>
    </row>
    <row r="588" ht="13.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89"/>
      <c r="AB588" s="11"/>
      <c r="AC588" s="264"/>
      <c r="AD588" s="11"/>
      <c r="AE588" s="11"/>
      <c r="AF588" s="11"/>
      <c r="AG588" s="11"/>
      <c r="AH588" s="11"/>
      <c r="AI588" s="11"/>
      <c r="AJ588" s="11"/>
      <c r="AK588" s="11"/>
    </row>
    <row r="589" ht="13.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89"/>
      <c r="AB589" s="11"/>
      <c r="AC589" s="264"/>
      <c r="AD589" s="11"/>
      <c r="AE589" s="11"/>
      <c r="AF589" s="11"/>
      <c r="AG589" s="11"/>
      <c r="AH589" s="11"/>
      <c r="AI589" s="11"/>
      <c r="AJ589" s="11"/>
      <c r="AK589" s="11"/>
    </row>
    <row r="590" ht="13.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89"/>
      <c r="AB590" s="11"/>
      <c r="AC590" s="264"/>
      <c r="AD590" s="11"/>
      <c r="AE590" s="11"/>
      <c r="AF590" s="11"/>
      <c r="AG590" s="11"/>
      <c r="AH590" s="11"/>
      <c r="AI590" s="11"/>
      <c r="AJ590" s="11"/>
      <c r="AK590" s="11"/>
    </row>
    <row r="591" ht="13.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89"/>
      <c r="AB591" s="11"/>
      <c r="AC591" s="264"/>
      <c r="AD591" s="11"/>
      <c r="AE591" s="11"/>
      <c r="AF591" s="11"/>
      <c r="AG591" s="11"/>
      <c r="AH591" s="11"/>
      <c r="AI591" s="11"/>
      <c r="AJ591" s="11"/>
      <c r="AK591" s="11"/>
    </row>
    <row r="592" ht="13.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89"/>
      <c r="AB592" s="11"/>
      <c r="AC592" s="264"/>
      <c r="AD592" s="11"/>
      <c r="AE592" s="11"/>
      <c r="AF592" s="11"/>
      <c r="AG592" s="11"/>
      <c r="AH592" s="11"/>
      <c r="AI592" s="11"/>
      <c r="AJ592" s="11"/>
      <c r="AK592" s="11"/>
    </row>
    <row r="593" ht="13.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89"/>
      <c r="AB593" s="11"/>
      <c r="AC593" s="264"/>
      <c r="AD593" s="11"/>
      <c r="AE593" s="11"/>
      <c r="AF593" s="11"/>
      <c r="AG593" s="11"/>
      <c r="AH593" s="11"/>
      <c r="AI593" s="11"/>
      <c r="AJ593" s="11"/>
      <c r="AK593" s="11"/>
    </row>
    <row r="594" ht="13.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89"/>
      <c r="AB594" s="11"/>
      <c r="AC594" s="264"/>
      <c r="AD594" s="11"/>
      <c r="AE594" s="11"/>
      <c r="AF594" s="11"/>
      <c r="AG594" s="11"/>
      <c r="AH594" s="11"/>
      <c r="AI594" s="11"/>
      <c r="AJ594" s="11"/>
      <c r="AK594" s="11"/>
    </row>
    <row r="595" ht="13.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89"/>
      <c r="AB595" s="11"/>
      <c r="AC595" s="264"/>
      <c r="AD595" s="11"/>
      <c r="AE595" s="11"/>
      <c r="AF595" s="11"/>
      <c r="AG595" s="11"/>
      <c r="AH595" s="11"/>
      <c r="AI595" s="11"/>
      <c r="AJ595" s="11"/>
      <c r="AK595" s="11"/>
    </row>
    <row r="596" ht="13.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89"/>
      <c r="AB596" s="11"/>
      <c r="AC596" s="264"/>
      <c r="AD596" s="11"/>
      <c r="AE596" s="11"/>
      <c r="AF596" s="11"/>
      <c r="AG596" s="11"/>
      <c r="AH596" s="11"/>
      <c r="AI596" s="11"/>
      <c r="AJ596" s="11"/>
      <c r="AK596" s="11"/>
    </row>
    <row r="597" ht="13.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89"/>
      <c r="AB597" s="11"/>
      <c r="AC597" s="264"/>
      <c r="AD597" s="11"/>
      <c r="AE597" s="11"/>
      <c r="AF597" s="11"/>
      <c r="AG597" s="11"/>
      <c r="AH597" s="11"/>
      <c r="AI597" s="11"/>
      <c r="AJ597" s="11"/>
      <c r="AK597" s="11"/>
    </row>
    <row r="598" ht="13.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89"/>
      <c r="AB598" s="11"/>
      <c r="AC598" s="264"/>
      <c r="AD598" s="11"/>
      <c r="AE598" s="11"/>
      <c r="AF598" s="11"/>
      <c r="AG598" s="11"/>
      <c r="AH598" s="11"/>
      <c r="AI598" s="11"/>
      <c r="AJ598" s="11"/>
      <c r="AK598" s="11"/>
    </row>
    <row r="599" ht="13.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89"/>
      <c r="AB599" s="11"/>
      <c r="AC599" s="264"/>
      <c r="AD599" s="11"/>
      <c r="AE599" s="11"/>
      <c r="AF599" s="11"/>
      <c r="AG599" s="11"/>
      <c r="AH599" s="11"/>
      <c r="AI599" s="11"/>
      <c r="AJ599" s="11"/>
      <c r="AK599" s="11"/>
    </row>
    <row r="600" ht="13.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89"/>
      <c r="AB600" s="11"/>
      <c r="AC600" s="264"/>
      <c r="AD600" s="11"/>
      <c r="AE600" s="11"/>
      <c r="AF600" s="11"/>
      <c r="AG600" s="11"/>
      <c r="AH600" s="11"/>
      <c r="AI600" s="11"/>
      <c r="AJ600" s="11"/>
      <c r="AK600" s="11"/>
    </row>
    <row r="601" ht="13.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89"/>
      <c r="AB601" s="11"/>
      <c r="AC601" s="264"/>
      <c r="AD601" s="11"/>
      <c r="AE601" s="11"/>
      <c r="AF601" s="11"/>
      <c r="AG601" s="11"/>
      <c r="AH601" s="11"/>
      <c r="AI601" s="11"/>
      <c r="AJ601" s="11"/>
      <c r="AK601" s="11"/>
    </row>
    <row r="602" ht="13.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89"/>
      <c r="AB602" s="11"/>
      <c r="AC602" s="264"/>
      <c r="AD602" s="11"/>
      <c r="AE602" s="11"/>
      <c r="AF602" s="11"/>
      <c r="AG602" s="11"/>
      <c r="AH602" s="11"/>
      <c r="AI602" s="11"/>
      <c r="AJ602" s="11"/>
      <c r="AK602" s="11"/>
    </row>
    <row r="603" ht="13.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89"/>
      <c r="AB603" s="11"/>
      <c r="AC603" s="264"/>
      <c r="AD603" s="11"/>
      <c r="AE603" s="11"/>
      <c r="AF603" s="11"/>
      <c r="AG603" s="11"/>
      <c r="AH603" s="11"/>
      <c r="AI603" s="11"/>
      <c r="AJ603" s="11"/>
      <c r="AK603" s="11"/>
    </row>
    <row r="604" ht="13.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89"/>
      <c r="AB604" s="11"/>
      <c r="AC604" s="264"/>
      <c r="AD604" s="11"/>
      <c r="AE604" s="11"/>
      <c r="AF604" s="11"/>
      <c r="AG604" s="11"/>
      <c r="AH604" s="11"/>
      <c r="AI604" s="11"/>
      <c r="AJ604" s="11"/>
      <c r="AK604" s="11"/>
    </row>
    <row r="605" ht="13.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89"/>
      <c r="AB605" s="11"/>
      <c r="AC605" s="264"/>
      <c r="AD605" s="11"/>
      <c r="AE605" s="11"/>
      <c r="AF605" s="11"/>
      <c r="AG605" s="11"/>
      <c r="AH605" s="11"/>
      <c r="AI605" s="11"/>
      <c r="AJ605" s="11"/>
      <c r="AK605" s="11"/>
    </row>
    <row r="606" ht="13.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89"/>
      <c r="AB606" s="11"/>
      <c r="AC606" s="264"/>
      <c r="AD606" s="11"/>
      <c r="AE606" s="11"/>
      <c r="AF606" s="11"/>
      <c r="AG606" s="11"/>
      <c r="AH606" s="11"/>
      <c r="AI606" s="11"/>
      <c r="AJ606" s="11"/>
      <c r="AK606" s="11"/>
    </row>
    <row r="607" ht="13.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89"/>
      <c r="AB607" s="11"/>
      <c r="AC607" s="264"/>
      <c r="AD607" s="11"/>
      <c r="AE607" s="11"/>
      <c r="AF607" s="11"/>
      <c r="AG607" s="11"/>
      <c r="AH607" s="11"/>
      <c r="AI607" s="11"/>
      <c r="AJ607" s="11"/>
      <c r="AK607" s="11"/>
    </row>
    <row r="608" ht="13.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89"/>
      <c r="AB608" s="11"/>
      <c r="AC608" s="264"/>
      <c r="AD608" s="11"/>
      <c r="AE608" s="11"/>
      <c r="AF608" s="11"/>
      <c r="AG608" s="11"/>
      <c r="AH608" s="11"/>
      <c r="AI608" s="11"/>
      <c r="AJ608" s="11"/>
      <c r="AK608" s="11"/>
    </row>
    <row r="609" ht="13.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89"/>
      <c r="AB609" s="11"/>
      <c r="AC609" s="264"/>
      <c r="AD609" s="11"/>
      <c r="AE609" s="11"/>
      <c r="AF609" s="11"/>
      <c r="AG609" s="11"/>
      <c r="AH609" s="11"/>
      <c r="AI609" s="11"/>
      <c r="AJ609" s="11"/>
      <c r="AK609" s="11"/>
    </row>
    <row r="610" ht="13.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89"/>
      <c r="AB610" s="11"/>
      <c r="AC610" s="264"/>
      <c r="AD610" s="11"/>
      <c r="AE610" s="11"/>
      <c r="AF610" s="11"/>
      <c r="AG610" s="11"/>
      <c r="AH610" s="11"/>
      <c r="AI610" s="11"/>
      <c r="AJ610" s="11"/>
      <c r="AK610" s="11"/>
    </row>
    <row r="611" ht="13.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89"/>
      <c r="AB611" s="11"/>
      <c r="AC611" s="264"/>
      <c r="AD611" s="11"/>
      <c r="AE611" s="11"/>
      <c r="AF611" s="11"/>
      <c r="AG611" s="11"/>
      <c r="AH611" s="11"/>
      <c r="AI611" s="11"/>
      <c r="AJ611" s="11"/>
      <c r="AK611" s="11"/>
    </row>
    <row r="612" ht="13.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89"/>
      <c r="AB612" s="11"/>
      <c r="AC612" s="264"/>
      <c r="AD612" s="11"/>
      <c r="AE612" s="11"/>
      <c r="AF612" s="11"/>
      <c r="AG612" s="11"/>
      <c r="AH612" s="11"/>
      <c r="AI612" s="11"/>
      <c r="AJ612" s="11"/>
      <c r="AK612" s="11"/>
    </row>
    <row r="613" ht="13.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89"/>
      <c r="AB613" s="11"/>
      <c r="AC613" s="264"/>
      <c r="AD613" s="11"/>
      <c r="AE613" s="11"/>
      <c r="AF613" s="11"/>
      <c r="AG613" s="11"/>
      <c r="AH613" s="11"/>
      <c r="AI613" s="11"/>
      <c r="AJ613" s="11"/>
      <c r="AK613" s="11"/>
    </row>
    <row r="614" ht="13.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89"/>
      <c r="AB614" s="11"/>
      <c r="AC614" s="264"/>
      <c r="AD614" s="11"/>
      <c r="AE614" s="11"/>
      <c r="AF614" s="11"/>
      <c r="AG614" s="11"/>
      <c r="AH614" s="11"/>
      <c r="AI614" s="11"/>
      <c r="AJ614" s="11"/>
      <c r="AK614" s="11"/>
    </row>
    <row r="615" ht="13.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89"/>
      <c r="AB615" s="11"/>
      <c r="AC615" s="264"/>
      <c r="AD615" s="11"/>
      <c r="AE615" s="11"/>
      <c r="AF615" s="11"/>
      <c r="AG615" s="11"/>
      <c r="AH615" s="11"/>
      <c r="AI615" s="11"/>
      <c r="AJ615" s="11"/>
      <c r="AK615" s="11"/>
    </row>
    <row r="616" ht="13.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89"/>
      <c r="AB616" s="11"/>
      <c r="AC616" s="264"/>
      <c r="AD616" s="11"/>
      <c r="AE616" s="11"/>
      <c r="AF616" s="11"/>
      <c r="AG616" s="11"/>
      <c r="AH616" s="11"/>
      <c r="AI616" s="11"/>
      <c r="AJ616" s="11"/>
      <c r="AK616" s="11"/>
    </row>
    <row r="617" ht="13.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89"/>
      <c r="AB617" s="11"/>
      <c r="AC617" s="264"/>
      <c r="AD617" s="11"/>
      <c r="AE617" s="11"/>
      <c r="AF617" s="11"/>
      <c r="AG617" s="11"/>
      <c r="AH617" s="11"/>
      <c r="AI617" s="11"/>
      <c r="AJ617" s="11"/>
      <c r="AK617" s="11"/>
    </row>
    <row r="618" ht="13.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89"/>
      <c r="AB618" s="11"/>
      <c r="AC618" s="264"/>
      <c r="AD618" s="11"/>
      <c r="AE618" s="11"/>
      <c r="AF618" s="11"/>
      <c r="AG618" s="11"/>
      <c r="AH618" s="11"/>
      <c r="AI618" s="11"/>
      <c r="AJ618" s="11"/>
      <c r="AK618" s="11"/>
    </row>
    <row r="619" ht="13.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89"/>
      <c r="AB619" s="11"/>
      <c r="AC619" s="264"/>
      <c r="AD619" s="11"/>
      <c r="AE619" s="11"/>
      <c r="AF619" s="11"/>
      <c r="AG619" s="11"/>
      <c r="AH619" s="11"/>
      <c r="AI619" s="11"/>
      <c r="AJ619" s="11"/>
      <c r="AK619" s="11"/>
    </row>
    <row r="620" ht="13.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89"/>
      <c r="AB620" s="11"/>
      <c r="AC620" s="264"/>
      <c r="AD620" s="11"/>
      <c r="AE620" s="11"/>
      <c r="AF620" s="11"/>
      <c r="AG620" s="11"/>
      <c r="AH620" s="11"/>
      <c r="AI620" s="11"/>
      <c r="AJ620" s="11"/>
      <c r="AK620" s="11"/>
    </row>
    <row r="621" ht="13.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89"/>
      <c r="AB621" s="11"/>
      <c r="AC621" s="264"/>
      <c r="AD621" s="11"/>
      <c r="AE621" s="11"/>
      <c r="AF621" s="11"/>
      <c r="AG621" s="11"/>
      <c r="AH621" s="11"/>
      <c r="AI621" s="11"/>
      <c r="AJ621" s="11"/>
      <c r="AK621" s="11"/>
    </row>
    <row r="622" ht="13.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89"/>
      <c r="AB622" s="11"/>
      <c r="AC622" s="264"/>
      <c r="AD622" s="11"/>
      <c r="AE622" s="11"/>
      <c r="AF622" s="11"/>
      <c r="AG622" s="11"/>
      <c r="AH622" s="11"/>
      <c r="AI622" s="11"/>
      <c r="AJ622" s="11"/>
      <c r="AK622" s="11"/>
    </row>
    <row r="623" ht="13.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89"/>
      <c r="AB623" s="11"/>
      <c r="AC623" s="264"/>
      <c r="AD623" s="11"/>
      <c r="AE623" s="11"/>
      <c r="AF623" s="11"/>
      <c r="AG623" s="11"/>
      <c r="AH623" s="11"/>
      <c r="AI623" s="11"/>
      <c r="AJ623" s="11"/>
      <c r="AK623" s="11"/>
    </row>
    <row r="624" ht="13.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89"/>
      <c r="AB624" s="11"/>
      <c r="AC624" s="264"/>
      <c r="AD624" s="11"/>
      <c r="AE624" s="11"/>
      <c r="AF624" s="11"/>
      <c r="AG624" s="11"/>
      <c r="AH624" s="11"/>
      <c r="AI624" s="11"/>
      <c r="AJ624" s="11"/>
      <c r="AK624" s="11"/>
    </row>
    <row r="625" ht="13.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89"/>
      <c r="AB625" s="11"/>
      <c r="AC625" s="264"/>
      <c r="AD625" s="11"/>
      <c r="AE625" s="11"/>
      <c r="AF625" s="11"/>
      <c r="AG625" s="11"/>
      <c r="AH625" s="11"/>
      <c r="AI625" s="11"/>
      <c r="AJ625" s="11"/>
      <c r="AK625" s="11"/>
    </row>
    <row r="626" ht="13.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89"/>
      <c r="AB626" s="11"/>
      <c r="AC626" s="264"/>
      <c r="AD626" s="11"/>
      <c r="AE626" s="11"/>
      <c r="AF626" s="11"/>
      <c r="AG626" s="11"/>
      <c r="AH626" s="11"/>
      <c r="AI626" s="11"/>
      <c r="AJ626" s="11"/>
      <c r="AK626" s="11"/>
    </row>
    <row r="627" ht="13.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89"/>
      <c r="AB627" s="11"/>
      <c r="AC627" s="264"/>
      <c r="AD627" s="11"/>
      <c r="AE627" s="11"/>
      <c r="AF627" s="11"/>
      <c r="AG627" s="11"/>
      <c r="AH627" s="11"/>
      <c r="AI627" s="11"/>
      <c r="AJ627" s="11"/>
      <c r="AK627" s="11"/>
    </row>
    <row r="628" ht="13.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89"/>
      <c r="AB628" s="11"/>
      <c r="AC628" s="264"/>
      <c r="AD628" s="11"/>
      <c r="AE628" s="11"/>
      <c r="AF628" s="11"/>
      <c r="AG628" s="11"/>
      <c r="AH628" s="11"/>
      <c r="AI628" s="11"/>
      <c r="AJ628" s="11"/>
      <c r="AK628" s="11"/>
    </row>
    <row r="629" ht="13.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89"/>
      <c r="AB629" s="11"/>
      <c r="AC629" s="264"/>
      <c r="AD629" s="11"/>
      <c r="AE629" s="11"/>
      <c r="AF629" s="11"/>
      <c r="AG629" s="11"/>
      <c r="AH629" s="11"/>
      <c r="AI629" s="11"/>
      <c r="AJ629" s="11"/>
      <c r="AK629" s="11"/>
    </row>
    <row r="630" ht="13.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89"/>
      <c r="AB630" s="11"/>
      <c r="AC630" s="264"/>
      <c r="AD630" s="11"/>
      <c r="AE630" s="11"/>
      <c r="AF630" s="11"/>
      <c r="AG630" s="11"/>
      <c r="AH630" s="11"/>
      <c r="AI630" s="11"/>
      <c r="AJ630" s="11"/>
      <c r="AK630" s="11"/>
    </row>
    <row r="631" ht="13.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89"/>
      <c r="AB631" s="11"/>
      <c r="AC631" s="264"/>
      <c r="AD631" s="11"/>
      <c r="AE631" s="11"/>
      <c r="AF631" s="11"/>
      <c r="AG631" s="11"/>
      <c r="AH631" s="11"/>
      <c r="AI631" s="11"/>
      <c r="AJ631" s="11"/>
      <c r="AK631" s="11"/>
    </row>
    <row r="632" ht="13.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89"/>
      <c r="AB632" s="11"/>
      <c r="AC632" s="264"/>
      <c r="AD632" s="11"/>
      <c r="AE632" s="11"/>
      <c r="AF632" s="11"/>
      <c r="AG632" s="11"/>
      <c r="AH632" s="11"/>
      <c r="AI632" s="11"/>
      <c r="AJ632" s="11"/>
      <c r="AK632" s="11"/>
    </row>
    <row r="633" ht="13.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89"/>
      <c r="AB633" s="11"/>
      <c r="AC633" s="264"/>
      <c r="AD633" s="11"/>
      <c r="AE633" s="11"/>
      <c r="AF633" s="11"/>
      <c r="AG633" s="11"/>
      <c r="AH633" s="11"/>
      <c r="AI633" s="11"/>
      <c r="AJ633" s="11"/>
      <c r="AK633" s="11"/>
    </row>
    <row r="634" ht="13.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89"/>
      <c r="AB634" s="11"/>
      <c r="AC634" s="264"/>
      <c r="AD634" s="11"/>
      <c r="AE634" s="11"/>
      <c r="AF634" s="11"/>
      <c r="AG634" s="11"/>
      <c r="AH634" s="11"/>
      <c r="AI634" s="11"/>
      <c r="AJ634" s="11"/>
      <c r="AK634" s="11"/>
    </row>
    <row r="635" ht="13.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89"/>
      <c r="AB635" s="11"/>
      <c r="AC635" s="264"/>
      <c r="AD635" s="11"/>
      <c r="AE635" s="11"/>
      <c r="AF635" s="11"/>
      <c r="AG635" s="11"/>
      <c r="AH635" s="11"/>
      <c r="AI635" s="11"/>
      <c r="AJ635" s="11"/>
      <c r="AK635" s="11"/>
    </row>
    <row r="636" ht="13.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89"/>
      <c r="AB636" s="11"/>
      <c r="AC636" s="264"/>
      <c r="AD636" s="11"/>
      <c r="AE636" s="11"/>
      <c r="AF636" s="11"/>
      <c r="AG636" s="11"/>
      <c r="AH636" s="11"/>
      <c r="AI636" s="11"/>
      <c r="AJ636" s="11"/>
      <c r="AK636" s="11"/>
    </row>
    <row r="637" ht="13.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89"/>
      <c r="AB637" s="11"/>
      <c r="AC637" s="264"/>
      <c r="AD637" s="11"/>
      <c r="AE637" s="11"/>
      <c r="AF637" s="11"/>
      <c r="AG637" s="11"/>
      <c r="AH637" s="11"/>
      <c r="AI637" s="11"/>
      <c r="AJ637" s="11"/>
      <c r="AK637" s="11"/>
    </row>
    <row r="638" ht="13.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89"/>
      <c r="AB638" s="11"/>
      <c r="AC638" s="264"/>
      <c r="AD638" s="11"/>
      <c r="AE638" s="11"/>
      <c r="AF638" s="11"/>
      <c r="AG638" s="11"/>
      <c r="AH638" s="11"/>
      <c r="AI638" s="11"/>
      <c r="AJ638" s="11"/>
      <c r="AK638" s="11"/>
    </row>
    <row r="639" ht="13.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89"/>
      <c r="AB639" s="11"/>
      <c r="AC639" s="264"/>
      <c r="AD639" s="11"/>
      <c r="AE639" s="11"/>
      <c r="AF639" s="11"/>
      <c r="AG639" s="11"/>
      <c r="AH639" s="11"/>
      <c r="AI639" s="11"/>
      <c r="AJ639" s="11"/>
      <c r="AK639" s="11"/>
    </row>
    <row r="640" ht="13.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89"/>
      <c r="AB640" s="11"/>
      <c r="AC640" s="264"/>
      <c r="AD640" s="11"/>
      <c r="AE640" s="11"/>
      <c r="AF640" s="11"/>
      <c r="AG640" s="11"/>
      <c r="AH640" s="11"/>
      <c r="AI640" s="11"/>
      <c r="AJ640" s="11"/>
      <c r="AK640" s="11"/>
    </row>
    <row r="641" ht="13.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89"/>
      <c r="AB641" s="11"/>
      <c r="AC641" s="264"/>
      <c r="AD641" s="11"/>
      <c r="AE641" s="11"/>
      <c r="AF641" s="11"/>
      <c r="AG641" s="11"/>
      <c r="AH641" s="11"/>
      <c r="AI641" s="11"/>
      <c r="AJ641" s="11"/>
      <c r="AK641" s="11"/>
    </row>
    <row r="642" ht="13.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89"/>
      <c r="AB642" s="11"/>
      <c r="AC642" s="264"/>
      <c r="AD642" s="11"/>
      <c r="AE642" s="11"/>
      <c r="AF642" s="11"/>
      <c r="AG642" s="11"/>
      <c r="AH642" s="11"/>
      <c r="AI642" s="11"/>
      <c r="AJ642" s="11"/>
      <c r="AK642" s="11"/>
    </row>
    <row r="643" ht="13.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89"/>
      <c r="AB643" s="11"/>
      <c r="AC643" s="264"/>
      <c r="AD643" s="11"/>
      <c r="AE643" s="11"/>
      <c r="AF643" s="11"/>
      <c r="AG643" s="11"/>
      <c r="AH643" s="11"/>
      <c r="AI643" s="11"/>
      <c r="AJ643" s="11"/>
      <c r="AK643" s="11"/>
    </row>
    <row r="644" ht="13.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89"/>
      <c r="AB644" s="11"/>
      <c r="AC644" s="264"/>
      <c r="AD644" s="11"/>
      <c r="AE644" s="11"/>
      <c r="AF644" s="11"/>
      <c r="AG644" s="11"/>
      <c r="AH644" s="11"/>
      <c r="AI644" s="11"/>
      <c r="AJ644" s="11"/>
      <c r="AK644" s="11"/>
    </row>
    <row r="645" ht="13.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89"/>
      <c r="AB645" s="11"/>
      <c r="AC645" s="264"/>
      <c r="AD645" s="11"/>
      <c r="AE645" s="11"/>
      <c r="AF645" s="11"/>
      <c r="AG645" s="11"/>
      <c r="AH645" s="11"/>
      <c r="AI645" s="11"/>
      <c r="AJ645" s="11"/>
      <c r="AK645" s="11"/>
    </row>
    <row r="646" ht="13.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89"/>
      <c r="AB646" s="11"/>
      <c r="AC646" s="264"/>
      <c r="AD646" s="11"/>
      <c r="AE646" s="11"/>
      <c r="AF646" s="11"/>
      <c r="AG646" s="11"/>
      <c r="AH646" s="11"/>
      <c r="AI646" s="11"/>
      <c r="AJ646" s="11"/>
      <c r="AK646" s="11"/>
    </row>
    <row r="647" ht="13.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89"/>
      <c r="AB647" s="11"/>
      <c r="AC647" s="264"/>
      <c r="AD647" s="11"/>
      <c r="AE647" s="11"/>
      <c r="AF647" s="11"/>
      <c r="AG647" s="11"/>
      <c r="AH647" s="11"/>
      <c r="AI647" s="11"/>
      <c r="AJ647" s="11"/>
      <c r="AK647" s="11"/>
    </row>
    <row r="648" ht="13.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89"/>
      <c r="AB648" s="11"/>
      <c r="AC648" s="264"/>
      <c r="AD648" s="11"/>
      <c r="AE648" s="11"/>
      <c r="AF648" s="11"/>
      <c r="AG648" s="11"/>
      <c r="AH648" s="11"/>
      <c r="AI648" s="11"/>
      <c r="AJ648" s="11"/>
      <c r="AK648" s="11"/>
    </row>
    <row r="649" ht="13.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89"/>
      <c r="AB649" s="11"/>
      <c r="AC649" s="264"/>
      <c r="AD649" s="11"/>
      <c r="AE649" s="11"/>
      <c r="AF649" s="11"/>
      <c r="AG649" s="11"/>
      <c r="AH649" s="11"/>
      <c r="AI649" s="11"/>
      <c r="AJ649" s="11"/>
      <c r="AK649" s="11"/>
    </row>
    <row r="650" ht="13.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89"/>
      <c r="AB650" s="11"/>
      <c r="AC650" s="264"/>
      <c r="AD650" s="11"/>
      <c r="AE650" s="11"/>
      <c r="AF650" s="11"/>
      <c r="AG650" s="11"/>
      <c r="AH650" s="11"/>
      <c r="AI650" s="11"/>
      <c r="AJ650" s="11"/>
      <c r="AK650" s="11"/>
    </row>
    <row r="651" ht="13.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89"/>
      <c r="AB651" s="11"/>
      <c r="AC651" s="264"/>
      <c r="AD651" s="11"/>
      <c r="AE651" s="11"/>
      <c r="AF651" s="11"/>
      <c r="AG651" s="11"/>
      <c r="AH651" s="11"/>
      <c r="AI651" s="11"/>
      <c r="AJ651" s="11"/>
      <c r="AK651" s="11"/>
    </row>
    <row r="652" ht="13.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89"/>
      <c r="AB652" s="11"/>
      <c r="AC652" s="264"/>
      <c r="AD652" s="11"/>
      <c r="AE652" s="11"/>
      <c r="AF652" s="11"/>
      <c r="AG652" s="11"/>
      <c r="AH652" s="11"/>
      <c r="AI652" s="11"/>
      <c r="AJ652" s="11"/>
      <c r="AK652" s="11"/>
    </row>
    <row r="653" ht="13.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89"/>
      <c r="AB653" s="11"/>
      <c r="AC653" s="264"/>
      <c r="AD653" s="11"/>
      <c r="AE653" s="11"/>
      <c r="AF653" s="11"/>
      <c r="AG653" s="11"/>
      <c r="AH653" s="11"/>
      <c r="AI653" s="11"/>
      <c r="AJ653" s="11"/>
      <c r="AK653" s="11"/>
    </row>
    <row r="654" ht="13.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89"/>
      <c r="AB654" s="11"/>
      <c r="AC654" s="264"/>
      <c r="AD654" s="11"/>
      <c r="AE654" s="11"/>
      <c r="AF654" s="11"/>
      <c r="AG654" s="11"/>
      <c r="AH654" s="11"/>
      <c r="AI654" s="11"/>
      <c r="AJ654" s="11"/>
      <c r="AK654" s="11"/>
    </row>
    <row r="655" ht="13.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89"/>
      <c r="AB655" s="11"/>
      <c r="AC655" s="264"/>
      <c r="AD655" s="11"/>
      <c r="AE655" s="11"/>
      <c r="AF655" s="11"/>
      <c r="AG655" s="11"/>
      <c r="AH655" s="11"/>
      <c r="AI655" s="11"/>
      <c r="AJ655" s="11"/>
      <c r="AK655" s="11"/>
    </row>
    <row r="656" ht="13.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89"/>
      <c r="AB656" s="11"/>
      <c r="AC656" s="264"/>
      <c r="AD656" s="11"/>
      <c r="AE656" s="11"/>
      <c r="AF656" s="11"/>
      <c r="AG656" s="11"/>
      <c r="AH656" s="11"/>
      <c r="AI656" s="11"/>
      <c r="AJ656" s="11"/>
      <c r="AK656" s="11"/>
    </row>
    <row r="657" ht="13.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89"/>
      <c r="AB657" s="11"/>
      <c r="AC657" s="264"/>
      <c r="AD657" s="11"/>
      <c r="AE657" s="11"/>
      <c r="AF657" s="11"/>
      <c r="AG657" s="11"/>
      <c r="AH657" s="11"/>
      <c r="AI657" s="11"/>
      <c r="AJ657" s="11"/>
      <c r="AK657" s="11"/>
    </row>
    <row r="658" ht="13.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89"/>
      <c r="AB658" s="11"/>
      <c r="AC658" s="264"/>
      <c r="AD658" s="11"/>
      <c r="AE658" s="11"/>
      <c r="AF658" s="11"/>
      <c r="AG658" s="11"/>
      <c r="AH658" s="11"/>
      <c r="AI658" s="11"/>
      <c r="AJ658" s="11"/>
      <c r="AK658" s="11"/>
    </row>
    <row r="659" ht="13.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89"/>
      <c r="AB659" s="11"/>
      <c r="AC659" s="264"/>
      <c r="AD659" s="11"/>
      <c r="AE659" s="11"/>
      <c r="AF659" s="11"/>
      <c r="AG659" s="11"/>
      <c r="AH659" s="11"/>
      <c r="AI659" s="11"/>
      <c r="AJ659" s="11"/>
      <c r="AK659" s="11"/>
    </row>
    <row r="660" ht="13.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89"/>
      <c r="AB660" s="11"/>
      <c r="AC660" s="264"/>
      <c r="AD660" s="11"/>
      <c r="AE660" s="11"/>
      <c r="AF660" s="11"/>
      <c r="AG660" s="11"/>
      <c r="AH660" s="11"/>
      <c r="AI660" s="11"/>
      <c r="AJ660" s="11"/>
      <c r="AK660" s="11"/>
    </row>
    <row r="661" ht="13.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89"/>
      <c r="AB661" s="11"/>
      <c r="AC661" s="264"/>
      <c r="AD661" s="11"/>
      <c r="AE661" s="11"/>
      <c r="AF661" s="11"/>
      <c r="AG661" s="11"/>
      <c r="AH661" s="11"/>
      <c r="AI661" s="11"/>
      <c r="AJ661" s="11"/>
      <c r="AK661" s="11"/>
    </row>
    <row r="662" ht="13.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89"/>
      <c r="AB662" s="11"/>
      <c r="AC662" s="264"/>
      <c r="AD662" s="11"/>
      <c r="AE662" s="11"/>
      <c r="AF662" s="11"/>
      <c r="AG662" s="11"/>
      <c r="AH662" s="11"/>
      <c r="AI662" s="11"/>
      <c r="AJ662" s="11"/>
      <c r="AK662" s="11"/>
    </row>
    <row r="663" ht="13.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89"/>
      <c r="AB663" s="11"/>
      <c r="AC663" s="264"/>
      <c r="AD663" s="11"/>
      <c r="AE663" s="11"/>
      <c r="AF663" s="11"/>
      <c r="AG663" s="11"/>
      <c r="AH663" s="11"/>
      <c r="AI663" s="11"/>
      <c r="AJ663" s="11"/>
      <c r="AK663" s="11"/>
    </row>
    <row r="664" ht="13.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89"/>
      <c r="AB664" s="11"/>
      <c r="AC664" s="264"/>
      <c r="AD664" s="11"/>
      <c r="AE664" s="11"/>
      <c r="AF664" s="11"/>
      <c r="AG664" s="11"/>
      <c r="AH664" s="11"/>
      <c r="AI664" s="11"/>
      <c r="AJ664" s="11"/>
      <c r="AK664" s="11"/>
    </row>
    <row r="665" ht="13.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89"/>
      <c r="AB665" s="11"/>
      <c r="AC665" s="264"/>
      <c r="AD665" s="11"/>
      <c r="AE665" s="11"/>
      <c r="AF665" s="11"/>
      <c r="AG665" s="11"/>
      <c r="AH665" s="11"/>
      <c r="AI665" s="11"/>
      <c r="AJ665" s="11"/>
      <c r="AK665" s="11"/>
    </row>
    <row r="666" ht="13.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89"/>
      <c r="AB666" s="11"/>
      <c r="AC666" s="264"/>
      <c r="AD666" s="11"/>
      <c r="AE666" s="11"/>
      <c r="AF666" s="11"/>
      <c r="AG666" s="11"/>
      <c r="AH666" s="11"/>
      <c r="AI666" s="11"/>
      <c r="AJ666" s="11"/>
      <c r="AK666" s="11"/>
    </row>
    <row r="667" ht="13.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89"/>
      <c r="AB667" s="11"/>
      <c r="AC667" s="264"/>
      <c r="AD667" s="11"/>
      <c r="AE667" s="11"/>
      <c r="AF667" s="11"/>
      <c r="AG667" s="11"/>
      <c r="AH667" s="11"/>
      <c r="AI667" s="11"/>
      <c r="AJ667" s="11"/>
      <c r="AK667" s="11"/>
    </row>
    <row r="668" ht="13.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89"/>
      <c r="AB668" s="11"/>
      <c r="AC668" s="264"/>
      <c r="AD668" s="11"/>
      <c r="AE668" s="11"/>
      <c r="AF668" s="11"/>
      <c r="AG668" s="11"/>
      <c r="AH668" s="11"/>
      <c r="AI668" s="11"/>
      <c r="AJ668" s="11"/>
      <c r="AK668" s="11"/>
    </row>
    <row r="669" ht="13.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89"/>
      <c r="AB669" s="11"/>
      <c r="AC669" s="264"/>
      <c r="AD669" s="11"/>
      <c r="AE669" s="11"/>
      <c r="AF669" s="11"/>
      <c r="AG669" s="11"/>
      <c r="AH669" s="11"/>
      <c r="AI669" s="11"/>
      <c r="AJ669" s="11"/>
      <c r="AK669" s="11"/>
    </row>
    <row r="670" ht="13.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89"/>
      <c r="AB670" s="11"/>
      <c r="AC670" s="264"/>
      <c r="AD670" s="11"/>
      <c r="AE670" s="11"/>
      <c r="AF670" s="11"/>
      <c r="AG670" s="11"/>
      <c r="AH670" s="11"/>
      <c r="AI670" s="11"/>
      <c r="AJ670" s="11"/>
      <c r="AK670" s="11"/>
    </row>
    <row r="671" ht="13.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89"/>
      <c r="AB671" s="11"/>
      <c r="AC671" s="264"/>
      <c r="AD671" s="11"/>
      <c r="AE671" s="11"/>
      <c r="AF671" s="11"/>
      <c r="AG671" s="11"/>
      <c r="AH671" s="11"/>
      <c r="AI671" s="11"/>
      <c r="AJ671" s="11"/>
      <c r="AK671" s="11"/>
    </row>
    <row r="672" ht="13.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89"/>
      <c r="AB672" s="11"/>
      <c r="AC672" s="264"/>
      <c r="AD672" s="11"/>
      <c r="AE672" s="11"/>
      <c r="AF672" s="11"/>
      <c r="AG672" s="11"/>
      <c r="AH672" s="11"/>
      <c r="AI672" s="11"/>
      <c r="AJ672" s="11"/>
      <c r="AK672" s="11"/>
    </row>
    <row r="673" ht="13.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89"/>
      <c r="AB673" s="11"/>
      <c r="AC673" s="264"/>
      <c r="AD673" s="11"/>
      <c r="AE673" s="11"/>
      <c r="AF673" s="11"/>
      <c r="AG673" s="11"/>
      <c r="AH673" s="11"/>
      <c r="AI673" s="11"/>
      <c r="AJ673" s="11"/>
      <c r="AK673" s="11"/>
    </row>
    <row r="674" ht="13.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89"/>
      <c r="AB674" s="11"/>
      <c r="AC674" s="264"/>
      <c r="AD674" s="11"/>
      <c r="AE674" s="11"/>
      <c r="AF674" s="11"/>
      <c r="AG674" s="11"/>
      <c r="AH674" s="11"/>
      <c r="AI674" s="11"/>
      <c r="AJ674" s="11"/>
      <c r="AK674" s="11"/>
    </row>
    <row r="675" ht="13.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89"/>
      <c r="AB675" s="11"/>
      <c r="AC675" s="264"/>
      <c r="AD675" s="11"/>
      <c r="AE675" s="11"/>
      <c r="AF675" s="11"/>
      <c r="AG675" s="11"/>
      <c r="AH675" s="11"/>
      <c r="AI675" s="11"/>
      <c r="AJ675" s="11"/>
      <c r="AK675" s="11"/>
    </row>
    <row r="676" ht="13.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89"/>
      <c r="AB676" s="11"/>
      <c r="AC676" s="264"/>
      <c r="AD676" s="11"/>
      <c r="AE676" s="11"/>
      <c r="AF676" s="11"/>
      <c r="AG676" s="11"/>
      <c r="AH676" s="11"/>
      <c r="AI676" s="11"/>
      <c r="AJ676" s="11"/>
      <c r="AK676" s="11"/>
    </row>
    <row r="677" ht="13.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89"/>
      <c r="AB677" s="11"/>
      <c r="AC677" s="264"/>
      <c r="AD677" s="11"/>
      <c r="AE677" s="11"/>
      <c r="AF677" s="11"/>
      <c r="AG677" s="11"/>
      <c r="AH677" s="11"/>
      <c r="AI677" s="11"/>
      <c r="AJ677" s="11"/>
      <c r="AK677" s="11"/>
    </row>
    <row r="678" ht="13.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89"/>
      <c r="AB678" s="11"/>
      <c r="AC678" s="264"/>
      <c r="AD678" s="11"/>
      <c r="AE678" s="11"/>
      <c r="AF678" s="11"/>
      <c r="AG678" s="11"/>
      <c r="AH678" s="11"/>
      <c r="AI678" s="11"/>
      <c r="AJ678" s="11"/>
      <c r="AK678" s="11"/>
    </row>
    <row r="679" ht="13.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89"/>
      <c r="AB679" s="11"/>
      <c r="AC679" s="264"/>
      <c r="AD679" s="11"/>
      <c r="AE679" s="11"/>
      <c r="AF679" s="11"/>
      <c r="AG679" s="11"/>
      <c r="AH679" s="11"/>
      <c r="AI679" s="11"/>
      <c r="AJ679" s="11"/>
      <c r="AK679" s="11"/>
    </row>
    <row r="680" ht="13.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89"/>
      <c r="AB680" s="11"/>
      <c r="AC680" s="264"/>
      <c r="AD680" s="11"/>
      <c r="AE680" s="11"/>
      <c r="AF680" s="11"/>
      <c r="AG680" s="11"/>
      <c r="AH680" s="11"/>
      <c r="AI680" s="11"/>
      <c r="AJ680" s="11"/>
      <c r="AK680" s="11"/>
    </row>
    <row r="681" ht="13.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89"/>
      <c r="AB681" s="11"/>
      <c r="AC681" s="264"/>
      <c r="AD681" s="11"/>
      <c r="AE681" s="11"/>
      <c r="AF681" s="11"/>
      <c r="AG681" s="11"/>
      <c r="AH681" s="11"/>
      <c r="AI681" s="11"/>
      <c r="AJ681" s="11"/>
      <c r="AK681" s="11"/>
    </row>
    <row r="682" ht="13.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89"/>
      <c r="AB682" s="11"/>
      <c r="AC682" s="264"/>
      <c r="AD682" s="11"/>
      <c r="AE682" s="11"/>
      <c r="AF682" s="11"/>
      <c r="AG682" s="11"/>
      <c r="AH682" s="11"/>
      <c r="AI682" s="11"/>
      <c r="AJ682" s="11"/>
      <c r="AK682" s="11"/>
    </row>
    <row r="683" ht="13.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89"/>
      <c r="AB683" s="11"/>
      <c r="AC683" s="264"/>
      <c r="AD683" s="11"/>
      <c r="AE683" s="11"/>
      <c r="AF683" s="11"/>
      <c r="AG683" s="11"/>
      <c r="AH683" s="11"/>
      <c r="AI683" s="11"/>
      <c r="AJ683" s="11"/>
      <c r="AK683" s="11"/>
    </row>
    <row r="684" ht="13.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89"/>
      <c r="AB684" s="11"/>
      <c r="AC684" s="264"/>
      <c r="AD684" s="11"/>
      <c r="AE684" s="11"/>
      <c r="AF684" s="11"/>
      <c r="AG684" s="11"/>
      <c r="AH684" s="11"/>
      <c r="AI684" s="11"/>
      <c r="AJ684" s="11"/>
      <c r="AK684" s="11"/>
    </row>
    <row r="685" ht="13.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89"/>
      <c r="AB685" s="11"/>
      <c r="AC685" s="264"/>
      <c r="AD685" s="11"/>
      <c r="AE685" s="11"/>
      <c r="AF685" s="11"/>
      <c r="AG685" s="11"/>
      <c r="AH685" s="11"/>
      <c r="AI685" s="11"/>
      <c r="AJ685" s="11"/>
      <c r="AK685" s="11"/>
    </row>
    <row r="686" ht="13.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89"/>
      <c r="AB686" s="11"/>
      <c r="AC686" s="264"/>
      <c r="AD686" s="11"/>
      <c r="AE686" s="11"/>
      <c r="AF686" s="11"/>
      <c r="AG686" s="11"/>
      <c r="AH686" s="11"/>
      <c r="AI686" s="11"/>
      <c r="AJ686" s="11"/>
      <c r="AK686" s="11"/>
    </row>
    <row r="687" ht="13.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89"/>
      <c r="AB687" s="11"/>
      <c r="AC687" s="264"/>
      <c r="AD687" s="11"/>
      <c r="AE687" s="11"/>
      <c r="AF687" s="11"/>
      <c r="AG687" s="11"/>
      <c r="AH687" s="11"/>
      <c r="AI687" s="11"/>
      <c r="AJ687" s="11"/>
      <c r="AK687" s="11"/>
    </row>
    <row r="688" ht="13.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89"/>
      <c r="AB688" s="11"/>
      <c r="AC688" s="264"/>
      <c r="AD688" s="11"/>
      <c r="AE688" s="11"/>
      <c r="AF688" s="11"/>
      <c r="AG688" s="11"/>
      <c r="AH688" s="11"/>
      <c r="AI688" s="11"/>
      <c r="AJ688" s="11"/>
      <c r="AK688" s="11"/>
    </row>
    <row r="689" ht="13.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89"/>
      <c r="AB689" s="11"/>
      <c r="AC689" s="264"/>
      <c r="AD689" s="11"/>
      <c r="AE689" s="11"/>
      <c r="AF689" s="11"/>
      <c r="AG689" s="11"/>
      <c r="AH689" s="11"/>
      <c r="AI689" s="11"/>
      <c r="AJ689" s="11"/>
      <c r="AK689" s="11"/>
    </row>
    <row r="690" ht="13.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89"/>
      <c r="AB690" s="11"/>
      <c r="AC690" s="264"/>
      <c r="AD690" s="11"/>
      <c r="AE690" s="11"/>
      <c r="AF690" s="11"/>
      <c r="AG690" s="11"/>
      <c r="AH690" s="11"/>
      <c r="AI690" s="11"/>
      <c r="AJ690" s="11"/>
      <c r="AK690" s="11"/>
    </row>
    <row r="691" ht="13.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89"/>
      <c r="AB691" s="11"/>
      <c r="AC691" s="264"/>
      <c r="AD691" s="11"/>
      <c r="AE691" s="11"/>
      <c r="AF691" s="11"/>
      <c r="AG691" s="11"/>
      <c r="AH691" s="11"/>
      <c r="AI691" s="11"/>
      <c r="AJ691" s="11"/>
      <c r="AK691" s="11"/>
    </row>
    <row r="692" ht="13.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89"/>
      <c r="AB692" s="11"/>
      <c r="AC692" s="264"/>
      <c r="AD692" s="11"/>
      <c r="AE692" s="11"/>
      <c r="AF692" s="11"/>
      <c r="AG692" s="11"/>
      <c r="AH692" s="11"/>
      <c r="AI692" s="11"/>
      <c r="AJ692" s="11"/>
      <c r="AK692" s="11"/>
    </row>
    <row r="693" ht="13.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89"/>
      <c r="AB693" s="11"/>
      <c r="AC693" s="264"/>
      <c r="AD693" s="11"/>
      <c r="AE693" s="11"/>
      <c r="AF693" s="11"/>
      <c r="AG693" s="11"/>
      <c r="AH693" s="11"/>
      <c r="AI693" s="11"/>
      <c r="AJ693" s="11"/>
      <c r="AK693" s="11"/>
    </row>
    <row r="694" ht="13.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89"/>
      <c r="AB694" s="11"/>
      <c r="AC694" s="264"/>
      <c r="AD694" s="11"/>
      <c r="AE694" s="11"/>
      <c r="AF694" s="11"/>
      <c r="AG694" s="11"/>
      <c r="AH694" s="11"/>
      <c r="AI694" s="11"/>
      <c r="AJ694" s="11"/>
      <c r="AK694" s="11"/>
    </row>
    <row r="695" ht="13.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89"/>
      <c r="AB695" s="11"/>
      <c r="AC695" s="264"/>
      <c r="AD695" s="11"/>
      <c r="AE695" s="11"/>
      <c r="AF695" s="11"/>
      <c r="AG695" s="11"/>
      <c r="AH695" s="11"/>
      <c r="AI695" s="11"/>
      <c r="AJ695" s="11"/>
      <c r="AK695" s="11"/>
    </row>
    <row r="696" ht="13.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89"/>
      <c r="AB696" s="11"/>
      <c r="AC696" s="264"/>
      <c r="AD696" s="11"/>
      <c r="AE696" s="11"/>
      <c r="AF696" s="11"/>
      <c r="AG696" s="11"/>
      <c r="AH696" s="11"/>
      <c r="AI696" s="11"/>
      <c r="AJ696" s="11"/>
      <c r="AK696" s="11"/>
    </row>
    <row r="697" ht="13.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89"/>
      <c r="AB697" s="11"/>
      <c r="AC697" s="264"/>
      <c r="AD697" s="11"/>
      <c r="AE697" s="11"/>
      <c r="AF697" s="11"/>
      <c r="AG697" s="11"/>
      <c r="AH697" s="11"/>
      <c r="AI697" s="11"/>
      <c r="AJ697" s="11"/>
      <c r="AK697" s="11"/>
    </row>
    <row r="698" ht="13.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89"/>
      <c r="AB698" s="11"/>
      <c r="AC698" s="264"/>
      <c r="AD698" s="11"/>
      <c r="AE698" s="11"/>
      <c r="AF698" s="11"/>
      <c r="AG698" s="11"/>
      <c r="AH698" s="11"/>
      <c r="AI698" s="11"/>
      <c r="AJ698" s="11"/>
      <c r="AK698" s="11"/>
    </row>
    <row r="699" ht="13.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89"/>
      <c r="AB699" s="11"/>
      <c r="AC699" s="264"/>
      <c r="AD699" s="11"/>
      <c r="AE699" s="11"/>
      <c r="AF699" s="11"/>
      <c r="AG699" s="11"/>
      <c r="AH699" s="11"/>
      <c r="AI699" s="11"/>
      <c r="AJ699" s="11"/>
      <c r="AK699" s="11"/>
    </row>
    <row r="700" ht="13.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89"/>
      <c r="AB700" s="11"/>
      <c r="AC700" s="264"/>
      <c r="AD700" s="11"/>
      <c r="AE700" s="11"/>
      <c r="AF700" s="11"/>
      <c r="AG700" s="11"/>
      <c r="AH700" s="11"/>
      <c r="AI700" s="11"/>
      <c r="AJ700" s="11"/>
      <c r="AK700" s="11"/>
    </row>
    <row r="701" ht="13.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89"/>
      <c r="AB701" s="11"/>
      <c r="AC701" s="264"/>
      <c r="AD701" s="11"/>
      <c r="AE701" s="11"/>
      <c r="AF701" s="11"/>
      <c r="AG701" s="11"/>
      <c r="AH701" s="11"/>
      <c r="AI701" s="11"/>
      <c r="AJ701" s="11"/>
      <c r="AK701" s="11"/>
    </row>
    <row r="702" ht="13.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89"/>
      <c r="AB702" s="11"/>
      <c r="AC702" s="264"/>
      <c r="AD702" s="11"/>
      <c r="AE702" s="11"/>
      <c r="AF702" s="11"/>
      <c r="AG702" s="11"/>
      <c r="AH702" s="11"/>
      <c r="AI702" s="11"/>
      <c r="AJ702" s="11"/>
      <c r="AK702" s="11"/>
    </row>
    <row r="703" ht="13.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89"/>
      <c r="AB703" s="11"/>
      <c r="AC703" s="264"/>
      <c r="AD703" s="11"/>
      <c r="AE703" s="11"/>
      <c r="AF703" s="11"/>
      <c r="AG703" s="11"/>
      <c r="AH703" s="11"/>
      <c r="AI703" s="11"/>
      <c r="AJ703" s="11"/>
      <c r="AK703" s="11"/>
    </row>
    <row r="704" ht="13.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89"/>
      <c r="AB704" s="11"/>
      <c r="AC704" s="264"/>
      <c r="AD704" s="11"/>
      <c r="AE704" s="11"/>
      <c r="AF704" s="11"/>
      <c r="AG704" s="11"/>
      <c r="AH704" s="11"/>
      <c r="AI704" s="11"/>
      <c r="AJ704" s="11"/>
      <c r="AK704" s="11"/>
    </row>
    <row r="705" ht="13.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89"/>
      <c r="AB705" s="11"/>
      <c r="AC705" s="264"/>
      <c r="AD705" s="11"/>
      <c r="AE705" s="11"/>
      <c r="AF705" s="11"/>
      <c r="AG705" s="11"/>
      <c r="AH705" s="11"/>
      <c r="AI705" s="11"/>
      <c r="AJ705" s="11"/>
      <c r="AK705" s="11"/>
    </row>
    <row r="706" ht="13.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89"/>
      <c r="AB706" s="11"/>
      <c r="AC706" s="264"/>
      <c r="AD706" s="11"/>
      <c r="AE706" s="11"/>
      <c r="AF706" s="11"/>
      <c r="AG706" s="11"/>
      <c r="AH706" s="11"/>
      <c r="AI706" s="11"/>
      <c r="AJ706" s="11"/>
      <c r="AK706" s="11"/>
    </row>
    <row r="707" ht="13.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89"/>
      <c r="AB707" s="11"/>
      <c r="AC707" s="264"/>
      <c r="AD707" s="11"/>
      <c r="AE707" s="11"/>
      <c r="AF707" s="11"/>
      <c r="AG707" s="11"/>
      <c r="AH707" s="11"/>
      <c r="AI707" s="11"/>
      <c r="AJ707" s="11"/>
      <c r="AK707" s="11"/>
    </row>
    <row r="708" ht="13.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89"/>
      <c r="AB708" s="11"/>
      <c r="AC708" s="264"/>
      <c r="AD708" s="11"/>
      <c r="AE708" s="11"/>
      <c r="AF708" s="11"/>
      <c r="AG708" s="11"/>
      <c r="AH708" s="11"/>
      <c r="AI708" s="11"/>
      <c r="AJ708" s="11"/>
      <c r="AK708" s="11"/>
    </row>
    <row r="709" ht="13.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89"/>
      <c r="AB709" s="11"/>
      <c r="AC709" s="264"/>
      <c r="AD709" s="11"/>
      <c r="AE709" s="11"/>
      <c r="AF709" s="11"/>
      <c r="AG709" s="11"/>
      <c r="AH709" s="11"/>
      <c r="AI709" s="11"/>
      <c r="AJ709" s="11"/>
      <c r="AK709" s="11"/>
    </row>
    <row r="710" ht="13.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89"/>
      <c r="AB710" s="11"/>
      <c r="AC710" s="264"/>
      <c r="AD710" s="11"/>
      <c r="AE710" s="11"/>
      <c r="AF710" s="11"/>
      <c r="AG710" s="11"/>
      <c r="AH710" s="11"/>
      <c r="AI710" s="11"/>
      <c r="AJ710" s="11"/>
      <c r="AK710" s="11"/>
    </row>
    <row r="711" ht="13.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89"/>
      <c r="AB711" s="11"/>
      <c r="AC711" s="264"/>
      <c r="AD711" s="11"/>
      <c r="AE711" s="11"/>
      <c r="AF711" s="11"/>
      <c r="AG711" s="11"/>
      <c r="AH711" s="11"/>
      <c r="AI711" s="11"/>
      <c r="AJ711" s="11"/>
      <c r="AK711" s="11"/>
    </row>
    <row r="712" ht="13.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89"/>
      <c r="AB712" s="11"/>
      <c r="AC712" s="264"/>
      <c r="AD712" s="11"/>
      <c r="AE712" s="11"/>
      <c r="AF712" s="11"/>
      <c r="AG712" s="11"/>
      <c r="AH712" s="11"/>
      <c r="AI712" s="11"/>
      <c r="AJ712" s="11"/>
      <c r="AK712" s="11"/>
    </row>
    <row r="713" ht="13.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89"/>
      <c r="AB713" s="11"/>
      <c r="AC713" s="264"/>
      <c r="AD713" s="11"/>
      <c r="AE713" s="11"/>
      <c r="AF713" s="11"/>
      <c r="AG713" s="11"/>
      <c r="AH713" s="11"/>
      <c r="AI713" s="11"/>
      <c r="AJ713" s="11"/>
      <c r="AK713" s="11"/>
    </row>
    <row r="714" ht="13.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89"/>
      <c r="AB714" s="11"/>
      <c r="AC714" s="264"/>
      <c r="AD714" s="11"/>
      <c r="AE714" s="11"/>
      <c r="AF714" s="11"/>
      <c r="AG714" s="11"/>
      <c r="AH714" s="11"/>
      <c r="AI714" s="11"/>
      <c r="AJ714" s="11"/>
      <c r="AK714" s="11"/>
    </row>
    <row r="715" ht="13.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89"/>
      <c r="AB715" s="11"/>
      <c r="AC715" s="264"/>
      <c r="AD715" s="11"/>
      <c r="AE715" s="11"/>
      <c r="AF715" s="11"/>
      <c r="AG715" s="11"/>
      <c r="AH715" s="11"/>
      <c r="AI715" s="11"/>
      <c r="AJ715" s="11"/>
      <c r="AK715" s="11"/>
    </row>
    <row r="716" ht="13.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89"/>
      <c r="AB716" s="11"/>
      <c r="AC716" s="264"/>
      <c r="AD716" s="11"/>
      <c r="AE716" s="11"/>
      <c r="AF716" s="11"/>
      <c r="AG716" s="11"/>
      <c r="AH716" s="11"/>
      <c r="AI716" s="11"/>
      <c r="AJ716" s="11"/>
      <c r="AK716" s="11"/>
    </row>
    <row r="717" ht="13.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89"/>
      <c r="AB717" s="11"/>
      <c r="AC717" s="264"/>
      <c r="AD717" s="11"/>
      <c r="AE717" s="11"/>
      <c r="AF717" s="11"/>
      <c r="AG717" s="11"/>
      <c r="AH717" s="11"/>
      <c r="AI717" s="11"/>
      <c r="AJ717" s="11"/>
      <c r="AK717" s="11"/>
    </row>
    <row r="718" ht="13.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89"/>
      <c r="AB718" s="11"/>
      <c r="AC718" s="264"/>
      <c r="AD718" s="11"/>
      <c r="AE718" s="11"/>
      <c r="AF718" s="11"/>
      <c r="AG718" s="11"/>
      <c r="AH718" s="11"/>
      <c r="AI718" s="11"/>
      <c r="AJ718" s="11"/>
      <c r="AK718" s="11"/>
    </row>
    <row r="719" ht="13.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89"/>
      <c r="AB719" s="11"/>
      <c r="AC719" s="264"/>
      <c r="AD719" s="11"/>
      <c r="AE719" s="11"/>
      <c r="AF719" s="11"/>
      <c r="AG719" s="11"/>
      <c r="AH719" s="11"/>
      <c r="AI719" s="11"/>
      <c r="AJ719" s="11"/>
      <c r="AK719" s="11"/>
    </row>
    <row r="720" ht="13.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89"/>
      <c r="AB720" s="11"/>
      <c r="AC720" s="264"/>
      <c r="AD720" s="11"/>
      <c r="AE720" s="11"/>
      <c r="AF720" s="11"/>
      <c r="AG720" s="11"/>
      <c r="AH720" s="11"/>
      <c r="AI720" s="11"/>
      <c r="AJ720" s="11"/>
      <c r="AK720" s="11"/>
    </row>
    <row r="721" ht="13.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89"/>
      <c r="AB721" s="11"/>
      <c r="AC721" s="264"/>
      <c r="AD721" s="11"/>
      <c r="AE721" s="11"/>
      <c r="AF721" s="11"/>
      <c r="AG721" s="11"/>
      <c r="AH721" s="11"/>
      <c r="AI721" s="11"/>
      <c r="AJ721" s="11"/>
      <c r="AK721" s="11"/>
    </row>
    <row r="722" ht="13.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89"/>
      <c r="AB722" s="11"/>
      <c r="AC722" s="264"/>
      <c r="AD722" s="11"/>
      <c r="AE722" s="11"/>
      <c r="AF722" s="11"/>
      <c r="AG722" s="11"/>
      <c r="AH722" s="11"/>
      <c r="AI722" s="11"/>
      <c r="AJ722" s="11"/>
      <c r="AK722" s="11"/>
    </row>
    <row r="723" ht="13.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89"/>
      <c r="AB723" s="11"/>
      <c r="AC723" s="264"/>
      <c r="AD723" s="11"/>
      <c r="AE723" s="11"/>
      <c r="AF723" s="11"/>
      <c r="AG723" s="11"/>
      <c r="AH723" s="11"/>
      <c r="AI723" s="11"/>
      <c r="AJ723" s="11"/>
      <c r="AK723" s="11"/>
    </row>
    <row r="724" ht="13.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89"/>
      <c r="AB724" s="11"/>
      <c r="AC724" s="264"/>
      <c r="AD724" s="11"/>
      <c r="AE724" s="11"/>
      <c r="AF724" s="11"/>
      <c r="AG724" s="11"/>
      <c r="AH724" s="11"/>
      <c r="AI724" s="11"/>
      <c r="AJ724" s="11"/>
      <c r="AK724" s="11"/>
    </row>
    <row r="725" ht="13.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89"/>
      <c r="AB725" s="11"/>
      <c r="AC725" s="264"/>
      <c r="AD725" s="11"/>
      <c r="AE725" s="11"/>
      <c r="AF725" s="11"/>
      <c r="AG725" s="11"/>
      <c r="AH725" s="11"/>
      <c r="AI725" s="11"/>
      <c r="AJ725" s="11"/>
      <c r="AK725" s="11"/>
    </row>
    <row r="726" ht="13.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89"/>
      <c r="AB726" s="11"/>
      <c r="AC726" s="264"/>
      <c r="AD726" s="11"/>
      <c r="AE726" s="11"/>
      <c r="AF726" s="11"/>
      <c r="AG726" s="11"/>
      <c r="AH726" s="11"/>
      <c r="AI726" s="11"/>
      <c r="AJ726" s="11"/>
      <c r="AK726" s="11"/>
    </row>
    <row r="727" ht="13.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89"/>
      <c r="AB727" s="11"/>
      <c r="AC727" s="264"/>
      <c r="AD727" s="11"/>
      <c r="AE727" s="11"/>
      <c r="AF727" s="11"/>
      <c r="AG727" s="11"/>
      <c r="AH727" s="11"/>
      <c r="AI727" s="11"/>
      <c r="AJ727" s="11"/>
      <c r="AK727" s="11"/>
    </row>
    <row r="728" ht="13.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89"/>
      <c r="AB728" s="11"/>
      <c r="AC728" s="264"/>
      <c r="AD728" s="11"/>
      <c r="AE728" s="11"/>
      <c r="AF728" s="11"/>
      <c r="AG728" s="11"/>
      <c r="AH728" s="11"/>
      <c r="AI728" s="11"/>
      <c r="AJ728" s="11"/>
      <c r="AK728" s="11"/>
    </row>
    <row r="729" ht="13.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89"/>
      <c r="AB729" s="11"/>
      <c r="AC729" s="264"/>
      <c r="AD729" s="11"/>
      <c r="AE729" s="11"/>
      <c r="AF729" s="11"/>
      <c r="AG729" s="11"/>
      <c r="AH729" s="11"/>
      <c r="AI729" s="11"/>
      <c r="AJ729" s="11"/>
      <c r="AK729" s="11"/>
    </row>
    <row r="730" ht="13.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89"/>
      <c r="AB730" s="11"/>
      <c r="AC730" s="264"/>
      <c r="AD730" s="11"/>
      <c r="AE730" s="11"/>
      <c r="AF730" s="11"/>
      <c r="AG730" s="11"/>
      <c r="AH730" s="11"/>
      <c r="AI730" s="11"/>
      <c r="AJ730" s="11"/>
      <c r="AK730" s="11"/>
    </row>
    <row r="731" ht="13.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89"/>
      <c r="AB731" s="11"/>
      <c r="AC731" s="264"/>
      <c r="AD731" s="11"/>
      <c r="AE731" s="11"/>
      <c r="AF731" s="11"/>
      <c r="AG731" s="11"/>
      <c r="AH731" s="11"/>
      <c r="AI731" s="11"/>
      <c r="AJ731" s="11"/>
      <c r="AK731" s="11"/>
    </row>
    <row r="732" ht="13.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89"/>
      <c r="AB732" s="11"/>
      <c r="AC732" s="264"/>
      <c r="AD732" s="11"/>
      <c r="AE732" s="11"/>
      <c r="AF732" s="11"/>
      <c r="AG732" s="11"/>
      <c r="AH732" s="11"/>
      <c r="AI732" s="11"/>
      <c r="AJ732" s="11"/>
      <c r="AK732" s="11"/>
    </row>
    <row r="733" ht="13.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89"/>
      <c r="AB733" s="11"/>
      <c r="AC733" s="264"/>
      <c r="AD733" s="11"/>
      <c r="AE733" s="11"/>
      <c r="AF733" s="11"/>
      <c r="AG733" s="11"/>
      <c r="AH733" s="11"/>
      <c r="AI733" s="11"/>
      <c r="AJ733" s="11"/>
      <c r="AK733" s="11"/>
    </row>
    <row r="734" ht="13.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89"/>
      <c r="AB734" s="11"/>
      <c r="AC734" s="264"/>
      <c r="AD734" s="11"/>
      <c r="AE734" s="11"/>
      <c r="AF734" s="11"/>
      <c r="AG734" s="11"/>
      <c r="AH734" s="11"/>
      <c r="AI734" s="11"/>
      <c r="AJ734" s="11"/>
      <c r="AK734" s="11"/>
    </row>
    <row r="735" ht="13.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89"/>
      <c r="AB735" s="11"/>
      <c r="AC735" s="264"/>
      <c r="AD735" s="11"/>
      <c r="AE735" s="11"/>
      <c r="AF735" s="11"/>
      <c r="AG735" s="11"/>
      <c r="AH735" s="11"/>
      <c r="AI735" s="11"/>
      <c r="AJ735" s="11"/>
      <c r="AK735" s="11"/>
    </row>
    <row r="736" ht="13.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89"/>
      <c r="AB736" s="11"/>
      <c r="AC736" s="264"/>
      <c r="AD736" s="11"/>
      <c r="AE736" s="11"/>
      <c r="AF736" s="11"/>
      <c r="AG736" s="11"/>
      <c r="AH736" s="11"/>
      <c r="AI736" s="11"/>
      <c r="AJ736" s="11"/>
      <c r="AK736" s="11"/>
    </row>
    <row r="737" ht="13.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89"/>
      <c r="AB737" s="11"/>
      <c r="AC737" s="264"/>
      <c r="AD737" s="11"/>
      <c r="AE737" s="11"/>
      <c r="AF737" s="11"/>
      <c r="AG737" s="11"/>
      <c r="AH737" s="11"/>
      <c r="AI737" s="11"/>
      <c r="AJ737" s="11"/>
      <c r="AK737" s="11"/>
    </row>
    <row r="738" ht="13.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89"/>
      <c r="AB738" s="11"/>
      <c r="AC738" s="264"/>
      <c r="AD738" s="11"/>
      <c r="AE738" s="11"/>
      <c r="AF738" s="11"/>
      <c r="AG738" s="11"/>
      <c r="AH738" s="11"/>
      <c r="AI738" s="11"/>
      <c r="AJ738" s="11"/>
      <c r="AK738" s="11"/>
    </row>
    <row r="739" ht="13.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89"/>
      <c r="AB739" s="11"/>
      <c r="AC739" s="264"/>
      <c r="AD739" s="11"/>
      <c r="AE739" s="11"/>
      <c r="AF739" s="11"/>
      <c r="AG739" s="11"/>
      <c r="AH739" s="11"/>
      <c r="AI739" s="11"/>
      <c r="AJ739" s="11"/>
      <c r="AK739" s="11"/>
    </row>
    <row r="740" ht="13.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89"/>
      <c r="AB740" s="11"/>
      <c r="AC740" s="264"/>
      <c r="AD740" s="11"/>
      <c r="AE740" s="11"/>
      <c r="AF740" s="11"/>
      <c r="AG740" s="11"/>
      <c r="AH740" s="11"/>
      <c r="AI740" s="11"/>
      <c r="AJ740" s="11"/>
      <c r="AK740" s="11"/>
    </row>
    <row r="741" ht="13.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89"/>
      <c r="AB741" s="11"/>
      <c r="AC741" s="264"/>
      <c r="AD741" s="11"/>
      <c r="AE741" s="11"/>
      <c r="AF741" s="11"/>
      <c r="AG741" s="11"/>
      <c r="AH741" s="11"/>
      <c r="AI741" s="11"/>
      <c r="AJ741" s="11"/>
      <c r="AK741" s="11"/>
    </row>
    <row r="742" ht="13.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89"/>
      <c r="AB742" s="11"/>
      <c r="AC742" s="264"/>
      <c r="AD742" s="11"/>
      <c r="AE742" s="11"/>
      <c r="AF742" s="11"/>
      <c r="AG742" s="11"/>
      <c r="AH742" s="11"/>
      <c r="AI742" s="11"/>
      <c r="AJ742" s="11"/>
      <c r="AK742" s="11"/>
    </row>
    <row r="743" ht="13.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89"/>
      <c r="AB743" s="11"/>
      <c r="AC743" s="264"/>
      <c r="AD743" s="11"/>
      <c r="AE743" s="11"/>
      <c r="AF743" s="11"/>
      <c r="AG743" s="11"/>
      <c r="AH743" s="11"/>
      <c r="AI743" s="11"/>
      <c r="AJ743" s="11"/>
      <c r="AK743" s="11"/>
    </row>
    <row r="744" ht="13.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89"/>
      <c r="AB744" s="11"/>
      <c r="AC744" s="264"/>
      <c r="AD744" s="11"/>
      <c r="AE744" s="11"/>
      <c r="AF744" s="11"/>
      <c r="AG744" s="11"/>
      <c r="AH744" s="11"/>
      <c r="AI744" s="11"/>
      <c r="AJ744" s="11"/>
      <c r="AK744" s="11"/>
    </row>
    <row r="745" ht="13.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89"/>
      <c r="AB745" s="11"/>
      <c r="AC745" s="264"/>
      <c r="AD745" s="11"/>
      <c r="AE745" s="11"/>
      <c r="AF745" s="11"/>
      <c r="AG745" s="11"/>
      <c r="AH745" s="11"/>
      <c r="AI745" s="11"/>
      <c r="AJ745" s="11"/>
      <c r="AK745" s="11"/>
    </row>
    <row r="746" ht="13.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89"/>
      <c r="AB746" s="11"/>
      <c r="AC746" s="264"/>
      <c r="AD746" s="11"/>
      <c r="AE746" s="11"/>
      <c r="AF746" s="11"/>
      <c r="AG746" s="11"/>
      <c r="AH746" s="11"/>
      <c r="AI746" s="11"/>
      <c r="AJ746" s="11"/>
      <c r="AK746" s="11"/>
    </row>
    <row r="747" ht="13.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89"/>
      <c r="AB747" s="11"/>
      <c r="AC747" s="264"/>
      <c r="AD747" s="11"/>
      <c r="AE747" s="11"/>
      <c r="AF747" s="11"/>
      <c r="AG747" s="11"/>
      <c r="AH747" s="11"/>
      <c r="AI747" s="11"/>
      <c r="AJ747" s="11"/>
      <c r="AK747" s="11"/>
    </row>
    <row r="748" ht="13.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89"/>
      <c r="AB748" s="11"/>
      <c r="AC748" s="264"/>
      <c r="AD748" s="11"/>
      <c r="AE748" s="11"/>
      <c r="AF748" s="11"/>
      <c r="AG748" s="11"/>
      <c r="AH748" s="11"/>
      <c r="AI748" s="11"/>
      <c r="AJ748" s="11"/>
      <c r="AK748" s="11"/>
    </row>
    <row r="749" ht="13.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89"/>
      <c r="AB749" s="11"/>
      <c r="AC749" s="264"/>
      <c r="AD749" s="11"/>
      <c r="AE749" s="11"/>
      <c r="AF749" s="11"/>
      <c r="AG749" s="11"/>
      <c r="AH749" s="11"/>
      <c r="AI749" s="11"/>
      <c r="AJ749" s="11"/>
      <c r="AK749" s="11"/>
    </row>
    <row r="750" ht="13.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89"/>
      <c r="AB750" s="11"/>
      <c r="AC750" s="264"/>
      <c r="AD750" s="11"/>
      <c r="AE750" s="11"/>
      <c r="AF750" s="11"/>
      <c r="AG750" s="11"/>
      <c r="AH750" s="11"/>
      <c r="AI750" s="11"/>
      <c r="AJ750" s="11"/>
      <c r="AK750" s="11"/>
    </row>
    <row r="751" ht="13.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89"/>
      <c r="AB751" s="11"/>
      <c r="AC751" s="264"/>
      <c r="AD751" s="11"/>
      <c r="AE751" s="11"/>
      <c r="AF751" s="11"/>
      <c r="AG751" s="11"/>
      <c r="AH751" s="11"/>
      <c r="AI751" s="11"/>
      <c r="AJ751" s="11"/>
      <c r="AK751" s="11"/>
    </row>
    <row r="752" ht="13.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89"/>
      <c r="AB752" s="11"/>
      <c r="AC752" s="264"/>
      <c r="AD752" s="11"/>
      <c r="AE752" s="11"/>
      <c r="AF752" s="11"/>
      <c r="AG752" s="11"/>
      <c r="AH752" s="11"/>
      <c r="AI752" s="11"/>
      <c r="AJ752" s="11"/>
      <c r="AK752" s="11"/>
    </row>
    <row r="753" ht="13.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89"/>
      <c r="AB753" s="11"/>
      <c r="AC753" s="264"/>
      <c r="AD753" s="11"/>
      <c r="AE753" s="11"/>
      <c r="AF753" s="11"/>
      <c r="AG753" s="11"/>
      <c r="AH753" s="11"/>
      <c r="AI753" s="11"/>
      <c r="AJ753" s="11"/>
      <c r="AK753" s="11"/>
    </row>
    <row r="754" ht="13.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89"/>
      <c r="AB754" s="11"/>
      <c r="AC754" s="264"/>
      <c r="AD754" s="11"/>
      <c r="AE754" s="11"/>
      <c r="AF754" s="11"/>
      <c r="AG754" s="11"/>
      <c r="AH754" s="11"/>
      <c r="AI754" s="11"/>
      <c r="AJ754" s="11"/>
      <c r="AK754" s="11"/>
    </row>
    <row r="755" ht="13.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89"/>
      <c r="AB755" s="11"/>
      <c r="AC755" s="264"/>
      <c r="AD755" s="11"/>
      <c r="AE755" s="11"/>
      <c r="AF755" s="11"/>
      <c r="AG755" s="11"/>
      <c r="AH755" s="11"/>
      <c r="AI755" s="11"/>
      <c r="AJ755" s="11"/>
      <c r="AK755" s="11"/>
    </row>
    <row r="756" ht="13.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89"/>
      <c r="AB756" s="11"/>
      <c r="AC756" s="264"/>
      <c r="AD756" s="11"/>
      <c r="AE756" s="11"/>
      <c r="AF756" s="11"/>
      <c r="AG756" s="11"/>
      <c r="AH756" s="11"/>
      <c r="AI756" s="11"/>
      <c r="AJ756" s="11"/>
      <c r="AK756" s="11"/>
    </row>
    <row r="757" ht="13.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89"/>
      <c r="AB757" s="11"/>
      <c r="AC757" s="264"/>
      <c r="AD757" s="11"/>
      <c r="AE757" s="11"/>
      <c r="AF757" s="11"/>
      <c r="AG757" s="11"/>
      <c r="AH757" s="11"/>
      <c r="AI757" s="11"/>
      <c r="AJ757" s="11"/>
      <c r="AK757" s="11"/>
    </row>
    <row r="758" ht="13.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89"/>
      <c r="AB758" s="11"/>
      <c r="AC758" s="264"/>
      <c r="AD758" s="11"/>
      <c r="AE758" s="11"/>
      <c r="AF758" s="11"/>
      <c r="AG758" s="11"/>
      <c r="AH758" s="11"/>
      <c r="AI758" s="11"/>
      <c r="AJ758" s="11"/>
      <c r="AK758" s="11"/>
    </row>
    <row r="759" ht="13.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89"/>
      <c r="AB759" s="11"/>
      <c r="AC759" s="264"/>
      <c r="AD759" s="11"/>
      <c r="AE759" s="11"/>
      <c r="AF759" s="11"/>
      <c r="AG759" s="11"/>
      <c r="AH759" s="11"/>
      <c r="AI759" s="11"/>
      <c r="AJ759" s="11"/>
      <c r="AK759" s="11"/>
    </row>
    <row r="760" ht="13.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89"/>
      <c r="AB760" s="11"/>
      <c r="AC760" s="264"/>
      <c r="AD760" s="11"/>
      <c r="AE760" s="11"/>
      <c r="AF760" s="11"/>
      <c r="AG760" s="11"/>
      <c r="AH760" s="11"/>
      <c r="AI760" s="11"/>
      <c r="AJ760" s="11"/>
      <c r="AK760" s="11"/>
    </row>
    <row r="761" ht="13.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89"/>
      <c r="AB761" s="11"/>
      <c r="AC761" s="264"/>
      <c r="AD761" s="11"/>
      <c r="AE761" s="11"/>
      <c r="AF761" s="11"/>
      <c r="AG761" s="11"/>
      <c r="AH761" s="11"/>
      <c r="AI761" s="11"/>
      <c r="AJ761" s="11"/>
      <c r="AK761" s="11"/>
    </row>
    <row r="762" ht="13.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89"/>
      <c r="AB762" s="11"/>
      <c r="AC762" s="264"/>
      <c r="AD762" s="11"/>
      <c r="AE762" s="11"/>
      <c r="AF762" s="11"/>
      <c r="AG762" s="11"/>
      <c r="AH762" s="11"/>
      <c r="AI762" s="11"/>
      <c r="AJ762" s="11"/>
      <c r="AK762" s="11"/>
    </row>
    <row r="763" ht="13.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89"/>
      <c r="AB763" s="11"/>
      <c r="AC763" s="264"/>
      <c r="AD763" s="11"/>
      <c r="AE763" s="11"/>
      <c r="AF763" s="11"/>
      <c r="AG763" s="11"/>
      <c r="AH763" s="11"/>
      <c r="AI763" s="11"/>
      <c r="AJ763" s="11"/>
      <c r="AK763" s="11"/>
    </row>
    <row r="764" ht="13.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89"/>
      <c r="AB764" s="11"/>
      <c r="AC764" s="264"/>
      <c r="AD764" s="11"/>
      <c r="AE764" s="11"/>
      <c r="AF764" s="11"/>
      <c r="AG764" s="11"/>
      <c r="AH764" s="11"/>
      <c r="AI764" s="11"/>
      <c r="AJ764" s="11"/>
      <c r="AK764" s="11"/>
    </row>
    <row r="765" ht="13.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89"/>
      <c r="AB765" s="11"/>
      <c r="AC765" s="264"/>
      <c r="AD765" s="11"/>
      <c r="AE765" s="11"/>
      <c r="AF765" s="11"/>
      <c r="AG765" s="11"/>
      <c r="AH765" s="11"/>
      <c r="AI765" s="11"/>
      <c r="AJ765" s="11"/>
      <c r="AK765" s="11"/>
    </row>
    <row r="766" ht="13.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89"/>
      <c r="AB766" s="11"/>
      <c r="AC766" s="264"/>
      <c r="AD766" s="11"/>
      <c r="AE766" s="11"/>
      <c r="AF766" s="11"/>
      <c r="AG766" s="11"/>
      <c r="AH766" s="11"/>
      <c r="AI766" s="11"/>
      <c r="AJ766" s="11"/>
      <c r="AK766" s="11"/>
    </row>
    <row r="767" ht="13.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89"/>
      <c r="AB767" s="11"/>
      <c r="AC767" s="264"/>
      <c r="AD767" s="11"/>
      <c r="AE767" s="11"/>
      <c r="AF767" s="11"/>
      <c r="AG767" s="11"/>
      <c r="AH767" s="11"/>
      <c r="AI767" s="11"/>
      <c r="AJ767" s="11"/>
      <c r="AK767" s="11"/>
    </row>
    <row r="768" ht="13.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89"/>
      <c r="AB768" s="11"/>
      <c r="AC768" s="264"/>
      <c r="AD768" s="11"/>
      <c r="AE768" s="11"/>
      <c r="AF768" s="11"/>
      <c r="AG768" s="11"/>
      <c r="AH768" s="11"/>
      <c r="AI768" s="11"/>
      <c r="AJ768" s="11"/>
      <c r="AK768" s="11"/>
    </row>
    <row r="769" ht="13.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89"/>
      <c r="AB769" s="11"/>
      <c r="AC769" s="264"/>
      <c r="AD769" s="11"/>
      <c r="AE769" s="11"/>
      <c r="AF769" s="11"/>
      <c r="AG769" s="11"/>
      <c r="AH769" s="11"/>
      <c r="AI769" s="11"/>
      <c r="AJ769" s="11"/>
      <c r="AK769" s="11"/>
    </row>
    <row r="770" ht="13.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89"/>
      <c r="AB770" s="11"/>
      <c r="AC770" s="264"/>
      <c r="AD770" s="11"/>
      <c r="AE770" s="11"/>
      <c r="AF770" s="11"/>
      <c r="AG770" s="11"/>
      <c r="AH770" s="11"/>
      <c r="AI770" s="11"/>
      <c r="AJ770" s="11"/>
      <c r="AK770" s="11"/>
    </row>
    <row r="771" ht="13.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89"/>
      <c r="AB771" s="11"/>
      <c r="AC771" s="264"/>
      <c r="AD771" s="11"/>
      <c r="AE771" s="11"/>
      <c r="AF771" s="11"/>
      <c r="AG771" s="11"/>
      <c r="AH771" s="11"/>
      <c r="AI771" s="11"/>
      <c r="AJ771" s="11"/>
      <c r="AK771" s="11"/>
    </row>
    <row r="772" ht="13.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89"/>
      <c r="AB772" s="11"/>
      <c r="AC772" s="264"/>
      <c r="AD772" s="11"/>
      <c r="AE772" s="11"/>
      <c r="AF772" s="11"/>
      <c r="AG772" s="11"/>
      <c r="AH772" s="11"/>
      <c r="AI772" s="11"/>
      <c r="AJ772" s="11"/>
      <c r="AK772" s="11"/>
    </row>
    <row r="773" ht="13.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89"/>
      <c r="AB773" s="11"/>
      <c r="AC773" s="264"/>
      <c r="AD773" s="11"/>
      <c r="AE773" s="11"/>
      <c r="AF773" s="11"/>
      <c r="AG773" s="11"/>
      <c r="AH773" s="11"/>
      <c r="AI773" s="11"/>
      <c r="AJ773" s="11"/>
      <c r="AK773" s="11"/>
    </row>
    <row r="774" ht="13.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89"/>
      <c r="AB774" s="11"/>
      <c r="AC774" s="264"/>
      <c r="AD774" s="11"/>
      <c r="AE774" s="11"/>
      <c r="AF774" s="11"/>
      <c r="AG774" s="11"/>
      <c r="AH774" s="11"/>
      <c r="AI774" s="11"/>
      <c r="AJ774" s="11"/>
      <c r="AK774" s="11"/>
    </row>
    <row r="775" ht="13.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89"/>
      <c r="AB775" s="11"/>
      <c r="AC775" s="264"/>
      <c r="AD775" s="11"/>
      <c r="AE775" s="11"/>
      <c r="AF775" s="11"/>
      <c r="AG775" s="11"/>
      <c r="AH775" s="11"/>
      <c r="AI775" s="11"/>
      <c r="AJ775" s="11"/>
      <c r="AK775" s="11"/>
    </row>
    <row r="776" ht="13.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89"/>
      <c r="AB776" s="11"/>
      <c r="AC776" s="264"/>
      <c r="AD776" s="11"/>
      <c r="AE776" s="11"/>
      <c r="AF776" s="11"/>
      <c r="AG776" s="11"/>
      <c r="AH776" s="11"/>
      <c r="AI776" s="11"/>
      <c r="AJ776" s="11"/>
      <c r="AK776" s="11"/>
    </row>
    <row r="777" ht="13.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89"/>
      <c r="AB777" s="11"/>
      <c r="AC777" s="264"/>
      <c r="AD777" s="11"/>
      <c r="AE777" s="11"/>
      <c r="AF777" s="11"/>
      <c r="AG777" s="11"/>
      <c r="AH777" s="11"/>
      <c r="AI777" s="11"/>
      <c r="AJ777" s="11"/>
      <c r="AK777" s="11"/>
    </row>
    <row r="778" ht="13.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89"/>
      <c r="AB778" s="11"/>
      <c r="AC778" s="264"/>
      <c r="AD778" s="11"/>
      <c r="AE778" s="11"/>
      <c r="AF778" s="11"/>
      <c r="AG778" s="11"/>
      <c r="AH778" s="11"/>
      <c r="AI778" s="11"/>
      <c r="AJ778" s="11"/>
      <c r="AK778" s="11"/>
    </row>
    <row r="779" ht="13.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89"/>
      <c r="AB779" s="11"/>
      <c r="AC779" s="264"/>
      <c r="AD779" s="11"/>
      <c r="AE779" s="11"/>
      <c r="AF779" s="11"/>
      <c r="AG779" s="11"/>
      <c r="AH779" s="11"/>
      <c r="AI779" s="11"/>
      <c r="AJ779" s="11"/>
      <c r="AK779" s="11"/>
    </row>
    <row r="780" ht="13.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89"/>
      <c r="AB780" s="11"/>
      <c r="AC780" s="264"/>
      <c r="AD780" s="11"/>
      <c r="AE780" s="11"/>
      <c r="AF780" s="11"/>
      <c r="AG780" s="11"/>
      <c r="AH780" s="11"/>
      <c r="AI780" s="11"/>
      <c r="AJ780" s="11"/>
      <c r="AK780" s="11"/>
    </row>
    <row r="781" ht="13.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89"/>
      <c r="AB781" s="11"/>
      <c r="AC781" s="264"/>
      <c r="AD781" s="11"/>
      <c r="AE781" s="11"/>
      <c r="AF781" s="11"/>
      <c r="AG781" s="11"/>
      <c r="AH781" s="11"/>
      <c r="AI781" s="11"/>
      <c r="AJ781" s="11"/>
      <c r="AK781" s="11"/>
    </row>
    <row r="782" ht="13.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89"/>
      <c r="AB782" s="11"/>
      <c r="AC782" s="264"/>
      <c r="AD782" s="11"/>
      <c r="AE782" s="11"/>
      <c r="AF782" s="11"/>
      <c r="AG782" s="11"/>
      <c r="AH782" s="11"/>
      <c r="AI782" s="11"/>
      <c r="AJ782" s="11"/>
      <c r="AK782" s="11"/>
    </row>
    <row r="783" ht="13.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89"/>
      <c r="AB783" s="11"/>
      <c r="AC783" s="264"/>
      <c r="AD783" s="11"/>
      <c r="AE783" s="11"/>
      <c r="AF783" s="11"/>
      <c r="AG783" s="11"/>
      <c r="AH783" s="11"/>
      <c r="AI783" s="11"/>
      <c r="AJ783" s="11"/>
      <c r="AK783" s="11"/>
    </row>
    <row r="784" ht="13.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89"/>
      <c r="AB784" s="11"/>
      <c r="AC784" s="264"/>
      <c r="AD784" s="11"/>
      <c r="AE784" s="11"/>
      <c r="AF784" s="11"/>
      <c r="AG784" s="11"/>
      <c r="AH784" s="11"/>
      <c r="AI784" s="11"/>
      <c r="AJ784" s="11"/>
      <c r="AK784" s="11"/>
    </row>
    <row r="785" ht="13.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89"/>
      <c r="AB785" s="11"/>
      <c r="AC785" s="264"/>
      <c r="AD785" s="11"/>
      <c r="AE785" s="11"/>
      <c r="AF785" s="11"/>
      <c r="AG785" s="11"/>
      <c r="AH785" s="11"/>
      <c r="AI785" s="11"/>
      <c r="AJ785" s="11"/>
      <c r="AK785" s="11"/>
    </row>
    <row r="786" ht="13.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89"/>
      <c r="AB786" s="11"/>
      <c r="AC786" s="264"/>
      <c r="AD786" s="11"/>
      <c r="AE786" s="11"/>
      <c r="AF786" s="11"/>
      <c r="AG786" s="11"/>
      <c r="AH786" s="11"/>
      <c r="AI786" s="11"/>
      <c r="AJ786" s="11"/>
      <c r="AK786" s="11"/>
    </row>
    <row r="787" ht="13.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89"/>
      <c r="AB787" s="11"/>
      <c r="AC787" s="264"/>
      <c r="AD787" s="11"/>
      <c r="AE787" s="11"/>
      <c r="AF787" s="11"/>
      <c r="AG787" s="11"/>
      <c r="AH787" s="11"/>
      <c r="AI787" s="11"/>
      <c r="AJ787" s="11"/>
      <c r="AK787" s="11"/>
    </row>
    <row r="788" ht="13.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89"/>
      <c r="AB788" s="11"/>
      <c r="AC788" s="264"/>
      <c r="AD788" s="11"/>
      <c r="AE788" s="11"/>
      <c r="AF788" s="11"/>
      <c r="AG788" s="11"/>
      <c r="AH788" s="11"/>
      <c r="AI788" s="11"/>
      <c r="AJ788" s="11"/>
      <c r="AK788" s="11"/>
    </row>
    <row r="789" ht="13.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89"/>
      <c r="AB789" s="11"/>
      <c r="AC789" s="264"/>
      <c r="AD789" s="11"/>
      <c r="AE789" s="11"/>
      <c r="AF789" s="11"/>
      <c r="AG789" s="11"/>
      <c r="AH789" s="11"/>
      <c r="AI789" s="11"/>
      <c r="AJ789" s="11"/>
      <c r="AK789" s="11"/>
    </row>
    <row r="790" ht="13.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89"/>
      <c r="AB790" s="11"/>
      <c r="AC790" s="264"/>
      <c r="AD790" s="11"/>
      <c r="AE790" s="11"/>
      <c r="AF790" s="11"/>
      <c r="AG790" s="11"/>
      <c r="AH790" s="11"/>
      <c r="AI790" s="11"/>
      <c r="AJ790" s="11"/>
      <c r="AK790" s="11"/>
    </row>
    <row r="791" ht="13.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89"/>
      <c r="AB791" s="11"/>
      <c r="AC791" s="264"/>
      <c r="AD791" s="11"/>
      <c r="AE791" s="11"/>
      <c r="AF791" s="11"/>
      <c r="AG791" s="11"/>
      <c r="AH791" s="11"/>
      <c r="AI791" s="11"/>
      <c r="AJ791" s="11"/>
      <c r="AK791" s="11"/>
    </row>
    <row r="792" ht="13.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89"/>
      <c r="AB792" s="11"/>
      <c r="AC792" s="264"/>
      <c r="AD792" s="11"/>
      <c r="AE792" s="11"/>
      <c r="AF792" s="11"/>
      <c r="AG792" s="11"/>
      <c r="AH792" s="11"/>
      <c r="AI792" s="11"/>
      <c r="AJ792" s="11"/>
      <c r="AK792" s="11"/>
    </row>
    <row r="793" ht="13.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89"/>
      <c r="AB793" s="11"/>
      <c r="AC793" s="264"/>
      <c r="AD793" s="11"/>
      <c r="AE793" s="11"/>
      <c r="AF793" s="11"/>
      <c r="AG793" s="11"/>
      <c r="AH793" s="11"/>
      <c r="AI793" s="11"/>
      <c r="AJ793" s="11"/>
      <c r="AK793" s="11"/>
    </row>
    <row r="794" ht="13.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89"/>
      <c r="AB794" s="11"/>
      <c r="AC794" s="264"/>
      <c r="AD794" s="11"/>
      <c r="AE794" s="11"/>
      <c r="AF794" s="11"/>
      <c r="AG794" s="11"/>
      <c r="AH794" s="11"/>
      <c r="AI794" s="11"/>
      <c r="AJ794" s="11"/>
      <c r="AK794" s="11"/>
    </row>
    <row r="795" ht="13.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89"/>
      <c r="AB795" s="11"/>
      <c r="AC795" s="264"/>
      <c r="AD795" s="11"/>
      <c r="AE795" s="11"/>
      <c r="AF795" s="11"/>
      <c r="AG795" s="11"/>
      <c r="AH795" s="11"/>
      <c r="AI795" s="11"/>
      <c r="AJ795" s="11"/>
      <c r="AK795" s="11"/>
    </row>
    <row r="796" ht="13.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89"/>
      <c r="AB796" s="11"/>
      <c r="AC796" s="264"/>
      <c r="AD796" s="11"/>
      <c r="AE796" s="11"/>
      <c r="AF796" s="11"/>
      <c r="AG796" s="11"/>
      <c r="AH796" s="11"/>
      <c r="AI796" s="11"/>
      <c r="AJ796" s="11"/>
      <c r="AK796" s="11"/>
    </row>
    <row r="797" ht="13.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89"/>
      <c r="AB797" s="11"/>
      <c r="AC797" s="264"/>
      <c r="AD797" s="11"/>
      <c r="AE797" s="11"/>
      <c r="AF797" s="11"/>
      <c r="AG797" s="11"/>
      <c r="AH797" s="11"/>
      <c r="AI797" s="11"/>
      <c r="AJ797" s="11"/>
      <c r="AK797" s="11"/>
    </row>
    <row r="798" ht="13.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89"/>
      <c r="AB798" s="11"/>
      <c r="AC798" s="264"/>
      <c r="AD798" s="11"/>
      <c r="AE798" s="11"/>
      <c r="AF798" s="11"/>
      <c r="AG798" s="11"/>
      <c r="AH798" s="11"/>
      <c r="AI798" s="11"/>
      <c r="AJ798" s="11"/>
      <c r="AK798" s="11"/>
    </row>
    <row r="799" ht="13.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89"/>
      <c r="AB799" s="11"/>
      <c r="AC799" s="264"/>
      <c r="AD799" s="11"/>
      <c r="AE799" s="11"/>
      <c r="AF799" s="11"/>
      <c r="AG799" s="11"/>
      <c r="AH799" s="11"/>
      <c r="AI799" s="11"/>
      <c r="AJ799" s="11"/>
      <c r="AK799" s="11"/>
    </row>
    <row r="800" ht="13.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89"/>
      <c r="AB800" s="11"/>
      <c r="AC800" s="264"/>
      <c r="AD800" s="11"/>
      <c r="AE800" s="11"/>
      <c r="AF800" s="11"/>
      <c r="AG800" s="11"/>
      <c r="AH800" s="11"/>
      <c r="AI800" s="11"/>
      <c r="AJ800" s="11"/>
      <c r="AK800" s="11"/>
    </row>
    <row r="801" ht="13.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89"/>
      <c r="AB801" s="11"/>
      <c r="AC801" s="264"/>
      <c r="AD801" s="11"/>
      <c r="AE801" s="11"/>
      <c r="AF801" s="11"/>
      <c r="AG801" s="11"/>
      <c r="AH801" s="11"/>
      <c r="AI801" s="11"/>
      <c r="AJ801" s="11"/>
      <c r="AK801" s="11"/>
    </row>
    <row r="802" ht="13.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89"/>
      <c r="AB802" s="11"/>
      <c r="AC802" s="264"/>
      <c r="AD802" s="11"/>
      <c r="AE802" s="11"/>
      <c r="AF802" s="11"/>
      <c r="AG802" s="11"/>
      <c r="AH802" s="11"/>
      <c r="AI802" s="11"/>
      <c r="AJ802" s="11"/>
      <c r="AK802" s="11"/>
    </row>
    <row r="803" ht="13.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89"/>
      <c r="AB803" s="11"/>
      <c r="AC803" s="264"/>
      <c r="AD803" s="11"/>
      <c r="AE803" s="11"/>
      <c r="AF803" s="11"/>
      <c r="AG803" s="11"/>
      <c r="AH803" s="11"/>
      <c r="AI803" s="11"/>
      <c r="AJ803" s="11"/>
      <c r="AK803" s="11"/>
    </row>
    <row r="804" ht="13.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89"/>
      <c r="AB804" s="11"/>
      <c r="AC804" s="264"/>
      <c r="AD804" s="11"/>
      <c r="AE804" s="11"/>
      <c r="AF804" s="11"/>
      <c r="AG804" s="11"/>
      <c r="AH804" s="11"/>
      <c r="AI804" s="11"/>
      <c r="AJ804" s="11"/>
      <c r="AK804" s="11"/>
    </row>
    <row r="805" ht="13.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89"/>
      <c r="AB805" s="11"/>
      <c r="AC805" s="264"/>
      <c r="AD805" s="11"/>
      <c r="AE805" s="11"/>
      <c r="AF805" s="11"/>
      <c r="AG805" s="11"/>
      <c r="AH805" s="11"/>
      <c r="AI805" s="11"/>
      <c r="AJ805" s="11"/>
      <c r="AK805" s="11"/>
    </row>
    <row r="806" ht="13.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89"/>
      <c r="AB806" s="11"/>
      <c r="AC806" s="264"/>
      <c r="AD806" s="11"/>
      <c r="AE806" s="11"/>
      <c r="AF806" s="11"/>
      <c r="AG806" s="11"/>
      <c r="AH806" s="11"/>
      <c r="AI806" s="11"/>
      <c r="AJ806" s="11"/>
      <c r="AK806" s="11"/>
    </row>
    <row r="807" ht="13.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89"/>
      <c r="AB807" s="11"/>
      <c r="AC807" s="264"/>
      <c r="AD807" s="11"/>
      <c r="AE807" s="11"/>
      <c r="AF807" s="11"/>
      <c r="AG807" s="11"/>
      <c r="AH807" s="11"/>
      <c r="AI807" s="11"/>
      <c r="AJ807" s="11"/>
      <c r="AK807" s="11"/>
    </row>
    <row r="808" ht="13.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89"/>
      <c r="AB808" s="11"/>
      <c r="AC808" s="264"/>
      <c r="AD808" s="11"/>
      <c r="AE808" s="11"/>
      <c r="AF808" s="11"/>
      <c r="AG808" s="11"/>
      <c r="AH808" s="11"/>
      <c r="AI808" s="11"/>
      <c r="AJ808" s="11"/>
      <c r="AK808" s="11"/>
    </row>
    <row r="809" ht="13.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89"/>
      <c r="AB809" s="11"/>
      <c r="AC809" s="264"/>
      <c r="AD809" s="11"/>
      <c r="AE809" s="11"/>
      <c r="AF809" s="11"/>
      <c r="AG809" s="11"/>
      <c r="AH809" s="11"/>
      <c r="AI809" s="11"/>
      <c r="AJ809" s="11"/>
      <c r="AK809" s="11"/>
    </row>
    <row r="810" ht="13.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89"/>
      <c r="AB810" s="11"/>
      <c r="AC810" s="264"/>
      <c r="AD810" s="11"/>
      <c r="AE810" s="11"/>
      <c r="AF810" s="11"/>
      <c r="AG810" s="11"/>
      <c r="AH810" s="11"/>
      <c r="AI810" s="11"/>
      <c r="AJ810" s="11"/>
      <c r="AK810" s="11"/>
    </row>
    <row r="811" ht="13.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89"/>
      <c r="AB811" s="11"/>
      <c r="AC811" s="264"/>
      <c r="AD811" s="11"/>
      <c r="AE811" s="11"/>
      <c r="AF811" s="11"/>
      <c r="AG811" s="11"/>
      <c r="AH811" s="11"/>
      <c r="AI811" s="11"/>
      <c r="AJ811" s="11"/>
      <c r="AK811" s="11"/>
    </row>
    <row r="812" ht="13.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89"/>
      <c r="AB812" s="11"/>
      <c r="AC812" s="264"/>
      <c r="AD812" s="11"/>
      <c r="AE812" s="11"/>
      <c r="AF812" s="11"/>
      <c r="AG812" s="11"/>
      <c r="AH812" s="11"/>
      <c r="AI812" s="11"/>
      <c r="AJ812" s="11"/>
      <c r="AK812" s="11"/>
    </row>
    <row r="813" ht="13.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89"/>
      <c r="AB813" s="11"/>
      <c r="AC813" s="264"/>
      <c r="AD813" s="11"/>
      <c r="AE813" s="11"/>
      <c r="AF813" s="11"/>
      <c r="AG813" s="11"/>
      <c r="AH813" s="11"/>
      <c r="AI813" s="11"/>
      <c r="AJ813" s="11"/>
      <c r="AK813" s="11"/>
    </row>
    <row r="814" ht="13.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89"/>
      <c r="AB814" s="11"/>
      <c r="AC814" s="264"/>
      <c r="AD814" s="11"/>
      <c r="AE814" s="11"/>
      <c r="AF814" s="11"/>
      <c r="AG814" s="11"/>
      <c r="AH814" s="11"/>
      <c r="AI814" s="11"/>
      <c r="AJ814" s="11"/>
      <c r="AK814" s="11"/>
    </row>
    <row r="815" ht="13.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89"/>
      <c r="AB815" s="11"/>
      <c r="AC815" s="264"/>
      <c r="AD815" s="11"/>
      <c r="AE815" s="11"/>
      <c r="AF815" s="11"/>
      <c r="AG815" s="11"/>
      <c r="AH815" s="11"/>
      <c r="AI815" s="11"/>
      <c r="AJ815" s="11"/>
      <c r="AK815" s="11"/>
    </row>
    <row r="816" ht="13.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89"/>
      <c r="AB816" s="11"/>
      <c r="AC816" s="264"/>
      <c r="AD816" s="11"/>
      <c r="AE816" s="11"/>
      <c r="AF816" s="11"/>
      <c r="AG816" s="11"/>
      <c r="AH816" s="11"/>
      <c r="AI816" s="11"/>
      <c r="AJ816" s="11"/>
      <c r="AK816" s="11"/>
    </row>
    <row r="817" ht="13.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89"/>
      <c r="AB817" s="11"/>
      <c r="AC817" s="264"/>
      <c r="AD817" s="11"/>
      <c r="AE817" s="11"/>
      <c r="AF817" s="11"/>
      <c r="AG817" s="11"/>
      <c r="AH817" s="11"/>
      <c r="AI817" s="11"/>
      <c r="AJ817" s="11"/>
      <c r="AK817" s="11"/>
    </row>
    <row r="818" ht="13.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89"/>
      <c r="AB818" s="11"/>
      <c r="AC818" s="264"/>
      <c r="AD818" s="11"/>
      <c r="AE818" s="11"/>
      <c r="AF818" s="11"/>
      <c r="AG818" s="11"/>
      <c r="AH818" s="11"/>
      <c r="AI818" s="11"/>
      <c r="AJ818" s="11"/>
      <c r="AK818" s="11"/>
    </row>
    <row r="819" ht="13.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89"/>
      <c r="AB819" s="11"/>
      <c r="AC819" s="264"/>
      <c r="AD819" s="11"/>
      <c r="AE819" s="11"/>
      <c r="AF819" s="11"/>
      <c r="AG819" s="11"/>
      <c r="AH819" s="11"/>
      <c r="AI819" s="11"/>
      <c r="AJ819" s="11"/>
      <c r="AK819" s="11"/>
    </row>
    <row r="820" ht="13.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89"/>
      <c r="AB820" s="11"/>
      <c r="AC820" s="264"/>
      <c r="AD820" s="11"/>
      <c r="AE820" s="11"/>
      <c r="AF820" s="11"/>
      <c r="AG820" s="11"/>
      <c r="AH820" s="11"/>
      <c r="AI820" s="11"/>
      <c r="AJ820" s="11"/>
      <c r="AK820" s="11"/>
    </row>
    <row r="821" ht="13.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89"/>
      <c r="AB821" s="11"/>
      <c r="AC821" s="264"/>
      <c r="AD821" s="11"/>
      <c r="AE821" s="11"/>
      <c r="AF821" s="11"/>
      <c r="AG821" s="11"/>
      <c r="AH821" s="11"/>
      <c r="AI821" s="11"/>
      <c r="AJ821" s="11"/>
      <c r="AK821" s="11"/>
    </row>
    <row r="822" ht="13.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89"/>
      <c r="AB822" s="11"/>
      <c r="AC822" s="264"/>
      <c r="AD822" s="11"/>
      <c r="AE822" s="11"/>
      <c r="AF822" s="11"/>
      <c r="AG822" s="11"/>
      <c r="AH822" s="11"/>
      <c r="AI822" s="11"/>
      <c r="AJ822" s="11"/>
      <c r="AK822" s="11"/>
    </row>
    <row r="823" ht="13.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89"/>
      <c r="AB823" s="11"/>
      <c r="AC823" s="264"/>
      <c r="AD823" s="11"/>
      <c r="AE823" s="11"/>
      <c r="AF823" s="11"/>
      <c r="AG823" s="11"/>
      <c r="AH823" s="11"/>
      <c r="AI823" s="11"/>
      <c r="AJ823" s="11"/>
      <c r="AK823" s="11"/>
    </row>
    <row r="824" ht="13.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89"/>
      <c r="AB824" s="11"/>
      <c r="AC824" s="264"/>
      <c r="AD824" s="11"/>
      <c r="AE824" s="11"/>
      <c r="AF824" s="11"/>
      <c r="AG824" s="11"/>
      <c r="AH824" s="11"/>
      <c r="AI824" s="11"/>
      <c r="AJ824" s="11"/>
      <c r="AK824" s="11"/>
    </row>
    <row r="825" ht="13.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89"/>
      <c r="AB825" s="11"/>
      <c r="AC825" s="264"/>
      <c r="AD825" s="11"/>
      <c r="AE825" s="11"/>
      <c r="AF825" s="11"/>
      <c r="AG825" s="11"/>
      <c r="AH825" s="11"/>
      <c r="AI825" s="11"/>
      <c r="AJ825" s="11"/>
      <c r="AK825" s="11"/>
    </row>
    <row r="826" ht="13.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89"/>
      <c r="AB826" s="11"/>
      <c r="AC826" s="264"/>
      <c r="AD826" s="11"/>
      <c r="AE826" s="11"/>
      <c r="AF826" s="11"/>
      <c r="AG826" s="11"/>
      <c r="AH826" s="11"/>
      <c r="AI826" s="11"/>
      <c r="AJ826" s="11"/>
      <c r="AK826" s="11"/>
    </row>
    <row r="827" ht="13.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89"/>
      <c r="AB827" s="11"/>
      <c r="AC827" s="264"/>
      <c r="AD827" s="11"/>
      <c r="AE827" s="11"/>
      <c r="AF827" s="11"/>
      <c r="AG827" s="11"/>
      <c r="AH827" s="11"/>
      <c r="AI827" s="11"/>
      <c r="AJ827" s="11"/>
      <c r="AK827" s="11"/>
    </row>
    <row r="828" ht="13.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89"/>
      <c r="AB828" s="11"/>
      <c r="AC828" s="264"/>
      <c r="AD828" s="11"/>
      <c r="AE828" s="11"/>
      <c r="AF828" s="11"/>
      <c r="AG828" s="11"/>
      <c r="AH828" s="11"/>
      <c r="AI828" s="11"/>
      <c r="AJ828" s="11"/>
      <c r="AK828" s="11"/>
    </row>
    <row r="829" ht="13.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89"/>
      <c r="AB829" s="11"/>
      <c r="AC829" s="264"/>
      <c r="AD829" s="11"/>
      <c r="AE829" s="11"/>
      <c r="AF829" s="11"/>
      <c r="AG829" s="11"/>
      <c r="AH829" s="11"/>
      <c r="AI829" s="11"/>
      <c r="AJ829" s="11"/>
      <c r="AK829" s="11"/>
    </row>
    <row r="830" ht="13.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89"/>
      <c r="AB830" s="11"/>
      <c r="AC830" s="264"/>
      <c r="AD830" s="11"/>
      <c r="AE830" s="11"/>
      <c r="AF830" s="11"/>
      <c r="AG830" s="11"/>
      <c r="AH830" s="11"/>
      <c r="AI830" s="11"/>
      <c r="AJ830" s="11"/>
      <c r="AK830" s="11"/>
    </row>
    <row r="831" ht="13.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89"/>
      <c r="AB831" s="11"/>
      <c r="AC831" s="264"/>
      <c r="AD831" s="11"/>
      <c r="AE831" s="11"/>
      <c r="AF831" s="11"/>
      <c r="AG831" s="11"/>
      <c r="AH831" s="11"/>
      <c r="AI831" s="11"/>
      <c r="AJ831" s="11"/>
      <c r="AK831" s="11"/>
    </row>
    <row r="832" ht="13.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89"/>
      <c r="AB832" s="11"/>
      <c r="AC832" s="264"/>
      <c r="AD832" s="11"/>
      <c r="AE832" s="11"/>
      <c r="AF832" s="11"/>
      <c r="AG832" s="11"/>
      <c r="AH832" s="11"/>
      <c r="AI832" s="11"/>
      <c r="AJ832" s="11"/>
      <c r="AK832" s="11"/>
    </row>
    <row r="833" ht="13.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89"/>
      <c r="AB833" s="11"/>
      <c r="AC833" s="264"/>
      <c r="AD833" s="11"/>
      <c r="AE833" s="11"/>
      <c r="AF833" s="11"/>
      <c r="AG833" s="11"/>
      <c r="AH833" s="11"/>
      <c r="AI833" s="11"/>
      <c r="AJ833" s="11"/>
      <c r="AK833" s="11"/>
    </row>
    <row r="834" ht="13.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89"/>
      <c r="AB834" s="11"/>
      <c r="AC834" s="264"/>
      <c r="AD834" s="11"/>
      <c r="AE834" s="11"/>
      <c r="AF834" s="11"/>
      <c r="AG834" s="11"/>
      <c r="AH834" s="11"/>
      <c r="AI834" s="11"/>
      <c r="AJ834" s="11"/>
      <c r="AK834" s="11"/>
    </row>
    <row r="835" ht="13.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89"/>
      <c r="AB835" s="11"/>
      <c r="AC835" s="264"/>
      <c r="AD835" s="11"/>
      <c r="AE835" s="11"/>
      <c r="AF835" s="11"/>
      <c r="AG835" s="11"/>
      <c r="AH835" s="11"/>
      <c r="AI835" s="11"/>
      <c r="AJ835" s="11"/>
      <c r="AK835" s="11"/>
    </row>
    <row r="836" ht="13.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89"/>
      <c r="AB836" s="11"/>
      <c r="AC836" s="264"/>
      <c r="AD836" s="11"/>
      <c r="AE836" s="11"/>
      <c r="AF836" s="11"/>
      <c r="AG836" s="11"/>
      <c r="AH836" s="11"/>
      <c r="AI836" s="11"/>
      <c r="AJ836" s="11"/>
      <c r="AK836" s="11"/>
    </row>
    <row r="837" ht="13.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89"/>
      <c r="AB837" s="11"/>
      <c r="AC837" s="264"/>
      <c r="AD837" s="11"/>
      <c r="AE837" s="11"/>
      <c r="AF837" s="11"/>
      <c r="AG837" s="11"/>
      <c r="AH837" s="11"/>
      <c r="AI837" s="11"/>
      <c r="AJ837" s="11"/>
      <c r="AK837" s="11"/>
    </row>
    <row r="838" ht="13.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89"/>
      <c r="AB838" s="11"/>
      <c r="AC838" s="264"/>
      <c r="AD838" s="11"/>
      <c r="AE838" s="11"/>
      <c r="AF838" s="11"/>
      <c r="AG838" s="11"/>
      <c r="AH838" s="11"/>
      <c r="AI838" s="11"/>
      <c r="AJ838" s="11"/>
      <c r="AK838" s="11"/>
    </row>
    <row r="839" ht="13.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89"/>
      <c r="AB839" s="11"/>
      <c r="AC839" s="264"/>
      <c r="AD839" s="11"/>
      <c r="AE839" s="11"/>
      <c r="AF839" s="11"/>
      <c r="AG839" s="11"/>
      <c r="AH839" s="11"/>
      <c r="AI839" s="11"/>
      <c r="AJ839" s="11"/>
      <c r="AK839" s="11"/>
    </row>
    <row r="840" ht="13.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89"/>
      <c r="AB840" s="11"/>
      <c r="AC840" s="264"/>
      <c r="AD840" s="11"/>
      <c r="AE840" s="11"/>
      <c r="AF840" s="11"/>
      <c r="AG840" s="11"/>
      <c r="AH840" s="11"/>
      <c r="AI840" s="11"/>
      <c r="AJ840" s="11"/>
      <c r="AK840" s="11"/>
    </row>
    <row r="841" ht="13.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89"/>
      <c r="AB841" s="11"/>
      <c r="AC841" s="264"/>
      <c r="AD841" s="11"/>
      <c r="AE841" s="11"/>
      <c r="AF841" s="11"/>
      <c r="AG841" s="11"/>
      <c r="AH841" s="11"/>
      <c r="AI841" s="11"/>
      <c r="AJ841" s="11"/>
      <c r="AK841" s="11"/>
    </row>
    <row r="842" ht="13.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89"/>
      <c r="AB842" s="11"/>
      <c r="AC842" s="264"/>
      <c r="AD842" s="11"/>
      <c r="AE842" s="11"/>
      <c r="AF842" s="11"/>
      <c r="AG842" s="11"/>
      <c r="AH842" s="11"/>
      <c r="AI842" s="11"/>
      <c r="AJ842" s="11"/>
      <c r="AK842" s="11"/>
    </row>
    <row r="843" ht="13.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89"/>
      <c r="AB843" s="11"/>
      <c r="AC843" s="264"/>
      <c r="AD843" s="11"/>
      <c r="AE843" s="11"/>
      <c r="AF843" s="11"/>
      <c r="AG843" s="11"/>
      <c r="AH843" s="11"/>
      <c r="AI843" s="11"/>
      <c r="AJ843" s="11"/>
      <c r="AK843" s="11"/>
    </row>
    <row r="844" ht="13.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89"/>
      <c r="AB844" s="11"/>
      <c r="AC844" s="264"/>
      <c r="AD844" s="11"/>
      <c r="AE844" s="11"/>
      <c r="AF844" s="11"/>
      <c r="AG844" s="11"/>
      <c r="AH844" s="11"/>
      <c r="AI844" s="11"/>
      <c r="AJ844" s="11"/>
      <c r="AK844" s="11"/>
    </row>
    <row r="845" ht="13.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89"/>
      <c r="AB845" s="11"/>
      <c r="AC845" s="264"/>
      <c r="AD845" s="11"/>
      <c r="AE845" s="11"/>
      <c r="AF845" s="11"/>
      <c r="AG845" s="11"/>
      <c r="AH845" s="11"/>
      <c r="AI845" s="11"/>
      <c r="AJ845" s="11"/>
      <c r="AK845" s="11"/>
    </row>
    <row r="846" ht="13.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89"/>
      <c r="AB846" s="11"/>
      <c r="AC846" s="264"/>
      <c r="AD846" s="11"/>
      <c r="AE846" s="11"/>
      <c r="AF846" s="11"/>
      <c r="AG846" s="11"/>
      <c r="AH846" s="11"/>
      <c r="AI846" s="11"/>
      <c r="AJ846" s="11"/>
      <c r="AK846" s="11"/>
    </row>
    <row r="847" ht="13.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89"/>
      <c r="AB847" s="11"/>
      <c r="AC847" s="264"/>
      <c r="AD847" s="11"/>
      <c r="AE847" s="11"/>
      <c r="AF847" s="11"/>
      <c r="AG847" s="11"/>
      <c r="AH847" s="11"/>
      <c r="AI847" s="11"/>
      <c r="AJ847" s="11"/>
      <c r="AK847" s="11"/>
    </row>
    <row r="848" ht="13.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89"/>
      <c r="AB848" s="11"/>
      <c r="AC848" s="264"/>
      <c r="AD848" s="11"/>
      <c r="AE848" s="11"/>
      <c r="AF848" s="11"/>
      <c r="AG848" s="11"/>
      <c r="AH848" s="11"/>
      <c r="AI848" s="11"/>
      <c r="AJ848" s="11"/>
      <c r="AK848" s="11"/>
    </row>
    <row r="849" ht="13.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89"/>
      <c r="AB849" s="11"/>
      <c r="AC849" s="264"/>
      <c r="AD849" s="11"/>
      <c r="AE849" s="11"/>
      <c r="AF849" s="11"/>
      <c r="AG849" s="11"/>
      <c r="AH849" s="11"/>
      <c r="AI849" s="11"/>
      <c r="AJ849" s="11"/>
      <c r="AK849" s="11"/>
    </row>
    <row r="850" ht="13.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89"/>
      <c r="AB850" s="11"/>
      <c r="AC850" s="264"/>
      <c r="AD850" s="11"/>
      <c r="AE850" s="11"/>
      <c r="AF850" s="11"/>
      <c r="AG850" s="11"/>
      <c r="AH850" s="11"/>
      <c r="AI850" s="11"/>
      <c r="AJ850" s="11"/>
      <c r="AK850" s="11"/>
    </row>
    <row r="851" ht="13.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89"/>
      <c r="AB851" s="11"/>
      <c r="AC851" s="264"/>
      <c r="AD851" s="11"/>
      <c r="AE851" s="11"/>
      <c r="AF851" s="11"/>
      <c r="AG851" s="11"/>
      <c r="AH851" s="11"/>
      <c r="AI851" s="11"/>
      <c r="AJ851" s="11"/>
      <c r="AK851" s="11"/>
    </row>
    <row r="852" ht="13.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89"/>
      <c r="AB852" s="11"/>
      <c r="AC852" s="264"/>
      <c r="AD852" s="11"/>
      <c r="AE852" s="11"/>
      <c r="AF852" s="11"/>
      <c r="AG852" s="11"/>
      <c r="AH852" s="11"/>
      <c r="AI852" s="11"/>
      <c r="AJ852" s="11"/>
      <c r="AK852" s="11"/>
    </row>
    <row r="853" ht="13.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89"/>
      <c r="AB853" s="11"/>
      <c r="AC853" s="264"/>
      <c r="AD853" s="11"/>
      <c r="AE853" s="11"/>
      <c r="AF853" s="11"/>
      <c r="AG853" s="11"/>
      <c r="AH853" s="11"/>
      <c r="AI853" s="11"/>
      <c r="AJ853" s="11"/>
      <c r="AK853" s="11"/>
    </row>
    <row r="854" ht="13.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89"/>
      <c r="AB854" s="11"/>
      <c r="AC854" s="264"/>
      <c r="AD854" s="11"/>
      <c r="AE854" s="11"/>
      <c r="AF854" s="11"/>
      <c r="AG854" s="11"/>
      <c r="AH854" s="11"/>
      <c r="AI854" s="11"/>
      <c r="AJ854" s="11"/>
      <c r="AK854" s="11"/>
    </row>
    <row r="855" ht="13.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89"/>
      <c r="AB855" s="11"/>
      <c r="AC855" s="264"/>
      <c r="AD855" s="11"/>
      <c r="AE855" s="11"/>
      <c r="AF855" s="11"/>
      <c r="AG855" s="11"/>
      <c r="AH855" s="11"/>
      <c r="AI855" s="11"/>
      <c r="AJ855" s="11"/>
      <c r="AK855" s="11"/>
    </row>
    <row r="856" ht="13.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89"/>
      <c r="AB856" s="11"/>
      <c r="AC856" s="264"/>
      <c r="AD856" s="11"/>
      <c r="AE856" s="11"/>
      <c r="AF856" s="11"/>
      <c r="AG856" s="11"/>
      <c r="AH856" s="11"/>
      <c r="AI856" s="11"/>
      <c r="AJ856" s="11"/>
      <c r="AK856" s="11"/>
    </row>
    <row r="857" ht="13.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89"/>
      <c r="AB857" s="11"/>
      <c r="AC857" s="264"/>
      <c r="AD857" s="11"/>
      <c r="AE857" s="11"/>
      <c r="AF857" s="11"/>
      <c r="AG857" s="11"/>
      <c r="AH857" s="11"/>
      <c r="AI857" s="11"/>
      <c r="AJ857" s="11"/>
      <c r="AK857" s="11"/>
    </row>
    <row r="858" ht="13.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89"/>
      <c r="AB858" s="11"/>
      <c r="AC858" s="264"/>
      <c r="AD858" s="11"/>
      <c r="AE858" s="11"/>
      <c r="AF858" s="11"/>
      <c r="AG858" s="11"/>
      <c r="AH858" s="11"/>
      <c r="AI858" s="11"/>
      <c r="AJ858" s="11"/>
      <c r="AK858" s="11"/>
    </row>
    <row r="859" ht="13.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89"/>
      <c r="AB859" s="11"/>
      <c r="AC859" s="264"/>
      <c r="AD859" s="11"/>
      <c r="AE859" s="11"/>
      <c r="AF859" s="11"/>
      <c r="AG859" s="11"/>
      <c r="AH859" s="11"/>
      <c r="AI859" s="11"/>
      <c r="AJ859" s="11"/>
      <c r="AK859" s="11"/>
    </row>
    <row r="860" ht="13.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89"/>
      <c r="AB860" s="11"/>
      <c r="AC860" s="264"/>
      <c r="AD860" s="11"/>
      <c r="AE860" s="11"/>
      <c r="AF860" s="11"/>
      <c r="AG860" s="11"/>
      <c r="AH860" s="11"/>
      <c r="AI860" s="11"/>
      <c r="AJ860" s="11"/>
      <c r="AK860" s="11"/>
    </row>
    <row r="861" ht="13.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89"/>
      <c r="AB861" s="11"/>
      <c r="AC861" s="264"/>
      <c r="AD861" s="11"/>
      <c r="AE861" s="11"/>
      <c r="AF861" s="11"/>
      <c r="AG861" s="11"/>
      <c r="AH861" s="11"/>
      <c r="AI861" s="11"/>
      <c r="AJ861" s="11"/>
      <c r="AK861" s="11"/>
    </row>
    <row r="862" ht="13.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89"/>
      <c r="AB862" s="11"/>
      <c r="AC862" s="264"/>
      <c r="AD862" s="11"/>
      <c r="AE862" s="11"/>
      <c r="AF862" s="11"/>
      <c r="AG862" s="11"/>
      <c r="AH862" s="11"/>
      <c r="AI862" s="11"/>
      <c r="AJ862" s="11"/>
      <c r="AK862" s="11"/>
    </row>
    <row r="863" ht="13.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89"/>
      <c r="AB863" s="11"/>
      <c r="AC863" s="264"/>
      <c r="AD863" s="11"/>
      <c r="AE863" s="11"/>
      <c r="AF863" s="11"/>
      <c r="AG863" s="11"/>
      <c r="AH863" s="11"/>
      <c r="AI863" s="11"/>
      <c r="AJ863" s="11"/>
      <c r="AK863" s="11"/>
    </row>
    <row r="864" ht="13.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89"/>
      <c r="AB864" s="11"/>
      <c r="AC864" s="264"/>
      <c r="AD864" s="11"/>
      <c r="AE864" s="11"/>
      <c r="AF864" s="11"/>
      <c r="AG864" s="11"/>
      <c r="AH864" s="11"/>
      <c r="AI864" s="11"/>
      <c r="AJ864" s="11"/>
      <c r="AK864" s="11"/>
    </row>
    <row r="865" ht="13.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89"/>
      <c r="AB865" s="11"/>
      <c r="AC865" s="264"/>
      <c r="AD865" s="11"/>
      <c r="AE865" s="11"/>
      <c r="AF865" s="11"/>
      <c r="AG865" s="11"/>
      <c r="AH865" s="11"/>
      <c r="AI865" s="11"/>
      <c r="AJ865" s="11"/>
      <c r="AK865" s="11"/>
    </row>
    <row r="866" ht="13.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89"/>
      <c r="AB866" s="11"/>
      <c r="AC866" s="264"/>
      <c r="AD866" s="11"/>
      <c r="AE866" s="11"/>
      <c r="AF866" s="11"/>
      <c r="AG866" s="11"/>
      <c r="AH866" s="11"/>
      <c r="AI866" s="11"/>
      <c r="AJ866" s="11"/>
      <c r="AK866" s="11"/>
    </row>
    <row r="867" ht="13.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89"/>
      <c r="AB867" s="11"/>
      <c r="AC867" s="264"/>
      <c r="AD867" s="11"/>
      <c r="AE867" s="11"/>
      <c r="AF867" s="11"/>
      <c r="AG867" s="11"/>
      <c r="AH867" s="11"/>
      <c r="AI867" s="11"/>
      <c r="AJ867" s="11"/>
      <c r="AK867" s="11"/>
    </row>
    <row r="868" ht="13.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89"/>
      <c r="AB868" s="11"/>
      <c r="AC868" s="264"/>
      <c r="AD868" s="11"/>
      <c r="AE868" s="11"/>
      <c r="AF868" s="11"/>
      <c r="AG868" s="11"/>
      <c r="AH868" s="11"/>
      <c r="AI868" s="11"/>
      <c r="AJ868" s="11"/>
      <c r="AK868" s="11"/>
    </row>
    <row r="869" ht="13.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89"/>
      <c r="AB869" s="11"/>
      <c r="AC869" s="264"/>
      <c r="AD869" s="11"/>
      <c r="AE869" s="11"/>
      <c r="AF869" s="11"/>
      <c r="AG869" s="11"/>
      <c r="AH869" s="11"/>
      <c r="AI869" s="11"/>
      <c r="AJ869" s="11"/>
      <c r="AK869" s="11"/>
    </row>
    <row r="870" ht="13.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89"/>
      <c r="AB870" s="11"/>
      <c r="AC870" s="264"/>
      <c r="AD870" s="11"/>
      <c r="AE870" s="11"/>
      <c r="AF870" s="11"/>
      <c r="AG870" s="11"/>
      <c r="AH870" s="11"/>
      <c r="AI870" s="11"/>
      <c r="AJ870" s="11"/>
      <c r="AK870" s="11"/>
    </row>
    <row r="871" ht="13.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89"/>
      <c r="AB871" s="11"/>
      <c r="AC871" s="264"/>
      <c r="AD871" s="11"/>
      <c r="AE871" s="11"/>
      <c r="AF871" s="11"/>
      <c r="AG871" s="11"/>
      <c r="AH871" s="11"/>
      <c r="AI871" s="11"/>
      <c r="AJ871" s="11"/>
      <c r="AK871" s="11"/>
    </row>
    <row r="872" ht="13.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89"/>
      <c r="AB872" s="11"/>
      <c r="AC872" s="264"/>
      <c r="AD872" s="11"/>
      <c r="AE872" s="11"/>
      <c r="AF872" s="11"/>
      <c r="AG872" s="11"/>
      <c r="AH872" s="11"/>
      <c r="AI872" s="11"/>
      <c r="AJ872" s="11"/>
      <c r="AK872" s="11"/>
    </row>
    <row r="873" ht="13.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89"/>
      <c r="AB873" s="11"/>
      <c r="AC873" s="264"/>
      <c r="AD873" s="11"/>
      <c r="AE873" s="11"/>
      <c r="AF873" s="11"/>
      <c r="AG873" s="11"/>
      <c r="AH873" s="11"/>
      <c r="AI873" s="11"/>
      <c r="AJ873" s="11"/>
      <c r="AK873" s="11"/>
    </row>
    <row r="874" ht="13.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89"/>
      <c r="AB874" s="11"/>
      <c r="AC874" s="264"/>
      <c r="AD874" s="11"/>
      <c r="AE874" s="11"/>
      <c r="AF874" s="11"/>
      <c r="AG874" s="11"/>
      <c r="AH874" s="11"/>
      <c r="AI874" s="11"/>
      <c r="AJ874" s="11"/>
      <c r="AK874" s="11"/>
    </row>
    <row r="875" ht="13.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89"/>
      <c r="AB875" s="11"/>
      <c r="AC875" s="264"/>
      <c r="AD875" s="11"/>
      <c r="AE875" s="11"/>
      <c r="AF875" s="11"/>
      <c r="AG875" s="11"/>
      <c r="AH875" s="11"/>
      <c r="AI875" s="11"/>
      <c r="AJ875" s="11"/>
      <c r="AK875" s="11"/>
    </row>
    <row r="876" ht="13.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89"/>
      <c r="AB876" s="11"/>
      <c r="AC876" s="264"/>
      <c r="AD876" s="11"/>
      <c r="AE876" s="11"/>
      <c r="AF876" s="11"/>
      <c r="AG876" s="11"/>
      <c r="AH876" s="11"/>
      <c r="AI876" s="11"/>
      <c r="AJ876" s="11"/>
      <c r="AK876" s="11"/>
    </row>
    <row r="877" ht="13.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89"/>
      <c r="AB877" s="11"/>
      <c r="AC877" s="264"/>
      <c r="AD877" s="11"/>
      <c r="AE877" s="11"/>
      <c r="AF877" s="11"/>
      <c r="AG877" s="11"/>
      <c r="AH877" s="11"/>
      <c r="AI877" s="11"/>
      <c r="AJ877" s="11"/>
      <c r="AK877" s="11"/>
    </row>
    <row r="878" ht="13.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89"/>
      <c r="AB878" s="11"/>
      <c r="AC878" s="264"/>
      <c r="AD878" s="11"/>
      <c r="AE878" s="11"/>
      <c r="AF878" s="11"/>
      <c r="AG878" s="11"/>
      <c r="AH878" s="11"/>
      <c r="AI878" s="11"/>
      <c r="AJ878" s="11"/>
      <c r="AK878" s="11"/>
    </row>
    <row r="879" ht="13.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89"/>
      <c r="AB879" s="11"/>
      <c r="AC879" s="264"/>
      <c r="AD879" s="11"/>
      <c r="AE879" s="11"/>
      <c r="AF879" s="11"/>
      <c r="AG879" s="11"/>
      <c r="AH879" s="11"/>
      <c r="AI879" s="11"/>
      <c r="AJ879" s="11"/>
      <c r="AK879" s="11"/>
    </row>
    <row r="880" ht="13.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89"/>
      <c r="AB880" s="11"/>
      <c r="AC880" s="264"/>
      <c r="AD880" s="11"/>
      <c r="AE880" s="11"/>
      <c r="AF880" s="11"/>
      <c r="AG880" s="11"/>
      <c r="AH880" s="11"/>
      <c r="AI880" s="11"/>
      <c r="AJ880" s="11"/>
      <c r="AK880" s="11"/>
    </row>
    <row r="881" ht="13.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89"/>
      <c r="AB881" s="11"/>
      <c r="AC881" s="264"/>
      <c r="AD881" s="11"/>
      <c r="AE881" s="11"/>
      <c r="AF881" s="11"/>
      <c r="AG881" s="11"/>
      <c r="AH881" s="11"/>
      <c r="AI881" s="11"/>
      <c r="AJ881" s="11"/>
      <c r="AK881" s="11"/>
    </row>
    <row r="882" ht="13.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89"/>
      <c r="AB882" s="11"/>
      <c r="AC882" s="264"/>
      <c r="AD882" s="11"/>
      <c r="AE882" s="11"/>
      <c r="AF882" s="11"/>
      <c r="AG882" s="11"/>
      <c r="AH882" s="11"/>
      <c r="AI882" s="11"/>
      <c r="AJ882" s="11"/>
      <c r="AK882" s="11"/>
    </row>
    <row r="883" ht="13.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89"/>
      <c r="AB883" s="11"/>
      <c r="AC883" s="264"/>
      <c r="AD883" s="11"/>
      <c r="AE883" s="11"/>
      <c r="AF883" s="11"/>
      <c r="AG883" s="11"/>
      <c r="AH883" s="11"/>
      <c r="AI883" s="11"/>
      <c r="AJ883" s="11"/>
      <c r="AK883" s="11"/>
    </row>
    <row r="884" ht="13.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89"/>
      <c r="AB884" s="11"/>
      <c r="AC884" s="264"/>
      <c r="AD884" s="11"/>
      <c r="AE884" s="11"/>
      <c r="AF884" s="11"/>
      <c r="AG884" s="11"/>
      <c r="AH884" s="11"/>
      <c r="AI884" s="11"/>
      <c r="AJ884" s="11"/>
      <c r="AK884" s="11"/>
    </row>
    <row r="885" ht="13.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89"/>
      <c r="AB885" s="11"/>
      <c r="AC885" s="264"/>
      <c r="AD885" s="11"/>
      <c r="AE885" s="11"/>
      <c r="AF885" s="11"/>
      <c r="AG885" s="11"/>
      <c r="AH885" s="11"/>
      <c r="AI885" s="11"/>
      <c r="AJ885" s="11"/>
      <c r="AK885" s="11"/>
    </row>
    <row r="886" ht="13.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89"/>
      <c r="AB886" s="11"/>
      <c r="AC886" s="264"/>
      <c r="AD886" s="11"/>
      <c r="AE886" s="11"/>
      <c r="AF886" s="11"/>
      <c r="AG886" s="11"/>
      <c r="AH886" s="11"/>
      <c r="AI886" s="11"/>
      <c r="AJ886" s="11"/>
      <c r="AK886" s="11"/>
    </row>
    <row r="887" ht="13.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89"/>
      <c r="AB887" s="11"/>
      <c r="AC887" s="264"/>
      <c r="AD887" s="11"/>
      <c r="AE887" s="11"/>
      <c r="AF887" s="11"/>
      <c r="AG887" s="11"/>
      <c r="AH887" s="11"/>
      <c r="AI887" s="11"/>
      <c r="AJ887" s="11"/>
      <c r="AK887" s="11"/>
    </row>
    <row r="888" ht="13.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89"/>
      <c r="AB888" s="11"/>
      <c r="AC888" s="264"/>
      <c r="AD888" s="11"/>
      <c r="AE888" s="11"/>
      <c r="AF888" s="11"/>
      <c r="AG888" s="11"/>
      <c r="AH888" s="11"/>
      <c r="AI888" s="11"/>
      <c r="AJ888" s="11"/>
      <c r="AK888" s="11"/>
    </row>
    <row r="889" ht="13.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89"/>
      <c r="AB889" s="11"/>
      <c r="AC889" s="264"/>
      <c r="AD889" s="11"/>
      <c r="AE889" s="11"/>
      <c r="AF889" s="11"/>
      <c r="AG889" s="11"/>
      <c r="AH889" s="11"/>
      <c r="AI889" s="11"/>
      <c r="AJ889" s="11"/>
      <c r="AK889" s="11"/>
    </row>
    <row r="890" ht="13.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89"/>
      <c r="AB890" s="11"/>
      <c r="AC890" s="264"/>
      <c r="AD890" s="11"/>
      <c r="AE890" s="11"/>
      <c r="AF890" s="11"/>
      <c r="AG890" s="11"/>
      <c r="AH890" s="11"/>
      <c r="AI890" s="11"/>
      <c r="AJ890" s="11"/>
      <c r="AK890" s="11"/>
    </row>
    <row r="891" ht="13.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89"/>
      <c r="AB891" s="11"/>
      <c r="AC891" s="264"/>
      <c r="AD891" s="11"/>
      <c r="AE891" s="11"/>
      <c r="AF891" s="11"/>
      <c r="AG891" s="11"/>
      <c r="AH891" s="11"/>
      <c r="AI891" s="11"/>
      <c r="AJ891" s="11"/>
      <c r="AK891" s="11"/>
    </row>
    <row r="892" ht="13.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89"/>
      <c r="AB892" s="11"/>
      <c r="AC892" s="264"/>
      <c r="AD892" s="11"/>
      <c r="AE892" s="11"/>
      <c r="AF892" s="11"/>
      <c r="AG892" s="11"/>
      <c r="AH892" s="11"/>
      <c r="AI892" s="11"/>
      <c r="AJ892" s="11"/>
      <c r="AK892" s="11"/>
    </row>
    <row r="893" ht="13.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89"/>
      <c r="AB893" s="11"/>
      <c r="AC893" s="264"/>
      <c r="AD893" s="11"/>
      <c r="AE893" s="11"/>
      <c r="AF893" s="11"/>
      <c r="AG893" s="11"/>
      <c r="AH893" s="11"/>
      <c r="AI893" s="11"/>
      <c r="AJ893" s="11"/>
      <c r="AK893" s="11"/>
    </row>
    <row r="894" ht="13.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89"/>
      <c r="AB894" s="11"/>
      <c r="AC894" s="264"/>
      <c r="AD894" s="11"/>
      <c r="AE894" s="11"/>
      <c r="AF894" s="11"/>
      <c r="AG894" s="11"/>
      <c r="AH894" s="11"/>
      <c r="AI894" s="11"/>
      <c r="AJ894" s="11"/>
      <c r="AK894" s="11"/>
    </row>
    <row r="895" ht="13.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89"/>
      <c r="AB895" s="11"/>
      <c r="AC895" s="264"/>
      <c r="AD895" s="11"/>
      <c r="AE895" s="11"/>
      <c r="AF895" s="11"/>
      <c r="AG895" s="11"/>
      <c r="AH895" s="11"/>
      <c r="AI895" s="11"/>
      <c r="AJ895" s="11"/>
      <c r="AK895" s="11"/>
    </row>
    <row r="896" ht="13.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89"/>
      <c r="AB896" s="11"/>
      <c r="AC896" s="264"/>
      <c r="AD896" s="11"/>
      <c r="AE896" s="11"/>
      <c r="AF896" s="11"/>
      <c r="AG896" s="11"/>
      <c r="AH896" s="11"/>
      <c r="AI896" s="11"/>
      <c r="AJ896" s="11"/>
      <c r="AK896" s="11"/>
    </row>
    <row r="897" ht="13.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89"/>
      <c r="AB897" s="11"/>
      <c r="AC897" s="264"/>
      <c r="AD897" s="11"/>
      <c r="AE897" s="11"/>
      <c r="AF897" s="11"/>
      <c r="AG897" s="11"/>
      <c r="AH897" s="11"/>
      <c r="AI897" s="11"/>
      <c r="AJ897" s="11"/>
      <c r="AK897" s="11"/>
    </row>
    <row r="898" ht="13.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89"/>
      <c r="AB898" s="11"/>
      <c r="AC898" s="264"/>
      <c r="AD898" s="11"/>
      <c r="AE898" s="11"/>
      <c r="AF898" s="11"/>
      <c r="AG898" s="11"/>
      <c r="AH898" s="11"/>
      <c r="AI898" s="11"/>
      <c r="AJ898" s="11"/>
      <c r="AK898" s="11"/>
    </row>
    <row r="899" ht="13.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89"/>
      <c r="AB899" s="11"/>
      <c r="AC899" s="264"/>
      <c r="AD899" s="11"/>
      <c r="AE899" s="11"/>
      <c r="AF899" s="11"/>
      <c r="AG899" s="11"/>
      <c r="AH899" s="11"/>
      <c r="AI899" s="11"/>
      <c r="AJ899" s="11"/>
      <c r="AK899" s="11"/>
    </row>
    <row r="900" ht="13.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89"/>
      <c r="AB900" s="11"/>
      <c r="AC900" s="264"/>
      <c r="AD900" s="11"/>
      <c r="AE900" s="11"/>
      <c r="AF900" s="11"/>
      <c r="AG900" s="11"/>
      <c r="AH900" s="11"/>
      <c r="AI900" s="11"/>
      <c r="AJ900" s="11"/>
      <c r="AK900" s="11"/>
    </row>
    <row r="901" ht="13.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89"/>
      <c r="AB901" s="11"/>
      <c r="AC901" s="264"/>
      <c r="AD901" s="11"/>
      <c r="AE901" s="11"/>
      <c r="AF901" s="11"/>
      <c r="AG901" s="11"/>
      <c r="AH901" s="11"/>
      <c r="AI901" s="11"/>
      <c r="AJ901" s="11"/>
      <c r="AK901" s="11"/>
    </row>
    <row r="902" ht="13.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89"/>
      <c r="AB902" s="11"/>
      <c r="AC902" s="264"/>
      <c r="AD902" s="11"/>
      <c r="AE902" s="11"/>
      <c r="AF902" s="11"/>
      <c r="AG902" s="11"/>
      <c r="AH902" s="11"/>
      <c r="AI902" s="11"/>
      <c r="AJ902" s="11"/>
      <c r="AK902" s="11"/>
    </row>
    <row r="903" ht="13.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89"/>
      <c r="AB903" s="11"/>
      <c r="AC903" s="264"/>
      <c r="AD903" s="11"/>
      <c r="AE903" s="11"/>
      <c r="AF903" s="11"/>
      <c r="AG903" s="11"/>
      <c r="AH903" s="11"/>
      <c r="AI903" s="11"/>
      <c r="AJ903" s="11"/>
      <c r="AK903" s="11"/>
    </row>
    <row r="904" ht="13.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89"/>
      <c r="AB904" s="11"/>
      <c r="AC904" s="264"/>
      <c r="AD904" s="11"/>
      <c r="AE904" s="11"/>
      <c r="AF904" s="11"/>
      <c r="AG904" s="11"/>
      <c r="AH904" s="11"/>
      <c r="AI904" s="11"/>
      <c r="AJ904" s="11"/>
      <c r="AK904" s="11"/>
    </row>
    <row r="905" ht="13.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89"/>
      <c r="AB905" s="11"/>
      <c r="AC905" s="264"/>
      <c r="AD905" s="11"/>
      <c r="AE905" s="11"/>
      <c r="AF905" s="11"/>
      <c r="AG905" s="11"/>
      <c r="AH905" s="11"/>
      <c r="AI905" s="11"/>
      <c r="AJ905" s="11"/>
      <c r="AK905" s="11"/>
    </row>
    <row r="906" ht="13.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89"/>
      <c r="AB906" s="11"/>
      <c r="AC906" s="264"/>
      <c r="AD906" s="11"/>
      <c r="AE906" s="11"/>
      <c r="AF906" s="11"/>
      <c r="AG906" s="11"/>
      <c r="AH906" s="11"/>
      <c r="AI906" s="11"/>
      <c r="AJ906" s="11"/>
      <c r="AK906" s="11"/>
    </row>
    <row r="907" ht="13.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89"/>
      <c r="AB907" s="11"/>
      <c r="AC907" s="264"/>
      <c r="AD907" s="11"/>
      <c r="AE907" s="11"/>
      <c r="AF907" s="11"/>
      <c r="AG907" s="11"/>
      <c r="AH907" s="11"/>
      <c r="AI907" s="11"/>
      <c r="AJ907" s="11"/>
      <c r="AK907" s="11"/>
    </row>
    <row r="908" ht="13.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89"/>
      <c r="AB908" s="11"/>
      <c r="AC908" s="264"/>
      <c r="AD908" s="11"/>
      <c r="AE908" s="11"/>
      <c r="AF908" s="11"/>
      <c r="AG908" s="11"/>
      <c r="AH908" s="11"/>
      <c r="AI908" s="11"/>
      <c r="AJ908" s="11"/>
      <c r="AK908" s="11"/>
    </row>
    <row r="909" ht="13.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89"/>
      <c r="AB909" s="11"/>
      <c r="AC909" s="264"/>
      <c r="AD909" s="11"/>
      <c r="AE909" s="11"/>
      <c r="AF909" s="11"/>
      <c r="AG909" s="11"/>
      <c r="AH909" s="11"/>
      <c r="AI909" s="11"/>
      <c r="AJ909" s="11"/>
      <c r="AK909" s="11"/>
    </row>
    <row r="910" ht="13.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89"/>
      <c r="AB910" s="11"/>
      <c r="AC910" s="264"/>
      <c r="AD910" s="11"/>
      <c r="AE910" s="11"/>
      <c r="AF910" s="11"/>
      <c r="AG910" s="11"/>
      <c r="AH910" s="11"/>
      <c r="AI910" s="11"/>
      <c r="AJ910" s="11"/>
      <c r="AK910" s="11"/>
    </row>
    <row r="911" ht="13.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89"/>
      <c r="AB911" s="11"/>
      <c r="AC911" s="264"/>
      <c r="AD911" s="11"/>
      <c r="AE911" s="11"/>
      <c r="AF911" s="11"/>
      <c r="AG911" s="11"/>
      <c r="AH911" s="11"/>
      <c r="AI911" s="11"/>
      <c r="AJ911" s="11"/>
      <c r="AK911" s="11"/>
    </row>
    <row r="912" ht="13.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89"/>
      <c r="AB912" s="11"/>
      <c r="AC912" s="264"/>
      <c r="AD912" s="11"/>
      <c r="AE912" s="11"/>
      <c r="AF912" s="11"/>
      <c r="AG912" s="11"/>
      <c r="AH912" s="11"/>
      <c r="AI912" s="11"/>
      <c r="AJ912" s="11"/>
      <c r="AK912" s="11"/>
    </row>
    <row r="913" ht="13.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89"/>
      <c r="AB913" s="11"/>
      <c r="AC913" s="264"/>
      <c r="AD913" s="11"/>
      <c r="AE913" s="11"/>
      <c r="AF913" s="11"/>
      <c r="AG913" s="11"/>
      <c r="AH913" s="11"/>
      <c r="AI913" s="11"/>
      <c r="AJ913" s="11"/>
      <c r="AK913" s="11"/>
    </row>
    <row r="914" ht="13.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89"/>
      <c r="AB914" s="11"/>
      <c r="AC914" s="264"/>
      <c r="AD914" s="11"/>
      <c r="AE914" s="11"/>
      <c r="AF914" s="11"/>
      <c r="AG914" s="11"/>
      <c r="AH914" s="11"/>
      <c r="AI914" s="11"/>
      <c r="AJ914" s="11"/>
      <c r="AK914" s="11"/>
    </row>
    <row r="915" ht="13.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89"/>
      <c r="AB915" s="11"/>
      <c r="AC915" s="264"/>
      <c r="AD915" s="11"/>
      <c r="AE915" s="11"/>
      <c r="AF915" s="11"/>
      <c r="AG915" s="11"/>
      <c r="AH915" s="11"/>
      <c r="AI915" s="11"/>
      <c r="AJ915" s="11"/>
      <c r="AK915" s="11"/>
    </row>
    <row r="916" ht="13.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89"/>
      <c r="AB916" s="11"/>
      <c r="AC916" s="264"/>
      <c r="AD916" s="11"/>
      <c r="AE916" s="11"/>
      <c r="AF916" s="11"/>
      <c r="AG916" s="11"/>
      <c r="AH916" s="11"/>
      <c r="AI916" s="11"/>
      <c r="AJ916" s="11"/>
      <c r="AK916" s="11"/>
    </row>
    <row r="917" ht="13.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89"/>
      <c r="AB917" s="11"/>
      <c r="AC917" s="264"/>
      <c r="AD917" s="11"/>
      <c r="AE917" s="11"/>
      <c r="AF917" s="11"/>
      <c r="AG917" s="11"/>
      <c r="AH917" s="11"/>
      <c r="AI917" s="11"/>
      <c r="AJ917" s="11"/>
      <c r="AK917" s="11"/>
    </row>
    <row r="918" ht="13.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89"/>
      <c r="AB918" s="11"/>
      <c r="AC918" s="264"/>
      <c r="AD918" s="11"/>
      <c r="AE918" s="11"/>
      <c r="AF918" s="11"/>
      <c r="AG918" s="11"/>
      <c r="AH918" s="11"/>
      <c r="AI918" s="11"/>
      <c r="AJ918" s="11"/>
      <c r="AK918" s="11"/>
    </row>
    <row r="919" ht="13.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89"/>
      <c r="AB919" s="11"/>
      <c r="AC919" s="264"/>
      <c r="AD919" s="11"/>
      <c r="AE919" s="11"/>
      <c r="AF919" s="11"/>
      <c r="AG919" s="11"/>
      <c r="AH919" s="11"/>
      <c r="AI919" s="11"/>
      <c r="AJ919" s="11"/>
      <c r="AK919" s="11"/>
    </row>
    <row r="920" ht="13.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89"/>
      <c r="AB920" s="11"/>
      <c r="AC920" s="264"/>
      <c r="AD920" s="11"/>
      <c r="AE920" s="11"/>
      <c r="AF920" s="11"/>
      <c r="AG920" s="11"/>
      <c r="AH920" s="11"/>
      <c r="AI920" s="11"/>
      <c r="AJ920" s="11"/>
      <c r="AK920" s="11"/>
    </row>
    <row r="921" ht="13.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89"/>
      <c r="AB921" s="11"/>
      <c r="AC921" s="264"/>
      <c r="AD921" s="11"/>
      <c r="AE921" s="11"/>
      <c r="AF921" s="11"/>
      <c r="AG921" s="11"/>
      <c r="AH921" s="11"/>
      <c r="AI921" s="11"/>
      <c r="AJ921" s="11"/>
      <c r="AK921" s="11"/>
    </row>
    <row r="922" ht="13.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89"/>
      <c r="AB922" s="11"/>
      <c r="AC922" s="264"/>
      <c r="AD922" s="11"/>
      <c r="AE922" s="11"/>
      <c r="AF922" s="11"/>
      <c r="AG922" s="11"/>
      <c r="AH922" s="11"/>
      <c r="AI922" s="11"/>
      <c r="AJ922" s="11"/>
      <c r="AK922" s="11"/>
    </row>
    <row r="923" ht="13.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89"/>
      <c r="AB923" s="11"/>
      <c r="AC923" s="264"/>
      <c r="AD923" s="11"/>
      <c r="AE923" s="11"/>
      <c r="AF923" s="11"/>
      <c r="AG923" s="11"/>
      <c r="AH923" s="11"/>
      <c r="AI923" s="11"/>
      <c r="AJ923" s="11"/>
      <c r="AK923" s="11"/>
    </row>
    <row r="924" ht="13.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89"/>
      <c r="AB924" s="11"/>
      <c r="AC924" s="264"/>
      <c r="AD924" s="11"/>
      <c r="AE924" s="11"/>
      <c r="AF924" s="11"/>
      <c r="AG924" s="11"/>
      <c r="AH924" s="11"/>
      <c r="AI924" s="11"/>
      <c r="AJ924" s="11"/>
      <c r="AK924" s="11"/>
    </row>
    <row r="925" ht="13.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89"/>
      <c r="AB925" s="11"/>
      <c r="AC925" s="264"/>
      <c r="AD925" s="11"/>
      <c r="AE925" s="11"/>
      <c r="AF925" s="11"/>
      <c r="AG925" s="11"/>
      <c r="AH925" s="11"/>
      <c r="AI925" s="11"/>
      <c r="AJ925" s="11"/>
      <c r="AK925" s="11"/>
    </row>
    <row r="926" ht="13.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89"/>
      <c r="AB926" s="11"/>
      <c r="AC926" s="264"/>
      <c r="AD926" s="11"/>
      <c r="AE926" s="11"/>
      <c r="AF926" s="11"/>
      <c r="AG926" s="11"/>
      <c r="AH926" s="11"/>
      <c r="AI926" s="11"/>
      <c r="AJ926" s="11"/>
      <c r="AK926" s="11"/>
    </row>
    <row r="927" ht="13.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89"/>
      <c r="AB927" s="11"/>
      <c r="AC927" s="264"/>
      <c r="AD927" s="11"/>
      <c r="AE927" s="11"/>
      <c r="AF927" s="11"/>
      <c r="AG927" s="11"/>
      <c r="AH927" s="11"/>
      <c r="AI927" s="11"/>
      <c r="AJ927" s="11"/>
      <c r="AK927" s="11"/>
    </row>
    <row r="928" ht="13.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89"/>
      <c r="AB928" s="11"/>
      <c r="AC928" s="264"/>
      <c r="AD928" s="11"/>
      <c r="AE928" s="11"/>
      <c r="AF928" s="11"/>
      <c r="AG928" s="11"/>
      <c r="AH928" s="11"/>
      <c r="AI928" s="11"/>
      <c r="AJ928" s="11"/>
      <c r="AK928" s="11"/>
    </row>
    <row r="929" ht="13.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89"/>
      <c r="AB929" s="11"/>
      <c r="AC929" s="264"/>
      <c r="AD929" s="11"/>
      <c r="AE929" s="11"/>
      <c r="AF929" s="11"/>
      <c r="AG929" s="11"/>
      <c r="AH929" s="11"/>
      <c r="AI929" s="11"/>
      <c r="AJ929" s="11"/>
      <c r="AK929" s="11"/>
    </row>
    <row r="930" ht="13.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89"/>
      <c r="AB930" s="11"/>
      <c r="AC930" s="264"/>
      <c r="AD930" s="11"/>
      <c r="AE930" s="11"/>
      <c r="AF930" s="11"/>
      <c r="AG930" s="11"/>
      <c r="AH930" s="11"/>
      <c r="AI930" s="11"/>
      <c r="AJ930" s="11"/>
      <c r="AK930" s="11"/>
    </row>
    <row r="931" ht="13.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89"/>
      <c r="AB931" s="11"/>
      <c r="AC931" s="264"/>
      <c r="AD931" s="11"/>
      <c r="AE931" s="11"/>
      <c r="AF931" s="11"/>
      <c r="AG931" s="11"/>
      <c r="AH931" s="11"/>
      <c r="AI931" s="11"/>
      <c r="AJ931" s="11"/>
      <c r="AK931" s="11"/>
    </row>
    <row r="932" ht="13.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89"/>
      <c r="AB932" s="11"/>
      <c r="AC932" s="264"/>
      <c r="AD932" s="11"/>
      <c r="AE932" s="11"/>
      <c r="AF932" s="11"/>
      <c r="AG932" s="11"/>
      <c r="AH932" s="11"/>
      <c r="AI932" s="11"/>
      <c r="AJ932" s="11"/>
      <c r="AK932" s="11"/>
    </row>
    <row r="933" ht="13.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89"/>
      <c r="AB933" s="11"/>
      <c r="AC933" s="264"/>
      <c r="AD933" s="11"/>
      <c r="AE933" s="11"/>
      <c r="AF933" s="11"/>
      <c r="AG933" s="11"/>
      <c r="AH933" s="11"/>
      <c r="AI933" s="11"/>
      <c r="AJ933" s="11"/>
      <c r="AK933" s="11"/>
    </row>
    <row r="934" ht="13.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89"/>
      <c r="AB934" s="11"/>
      <c r="AC934" s="264"/>
      <c r="AD934" s="11"/>
      <c r="AE934" s="11"/>
      <c r="AF934" s="11"/>
      <c r="AG934" s="11"/>
      <c r="AH934" s="11"/>
      <c r="AI934" s="11"/>
      <c r="AJ934" s="11"/>
      <c r="AK934" s="11"/>
    </row>
    <row r="935" ht="13.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89"/>
      <c r="AB935" s="11"/>
      <c r="AC935" s="264"/>
      <c r="AD935" s="11"/>
      <c r="AE935" s="11"/>
      <c r="AF935" s="11"/>
      <c r="AG935" s="11"/>
      <c r="AH935" s="11"/>
      <c r="AI935" s="11"/>
      <c r="AJ935" s="11"/>
      <c r="AK935" s="11"/>
    </row>
    <row r="936" ht="13.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89"/>
      <c r="AB936" s="11"/>
      <c r="AC936" s="264"/>
      <c r="AD936" s="11"/>
      <c r="AE936" s="11"/>
      <c r="AF936" s="11"/>
      <c r="AG936" s="11"/>
      <c r="AH936" s="11"/>
      <c r="AI936" s="11"/>
      <c r="AJ936" s="11"/>
      <c r="AK936" s="11"/>
    </row>
    <row r="937" ht="13.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89"/>
      <c r="AB937" s="11"/>
      <c r="AC937" s="264"/>
      <c r="AD937" s="11"/>
      <c r="AE937" s="11"/>
      <c r="AF937" s="11"/>
      <c r="AG937" s="11"/>
      <c r="AH937" s="11"/>
      <c r="AI937" s="11"/>
      <c r="AJ937" s="11"/>
      <c r="AK937" s="11"/>
    </row>
    <row r="938" ht="13.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89"/>
      <c r="AB938" s="11"/>
      <c r="AC938" s="264"/>
      <c r="AD938" s="11"/>
      <c r="AE938" s="11"/>
      <c r="AF938" s="11"/>
      <c r="AG938" s="11"/>
      <c r="AH938" s="11"/>
      <c r="AI938" s="11"/>
      <c r="AJ938" s="11"/>
      <c r="AK938" s="11"/>
    </row>
    <row r="939" ht="13.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89"/>
      <c r="AB939" s="11"/>
      <c r="AC939" s="264"/>
      <c r="AD939" s="11"/>
      <c r="AE939" s="11"/>
      <c r="AF939" s="11"/>
      <c r="AG939" s="11"/>
      <c r="AH939" s="11"/>
      <c r="AI939" s="11"/>
      <c r="AJ939" s="11"/>
      <c r="AK939" s="11"/>
    </row>
    <row r="940" ht="13.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89"/>
      <c r="AB940" s="11"/>
      <c r="AC940" s="264"/>
      <c r="AD940" s="11"/>
      <c r="AE940" s="11"/>
      <c r="AF940" s="11"/>
      <c r="AG940" s="11"/>
      <c r="AH940" s="11"/>
      <c r="AI940" s="11"/>
      <c r="AJ940" s="11"/>
      <c r="AK940" s="11"/>
    </row>
    <row r="941" ht="13.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89"/>
      <c r="AB941" s="11"/>
      <c r="AC941" s="264"/>
      <c r="AD941" s="11"/>
      <c r="AE941" s="11"/>
      <c r="AF941" s="11"/>
      <c r="AG941" s="11"/>
      <c r="AH941" s="11"/>
      <c r="AI941" s="11"/>
      <c r="AJ941" s="11"/>
      <c r="AK941" s="11"/>
    </row>
    <row r="942" ht="13.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89"/>
      <c r="AB942" s="11"/>
      <c r="AC942" s="264"/>
      <c r="AD942" s="11"/>
      <c r="AE942" s="11"/>
      <c r="AF942" s="11"/>
      <c r="AG942" s="11"/>
      <c r="AH942" s="11"/>
      <c r="AI942" s="11"/>
      <c r="AJ942" s="11"/>
      <c r="AK942" s="11"/>
    </row>
    <row r="943" ht="13.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89"/>
      <c r="AB943" s="11"/>
      <c r="AC943" s="264"/>
      <c r="AD943" s="11"/>
      <c r="AE943" s="11"/>
      <c r="AF943" s="11"/>
      <c r="AG943" s="11"/>
      <c r="AH943" s="11"/>
      <c r="AI943" s="11"/>
      <c r="AJ943" s="11"/>
      <c r="AK943" s="11"/>
    </row>
    <row r="944" ht="13.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89"/>
      <c r="AB944" s="11"/>
      <c r="AC944" s="264"/>
      <c r="AD944" s="11"/>
      <c r="AE944" s="11"/>
      <c r="AF944" s="11"/>
      <c r="AG944" s="11"/>
      <c r="AH944" s="11"/>
      <c r="AI944" s="11"/>
      <c r="AJ944" s="11"/>
      <c r="AK944" s="11"/>
    </row>
    <row r="945" ht="13.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89"/>
      <c r="AB945" s="11"/>
      <c r="AC945" s="264"/>
      <c r="AD945" s="11"/>
      <c r="AE945" s="11"/>
      <c r="AF945" s="11"/>
      <c r="AG945" s="11"/>
      <c r="AH945" s="11"/>
      <c r="AI945" s="11"/>
      <c r="AJ945" s="11"/>
      <c r="AK945" s="11"/>
    </row>
    <row r="946" ht="13.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89"/>
      <c r="AB946" s="11"/>
      <c r="AC946" s="264"/>
      <c r="AD946" s="11"/>
      <c r="AE946" s="11"/>
      <c r="AF946" s="11"/>
      <c r="AG946" s="11"/>
      <c r="AH946" s="11"/>
      <c r="AI946" s="11"/>
      <c r="AJ946" s="11"/>
      <c r="AK946" s="11"/>
    </row>
    <row r="947" ht="13.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89"/>
      <c r="AB947" s="11"/>
      <c r="AC947" s="264"/>
      <c r="AD947" s="11"/>
      <c r="AE947" s="11"/>
      <c r="AF947" s="11"/>
      <c r="AG947" s="11"/>
      <c r="AH947" s="11"/>
      <c r="AI947" s="11"/>
      <c r="AJ947" s="11"/>
      <c r="AK947" s="11"/>
    </row>
    <row r="948" ht="13.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89"/>
      <c r="AB948" s="11"/>
      <c r="AC948" s="264"/>
      <c r="AD948" s="11"/>
      <c r="AE948" s="11"/>
      <c r="AF948" s="11"/>
      <c r="AG948" s="11"/>
      <c r="AH948" s="11"/>
      <c r="AI948" s="11"/>
      <c r="AJ948" s="11"/>
      <c r="AK948" s="11"/>
    </row>
    <row r="949" ht="13.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89"/>
      <c r="AB949" s="11"/>
      <c r="AC949" s="264"/>
      <c r="AD949" s="11"/>
      <c r="AE949" s="11"/>
      <c r="AF949" s="11"/>
      <c r="AG949" s="11"/>
      <c r="AH949" s="11"/>
      <c r="AI949" s="11"/>
      <c r="AJ949" s="11"/>
      <c r="AK949" s="11"/>
    </row>
    <row r="950" ht="13.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89"/>
      <c r="AB950" s="11"/>
      <c r="AC950" s="264"/>
      <c r="AD950" s="11"/>
      <c r="AE950" s="11"/>
      <c r="AF950" s="11"/>
      <c r="AG950" s="11"/>
      <c r="AH950" s="11"/>
      <c r="AI950" s="11"/>
      <c r="AJ950" s="11"/>
      <c r="AK950" s="11"/>
    </row>
    <row r="951" ht="13.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89"/>
      <c r="AB951" s="11"/>
      <c r="AC951" s="264"/>
      <c r="AD951" s="11"/>
      <c r="AE951" s="11"/>
      <c r="AF951" s="11"/>
      <c r="AG951" s="11"/>
      <c r="AH951" s="11"/>
      <c r="AI951" s="11"/>
      <c r="AJ951" s="11"/>
      <c r="AK951" s="11"/>
    </row>
    <row r="952" ht="13.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89"/>
      <c r="AB952" s="11"/>
      <c r="AC952" s="264"/>
      <c r="AD952" s="11"/>
      <c r="AE952" s="11"/>
      <c r="AF952" s="11"/>
      <c r="AG952" s="11"/>
      <c r="AH952" s="11"/>
      <c r="AI952" s="11"/>
      <c r="AJ952" s="11"/>
      <c r="AK952" s="11"/>
    </row>
    <row r="953" ht="13.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89"/>
      <c r="AB953" s="11"/>
      <c r="AC953" s="264"/>
      <c r="AD953" s="11"/>
      <c r="AE953" s="11"/>
      <c r="AF953" s="11"/>
      <c r="AG953" s="11"/>
      <c r="AH953" s="11"/>
      <c r="AI953" s="11"/>
      <c r="AJ953" s="11"/>
      <c r="AK953" s="11"/>
    </row>
    <row r="954" ht="13.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89"/>
      <c r="AB954" s="11"/>
      <c r="AC954" s="264"/>
      <c r="AD954" s="11"/>
      <c r="AE954" s="11"/>
      <c r="AF954" s="11"/>
      <c r="AG954" s="11"/>
      <c r="AH954" s="11"/>
      <c r="AI954" s="11"/>
      <c r="AJ954" s="11"/>
      <c r="AK954" s="11"/>
    </row>
    <row r="955" ht="13.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89"/>
      <c r="AB955" s="11"/>
      <c r="AC955" s="264"/>
      <c r="AD955" s="11"/>
      <c r="AE955" s="11"/>
      <c r="AF955" s="11"/>
      <c r="AG955" s="11"/>
      <c r="AH955" s="11"/>
      <c r="AI955" s="11"/>
      <c r="AJ955" s="11"/>
      <c r="AK955" s="11"/>
    </row>
    <row r="956" ht="13.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89"/>
      <c r="AB956" s="11"/>
      <c r="AC956" s="264"/>
      <c r="AD956" s="11"/>
      <c r="AE956" s="11"/>
      <c r="AF956" s="11"/>
      <c r="AG956" s="11"/>
      <c r="AH956" s="11"/>
      <c r="AI956" s="11"/>
      <c r="AJ956" s="11"/>
      <c r="AK956" s="11"/>
    </row>
    <row r="957" ht="13.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89"/>
      <c r="AB957" s="11"/>
      <c r="AC957" s="264"/>
      <c r="AD957" s="11"/>
      <c r="AE957" s="11"/>
      <c r="AF957" s="11"/>
      <c r="AG957" s="11"/>
      <c r="AH957" s="11"/>
      <c r="AI957" s="11"/>
      <c r="AJ957" s="11"/>
      <c r="AK957" s="11"/>
    </row>
    <row r="958" ht="13.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89"/>
      <c r="AB958" s="11"/>
      <c r="AC958" s="264"/>
      <c r="AD958" s="11"/>
      <c r="AE958" s="11"/>
      <c r="AF958" s="11"/>
      <c r="AG958" s="11"/>
      <c r="AH958" s="11"/>
      <c r="AI958" s="11"/>
      <c r="AJ958" s="11"/>
      <c r="AK958" s="11"/>
    </row>
    <row r="959" ht="13.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89"/>
      <c r="AB959" s="11"/>
      <c r="AC959" s="264"/>
      <c r="AD959" s="11"/>
      <c r="AE959" s="11"/>
      <c r="AF959" s="11"/>
      <c r="AG959" s="11"/>
      <c r="AH959" s="11"/>
      <c r="AI959" s="11"/>
      <c r="AJ959" s="11"/>
      <c r="AK959" s="11"/>
    </row>
    <row r="960" ht="13.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89"/>
      <c r="AB960" s="11"/>
      <c r="AC960" s="264"/>
      <c r="AD960" s="11"/>
      <c r="AE960" s="11"/>
      <c r="AF960" s="11"/>
      <c r="AG960" s="11"/>
      <c r="AH960" s="11"/>
      <c r="AI960" s="11"/>
      <c r="AJ960" s="11"/>
      <c r="AK960" s="11"/>
    </row>
    <row r="961" ht="13.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89"/>
      <c r="AB961" s="11"/>
      <c r="AC961" s="264"/>
      <c r="AD961" s="11"/>
      <c r="AE961" s="11"/>
      <c r="AF961" s="11"/>
      <c r="AG961" s="11"/>
      <c r="AH961" s="11"/>
      <c r="AI961" s="11"/>
      <c r="AJ961" s="11"/>
      <c r="AK961" s="11"/>
    </row>
    <row r="962" ht="13.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89"/>
      <c r="AB962" s="11"/>
      <c r="AC962" s="264"/>
      <c r="AD962" s="11"/>
      <c r="AE962" s="11"/>
      <c r="AF962" s="11"/>
      <c r="AG962" s="11"/>
      <c r="AH962" s="11"/>
      <c r="AI962" s="11"/>
      <c r="AJ962" s="11"/>
      <c r="AK962" s="11"/>
    </row>
    <row r="963" ht="13.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89"/>
      <c r="AB963" s="11"/>
      <c r="AC963" s="264"/>
      <c r="AD963" s="11"/>
      <c r="AE963" s="11"/>
      <c r="AF963" s="11"/>
      <c r="AG963" s="11"/>
      <c r="AH963" s="11"/>
      <c r="AI963" s="11"/>
      <c r="AJ963" s="11"/>
      <c r="AK963" s="11"/>
    </row>
    <row r="964" ht="13.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89"/>
      <c r="AB964" s="11"/>
      <c r="AC964" s="264"/>
      <c r="AD964" s="11"/>
      <c r="AE964" s="11"/>
      <c r="AF964" s="11"/>
      <c r="AG964" s="11"/>
      <c r="AH964" s="11"/>
      <c r="AI964" s="11"/>
      <c r="AJ964" s="11"/>
      <c r="AK964" s="11"/>
    </row>
    <row r="965" ht="13.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89"/>
      <c r="AB965" s="11"/>
      <c r="AC965" s="264"/>
      <c r="AD965" s="11"/>
      <c r="AE965" s="11"/>
      <c r="AF965" s="11"/>
      <c r="AG965" s="11"/>
      <c r="AH965" s="11"/>
      <c r="AI965" s="11"/>
      <c r="AJ965" s="11"/>
      <c r="AK965" s="11"/>
    </row>
    <row r="966" ht="13.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89"/>
      <c r="AB966" s="11"/>
      <c r="AC966" s="264"/>
      <c r="AD966" s="11"/>
      <c r="AE966" s="11"/>
      <c r="AF966" s="11"/>
      <c r="AG966" s="11"/>
      <c r="AH966" s="11"/>
      <c r="AI966" s="11"/>
      <c r="AJ966" s="11"/>
      <c r="AK966" s="11"/>
    </row>
    <row r="967" ht="13.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89"/>
      <c r="AB967" s="11"/>
      <c r="AC967" s="264"/>
      <c r="AD967" s="11"/>
      <c r="AE967" s="11"/>
      <c r="AF967" s="11"/>
      <c r="AG967" s="11"/>
      <c r="AH967" s="11"/>
      <c r="AI967" s="11"/>
      <c r="AJ967" s="11"/>
      <c r="AK967" s="11"/>
    </row>
    <row r="968" ht="13.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89"/>
      <c r="AB968" s="11"/>
      <c r="AC968" s="264"/>
      <c r="AD968" s="11"/>
      <c r="AE968" s="11"/>
      <c r="AF968" s="11"/>
      <c r="AG968" s="11"/>
      <c r="AH968" s="11"/>
      <c r="AI968" s="11"/>
      <c r="AJ968" s="11"/>
      <c r="AK968" s="11"/>
    </row>
    <row r="969" ht="13.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89"/>
      <c r="AB969" s="11"/>
      <c r="AC969" s="264"/>
      <c r="AD969" s="11"/>
      <c r="AE969" s="11"/>
      <c r="AF969" s="11"/>
      <c r="AG969" s="11"/>
      <c r="AH969" s="11"/>
      <c r="AI969" s="11"/>
      <c r="AJ969" s="11"/>
      <c r="AK969" s="11"/>
    </row>
    <row r="970" ht="13.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89"/>
      <c r="AB970" s="11"/>
      <c r="AC970" s="264"/>
      <c r="AD970" s="11"/>
      <c r="AE970" s="11"/>
      <c r="AF970" s="11"/>
      <c r="AG970" s="11"/>
      <c r="AH970" s="11"/>
      <c r="AI970" s="11"/>
      <c r="AJ970" s="11"/>
      <c r="AK970" s="11"/>
    </row>
    <row r="971" ht="13.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89"/>
      <c r="AB971" s="11"/>
      <c r="AC971" s="264"/>
      <c r="AD971" s="11"/>
      <c r="AE971" s="11"/>
      <c r="AF971" s="11"/>
      <c r="AG971" s="11"/>
      <c r="AH971" s="11"/>
      <c r="AI971" s="11"/>
      <c r="AJ971" s="11"/>
      <c r="AK971" s="11"/>
    </row>
    <row r="972" ht="13.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89"/>
      <c r="AB972" s="11"/>
      <c r="AC972" s="264"/>
      <c r="AD972" s="11"/>
      <c r="AE972" s="11"/>
      <c r="AF972" s="11"/>
      <c r="AG972" s="11"/>
      <c r="AH972" s="11"/>
      <c r="AI972" s="11"/>
      <c r="AJ972" s="11"/>
      <c r="AK972" s="11"/>
    </row>
    <row r="973" ht="13.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89"/>
      <c r="AB973" s="11"/>
      <c r="AC973" s="264"/>
      <c r="AD973" s="11"/>
      <c r="AE973" s="11"/>
      <c r="AF973" s="11"/>
      <c r="AG973" s="11"/>
      <c r="AH973" s="11"/>
      <c r="AI973" s="11"/>
      <c r="AJ973" s="11"/>
      <c r="AK973" s="11"/>
    </row>
    <row r="974" ht="13.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89"/>
      <c r="AB974" s="11"/>
      <c r="AC974" s="264"/>
      <c r="AD974" s="11"/>
      <c r="AE974" s="11"/>
      <c r="AF974" s="11"/>
      <c r="AG974" s="11"/>
      <c r="AH974" s="11"/>
      <c r="AI974" s="11"/>
      <c r="AJ974" s="11"/>
      <c r="AK974" s="11"/>
    </row>
    <row r="975" ht="13.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89"/>
      <c r="AB975" s="11"/>
      <c r="AC975" s="264"/>
      <c r="AD975" s="11"/>
      <c r="AE975" s="11"/>
      <c r="AF975" s="11"/>
      <c r="AG975" s="11"/>
      <c r="AH975" s="11"/>
      <c r="AI975" s="11"/>
      <c r="AJ975" s="11"/>
      <c r="AK975" s="11"/>
    </row>
    <row r="976" ht="13.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89"/>
      <c r="AB976" s="11"/>
      <c r="AC976" s="264"/>
      <c r="AD976" s="11"/>
      <c r="AE976" s="11"/>
      <c r="AF976" s="11"/>
      <c r="AG976" s="11"/>
      <c r="AH976" s="11"/>
      <c r="AI976" s="11"/>
      <c r="AJ976" s="11"/>
      <c r="AK976" s="11"/>
    </row>
    <row r="977" ht="13.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89"/>
      <c r="AB977" s="11"/>
      <c r="AC977" s="264"/>
      <c r="AD977" s="11"/>
      <c r="AE977" s="11"/>
      <c r="AF977" s="11"/>
      <c r="AG977" s="11"/>
      <c r="AH977" s="11"/>
      <c r="AI977" s="11"/>
      <c r="AJ977" s="11"/>
      <c r="AK977" s="11"/>
    </row>
    <row r="978" ht="13.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89"/>
      <c r="AB978" s="11"/>
      <c r="AC978" s="264"/>
      <c r="AD978" s="11"/>
      <c r="AE978" s="11"/>
      <c r="AF978" s="11"/>
      <c r="AG978" s="11"/>
      <c r="AH978" s="11"/>
      <c r="AI978" s="11"/>
      <c r="AJ978" s="11"/>
      <c r="AK978" s="11"/>
    </row>
    <row r="979" ht="13.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89"/>
      <c r="AB979" s="11"/>
      <c r="AC979" s="264"/>
      <c r="AD979" s="11"/>
      <c r="AE979" s="11"/>
      <c r="AF979" s="11"/>
      <c r="AG979" s="11"/>
      <c r="AH979" s="11"/>
      <c r="AI979" s="11"/>
      <c r="AJ979" s="11"/>
      <c r="AK979" s="11"/>
    </row>
    <row r="980" ht="13.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89"/>
      <c r="AB980" s="11"/>
      <c r="AC980" s="264"/>
      <c r="AD980" s="11"/>
      <c r="AE980" s="11"/>
      <c r="AF980" s="11"/>
      <c r="AG980" s="11"/>
      <c r="AH980" s="11"/>
      <c r="AI980" s="11"/>
      <c r="AJ980" s="11"/>
      <c r="AK980" s="11"/>
    </row>
    <row r="981" ht="13.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89"/>
      <c r="AB981" s="11"/>
      <c r="AC981" s="264"/>
      <c r="AD981" s="11"/>
      <c r="AE981" s="11"/>
      <c r="AF981" s="11"/>
      <c r="AG981" s="11"/>
      <c r="AH981" s="11"/>
      <c r="AI981" s="11"/>
      <c r="AJ981" s="11"/>
      <c r="AK981" s="11"/>
    </row>
    <row r="982" ht="13.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89"/>
      <c r="AB982" s="11"/>
      <c r="AC982" s="264"/>
      <c r="AD982" s="11"/>
      <c r="AE982" s="11"/>
      <c r="AF982" s="11"/>
      <c r="AG982" s="11"/>
      <c r="AH982" s="11"/>
      <c r="AI982" s="11"/>
      <c r="AJ982" s="11"/>
      <c r="AK982" s="11"/>
    </row>
    <row r="983" ht="13.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89"/>
      <c r="AB983" s="11"/>
      <c r="AC983" s="264"/>
      <c r="AD983" s="11"/>
      <c r="AE983" s="11"/>
      <c r="AF983" s="11"/>
      <c r="AG983" s="11"/>
      <c r="AH983" s="11"/>
      <c r="AI983" s="11"/>
      <c r="AJ983" s="11"/>
      <c r="AK983" s="11"/>
    </row>
    <row r="984" ht="13.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89"/>
      <c r="AB984" s="11"/>
      <c r="AC984" s="264"/>
      <c r="AD984" s="11"/>
      <c r="AE984" s="11"/>
      <c r="AF984" s="11"/>
      <c r="AG984" s="11"/>
      <c r="AH984" s="11"/>
      <c r="AI984" s="11"/>
      <c r="AJ984" s="11"/>
      <c r="AK984" s="11"/>
    </row>
    <row r="985" ht="13.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89"/>
      <c r="AB985" s="11"/>
      <c r="AC985" s="264"/>
      <c r="AD985" s="11"/>
      <c r="AE985" s="11"/>
      <c r="AF985" s="11"/>
      <c r="AG985" s="11"/>
      <c r="AH985" s="11"/>
      <c r="AI985" s="11"/>
      <c r="AJ985" s="11"/>
      <c r="AK985" s="11"/>
    </row>
    <row r="986" ht="13.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89"/>
      <c r="AB986" s="11"/>
      <c r="AC986" s="264"/>
      <c r="AD986" s="11"/>
      <c r="AE986" s="11"/>
      <c r="AF986" s="11"/>
      <c r="AG986" s="11"/>
      <c r="AH986" s="11"/>
      <c r="AI986" s="11"/>
      <c r="AJ986" s="11"/>
      <c r="AK986" s="11"/>
    </row>
    <row r="987" ht="13.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89"/>
      <c r="AB987" s="11"/>
      <c r="AC987" s="264"/>
      <c r="AD987" s="11"/>
      <c r="AE987" s="11"/>
      <c r="AF987" s="11"/>
      <c r="AG987" s="11"/>
      <c r="AH987" s="11"/>
      <c r="AI987" s="11"/>
      <c r="AJ987" s="11"/>
      <c r="AK987" s="11"/>
    </row>
    <row r="988" ht="13.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89"/>
      <c r="AB988" s="11"/>
      <c r="AC988" s="264"/>
      <c r="AD988" s="11"/>
      <c r="AE988" s="11"/>
      <c r="AF988" s="11"/>
      <c r="AG988" s="11"/>
      <c r="AH988" s="11"/>
      <c r="AI988" s="11"/>
      <c r="AJ988" s="11"/>
      <c r="AK988" s="11"/>
    </row>
    <row r="989" ht="13.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89"/>
      <c r="AB989" s="11"/>
      <c r="AC989" s="264"/>
      <c r="AD989" s="11"/>
      <c r="AE989" s="11"/>
      <c r="AF989" s="11"/>
      <c r="AG989" s="11"/>
      <c r="AH989" s="11"/>
      <c r="AI989" s="11"/>
      <c r="AJ989" s="11"/>
      <c r="AK989" s="11"/>
    </row>
    <row r="990" ht="13.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89"/>
      <c r="AB990" s="11"/>
      <c r="AC990" s="264"/>
      <c r="AD990" s="11"/>
      <c r="AE990" s="11"/>
      <c r="AF990" s="11"/>
      <c r="AG990" s="11"/>
      <c r="AH990" s="11"/>
      <c r="AI990" s="11"/>
      <c r="AJ990" s="11"/>
      <c r="AK990" s="11"/>
    </row>
    <row r="991" ht="13.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89"/>
      <c r="AB991" s="11"/>
      <c r="AC991" s="264"/>
      <c r="AD991" s="11"/>
      <c r="AE991" s="11"/>
      <c r="AF991" s="11"/>
      <c r="AG991" s="11"/>
      <c r="AH991" s="11"/>
      <c r="AI991" s="11"/>
      <c r="AJ991" s="11"/>
      <c r="AK991" s="11"/>
    </row>
    <row r="992" ht="13.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89"/>
      <c r="AB992" s="11"/>
      <c r="AC992" s="264"/>
      <c r="AD992" s="11"/>
      <c r="AE992" s="11"/>
      <c r="AF992" s="11"/>
      <c r="AG992" s="11"/>
      <c r="AH992" s="11"/>
      <c r="AI992" s="11"/>
      <c r="AJ992" s="11"/>
      <c r="AK992" s="11"/>
    </row>
    <row r="993" ht="13.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89"/>
      <c r="AB993" s="11"/>
      <c r="AC993" s="264"/>
      <c r="AD993" s="11"/>
      <c r="AE993" s="11"/>
      <c r="AF993" s="11"/>
      <c r="AG993" s="11"/>
      <c r="AH993" s="11"/>
      <c r="AI993" s="11"/>
      <c r="AJ993" s="11"/>
      <c r="AK993" s="11"/>
    </row>
    <row r="994" ht="13.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89"/>
      <c r="AB994" s="11"/>
      <c r="AC994" s="264"/>
      <c r="AD994" s="11"/>
      <c r="AE994" s="11"/>
      <c r="AF994" s="11"/>
      <c r="AG994" s="11"/>
      <c r="AH994" s="11"/>
      <c r="AI994" s="11"/>
      <c r="AJ994" s="11"/>
      <c r="AK994" s="11"/>
    </row>
    <row r="995" ht="13.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89"/>
      <c r="AB995" s="11"/>
      <c r="AC995" s="264"/>
      <c r="AD995" s="11"/>
      <c r="AE995" s="11"/>
      <c r="AF995" s="11"/>
      <c r="AG995" s="11"/>
      <c r="AH995" s="11"/>
      <c r="AI995" s="11"/>
      <c r="AJ995" s="11"/>
      <c r="AK995" s="11"/>
    </row>
    <row r="996" ht="13.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89"/>
      <c r="AB996" s="11"/>
      <c r="AC996" s="264"/>
      <c r="AD996" s="11"/>
      <c r="AE996" s="11"/>
      <c r="AF996" s="11"/>
      <c r="AG996" s="11"/>
      <c r="AH996" s="11"/>
      <c r="AI996" s="11"/>
      <c r="AJ996" s="11"/>
      <c r="AK996" s="11"/>
    </row>
    <row r="997" ht="13.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89"/>
      <c r="AB997" s="11"/>
      <c r="AC997" s="264"/>
      <c r="AD997" s="11"/>
      <c r="AE997" s="11"/>
      <c r="AF997" s="11"/>
      <c r="AG997" s="11"/>
      <c r="AH997" s="11"/>
      <c r="AI997" s="11"/>
      <c r="AJ997" s="11"/>
      <c r="AK997" s="11"/>
    </row>
    <row r="998" ht="13.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89"/>
      <c r="AB998" s="11"/>
      <c r="AC998" s="264"/>
      <c r="AD998" s="11"/>
      <c r="AE998" s="11"/>
      <c r="AF998" s="11"/>
      <c r="AG998" s="11"/>
      <c r="AH998" s="11"/>
      <c r="AI998" s="11"/>
      <c r="AJ998" s="11"/>
      <c r="AK998" s="11"/>
    </row>
    <row r="999" ht="13.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89"/>
      <c r="AB999" s="11"/>
      <c r="AC999" s="264"/>
      <c r="AD999" s="11"/>
      <c r="AE999" s="11"/>
      <c r="AF999" s="11"/>
      <c r="AG999" s="11"/>
      <c r="AH999" s="11"/>
      <c r="AI999" s="11"/>
      <c r="AJ999" s="11"/>
      <c r="AK999" s="11"/>
    </row>
    <row r="1000" ht="13.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89"/>
      <c r="AB1000" s="11"/>
      <c r="AC1000" s="264"/>
      <c r="AD1000" s="11"/>
      <c r="AE1000" s="11"/>
      <c r="AF1000" s="11"/>
      <c r="AG1000" s="11"/>
      <c r="AH1000" s="11"/>
      <c r="AI1000" s="11"/>
      <c r="AJ1000" s="11"/>
      <c r="AK1000" s="11"/>
    </row>
  </sheetData>
  <mergeCells count="312">
    <mergeCell ref="J71:R71"/>
    <mergeCell ref="J73:R73"/>
    <mergeCell ref="S73:T73"/>
    <mergeCell ref="U73:V73"/>
    <mergeCell ref="W73:X73"/>
    <mergeCell ref="H68:Y68"/>
    <mergeCell ref="A69:Y69"/>
    <mergeCell ref="H70:Y70"/>
    <mergeCell ref="S71:T71"/>
    <mergeCell ref="U71:V71"/>
    <mergeCell ref="W71:X71"/>
    <mergeCell ref="B72:Y72"/>
    <mergeCell ref="A38:G38"/>
    <mergeCell ref="H38:I38"/>
    <mergeCell ref="J38:U38"/>
    <mergeCell ref="V38:Y38"/>
    <mergeCell ref="H39:H40"/>
    <mergeCell ref="I39:I40"/>
    <mergeCell ref="Y39:Y40"/>
    <mergeCell ref="W40:X40"/>
    <mergeCell ref="B40:G40"/>
    <mergeCell ref="J40:V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6:G66"/>
    <mergeCell ref="A68:G68"/>
    <mergeCell ref="A70:G70"/>
    <mergeCell ref="B71:G71"/>
    <mergeCell ref="B73:G73"/>
    <mergeCell ref="B75:G75"/>
    <mergeCell ref="B77:G77"/>
    <mergeCell ref="B60:G60"/>
    <mergeCell ref="B61:G61"/>
    <mergeCell ref="B62:G62"/>
    <mergeCell ref="B63:G63"/>
    <mergeCell ref="B64:G64"/>
    <mergeCell ref="B65:G65"/>
    <mergeCell ref="A67:Y67"/>
    <mergeCell ref="S77:T77"/>
    <mergeCell ref="U77:V77"/>
    <mergeCell ref="B86:Y86"/>
    <mergeCell ref="J87:R87"/>
    <mergeCell ref="S87:T87"/>
    <mergeCell ref="U87:V87"/>
    <mergeCell ref="W87:X87"/>
    <mergeCell ref="B88:Y88"/>
    <mergeCell ref="W89:X89"/>
    <mergeCell ref="B91:G91"/>
    <mergeCell ref="B93:G93"/>
    <mergeCell ref="B95:G95"/>
    <mergeCell ref="B97:G97"/>
    <mergeCell ref="B99:G99"/>
    <mergeCell ref="B101:G101"/>
    <mergeCell ref="J89:R89"/>
    <mergeCell ref="B90:Y90"/>
    <mergeCell ref="J91:R91"/>
    <mergeCell ref="S91:T91"/>
    <mergeCell ref="U91:V91"/>
    <mergeCell ref="W91:X91"/>
    <mergeCell ref="B92:Y92"/>
    <mergeCell ref="U95:V95"/>
    <mergeCell ref="W95:X95"/>
    <mergeCell ref="J95:R95"/>
    <mergeCell ref="J97:R97"/>
    <mergeCell ref="S97:T97"/>
    <mergeCell ref="U97:V97"/>
    <mergeCell ref="W97:X97"/>
    <mergeCell ref="J93:R93"/>
    <mergeCell ref="S93:T93"/>
    <mergeCell ref="U93:V93"/>
    <mergeCell ref="W93:X93"/>
    <mergeCell ref="B94:Y94"/>
    <mergeCell ref="S95:T95"/>
    <mergeCell ref="B96:Y96"/>
    <mergeCell ref="S101:T101"/>
    <mergeCell ref="U101:V101"/>
    <mergeCell ref="B110:Y110"/>
    <mergeCell ref="J111:R111"/>
    <mergeCell ref="S111:T111"/>
    <mergeCell ref="U111:V111"/>
    <mergeCell ref="W111:X111"/>
    <mergeCell ref="B112:Y112"/>
    <mergeCell ref="W113:X113"/>
    <mergeCell ref="B115:G115"/>
    <mergeCell ref="B117:G117"/>
    <mergeCell ref="B119:G119"/>
    <mergeCell ref="J124:L124"/>
    <mergeCell ref="J125:L125"/>
    <mergeCell ref="J113:R113"/>
    <mergeCell ref="B114:Y114"/>
    <mergeCell ref="J115:R115"/>
    <mergeCell ref="S115:T115"/>
    <mergeCell ref="U115:V115"/>
    <mergeCell ref="W115:X115"/>
    <mergeCell ref="B116:Y116"/>
    <mergeCell ref="U119:V119"/>
    <mergeCell ref="W119:X119"/>
    <mergeCell ref="J117:R117"/>
    <mergeCell ref="S117:T117"/>
    <mergeCell ref="U117:V117"/>
    <mergeCell ref="W117:X117"/>
    <mergeCell ref="B118:Y118"/>
    <mergeCell ref="J119:R119"/>
    <mergeCell ref="S119:T119"/>
    <mergeCell ref="B120:Y120"/>
    <mergeCell ref="B98:Y98"/>
    <mergeCell ref="J99:R99"/>
    <mergeCell ref="S99:T99"/>
    <mergeCell ref="U99:V99"/>
    <mergeCell ref="W99:X99"/>
    <mergeCell ref="B100:Y100"/>
    <mergeCell ref="W101:X101"/>
    <mergeCell ref="B103:G103"/>
    <mergeCell ref="B105:G105"/>
    <mergeCell ref="B107:G107"/>
    <mergeCell ref="B109:G109"/>
    <mergeCell ref="B111:G111"/>
    <mergeCell ref="B113:G113"/>
    <mergeCell ref="J101:R101"/>
    <mergeCell ref="B102:Y102"/>
    <mergeCell ref="J103:R103"/>
    <mergeCell ref="S103:T103"/>
    <mergeCell ref="U103:V103"/>
    <mergeCell ref="W103:X103"/>
    <mergeCell ref="B104:Y104"/>
    <mergeCell ref="U107:V107"/>
    <mergeCell ref="W107:X107"/>
    <mergeCell ref="J107:R107"/>
    <mergeCell ref="J109:R109"/>
    <mergeCell ref="S109:T109"/>
    <mergeCell ref="U109:V109"/>
    <mergeCell ref="W109:X109"/>
    <mergeCell ref="J105:R105"/>
    <mergeCell ref="S105:T105"/>
    <mergeCell ref="U105:V105"/>
    <mergeCell ref="W105:X105"/>
    <mergeCell ref="B106:Y106"/>
    <mergeCell ref="S107:T107"/>
    <mergeCell ref="B108:Y108"/>
    <mergeCell ref="S113:T113"/>
    <mergeCell ref="U113:V113"/>
    <mergeCell ref="S7:T7"/>
    <mergeCell ref="U7:W7"/>
    <mergeCell ref="AA8:AC8"/>
    <mergeCell ref="A1:W1"/>
    <mergeCell ref="A4:Y4"/>
    <mergeCell ref="A5:Y5"/>
    <mergeCell ref="B7:F7"/>
    <mergeCell ref="G7:H7"/>
    <mergeCell ref="I7:K7"/>
    <mergeCell ref="L7:R7"/>
    <mergeCell ref="A9:Y9"/>
    <mergeCell ref="A10:Y10"/>
    <mergeCell ref="D11:E11"/>
    <mergeCell ref="G11:H11"/>
    <mergeCell ref="K11:Q11"/>
    <mergeCell ref="R11:S11"/>
    <mergeCell ref="T11:V11"/>
    <mergeCell ref="Q15:R15"/>
    <mergeCell ref="S15:X15"/>
    <mergeCell ref="I11:J11"/>
    <mergeCell ref="A13:M13"/>
    <mergeCell ref="N13:O13"/>
    <mergeCell ref="P13:X13"/>
    <mergeCell ref="A14:Y14"/>
    <mergeCell ref="A15:H15"/>
    <mergeCell ref="J15:P15"/>
    <mergeCell ref="I17:J17"/>
    <mergeCell ref="I18:J18"/>
    <mergeCell ref="K18:L18"/>
    <mergeCell ref="M18:N18"/>
    <mergeCell ref="R24:W24"/>
    <mergeCell ref="R25:W25"/>
    <mergeCell ref="R18:W18"/>
    <mergeCell ref="X18:Y18"/>
    <mergeCell ref="R19:W19"/>
    <mergeCell ref="R20:W20"/>
    <mergeCell ref="R21:W21"/>
    <mergeCell ref="R22:W22"/>
    <mergeCell ref="R23:W23"/>
    <mergeCell ref="I26:J26"/>
    <mergeCell ref="I27:J27"/>
    <mergeCell ref="K27:L27"/>
    <mergeCell ref="M27:N27"/>
    <mergeCell ref="I28:J28"/>
    <mergeCell ref="K28:L28"/>
    <mergeCell ref="I22:J22"/>
    <mergeCell ref="I23:J23"/>
    <mergeCell ref="K23:L23"/>
    <mergeCell ref="M23:N23"/>
    <mergeCell ref="O25:Q28"/>
    <mergeCell ref="K26:L26"/>
    <mergeCell ref="M26:N26"/>
    <mergeCell ref="M28:N28"/>
    <mergeCell ref="R28:W28"/>
    <mergeCell ref="A29:Q29"/>
    <mergeCell ref="A26:E26"/>
    <mergeCell ref="A27:E27"/>
    <mergeCell ref="F27:G27"/>
    <mergeCell ref="A28:E28"/>
    <mergeCell ref="F28:G28"/>
    <mergeCell ref="A31:H31"/>
    <mergeCell ref="I31:M31"/>
    <mergeCell ref="I33:O33"/>
    <mergeCell ref="P33:Q33"/>
    <mergeCell ref="N31:Q31"/>
    <mergeCell ref="R31:W31"/>
    <mergeCell ref="A32:G32"/>
    <mergeCell ref="I32:O32"/>
    <mergeCell ref="P32:Q32"/>
    <mergeCell ref="R32:W32"/>
    <mergeCell ref="A33:G33"/>
    <mergeCell ref="A17:E17"/>
    <mergeCell ref="F17:G17"/>
    <mergeCell ref="K17:L17"/>
    <mergeCell ref="M17:N17"/>
    <mergeCell ref="R17:W17"/>
    <mergeCell ref="A18:E18"/>
    <mergeCell ref="F18:G18"/>
    <mergeCell ref="A19:E19"/>
    <mergeCell ref="F19:G19"/>
    <mergeCell ref="I19:J19"/>
    <mergeCell ref="K19:L19"/>
    <mergeCell ref="M19:N19"/>
    <mergeCell ref="F20:G20"/>
    <mergeCell ref="M20:N20"/>
    <mergeCell ref="I20:J20"/>
    <mergeCell ref="K20:L20"/>
    <mergeCell ref="I21:J21"/>
    <mergeCell ref="K21:L21"/>
    <mergeCell ref="M21:N21"/>
    <mergeCell ref="K22:L22"/>
    <mergeCell ref="M22:N22"/>
    <mergeCell ref="A24:E24"/>
    <mergeCell ref="F24:G24"/>
    <mergeCell ref="I24:J24"/>
    <mergeCell ref="K24:L24"/>
    <mergeCell ref="M24:N24"/>
    <mergeCell ref="A20:E20"/>
    <mergeCell ref="A21:E21"/>
    <mergeCell ref="F21:G21"/>
    <mergeCell ref="A22:E22"/>
    <mergeCell ref="F22:G22"/>
    <mergeCell ref="A23:E23"/>
    <mergeCell ref="F23:G23"/>
    <mergeCell ref="A25:E25"/>
    <mergeCell ref="F25:G25"/>
    <mergeCell ref="I25:J25"/>
    <mergeCell ref="K25:L25"/>
    <mergeCell ref="M25:N25"/>
    <mergeCell ref="F26:G26"/>
    <mergeCell ref="R26:W26"/>
    <mergeCell ref="A34:G34"/>
    <mergeCell ref="I34:O34"/>
    <mergeCell ref="P34:Q34"/>
    <mergeCell ref="A35:G35"/>
    <mergeCell ref="I35:O35"/>
    <mergeCell ref="P35:Q35"/>
    <mergeCell ref="A37:Y37"/>
    <mergeCell ref="B74:Y74"/>
    <mergeCell ref="J75:R75"/>
    <mergeCell ref="S75:T75"/>
    <mergeCell ref="U75:V75"/>
    <mergeCell ref="W75:X75"/>
    <mergeCell ref="B76:Y76"/>
    <mergeCell ref="W77:X77"/>
    <mergeCell ref="B79:G79"/>
    <mergeCell ref="B81:G81"/>
    <mergeCell ref="B83:G83"/>
    <mergeCell ref="B85:G85"/>
    <mergeCell ref="B87:G87"/>
    <mergeCell ref="B89:G89"/>
    <mergeCell ref="J77:R77"/>
    <mergeCell ref="B78:Y78"/>
    <mergeCell ref="J79:R79"/>
    <mergeCell ref="S79:T79"/>
    <mergeCell ref="U79:V79"/>
    <mergeCell ref="W79:X79"/>
    <mergeCell ref="B80:Y80"/>
    <mergeCell ref="U83:V83"/>
    <mergeCell ref="W83:X83"/>
    <mergeCell ref="J83:R83"/>
    <mergeCell ref="J85:R85"/>
    <mergeCell ref="S85:T85"/>
    <mergeCell ref="U85:V85"/>
    <mergeCell ref="W85:X85"/>
    <mergeCell ref="J81:R81"/>
    <mergeCell ref="S81:T81"/>
    <mergeCell ref="U81:V81"/>
    <mergeCell ref="W81:X81"/>
    <mergeCell ref="B82:Y82"/>
    <mergeCell ref="S83:T83"/>
    <mergeCell ref="B84:Y84"/>
    <mergeCell ref="S89:T89"/>
    <mergeCell ref="U89:V89"/>
  </mergeCells>
  <dataValidations>
    <dataValidation type="list" allowBlank="1" showErrorMessage="1" sqref="L16:M16 Y15:Y16 X19:X22 F20:F23 H20:I23 K20:K23 M20:M23 F28 H28:I28 K28 M28 X24:Y28 P32:P34 H33:H35 W33:W35 Y31:Y35">
      <formula1>$AB$34:$AB$35</formula1>
    </dataValidation>
    <dataValidation type="list" allowBlank="1" showErrorMessage="1" sqref="F18 H18:I18 K18 M18 F25:F27 H25:I27 K25:K27 M25:M27">
      <formula1>$AA$18:$AA$60</formula1>
    </dataValidation>
    <dataValidation type="list" allowBlank="1" showInputMessage="1" showErrorMessage="1" prompt="Select one" sqref="X18">
      <formula1>$AB$40:$AB$57</formula1>
    </dataValidation>
    <dataValidation type="list" allowBlank="1" showErrorMessage="1" sqref="F24 H24:I24 K24 M24">
      <formula1>$AB$22:$AB$29</formula1>
    </dataValidation>
  </dataValidations>
  <printOptions/>
  <pageMargins bottom="0.5" footer="0.0" header="0.0" left="0.5" right="0.5" top="0.5"/>
  <pageSetup fitToHeight="0"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48DD4"/>
    <pageSetUpPr fitToPage="1"/>
  </sheetPr>
  <sheetViews>
    <sheetView workbookViewId="0"/>
  </sheetViews>
  <sheetFormatPr customHeight="1" defaultColWidth="14.43" defaultRowHeight="15.0"/>
  <cols>
    <col customWidth="1" min="1" max="1" width="3.0"/>
    <col customWidth="1" min="2" max="2" width="20.29"/>
    <col customWidth="1" min="3" max="3" width="18.43"/>
    <col customWidth="1" min="4" max="4" width="33.57"/>
    <col customWidth="1" min="5" max="5" width="14.43"/>
    <col customWidth="1" min="6" max="6" width="13.71"/>
    <col customWidth="1" min="7" max="8" width="9.14"/>
    <col customWidth="1" min="9" max="9" width="23.86"/>
    <col customWidth="1" min="10" max="10" width="15.14"/>
    <col customWidth="1" min="11" max="11" width="9.14"/>
    <col customWidth="1" min="12" max="12" width="9.0"/>
    <col customWidth="1" min="13" max="13" width="9.14"/>
    <col customWidth="1" min="14" max="26" width="8.71"/>
  </cols>
  <sheetData>
    <row r="1" ht="14.25" customHeight="1">
      <c r="A1" s="1"/>
      <c r="B1" s="3" t="s">
        <v>0</v>
      </c>
      <c r="C1" s="4" t="s">
        <v>1</v>
      </c>
      <c r="D1" s="1"/>
      <c r="E1" s="1"/>
      <c r="F1" s="1"/>
      <c r="G1" s="1"/>
      <c r="H1" s="1"/>
      <c r="I1" s="1"/>
      <c r="J1" s="1"/>
      <c r="K1" s="1"/>
      <c r="L1" s="1"/>
      <c r="M1" s="1"/>
      <c r="N1" s="1"/>
      <c r="O1" s="1"/>
      <c r="P1" s="1"/>
      <c r="Q1" s="1"/>
      <c r="R1" s="1"/>
      <c r="S1" s="1"/>
      <c r="T1" s="1"/>
      <c r="U1" s="1"/>
      <c r="V1" s="1"/>
      <c r="W1" s="1"/>
      <c r="X1" s="1"/>
      <c r="Y1" s="1"/>
      <c r="Z1" s="1"/>
    </row>
    <row r="2" ht="14.25" customHeight="1">
      <c r="A2" s="1"/>
      <c r="B2" s="5" t="s">
        <v>2</v>
      </c>
      <c r="C2" s="4"/>
      <c r="D2" s="1"/>
      <c r="E2" s="1"/>
      <c r="F2" s="1"/>
      <c r="G2" s="1"/>
      <c r="H2" s="1"/>
      <c r="I2" s="1"/>
      <c r="J2" s="1"/>
      <c r="K2" s="1"/>
      <c r="L2" s="1"/>
      <c r="M2" s="1"/>
      <c r="N2" s="1"/>
      <c r="O2" s="1"/>
      <c r="P2" s="1"/>
      <c r="Q2" s="1"/>
      <c r="R2" s="1"/>
      <c r="S2" s="1"/>
      <c r="T2" s="1"/>
      <c r="U2" s="1"/>
      <c r="V2" s="1"/>
      <c r="W2" s="1"/>
      <c r="X2" s="1"/>
      <c r="Y2" s="1"/>
      <c r="Z2" s="1"/>
    </row>
    <row r="3" ht="14.25" customHeight="1">
      <c r="A3" s="4"/>
      <c r="B3" s="4" t="s">
        <v>4</v>
      </c>
      <c r="C3" s="4"/>
      <c r="D3" s="4"/>
      <c r="E3" s="4"/>
      <c r="F3" s="4"/>
      <c r="G3" s="4"/>
      <c r="H3" s="4"/>
      <c r="I3" s="4"/>
      <c r="J3" s="4"/>
      <c r="K3" s="4"/>
      <c r="L3" s="4"/>
      <c r="M3" s="4"/>
      <c r="N3" s="4"/>
      <c r="O3" s="4"/>
      <c r="P3" s="4"/>
      <c r="Q3" s="4"/>
      <c r="R3" s="4"/>
      <c r="S3" s="4"/>
      <c r="T3" s="4"/>
      <c r="U3" s="4"/>
      <c r="V3" s="4"/>
      <c r="W3" s="4"/>
      <c r="X3" s="4"/>
      <c r="Y3" s="4"/>
      <c r="Z3" s="4"/>
    </row>
    <row r="4" ht="14.25" customHeight="1">
      <c r="A4" s="4"/>
      <c r="B4" s="4" t="s">
        <v>7</v>
      </c>
      <c r="C4" s="4"/>
      <c r="D4" s="4"/>
      <c r="E4" s="4"/>
      <c r="F4" s="4"/>
      <c r="G4" s="4"/>
      <c r="H4" s="4"/>
      <c r="I4" s="4"/>
      <c r="J4" s="4"/>
      <c r="K4" s="4"/>
      <c r="L4" s="4"/>
      <c r="M4" s="4"/>
      <c r="N4" s="4"/>
      <c r="O4" s="4"/>
      <c r="P4" s="4"/>
      <c r="Q4" s="4"/>
      <c r="R4" s="4"/>
      <c r="S4" s="4"/>
      <c r="T4" s="4"/>
      <c r="U4" s="4"/>
      <c r="V4" s="4"/>
      <c r="W4" s="4"/>
      <c r="X4" s="4"/>
      <c r="Y4" s="4"/>
      <c r="Z4" s="4"/>
    </row>
    <row r="5" ht="14.25" customHeight="1">
      <c r="A5" s="4"/>
      <c r="B5" s="4" t="s">
        <v>9</v>
      </c>
      <c r="C5" s="4"/>
      <c r="D5" s="4"/>
      <c r="E5" s="4"/>
      <c r="F5" s="4"/>
      <c r="G5" s="4"/>
      <c r="H5" s="4"/>
      <c r="I5" s="4"/>
      <c r="J5" s="4"/>
      <c r="K5" s="4"/>
      <c r="L5" s="4"/>
      <c r="M5" s="4"/>
      <c r="N5" s="4"/>
      <c r="O5" s="4"/>
      <c r="P5" s="4"/>
      <c r="Q5" s="4"/>
      <c r="R5" s="4"/>
      <c r="S5" s="4"/>
      <c r="T5" s="4"/>
      <c r="U5" s="4"/>
      <c r="V5" s="4"/>
      <c r="W5" s="4"/>
      <c r="X5" s="4"/>
      <c r="Y5" s="4"/>
      <c r="Z5" s="4"/>
    </row>
    <row r="6" ht="14.25" customHeight="1">
      <c r="A6" s="4"/>
      <c r="B6" s="4" t="s">
        <v>10</v>
      </c>
      <c r="C6" s="4"/>
      <c r="D6" s="4"/>
      <c r="E6" s="4"/>
      <c r="F6" s="4"/>
      <c r="G6" s="4"/>
      <c r="H6" s="4"/>
      <c r="I6" s="4"/>
      <c r="J6" s="4"/>
      <c r="K6" s="4"/>
      <c r="L6" s="4"/>
      <c r="M6" s="4"/>
      <c r="N6" s="4"/>
      <c r="O6" s="4"/>
      <c r="P6" s="4"/>
      <c r="Q6" s="4"/>
      <c r="R6" s="4"/>
      <c r="S6" s="4"/>
      <c r="T6" s="4"/>
      <c r="U6" s="4"/>
      <c r="V6" s="4"/>
      <c r="W6" s="4"/>
      <c r="X6" s="4"/>
      <c r="Y6" s="4"/>
      <c r="Z6" s="4"/>
    </row>
    <row r="7" ht="14.25" customHeight="1">
      <c r="A7" s="4"/>
      <c r="B7" s="4" t="s">
        <v>11</v>
      </c>
      <c r="C7" s="4"/>
      <c r="D7" s="4"/>
      <c r="E7" s="4"/>
      <c r="F7" s="4"/>
      <c r="G7" s="4"/>
      <c r="H7" s="4"/>
      <c r="I7" s="4"/>
      <c r="J7" s="4"/>
      <c r="K7" s="4"/>
      <c r="L7" s="4"/>
      <c r="M7" s="4"/>
      <c r="N7" s="4"/>
      <c r="O7" s="4"/>
      <c r="P7" s="4"/>
      <c r="Q7" s="4"/>
      <c r="R7" s="4"/>
      <c r="S7" s="4"/>
      <c r="T7" s="4"/>
      <c r="U7" s="4"/>
      <c r="V7" s="4"/>
      <c r="W7" s="4"/>
      <c r="X7" s="4"/>
      <c r="Y7" s="4"/>
      <c r="Z7" s="4"/>
    </row>
    <row r="8" ht="14.25" customHeight="1">
      <c r="A8" s="4"/>
      <c r="B8" s="4" t="s">
        <v>12</v>
      </c>
      <c r="C8" s="4"/>
      <c r="D8" s="4"/>
      <c r="E8" s="4"/>
      <c r="F8" s="4"/>
      <c r="G8" s="4"/>
      <c r="H8" s="4"/>
      <c r="I8" s="4"/>
      <c r="J8" s="4"/>
      <c r="K8" s="4"/>
      <c r="L8" s="4"/>
      <c r="M8" s="4"/>
      <c r="N8" s="4"/>
      <c r="O8" s="4"/>
      <c r="P8" s="4"/>
      <c r="Q8" s="4"/>
      <c r="R8" s="4"/>
      <c r="S8" s="4"/>
      <c r="T8" s="4"/>
      <c r="U8" s="4"/>
      <c r="V8" s="4"/>
      <c r="W8" s="4"/>
      <c r="X8" s="4"/>
      <c r="Y8" s="4"/>
      <c r="Z8" s="4"/>
    </row>
    <row r="9" ht="14.25" customHeight="1">
      <c r="A9" s="4"/>
      <c r="B9" s="4"/>
      <c r="C9" s="4"/>
      <c r="D9" s="4"/>
      <c r="E9" s="4"/>
      <c r="F9" s="4"/>
      <c r="G9" s="4"/>
      <c r="H9" s="4"/>
      <c r="I9" s="4"/>
      <c r="J9" s="4"/>
      <c r="K9" s="4"/>
      <c r="L9" s="4"/>
      <c r="M9" s="4"/>
      <c r="N9" s="4"/>
      <c r="O9" s="4"/>
      <c r="P9" s="4"/>
      <c r="Q9" s="4"/>
      <c r="R9" s="4"/>
      <c r="S9" s="4"/>
      <c r="T9" s="4"/>
      <c r="U9" s="4"/>
      <c r="V9" s="4"/>
      <c r="W9" s="4"/>
      <c r="X9" s="4"/>
      <c r="Y9" s="4"/>
      <c r="Z9" s="4"/>
    </row>
    <row r="10" ht="4.5" customHeight="1">
      <c r="A10" s="12"/>
      <c r="B10" s="14"/>
      <c r="C10" s="14"/>
      <c r="D10" s="14"/>
      <c r="E10" s="14"/>
      <c r="F10" s="14"/>
      <c r="G10" s="14"/>
      <c r="H10" s="14"/>
      <c r="I10" s="14"/>
      <c r="J10" s="14"/>
      <c r="K10" s="14"/>
      <c r="L10" s="16"/>
      <c r="M10" s="16"/>
      <c r="N10" s="16"/>
      <c r="O10" s="16"/>
      <c r="P10" s="16"/>
      <c r="Q10" s="16"/>
      <c r="R10" s="16"/>
      <c r="S10" s="16"/>
      <c r="T10" s="16"/>
      <c r="U10" s="16"/>
      <c r="V10" s="16"/>
      <c r="W10" s="16"/>
      <c r="X10" s="16"/>
      <c r="Y10" s="16"/>
      <c r="Z10" s="16"/>
    </row>
    <row r="11" ht="13.5" customHeight="1">
      <c r="A11" s="18"/>
      <c r="B11" s="22" t="str">
        <f>'Task 1'!B7</f>
        <v>2019-2020</v>
      </c>
      <c r="C11" s="24" t="str">
        <f>'Task 1'!C7:E7</f>
        <v>SECA</v>
      </c>
      <c r="D11" s="25"/>
      <c r="E11" s="22" t="str">
        <f>'Task 1'!J7</f>
        <v>27 North</v>
      </c>
      <c r="F11" s="22">
        <f>'Task 1'!I7</f>
        <v>16</v>
      </c>
      <c r="G11" s="22" t="s">
        <v>29</v>
      </c>
      <c r="H11" s="22"/>
      <c r="I11" s="22"/>
      <c r="J11" s="22"/>
      <c r="K11" s="22"/>
      <c r="L11" s="28" t="s">
        <v>30</v>
      </c>
      <c r="M11" s="18"/>
      <c r="N11" s="18"/>
      <c r="O11" s="18"/>
      <c r="P11" s="18"/>
      <c r="Q11" s="18"/>
      <c r="R11" s="18"/>
      <c r="S11" s="18"/>
      <c r="T11" s="18"/>
      <c r="U11" s="18"/>
      <c r="V11" s="18"/>
      <c r="W11" s="18"/>
      <c r="X11" s="18"/>
      <c r="Y11" s="18"/>
      <c r="Z11" s="18"/>
    </row>
    <row r="12" ht="13.5" customHeight="1">
      <c r="A12" s="21"/>
      <c r="B12" s="30" t="s">
        <v>34</v>
      </c>
      <c r="C12" s="33" t="s">
        <v>40</v>
      </c>
      <c r="D12" s="32"/>
      <c r="E12" s="30" t="s">
        <v>39</v>
      </c>
      <c r="F12" s="35" t="s">
        <v>38</v>
      </c>
      <c r="G12" s="35" t="s">
        <v>37</v>
      </c>
      <c r="H12" s="29"/>
      <c r="I12" s="29"/>
      <c r="J12" s="31"/>
      <c r="K12" s="31"/>
      <c r="L12" s="28"/>
      <c r="M12" s="1"/>
      <c r="N12" s="1"/>
      <c r="O12" s="1"/>
      <c r="P12" s="1"/>
      <c r="Q12" s="1"/>
      <c r="R12" s="1"/>
      <c r="S12" s="1"/>
      <c r="T12" s="1"/>
      <c r="U12" s="1"/>
      <c r="V12" s="1"/>
      <c r="W12" s="1"/>
      <c r="X12" s="1"/>
      <c r="Y12" s="1"/>
      <c r="Z12" s="1"/>
    </row>
    <row r="13" ht="3.0" customHeight="1">
      <c r="A13" s="21"/>
      <c r="B13" s="37"/>
      <c r="C13" s="37"/>
      <c r="D13" s="37"/>
      <c r="E13" s="37"/>
      <c r="F13" s="37"/>
      <c r="G13" s="37"/>
      <c r="H13" s="37"/>
      <c r="I13" s="37"/>
      <c r="J13" s="37"/>
      <c r="K13" s="39"/>
      <c r="L13" s="39"/>
      <c r="M13" s="1"/>
      <c r="N13" s="1"/>
      <c r="O13" s="1"/>
      <c r="P13" s="1"/>
      <c r="Q13" s="1"/>
      <c r="R13" s="1"/>
      <c r="S13" s="1"/>
      <c r="T13" s="1"/>
      <c r="U13" s="1"/>
      <c r="V13" s="1"/>
      <c r="W13" s="1"/>
      <c r="X13" s="1"/>
      <c r="Y13" s="1"/>
      <c r="Z13" s="1"/>
    </row>
    <row r="14" ht="13.5" customHeight="1">
      <c r="A14" s="42"/>
      <c r="B14" s="44" t="s">
        <v>48</v>
      </c>
      <c r="C14" s="42" t="s">
        <v>49</v>
      </c>
      <c r="D14" s="42" t="s">
        <v>50</v>
      </c>
      <c r="E14" s="42" t="s">
        <v>51</v>
      </c>
      <c r="F14" s="42"/>
      <c r="G14" s="42"/>
      <c r="H14" s="42"/>
      <c r="I14" s="42"/>
      <c r="J14" s="44"/>
      <c r="K14" s="44"/>
      <c r="L14" s="46"/>
      <c r="M14" s="42"/>
      <c r="N14" s="44"/>
      <c r="O14" s="44"/>
      <c r="P14" s="44"/>
      <c r="Q14" s="44"/>
      <c r="R14" s="44"/>
      <c r="S14" s="44"/>
      <c r="T14" s="44"/>
      <c r="U14" s="44"/>
      <c r="V14" s="44"/>
      <c r="W14" s="44"/>
      <c r="X14" s="44"/>
      <c r="Y14" s="44"/>
      <c r="Z14" s="44"/>
    </row>
    <row r="15" ht="13.5" customHeight="1">
      <c r="A15" s="1"/>
      <c r="B15" s="48" t="s">
        <v>52</v>
      </c>
      <c r="C15" s="8"/>
      <c r="D15" s="8"/>
      <c r="E15" s="8"/>
      <c r="F15" s="10"/>
      <c r="G15" s="39"/>
      <c r="H15" s="49"/>
      <c r="I15" s="39"/>
      <c r="J15" s="50"/>
      <c r="K15" s="10"/>
      <c r="L15" s="39"/>
      <c r="M15" s="1"/>
      <c r="N15" s="1"/>
      <c r="O15" s="1"/>
      <c r="P15" s="1"/>
      <c r="Q15" s="1"/>
      <c r="R15" s="1"/>
      <c r="S15" s="1"/>
      <c r="T15" s="1"/>
      <c r="U15" s="1"/>
      <c r="V15" s="1"/>
      <c r="W15" s="1"/>
      <c r="X15" s="1"/>
      <c r="Y15" s="1"/>
      <c r="Z15" s="1"/>
    </row>
    <row r="16" ht="14.25" customHeight="1">
      <c r="A16" s="1"/>
      <c r="B16" s="51" t="s">
        <v>54</v>
      </c>
      <c r="C16" s="51" t="s">
        <v>55</v>
      </c>
      <c r="D16" s="51" t="s">
        <v>56</v>
      </c>
      <c r="E16" s="51" t="s">
        <v>57</v>
      </c>
      <c r="F16" s="40"/>
      <c r="G16" s="40"/>
      <c r="H16" s="40"/>
      <c r="I16" s="40"/>
      <c r="J16" s="40"/>
      <c r="K16" s="40"/>
      <c r="L16" s="1"/>
      <c r="M16" s="1"/>
      <c r="N16" s="1"/>
      <c r="O16" s="1"/>
      <c r="P16" s="1"/>
      <c r="Q16" s="1"/>
      <c r="R16" s="1"/>
      <c r="S16" s="1"/>
      <c r="T16" s="1"/>
      <c r="U16" s="1"/>
      <c r="V16" s="1"/>
      <c r="W16" s="1"/>
      <c r="X16" s="1"/>
      <c r="Y16" s="1"/>
      <c r="Z16" s="1"/>
    </row>
    <row r="17" ht="13.5" customHeight="1">
      <c r="A17" s="1"/>
      <c r="B17" s="51" t="s">
        <v>59</v>
      </c>
      <c r="C17" s="53" t="s">
        <v>60</v>
      </c>
      <c r="D17" s="54" t="s">
        <v>62</v>
      </c>
      <c r="E17" s="54" t="s">
        <v>63</v>
      </c>
      <c r="F17" s="40"/>
      <c r="G17" s="40"/>
      <c r="H17" s="57"/>
      <c r="I17" s="57"/>
      <c r="J17" s="57"/>
      <c r="K17" s="57"/>
      <c r="L17" s="1"/>
      <c r="M17" s="1"/>
      <c r="N17" s="1"/>
      <c r="O17" s="1"/>
      <c r="P17" s="1"/>
      <c r="Q17" s="1"/>
      <c r="R17" s="1"/>
      <c r="S17" s="1"/>
      <c r="T17" s="1"/>
      <c r="U17" s="1"/>
      <c r="V17" s="1"/>
      <c r="W17" s="1"/>
      <c r="X17" s="1"/>
      <c r="Y17" s="1"/>
      <c r="Z17" s="1"/>
    </row>
    <row r="18" ht="13.5" customHeight="1">
      <c r="A18" s="1"/>
      <c r="B18" s="51"/>
      <c r="C18" s="58"/>
      <c r="D18" s="54"/>
      <c r="E18" s="54"/>
      <c r="F18" s="40"/>
      <c r="G18" s="40"/>
      <c r="H18" s="57"/>
      <c r="I18" s="57"/>
      <c r="J18" s="57"/>
      <c r="K18" s="57"/>
      <c r="L18" s="1"/>
      <c r="M18" s="1"/>
      <c r="N18" s="1"/>
      <c r="O18" s="1"/>
      <c r="P18" s="1"/>
      <c r="Q18" s="1"/>
      <c r="R18" s="1"/>
      <c r="S18" s="1"/>
      <c r="T18" s="1"/>
      <c r="U18" s="1"/>
      <c r="V18" s="1"/>
      <c r="W18" s="1"/>
      <c r="X18" s="1"/>
      <c r="Y18" s="1"/>
      <c r="Z18" s="1"/>
    </row>
    <row r="19" ht="13.5" customHeight="1">
      <c r="A19" s="42"/>
      <c r="B19" s="59" t="s">
        <v>73</v>
      </c>
      <c r="C19" s="42" t="s">
        <v>76</v>
      </c>
      <c r="D19" s="42" t="s">
        <v>50</v>
      </c>
      <c r="E19" s="42" t="s">
        <v>51</v>
      </c>
      <c r="F19" s="42" t="s">
        <v>77</v>
      </c>
      <c r="G19" s="42" t="s">
        <v>78</v>
      </c>
      <c r="H19" s="42" t="s">
        <v>79</v>
      </c>
      <c r="I19" s="42" t="s">
        <v>80</v>
      </c>
      <c r="J19" s="44" t="s">
        <v>81</v>
      </c>
      <c r="K19" s="44" t="s">
        <v>82</v>
      </c>
      <c r="L19" s="60"/>
      <c r="M19" s="42"/>
      <c r="N19" s="44"/>
      <c r="O19" s="44"/>
      <c r="P19" s="44"/>
      <c r="Q19" s="44"/>
      <c r="R19" s="44"/>
      <c r="S19" s="44"/>
      <c r="T19" s="44"/>
      <c r="U19" s="44"/>
      <c r="V19" s="44"/>
      <c r="W19" s="44"/>
      <c r="X19" s="44"/>
      <c r="Y19" s="44"/>
      <c r="Z19" s="44"/>
    </row>
    <row r="20" ht="13.5" customHeight="1">
      <c r="A20" s="1"/>
      <c r="B20" s="48" t="s">
        <v>83</v>
      </c>
      <c r="C20" s="8"/>
      <c r="D20" s="8"/>
      <c r="E20" s="8"/>
      <c r="F20" s="10"/>
      <c r="G20" s="61"/>
      <c r="H20" s="45"/>
      <c r="I20" s="61"/>
      <c r="J20" s="48"/>
      <c r="K20" s="10"/>
      <c r="L20" s="39"/>
      <c r="M20" s="1"/>
      <c r="N20" s="1"/>
      <c r="O20" s="1"/>
      <c r="P20" s="1"/>
      <c r="Q20" s="1"/>
      <c r="R20" s="1"/>
      <c r="S20" s="1"/>
      <c r="T20" s="1"/>
      <c r="U20" s="1"/>
      <c r="V20" s="1"/>
      <c r="W20" s="1"/>
      <c r="X20" s="1"/>
      <c r="Y20" s="1"/>
      <c r="Z20" s="1"/>
    </row>
    <row r="21" ht="13.5" customHeight="1">
      <c r="A21" s="40">
        <f t="shared" ref="A21:A126" si="1">1+A20</f>
        <v>1</v>
      </c>
      <c r="B21" s="51" t="s">
        <v>86</v>
      </c>
      <c r="C21" s="63"/>
      <c r="D21" s="64" t="s">
        <v>87</v>
      </c>
      <c r="E21" s="64" t="s">
        <v>89</v>
      </c>
      <c r="F21" s="29"/>
      <c r="G21" s="64">
        <v>2020.0</v>
      </c>
      <c r="H21" s="64">
        <v>5183970.0</v>
      </c>
      <c r="I21" s="29"/>
      <c r="J21" s="64" t="s">
        <v>61</v>
      </c>
      <c r="K21" s="64" t="s">
        <v>74</v>
      </c>
      <c r="L21" s="57"/>
      <c r="M21" s="40"/>
      <c r="N21" s="40"/>
      <c r="O21" s="40"/>
      <c r="P21" s="40"/>
      <c r="Q21" s="40"/>
      <c r="R21" s="40"/>
      <c r="S21" s="40"/>
      <c r="T21" s="40"/>
      <c r="U21" s="40"/>
      <c r="V21" s="40"/>
      <c r="W21" s="40"/>
      <c r="X21" s="40"/>
      <c r="Y21" s="40"/>
      <c r="Z21" s="40"/>
    </row>
    <row r="22" ht="13.5" customHeight="1">
      <c r="A22" s="40">
        <f t="shared" si="1"/>
        <v>2</v>
      </c>
      <c r="B22" s="65" t="s">
        <v>93</v>
      </c>
      <c r="C22" s="67"/>
      <c r="D22" s="68" t="s">
        <v>95</v>
      </c>
      <c r="E22" s="68" t="s">
        <v>97</v>
      </c>
      <c r="F22" s="69"/>
      <c r="G22" s="68">
        <v>2020.0</v>
      </c>
      <c r="H22" s="68">
        <v>5567999.0</v>
      </c>
      <c r="I22" s="69"/>
      <c r="J22" s="68" t="s">
        <v>61</v>
      </c>
      <c r="K22" s="68" t="s">
        <v>74</v>
      </c>
      <c r="L22" s="40"/>
      <c r="M22" s="40"/>
      <c r="N22" s="40"/>
      <c r="O22" s="40"/>
      <c r="P22" s="40"/>
      <c r="Q22" s="40"/>
      <c r="R22" s="40"/>
      <c r="S22" s="40"/>
      <c r="T22" s="40"/>
      <c r="U22" s="40"/>
      <c r="V22" s="40"/>
      <c r="W22" s="40"/>
      <c r="X22" s="40"/>
      <c r="Y22" s="40"/>
      <c r="Z22" s="40"/>
    </row>
    <row r="23" ht="13.5" customHeight="1">
      <c r="A23" s="40">
        <f t="shared" si="1"/>
        <v>3</v>
      </c>
      <c r="B23" s="51" t="s">
        <v>98</v>
      </c>
      <c r="C23" s="63"/>
      <c r="D23" s="64" t="s">
        <v>99</v>
      </c>
      <c r="E23" s="64" t="s">
        <v>100</v>
      </c>
      <c r="F23" s="29"/>
      <c r="G23" s="64">
        <v>2021.0</v>
      </c>
      <c r="H23" s="64">
        <v>5568028.0</v>
      </c>
      <c r="I23" s="29"/>
      <c r="J23" s="64" t="s">
        <v>61</v>
      </c>
      <c r="K23" s="64" t="s">
        <v>74</v>
      </c>
      <c r="L23" s="40"/>
      <c r="M23" s="40"/>
      <c r="N23" s="40"/>
      <c r="O23" s="40"/>
      <c r="P23" s="40"/>
      <c r="Q23" s="40"/>
      <c r="R23" s="40"/>
      <c r="S23" s="40"/>
      <c r="T23" s="40"/>
      <c r="U23" s="40"/>
      <c r="V23" s="40"/>
      <c r="W23" s="40"/>
      <c r="X23" s="40"/>
      <c r="Y23" s="40"/>
      <c r="Z23" s="40"/>
    </row>
    <row r="24" ht="13.5" customHeight="1">
      <c r="A24" s="40">
        <f t="shared" si="1"/>
        <v>4</v>
      </c>
      <c r="B24" s="54" t="s">
        <v>103</v>
      </c>
      <c r="C24" s="63"/>
      <c r="D24" s="64" t="s">
        <v>104</v>
      </c>
      <c r="E24" s="64" t="s">
        <v>105</v>
      </c>
      <c r="F24" s="29"/>
      <c r="G24" s="64">
        <v>2020.0</v>
      </c>
      <c r="H24" s="64">
        <v>5841606.0</v>
      </c>
      <c r="I24" s="29"/>
      <c r="J24" s="64" t="s">
        <v>61</v>
      </c>
      <c r="K24" s="64" t="s">
        <v>74</v>
      </c>
      <c r="L24" s="40"/>
      <c r="M24" s="40"/>
      <c r="N24" s="40"/>
      <c r="O24" s="40"/>
      <c r="P24" s="40"/>
      <c r="Q24" s="40"/>
      <c r="R24" s="40"/>
      <c r="S24" s="40"/>
      <c r="T24" s="40"/>
      <c r="U24" s="40"/>
      <c r="V24" s="40"/>
      <c r="W24" s="40"/>
      <c r="X24" s="40"/>
      <c r="Y24" s="40"/>
      <c r="Z24" s="40"/>
    </row>
    <row r="25" ht="13.5" customHeight="1">
      <c r="A25" s="40">
        <f t="shared" si="1"/>
        <v>5</v>
      </c>
      <c r="B25" s="54" t="s">
        <v>107</v>
      </c>
      <c r="C25" s="63"/>
      <c r="D25" s="64" t="s">
        <v>108</v>
      </c>
      <c r="E25" s="64" t="s">
        <v>109</v>
      </c>
      <c r="F25" s="29"/>
      <c r="G25" s="64">
        <v>2022.0</v>
      </c>
      <c r="H25" s="64">
        <v>5551534.0</v>
      </c>
      <c r="I25" s="29"/>
      <c r="J25" s="64" t="s">
        <v>61</v>
      </c>
      <c r="K25" s="64" t="s">
        <v>74</v>
      </c>
      <c r="L25" s="40"/>
      <c r="M25" s="40"/>
      <c r="N25" s="40"/>
      <c r="O25" s="40"/>
      <c r="P25" s="40"/>
      <c r="Q25" s="40"/>
      <c r="R25" s="40"/>
      <c r="S25" s="40"/>
      <c r="T25" s="40"/>
      <c r="U25" s="40"/>
      <c r="V25" s="40"/>
      <c r="W25" s="40"/>
      <c r="X25" s="40"/>
      <c r="Y25" s="40"/>
      <c r="Z25" s="40"/>
    </row>
    <row r="26" ht="13.5" customHeight="1">
      <c r="A26" s="40">
        <f t="shared" si="1"/>
        <v>6</v>
      </c>
      <c r="B26" s="51" t="s">
        <v>111</v>
      </c>
      <c r="C26" s="64"/>
      <c r="D26" s="64" t="s">
        <v>112</v>
      </c>
      <c r="E26" s="64" t="s">
        <v>113</v>
      </c>
      <c r="F26" s="29"/>
      <c r="G26" s="64">
        <v>2023.0</v>
      </c>
      <c r="H26" s="64">
        <v>5821705.0</v>
      </c>
      <c r="I26" s="29"/>
      <c r="J26" s="64" t="s">
        <v>61</v>
      </c>
      <c r="K26" s="64" t="s">
        <v>74</v>
      </c>
      <c r="L26" s="40"/>
      <c r="M26" s="40"/>
      <c r="N26" s="40"/>
      <c r="O26" s="40"/>
      <c r="P26" s="40"/>
      <c r="Q26" s="40"/>
      <c r="R26" s="40"/>
      <c r="S26" s="40"/>
      <c r="T26" s="40"/>
      <c r="U26" s="40"/>
      <c r="V26" s="40"/>
      <c r="W26" s="40"/>
      <c r="X26" s="40"/>
      <c r="Y26" s="40"/>
      <c r="Z26" s="40"/>
    </row>
    <row r="27" ht="13.5" customHeight="1">
      <c r="A27" s="40">
        <f t="shared" si="1"/>
        <v>7</v>
      </c>
      <c r="B27" s="51" t="s">
        <v>114</v>
      </c>
      <c r="C27" s="64"/>
      <c r="D27" s="64" t="s">
        <v>115</v>
      </c>
      <c r="E27" s="64" t="s">
        <v>116</v>
      </c>
      <c r="F27" s="29"/>
      <c r="G27" s="64">
        <v>2021.0</v>
      </c>
      <c r="H27" s="64">
        <v>5821706.0</v>
      </c>
      <c r="I27" s="29"/>
      <c r="J27" s="64" t="s">
        <v>61</v>
      </c>
      <c r="K27" s="64" t="s">
        <v>74</v>
      </c>
      <c r="L27" s="57"/>
      <c r="M27" s="40"/>
      <c r="N27" s="40"/>
      <c r="O27" s="40"/>
      <c r="P27" s="40"/>
      <c r="Q27" s="40"/>
      <c r="R27" s="40"/>
      <c r="S27" s="40"/>
      <c r="T27" s="40"/>
      <c r="U27" s="40"/>
      <c r="V27" s="40"/>
      <c r="W27" s="40"/>
      <c r="X27" s="40"/>
      <c r="Y27" s="40"/>
      <c r="Z27" s="40"/>
    </row>
    <row r="28" ht="13.5" customHeight="1">
      <c r="A28" s="40">
        <f t="shared" si="1"/>
        <v>8</v>
      </c>
      <c r="B28" s="51" t="s">
        <v>117</v>
      </c>
      <c r="C28" s="64"/>
      <c r="D28" s="64" t="s">
        <v>118</v>
      </c>
      <c r="E28" s="64" t="s">
        <v>119</v>
      </c>
      <c r="F28" s="29"/>
      <c r="G28" s="64">
        <v>2021.0</v>
      </c>
      <c r="H28" s="64">
        <v>5180254.0</v>
      </c>
      <c r="I28" s="29"/>
      <c r="J28" s="64" t="s">
        <v>61</v>
      </c>
      <c r="K28" s="64" t="s">
        <v>74</v>
      </c>
      <c r="L28" s="57"/>
      <c r="M28" s="40"/>
      <c r="N28" s="40"/>
      <c r="O28" s="40"/>
      <c r="P28" s="40"/>
      <c r="Q28" s="40"/>
      <c r="R28" s="40"/>
      <c r="S28" s="40"/>
      <c r="T28" s="40"/>
      <c r="U28" s="40"/>
      <c r="V28" s="40"/>
      <c r="W28" s="40"/>
      <c r="X28" s="40"/>
      <c r="Y28" s="40"/>
      <c r="Z28" s="40"/>
    </row>
    <row r="29" ht="13.5" customHeight="1">
      <c r="A29" s="40">
        <f t="shared" si="1"/>
        <v>9</v>
      </c>
      <c r="B29" s="51" t="s">
        <v>120</v>
      </c>
      <c r="C29" s="64"/>
      <c r="D29" s="64" t="s">
        <v>121</v>
      </c>
      <c r="E29" s="64" t="s">
        <v>122</v>
      </c>
      <c r="F29" s="29"/>
      <c r="G29" s="64">
        <v>2021.0</v>
      </c>
      <c r="H29" s="64">
        <v>5551588.0</v>
      </c>
      <c r="I29" s="29"/>
      <c r="J29" s="64" t="s">
        <v>61</v>
      </c>
      <c r="K29" s="64" t="s">
        <v>74</v>
      </c>
      <c r="L29" s="40"/>
      <c r="M29" s="40"/>
      <c r="N29" s="40"/>
      <c r="O29" s="40"/>
      <c r="P29" s="40"/>
      <c r="Q29" s="40"/>
      <c r="R29" s="40"/>
      <c r="S29" s="40"/>
      <c r="T29" s="40"/>
      <c r="U29" s="40"/>
      <c r="V29" s="40"/>
      <c r="W29" s="40"/>
      <c r="X29" s="40"/>
      <c r="Y29" s="40"/>
      <c r="Z29" s="40"/>
    </row>
    <row r="30" ht="13.5" customHeight="1">
      <c r="A30" s="40">
        <f t="shared" si="1"/>
        <v>10</v>
      </c>
      <c r="B30" s="65" t="s">
        <v>124</v>
      </c>
      <c r="C30" s="67"/>
      <c r="D30" s="76" t="s">
        <v>126</v>
      </c>
      <c r="E30" s="76" t="s">
        <v>130</v>
      </c>
      <c r="F30" s="69"/>
      <c r="G30" s="68">
        <v>2022.0</v>
      </c>
      <c r="H30" s="68">
        <v>5551633.0</v>
      </c>
      <c r="I30" s="69"/>
      <c r="J30" s="68" t="s">
        <v>61</v>
      </c>
      <c r="K30" s="68" t="s">
        <v>74</v>
      </c>
      <c r="L30" s="40"/>
      <c r="M30" s="40"/>
      <c r="N30" s="40"/>
      <c r="O30" s="40"/>
      <c r="P30" s="40"/>
      <c r="Q30" s="40"/>
      <c r="R30" s="40"/>
      <c r="S30" s="40"/>
      <c r="T30" s="40"/>
      <c r="U30" s="40"/>
      <c r="V30" s="40"/>
      <c r="W30" s="40"/>
      <c r="X30" s="40"/>
      <c r="Y30" s="40"/>
      <c r="Z30" s="40"/>
    </row>
    <row r="31" ht="13.5" customHeight="1">
      <c r="A31" s="40">
        <f t="shared" si="1"/>
        <v>11</v>
      </c>
      <c r="B31" s="78" t="s">
        <v>132</v>
      </c>
      <c r="C31" s="67"/>
      <c r="D31" s="76" t="s">
        <v>135</v>
      </c>
      <c r="E31" s="76" t="s">
        <v>136</v>
      </c>
      <c r="F31" s="69"/>
      <c r="G31" s="76">
        <v>2021.0</v>
      </c>
      <c r="H31" s="76">
        <v>5182425.0</v>
      </c>
      <c r="I31" s="69"/>
      <c r="J31" s="68" t="s">
        <v>61</v>
      </c>
      <c r="K31" s="68" t="s">
        <v>74</v>
      </c>
      <c r="L31" s="40"/>
      <c r="M31" s="40"/>
      <c r="N31" s="40"/>
      <c r="O31" s="40"/>
      <c r="P31" s="40"/>
      <c r="Q31" s="40"/>
      <c r="R31" s="40"/>
      <c r="S31" s="40"/>
      <c r="T31" s="40"/>
      <c r="U31" s="40"/>
      <c r="V31" s="40"/>
      <c r="W31" s="40"/>
      <c r="X31" s="40"/>
      <c r="Y31" s="40"/>
      <c r="Z31" s="40"/>
    </row>
    <row r="32" ht="14.25" customHeight="1">
      <c r="A32" s="40">
        <f t="shared" si="1"/>
        <v>12</v>
      </c>
      <c r="B32" s="78" t="s">
        <v>139</v>
      </c>
      <c r="C32" s="67"/>
      <c r="D32" s="76" t="s">
        <v>140</v>
      </c>
      <c r="E32" s="76" t="s">
        <v>142</v>
      </c>
      <c r="F32" s="69"/>
      <c r="G32" s="76">
        <v>2022.0</v>
      </c>
      <c r="H32" s="76">
        <v>5821711.0</v>
      </c>
      <c r="I32" s="69"/>
      <c r="J32" s="68" t="s">
        <v>61</v>
      </c>
      <c r="K32" s="68" t="s">
        <v>74</v>
      </c>
      <c r="L32" s="40"/>
      <c r="M32" s="40"/>
      <c r="N32" s="40"/>
      <c r="O32" s="40"/>
      <c r="P32" s="40"/>
      <c r="Q32" s="40"/>
      <c r="R32" s="40"/>
      <c r="S32" s="40"/>
      <c r="T32" s="40"/>
      <c r="U32" s="40"/>
      <c r="V32" s="40"/>
      <c r="W32" s="40"/>
      <c r="X32" s="40"/>
      <c r="Y32" s="40"/>
      <c r="Z32" s="40"/>
    </row>
    <row r="33" ht="14.25" customHeight="1">
      <c r="A33" s="40">
        <f t="shared" si="1"/>
        <v>13</v>
      </c>
      <c r="B33" s="78" t="s">
        <v>147</v>
      </c>
      <c r="C33" s="67"/>
      <c r="D33" s="76" t="s">
        <v>148</v>
      </c>
      <c r="E33" s="76" t="s">
        <v>149</v>
      </c>
      <c r="F33" s="69"/>
      <c r="G33" s="76">
        <v>2020.0</v>
      </c>
      <c r="H33" s="76">
        <v>4927725.0</v>
      </c>
      <c r="I33" s="69"/>
      <c r="J33" s="76" t="s">
        <v>61</v>
      </c>
      <c r="K33" s="76" t="s">
        <v>74</v>
      </c>
      <c r="L33" s="40"/>
      <c r="M33" s="40"/>
      <c r="N33" s="40"/>
      <c r="O33" s="40"/>
      <c r="P33" s="40"/>
      <c r="Q33" s="40"/>
      <c r="R33" s="40"/>
      <c r="S33" s="40"/>
      <c r="T33" s="40"/>
      <c r="U33" s="40"/>
      <c r="V33" s="40"/>
      <c r="W33" s="40"/>
      <c r="X33" s="40"/>
      <c r="Y33" s="40"/>
      <c r="Z33" s="40"/>
    </row>
    <row r="34" ht="14.25" customHeight="1">
      <c r="A34" s="40">
        <f t="shared" si="1"/>
        <v>14</v>
      </c>
      <c r="B34" s="78" t="s">
        <v>150</v>
      </c>
      <c r="C34" s="67"/>
      <c r="D34" s="76" t="s">
        <v>151</v>
      </c>
      <c r="E34" s="76" t="s">
        <v>152</v>
      </c>
      <c r="F34" s="69"/>
      <c r="G34" s="68">
        <v>2021.0</v>
      </c>
      <c r="H34" s="76">
        <v>5821715.0</v>
      </c>
      <c r="I34" s="69"/>
      <c r="J34" s="68" t="s">
        <v>61</v>
      </c>
      <c r="K34" s="76" t="s">
        <v>74</v>
      </c>
      <c r="L34" s="40"/>
      <c r="M34" s="40"/>
      <c r="N34" s="40"/>
      <c r="O34" s="40"/>
      <c r="P34" s="40"/>
      <c r="Q34" s="40"/>
      <c r="R34" s="40"/>
      <c r="S34" s="40"/>
      <c r="T34" s="40"/>
      <c r="U34" s="40"/>
      <c r="V34" s="40"/>
      <c r="W34" s="40"/>
      <c r="X34" s="40"/>
      <c r="Y34" s="40"/>
      <c r="Z34" s="40"/>
    </row>
    <row r="35" ht="14.25" customHeight="1">
      <c r="A35" s="40">
        <f t="shared" si="1"/>
        <v>15</v>
      </c>
      <c r="B35" s="65" t="s">
        <v>155</v>
      </c>
      <c r="C35" s="67"/>
      <c r="D35" s="68" t="s">
        <v>156</v>
      </c>
      <c r="E35" s="68" t="s">
        <v>157</v>
      </c>
      <c r="F35" s="69"/>
      <c r="G35" s="68">
        <v>2020.0</v>
      </c>
      <c r="H35" s="76">
        <v>4927922.0</v>
      </c>
      <c r="I35" s="69"/>
      <c r="J35" s="68" t="s">
        <v>61</v>
      </c>
      <c r="K35" s="76" t="s">
        <v>74</v>
      </c>
      <c r="L35" s="40"/>
      <c r="M35" s="40"/>
      <c r="N35" s="40"/>
      <c r="O35" s="40"/>
      <c r="P35" s="40"/>
      <c r="Q35" s="40"/>
      <c r="R35" s="40"/>
      <c r="S35" s="40"/>
      <c r="T35" s="40"/>
      <c r="U35" s="40"/>
      <c r="V35" s="40"/>
      <c r="W35" s="40"/>
      <c r="X35" s="40"/>
      <c r="Y35" s="40"/>
      <c r="Z35" s="40"/>
    </row>
    <row r="36" ht="14.25" customHeight="1">
      <c r="A36" s="40">
        <f t="shared" si="1"/>
        <v>16</v>
      </c>
      <c r="B36" s="78" t="s">
        <v>160</v>
      </c>
      <c r="C36" s="87"/>
      <c r="D36" s="76" t="s">
        <v>163</v>
      </c>
      <c r="E36" s="76" t="s">
        <v>165</v>
      </c>
      <c r="F36" s="69"/>
      <c r="G36" s="76">
        <v>2022.0</v>
      </c>
      <c r="H36" s="76">
        <v>5841669.0</v>
      </c>
      <c r="I36" s="69"/>
      <c r="J36" s="76" t="s">
        <v>61</v>
      </c>
      <c r="K36" s="76" t="s">
        <v>74</v>
      </c>
      <c r="L36" s="40"/>
      <c r="M36" s="40"/>
      <c r="N36" s="40"/>
      <c r="O36" s="40"/>
      <c r="P36" s="40"/>
      <c r="Q36" s="40"/>
      <c r="R36" s="40"/>
      <c r="S36" s="40"/>
      <c r="T36" s="40"/>
      <c r="U36" s="40"/>
      <c r="V36" s="40"/>
      <c r="W36" s="40"/>
      <c r="X36" s="40"/>
      <c r="Y36" s="40"/>
      <c r="Z36" s="40"/>
    </row>
    <row r="37" ht="14.25" customHeight="1">
      <c r="A37" s="40">
        <f t="shared" si="1"/>
        <v>17</v>
      </c>
      <c r="B37" s="78" t="s">
        <v>167</v>
      </c>
      <c r="C37" s="87"/>
      <c r="D37" s="76" t="s">
        <v>168</v>
      </c>
      <c r="E37" s="76" t="s">
        <v>169</v>
      </c>
      <c r="F37" s="69"/>
      <c r="G37" s="76">
        <v>2023.0</v>
      </c>
      <c r="H37" s="76">
        <v>5841670.0</v>
      </c>
      <c r="I37" s="69"/>
      <c r="J37" s="76" t="s">
        <v>61</v>
      </c>
      <c r="K37" s="76" t="s">
        <v>74</v>
      </c>
      <c r="L37" s="40"/>
      <c r="M37" s="40"/>
      <c r="N37" s="40"/>
      <c r="O37" s="40"/>
      <c r="P37" s="40"/>
      <c r="Q37" s="40"/>
      <c r="R37" s="40"/>
      <c r="S37" s="40"/>
      <c r="T37" s="40"/>
      <c r="U37" s="40"/>
      <c r="V37" s="40"/>
      <c r="W37" s="40"/>
      <c r="X37" s="40"/>
      <c r="Y37" s="40"/>
      <c r="Z37" s="40"/>
    </row>
    <row r="38" ht="14.25" customHeight="1">
      <c r="A38" s="40">
        <f t="shared" si="1"/>
        <v>18</v>
      </c>
      <c r="B38" s="65" t="s">
        <v>171</v>
      </c>
      <c r="C38" s="87" t="s">
        <v>144</v>
      </c>
      <c r="D38" s="90" t="s">
        <v>172</v>
      </c>
      <c r="E38" s="76" t="s">
        <v>174</v>
      </c>
      <c r="F38" s="69"/>
      <c r="G38" s="68">
        <v>2020.0</v>
      </c>
      <c r="H38" s="68">
        <v>4929378.0</v>
      </c>
      <c r="I38" s="69"/>
      <c r="J38" s="68" t="s">
        <v>61</v>
      </c>
      <c r="K38" s="76" t="s">
        <v>74</v>
      </c>
      <c r="L38" s="40"/>
      <c r="M38" s="40"/>
      <c r="N38" s="40"/>
      <c r="O38" s="40"/>
      <c r="P38" s="40"/>
      <c r="Q38" s="40"/>
      <c r="R38" s="40"/>
      <c r="S38" s="40"/>
      <c r="T38" s="40"/>
      <c r="U38" s="40"/>
      <c r="V38" s="40"/>
      <c r="W38" s="40"/>
      <c r="X38" s="40"/>
      <c r="Y38" s="40"/>
      <c r="Z38" s="40"/>
    </row>
    <row r="39" ht="14.25" customHeight="1">
      <c r="A39" s="40">
        <f t="shared" si="1"/>
        <v>19</v>
      </c>
      <c r="B39" s="78" t="s">
        <v>178</v>
      </c>
      <c r="C39" s="87"/>
      <c r="D39" s="76" t="s">
        <v>179</v>
      </c>
      <c r="E39" s="76" t="s">
        <v>180</v>
      </c>
      <c r="F39" s="69"/>
      <c r="G39" s="76">
        <v>2023.0</v>
      </c>
      <c r="H39" s="76">
        <v>5821722.0</v>
      </c>
      <c r="I39" s="69"/>
      <c r="J39" s="76" t="s">
        <v>61</v>
      </c>
      <c r="K39" s="76" t="s">
        <v>74</v>
      </c>
      <c r="L39" s="40"/>
      <c r="M39" s="40"/>
      <c r="N39" s="40"/>
      <c r="O39" s="40"/>
      <c r="P39" s="40"/>
      <c r="Q39" s="40"/>
      <c r="R39" s="40"/>
      <c r="S39" s="40"/>
      <c r="T39" s="40"/>
      <c r="U39" s="40"/>
      <c r="V39" s="40"/>
      <c r="W39" s="40"/>
      <c r="X39" s="40"/>
      <c r="Y39" s="40"/>
      <c r="Z39" s="40"/>
    </row>
    <row r="40" ht="14.25" customHeight="1">
      <c r="A40" s="40">
        <f t="shared" si="1"/>
        <v>20</v>
      </c>
      <c r="B40" s="65" t="s">
        <v>181</v>
      </c>
      <c r="C40" s="87" t="s">
        <v>153</v>
      </c>
      <c r="D40" s="90" t="s">
        <v>182</v>
      </c>
      <c r="E40" s="76" t="s">
        <v>183</v>
      </c>
      <c r="F40" s="69"/>
      <c r="G40" s="68">
        <v>2021.0</v>
      </c>
      <c r="H40" s="68">
        <v>5180223.0</v>
      </c>
      <c r="I40" s="69"/>
      <c r="J40" s="68" t="s">
        <v>61</v>
      </c>
      <c r="K40" s="76" t="s">
        <v>74</v>
      </c>
      <c r="L40" s="40"/>
      <c r="M40" s="40"/>
      <c r="N40" s="40"/>
      <c r="O40" s="40"/>
      <c r="P40" s="40"/>
      <c r="Q40" s="40"/>
      <c r="R40" s="40"/>
      <c r="S40" s="40"/>
      <c r="T40" s="40"/>
      <c r="U40" s="40"/>
      <c r="V40" s="40"/>
      <c r="W40" s="40"/>
      <c r="X40" s="40"/>
      <c r="Y40" s="40"/>
      <c r="Z40" s="40"/>
    </row>
    <row r="41" ht="14.25" customHeight="1">
      <c r="A41" s="40">
        <f t="shared" si="1"/>
        <v>21</v>
      </c>
      <c r="B41" s="78" t="s">
        <v>187</v>
      </c>
      <c r="C41" s="87"/>
      <c r="D41" s="76" t="s">
        <v>188</v>
      </c>
      <c r="E41" s="76" t="s">
        <v>189</v>
      </c>
      <c r="F41" s="69"/>
      <c r="G41" s="76">
        <v>2020.0</v>
      </c>
      <c r="H41" s="76">
        <v>5821719.0</v>
      </c>
      <c r="I41" s="69"/>
      <c r="J41" s="76" t="s">
        <v>61</v>
      </c>
      <c r="K41" s="76" t="s">
        <v>74</v>
      </c>
      <c r="L41" s="40"/>
      <c r="M41" s="40"/>
      <c r="N41" s="40"/>
      <c r="O41" s="40"/>
      <c r="P41" s="40"/>
      <c r="Q41" s="40"/>
      <c r="R41" s="40"/>
      <c r="S41" s="40"/>
      <c r="T41" s="40"/>
      <c r="U41" s="40"/>
      <c r="V41" s="40"/>
      <c r="W41" s="40"/>
      <c r="X41" s="40"/>
      <c r="Y41" s="40"/>
      <c r="Z41" s="40"/>
    </row>
    <row r="42" ht="14.25" customHeight="1">
      <c r="A42" s="40">
        <f t="shared" si="1"/>
        <v>22</v>
      </c>
      <c r="B42" s="78" t="s">
        <v>192</v>
      </c>
      <c r="C42" s="87"/>
      <c r="D42" s="76" t="s">
        <v>193</v>
      </c>
      <c r="E42" s="76" t="s">
        <v>194</v>
      </c>
      <c r="F42" s="69"/>
      <c r="G42" s="76">
        <v>2022.0</v>
      </c>
      <c r="H42" s="76">
        <v>5821720.0</v>
      </c>
      <c r="I42" s="69"/>
      <c r="J42" s="76" t="s">
        <v>61</v>
      </c>
      <c r="K42" s="76" t="s">
        <v>74</v>
      </c>
      <c r="L42" s="40"/>
      <c r="M42" s="40"/>
      <c r="N42" s="40"/>
      <c r="O42" s="40"/>
      <c r="P42" s="40"/>
      <c r="Q42" s="40"/>
      <c r="R42" s="40"/>
      <c r="S42" s="40"/>
      <c r="T42" s="40"/>
      <c r="U42" s="40"/>
      <c r="V42" s="40"/>
      <c r="W42" s="40"/>
      <c r="X42" s="40"/>
      <c r="Y42" s="40"/>
      <c r="Z42" s="40"/>
    </row>
    <row r="43" ht="14.25" customHeight="1">
      <c r="A43" s="40">
        <f t="shared" si="1"/>
        <v>23</v>
      </c>
      <c r="B43" s="65" t="s">
        <v>199</v>
      </c>
      <c r="C43" s="87"/>
      <c r="D43" s="76" t="s">
        <v>200</v>
      </c>
      <c r="E43" s="76" t="s">
        <v>194</v>
      </c>
      <c r="F43" s="69"/>
      <c r="G43" s="68">
        <v>2021.0</v>
      </c>
      <c r="H43" s="68">
        <v>5568009.0</v>
      </c>
      <c r="I43" s="69"/>
      <c r="J43" s="68" t="s">
        <v>61</v>
      </c>
      <c r="K43" s="68" t="s">
        <v>74</v>
      </c>
      <c r="L43" s="40"/>
      <c r="M43" s="40"/>
      <c r="N43" s="40"/>
      <c r="O43" s="40"/>
      <c r="P43" s="40"/>
      <c r="Q43" s="40"/>
      <c r="R43" s="40"/>
      <c r="S43" s="40"/>
      <c r="T43" s="40"/>
      <c r="U43" s="40"/>
      <c r="V43" s="40"/>
      <c r="W43" s="40"/>
      <c r="X43" s="40"/>
      <c r="Y43" s="40"/>
      <c r="Z43" s="40"/>
    </row>
    <row r="44" ht="14.25" customHeight="1">
      <c r="A44" s="40">
        <f t="shared" si="1"/>
        <v>24</v>
      </c>
      <c r="B44" s="65" t="s">
        <v>206</v>
      </c>
      <c r="C44" s="87" t="s">
        <v>208</v>
      </c>
      <c r="D44" s="68" t="s">
        <v>210</v>
      </c>
      <c r="E44" s="76" t="s">
        <v>212</v>
      </c>
      <c r="F44" s="69"/>
      <c r="G44" s="68">
        <v>2020.0</v>
      </c>
      <c r="H44" s="68">
        <v>5565561.0</v>
      </c>
      <c r="I44" s="69"/>
      <c r="J44" s="68" t="s">
        <v>61</v>
      </c>
      <c r="K44" s="68" t="s">
        <v>74</v>
      </c>
      <c r="L44" s="40"/>
      <c r="M44" s="40"/>
      <c r="N44" s="40"/>
      <c r="O44" s="40"/>
      <c r="P44" s="40"/>
      <c r="Q44" s="40"/>
      <c r="R44" s="40"/>
      <c r="S44" s="40"/>
      <c r="T44" s="40"/>
      <c r="U44" s="40"/>
      <c r="V44" s="40"/>
      <c r="W44" s="40"/>
      <c r="X44" s="40"/>
      <c r="Y44" s="40"/>
      <c r="Z44" s="40"/>
    </row>
    <row r="45" ht="14.25" customHeight="1">
      <c r="A45" s="40">
        <f t="shared" si="1"/>
        <v>25</v>
      </c>
      <c r="B45" s="65" t="s">
        <v>235</v>
      </c>
      <c r="C45" s="67"/>
      <c r="D45" s="68" t="s">
        <v>238</v>
      </c>
      <c r="E45" s="76" t="s">
        <v>240</v>
      </c>
      <c r="F45" s="69"/>
      <c r="G45" s="68">
        <v>2021.0</v>
      </c>
      <c r="H45" s="68">
        <v>5183905.0</v>
      </c>
      <c r="I45" s="69"/>
      <c r="J45" s="68" t="s">
        <v>61</v>
      </c>
      <c r="K45" s="68" t="s">
        <v>74</v>
      </c>
      <c r="L45" s="40"/>
      <c r="M45" s="40"/>
      <c r="N45" s="40"/>
      <c r="O45" s="40"/>
      <c r="P45" s="40"/>
      <c r="Q45" s="40"/>
      <c r="R45" s="40"/>
      <c r="S45" s="40"/>
      <c r="T45" s="40"/>
      <c r="U45" s="40"/>
      <c r="V45" s="40"/>
      <c r="W45" s="40"/>
      <c r="X45" s="40"/>
      <c r="Y45" s="40"/>
      <c r="Z45" s="40"/>
    </row>
    <row r="46" ht="14.25" customHeight="1">
      <c r="A46" s="40">
        <f t="shared" si="1"/>
        <v>26</v>
      </c>
      <c r="B46" s="65" t="s">
        <v>263</v>
      </c>
      <c r="C46" s="101" t="s">
        <v>128</v>
      </c>
      <c r="D46" s="68" t="s">
        <v>277</v>
      </c>
      <c r="E46" s="76" t="s">
        <v>278</v>
      </c>
      <c r="F46" s="69"/>
      <c r="G46" s="68">
        <v>2020.0</v>
      </c>
      <c r="H46" s="68">
        <v>4925986.0</v>
      </c>
      <c r="I46" s="69"/>
      <c r="J46" s="68" t="s">
        <v>61</v>
      </c>
      <c r="K46" s="68" t="s">
        <v>74</v>
      </c>
      <c r="L46" s="40"/>
      <c r="M46" s="40"/>
      <c r="N46" s="40"/>
      <c r="O46" s="40"/>
      <c r="P46" s="40"/>
      <c r="Q46" s="40"/>
      <c r="R46" s="40"/>
      <c r="S46" s="40"/>
      <c r="T46" s="40"/>
      <c r="U46" s="40"/>
      <c r="V46" s="40"/>
      <c r="W46" s="40"/>
      <c r="X46" s="40"/>
      <c r="Y46" s="40"/>
      <c r="Z46" s="40"/>
    </row>
    <row r="47" ht="14.25" customHeight="1">
      <c r="A47" s="40">
        <f t="shared" si="1"/>
        <v>27</v>
      </c>
      <c r="B47" s="65" t="s">
        <v>289</v>
      </c>
      <c r="C47" s="67"/>
      <c r="D47" s="68" t="s">
        <v>290</v>
      </c>
      <c r="E47" s="76" t="s">
        <v>292</v>
      </c>
      <c r="F47" s="69"/>
      <c r="G47" s="68">
        <v>2021.0</v>
      </c>
      <c r="H47" s="68">
        <v>5180219.0</v>
      </c>
      <c r="I47" s="69"/>
      <c r="J47" s="68" t="s">
        <v>61</v>
      </c>
      <c r="K47" s="68" t="s">
        <v>74</v>
      </c>
      <c r="L47" s="40"/>
      <c r="M47" s="40"/>
      <c r="N47" s="40"/>
      <c r="O47" s="40"/>
      <c r="P47" s="40"/>
      <c r="Q47" s="40"/>
      <c r="R47" s="40"/>
      <c r="S47" s="40"/>
      <c r="T47" s="40"/>
      <c r="U47" s="40"/>
      <c r="V47" s="40"/>
      <c r="W47" s="40"/>
      <c r="X47" s="40"/>
      <c r="Y47" s="40"/>
      <c r="Z47" s="40"/>
    </row>
    <row r="48" ht="14.25" customHeight="1">
      <c r="A48" s="40">
        <f t="shared" si="1"/>
        <v>28</v>
      </c>
      <c r="B48" s="65" t="s">
        <v>295</v>
      </c>
      <c r="C48" s="67"/>
      <c r="D48" s="107" t="s">
        <v>296</v>
      </c>
      <c r="E48" s="76" t="s">
        <v>299</v>
      </c>
      <c r="F48" s="69"/>
      <c r="G48" s="68">
        <v>2021.0</v>
      </c>
      <c r="H48" s="68">
        <v>5551726.0</v>
      </c>
      <c r="I48" s="69"/>
      <c r="J48" s="68" t="s">
        <v>61</v>
      </c>
      <c r="K48" s="68" t="s">
        <v>74</v>
      </c>
      <c r="L48" s="40"/>
      <c r="M48" s="40"/>
      <c r="N48" s="40"/>
      <c r="O48" s="40"/>
      <c r="P48" s="40"/>
      <c r="Q48" s="40"/>
      <c r="R48" s="40"/>
      <c r="S48" s="40"/>
      <c r="T48" s="40"/>
      <c r="U48" s="40"/>
      <c r="V48" s="40"/>
      <c r="W48" s="40"/>
      <c r="X48" s="40"/>
      <c r="Y48" s="40"/>
      <c r="Z48" s="40"/>
    </row>
    <row r="49" ht="14.25" customHeight="1">
      <c r="A49" s="40">
        <f t="shared" si="1"/>
        <v>29</v>
      </c>
      <c r="B49" s="51" t="s">
        <v>300</v>
      </c>
      <c r="C49" s="63"/>
      <c r="D49" s="64" t="s">
        <v>302</v>
      </c>
      <c r="E49" s="64" t="s">
        <v>303</v>
      </c>
      <c r="F49" s="29"/>
      <c r="G49" s="64">
        <v>2021.0</v>
      </c>
      <c r="H49" s="64">
        <v>5551647.0</v>
      </c>
      <c r="I49" s="29"/>
      <c r="J49" s="68" t="s">
        <v>61</v>
      </c>
      <c r="K49" s="68" t="s">
        <v>74</v>
      </c>
      <c r="L49" s="40"/>
      <c r="M49" s="40"/>
      <c r="N49" s="40"/>
      <c r="O49" s="40"/>
      <c r="P49" s="40"/>
      <c r="Q49" s="40"/>
      <c r="R49" s="40"/>
      <c r="S49" s="40"/>
      <c r="T49" s="40"/>
      <c r="U49" s="40"/>
      <c r="V49" s="40"/>
      <c r="W49" s="40"/>
      <c r="X49" s="40"/>
      <c r="Y49" s="40"/>
      <c r="Z49" s="40"/>
    </row>
    <row r="50" ht="14.25" customHeight="1">
      <c r="A50" s="40">
        <f t="shared" si="1"/>
        <v>30</v>
      </c>
      <c r="B50" s="51" t="s">
        <v>304</v>
      </c>
      <c r="C50" s="63"/>
      <c r="D50" s="64" t="s">
        <v>305</v>
      </c>
      <c r="E50" s="64" t="s">
        <v>306</v>
      </c>
      <c r="F50" s="29"/>
      <c r="G50" s="64">
        <v>2021.0</v>
      </c>
      <c r="H50" s="64">
        <v>5180164.0</v>
      </c>
      <c r="I50" s="29"/>
      <c r="J50" s="64" t="s">
        <v>61</v>
      </c>
      <c r="K50" s="68" t="s">
        <v>74</v>
      </c>
      <c r="L50" s="40"/>
      <c r="M50" s="40"/>
      <c r="N50" s="40"/>
      <c r="O50" s="40"/>
      <c r="P50" s="40"/>
      <c r="Q50" s="40"/>
      <c r="R50" s="40"/>
      <c r="S50" s="40"/>
      <c r="T50" s="40"/>
      <c r="U50" s="40"/>
      <c r="V50" s="40"/>
      <c r="W50" s="40"/>
      <c r="X50" s="40"/>
      <c r="Y50" s="40"/>
      <c r="Z50" s="40"/>
    </row>
    <row r="51" ht="14.25" customHeight="1">
      <c r="A51" s="40">
        <f t="shared" si="1"/>
        <v>31</v>
      </c>
      <c r="B51" s="51" t="s">
        <v>307</v>
      </c>
      <c r="C51" s="63"/>
      <c r="D51" s="64" t="s">
        <v>308</v>
      </c>
      <c r="E51" s="64" t="s">
        <v>309</v>
      </c>
      <c r="F51" s="29"/>
      <c r="G51" s="64">
        <v>2021.0</v>
      </c>
      <c r="H51" s="64">
        <v>5551670.0</v>
      </c>
      <c r="I51" s="29"/>
      <c r="J51" s="64" t="s">
        <v>61</v>
      </c>
      <c r="K51" s="64" t="s">
        <v>74</v>
      </c>
      <c r="L51" s="40"/>
      <c r="M51" s="40"/>
      <c r="N51" s="40"/>
      <c r="O51" s="40"/>
      <c r="P51" s="40"/>
      <c r="Q51" s="40"/>
      <c r="R51" s="40"/>
      <c r="S51" s="40"/>
      <c r="T51" s="40"/>
      <c r="U51" s="40"/>
      <c r="V51" s="40"/>
      <c r="W51" s="40"/>
      <c r="X51" s="40"/>
      <c r="Y51" s="40"/>
      <c r="Z51" s="40"/>
    </row>
    <row r="52" ht="14.25" customHeight="1">
      <c r="A52" s="40">
        <f t="shared" si="1"/>
        <v>32</v>
      </c>
      <c r="B52" s="51" t="s">
        <v>311</v>
      </c>
      <c r="C52" s="63"/>
      <c r="D52" s="64" t="s">
        <v>312</v>
      </c>
      <c r="E52" s="64" t="s">
        <v>313</v>
      </c>
      <c r="F52" s="29"/>
      <c r="G52" s="64">
        <v>2020.0</v>
      </c>
      <c r="H52" s="64">
        <v>4864930.0</v>
      </c>
      <c r="I52" s="29"/>
      <c r="J52" s="64" t="s">
        <v>61</v>
      </c>
      <c r="K52" s="64" t="s">
        <v>74</v>
      </c>
      <c r="L52" s="40"/>
      <c r="M52" s="40"/>
      <c r="N52" s="40"/>
      <c r="O52" s="40"/>
      <c r="P52" s="40"/>
      <c r="Q52" s="40"/>
      <c r="R52" s="40"/>
      <c r="S52" s="40"/>
      <c r="T52" s="40"/>
      <c r="U52" s="40"/>
      <c r="V52" s="40"/>
      <c r="W52" s="40"/>
      <c r="X52" s="40"/>
      <c r="Y52" s="40"/>
      <c r="Z52" s="40"/>
    </row>
    <row r="53" ht="14.25" customHeight="1">
      <c r="A53" s="40">
        <f t="shared" si="1"/>
        <v>33</v>
      </c>
      <c r="B53" s="51" t="s">
        <v>315</v>
      </c>
      <c r="C53" s="63" t="s">
        <v>137</v>
      </c>
      <c r="D53" s="64" t="s">
        <v>316</v>
      </c>
      <c r="E53" s="64" t="s">
        <v>317</v>
      </c>
      <c r="F53" s="29"/>
      <c r="G53" s="64">
        <v>2021.0</v>
      </c>
      <c r="H53" s="64">
        <v>5175596.0</v>
      </c>
      <c r="I53" s="29"/>
      <c r="J53" s="64" t="s">
        <v>61</v>
      </c>
      <c r="K53" s="64" t="s">
        <v>74</v>
      </c>
      <c r="L53" s="40"/>
      <c r="M53" s="40"/>
      <c r="N53" s="40"/>
      <c r="O53" s="40"/>
      <c r="P53" s="40"/>
      <c r="Q53" s="40"/>
      <c r="R53" s="40"/>
      <c r="S53" s="40"/>
      <c r="T53" s="40"/>
      <c r="U53" s="40"/>
      <c r="V53" s="40"/>
      <c r="W53" s="40"/>
      <c r="X53" s="40"/>
      <c r="Y53" s="40"/>
      <c r="Z53" s="40"/>
    </row>
    <row r="54" ht="14.25" customHeight="1">
      <c r="A54" s="40">
        <f t="shared" si="1"/>
        <v>34</v>
      </c>
      <c r="B54" s="51" t="s">
        <v>319</v>
      </c>
      <c r="C54" s="63"/>
      <c r="D54" s="64" t="s">
        <v>320</v>
      </c>
      <c r="E54" s="64" t="s">
        <v>321</v>
      </c>
      <c r="F54" s="29"/>
      <c r="G54" s="64">
        <v>2023.0</v>
      </c>
      <c r="H54" s="64">
        <v>5820744.0</v>
      </c>
      <c r="I54" s="29"/>
      <c r="J54" s="64" t="s">
        <v>61</v>
      </c>
      <c r="K54" s="64" t="s">
        <v>74</v>
      </c>
      <c r="L54" s="40"/>
      <c r="M54" s="40"/>
      <c r="N54" s="40"/>
      <c r="O54" s="40"/>
      <c r="P54" s="40"/>
      <c r="Q54" s="40"/>
      <c r="R54" s="40"/>
      <c r="S54" s="40"/>
      <c r="T54" s="40"/>
      <c r="U54" s="40"/>
      <c r="V54" s="40"/>
      <c r="W54" s="40"/>
      <c r="X54" s="40"/>
      <c r="Y54" s="40"/>
      <c r="Z54" s="40"/>
    </row>
    <row r="55" ht="14.25" customHeight="1">
      <c r="A55" s="40">
        <f t="shared" si="1"/>
        <v>35</v>
      </c>
      <c r="B55" s="51" t="s">
        <v>324</v>
      </c>
      <c r="C55" s="63"/>
      <c r="D55" s="64" t="s">
        <v>326</v>
      </c>
      <c r="E55" s="64" t="s">
        <v>327</v>
      </c>
      <c r="F55" s="29"/>
      <c r="G55" s="64">
        <v>2020.0</v>
      </c>
      <c r="H55" s="64">
        <v>5173504.0</v>
      </c>
      <c r="I55" s="29"/>
      <c r="J55" s="64" t="s">
        <v>61</v>
      </c>
      <c r="K55" s="64" t="s">
        <v>74</v>
      </c>
      <c r="L55" s="40"/>
      <c r="M55" s="40"/>
      <c r="N55" s="40"/>
      <c r="O55" s="40"/>
      <c r="P55" s="40"/>
      <c r="Q55" s="40"/>
      <c r="R55" s="40"/>
      <c r="S55" s="40"/>
      <c r="T55" s="40"/>
      <c r="U55" s="40"/>
      <c r="V55" s="40"/>
      <c r="W55" s="40"/>
      <c r="X55" s="40"/>
      <c r="Y55" s="40"/>
      <c r="Z55" s="40"/>
    </row>
    <row r="56" ht="14.25" customHeight="1">
      <c r="A56" s="40">
        <f t="shared" si="1"/>
        <v>36</v>
      </c>
      <c r="B56" s="51" t="s">
        <v>330</v>
      </c>
      <c r="C56" s="63"/>
      <c r="D56" s="64" t="s">
        <v>331</v>
      </c>
      <c r="E56" s="64" t="s">
        <v>332</v>
      </c>
      <c r="F56" s="29"/>
      <c r="G56" s="64">
        <v>2023.0</v>
      </c>
      <c r="H56" s="64">
        <v>5820755.0</v>
      </c>
      <c r="I56" s="29"/>
      <c r="J56" s="64" t="s">
        <v>61</v>
      </c>
      <c r="K56" s="64" t="s">
        <v>74</v>
      </c>
      <c r="L56" s="40"/>
      <c r="M56" s="40"/>
      <c r="N56" s="40"/>
      <c r="O56" s="40"/>
      <c r="P56" s="40"/>
      <c r="Q56" s="40"/>
      <c r="R56" s="40"/>
      <c r="S56" s="40"/>
      <c r="T56" s="40"/>
      <c r="U56" s="40"/>
      <c r="V56" s="40"/>
      <c r="W56" s="40"/>
      <c r="X56" s="40"/>
      <c r="Y56" s="40"/>
      <c r="Z56" s="40"/>
    </row>
    <row r="57" ht="14.25" customHeight="1">
      <c r="A57" s="40">
        <f t="shared" si="1"/>
        <v>37</v>
      </c>
      <c r="B57" s="51" t="s">
        <v>333</v>
      </c>
      <c r="C57" s="63"/>
      <c r="D57" s="64" t="s">
        <v>334</v>
      </c>
      <c r="E57" s="64" t="s">
        <v>335</v>
      </c>
      <c r="F57" s="29"/>
      <c r="G57" s="64">
        <v>2020.0</v>
      </c>
      <c r="H57" s="64">
        <v>5173415.0</v>
      </c>
      <c r="I57" s="29"/>
      <c r="J57" s="64" t="s">
        <v>61</v>
      </c>
      <c r="K57" s="64" t="s">
        <v>74</v>
      </c>
      <c r="L57" s="40"/>
      <c r="M57" s="40"/>
      <c r="N57" s="40"/>
      <c r="O57" s="40"/>
      <c r="P57" s="40"/>
      <c r="Q57" s="40"/>
      <c r="R57" s="40"/>
      <c r="S57" s="40"/>
      <c r="T57" s="40"/>
      <c r="U57" s="40"/>
      <c r="V57" s="40"/>
      <c r="W57" s="40"/>
      <c r="X57" s="40"/>
      <c r="Y57" s="40"/>
      <c r="Z57" s="40"/>
    </row>
    <row r="58" ht="14.25" customHeight="1">
      <c r="A58" s="40">
        <f t="shared" si="1"/>
        <v>38</v>
      </c>
      <c r="B58" s="51" t="s">
        <v>337</v>
      </c>
      <c r="C58" s="63"/>
      <c r="D58" s="64" t="s">
        <v>338</v>
      </c>
      <c r="E58" s="64" t="s">
        <v>339</v>
      </c>
      <c r="F58" s="29"/>
      <c r="G58" s="64">
        <v>2023.0</v>
      </c>
      <c r="H58" s="64">
        <v>5820756.0</v>
      </c>
      <c r="I58" s="29"/>
      <c r="J58" s="64" t="s">
        <v>61</v>
      </c>
      <c r="K58" s="64" t="s">
        <v>74</v>
      </c>
      <c r="L58" s="40"/>
      <c r="M58" s="40"/>
      <c r="N58" s="40"/>
      <c r="O58" s="40"/>
      <c r="P58" s="40"/>
      <c r="Q58" s="40"/>
      <c r="R58" s="40"/>
      <c r="S58" s="40"/>
      <c r="T58" s="40"/>
      <c r="U58" s="40"/>
      <c r="V58" s="40"/>
      <c r="W58" s="40"/>
      <c r="X58" s="40"/>
      <c r="Y58" s="40"/>
      <c r="Z58" s="40"/>
    </row>
    <row r="59" ht="14.25" customHeight="1">
      <c r="A59" s="40">
        <f t="shared" si="1"/>
        <v>39</v>
      </c>
      <c r="B59" s="51" t="s">
        <v>342</v>
      </c>
      <c r="C59" s="63"/>
      <c r="D59" s="64" t="s">
        <v>344</v>
      </c>
      <c r="E59" s="64" t="s">
        <v>345</v>
      </c>
      <c r="F59" s="29"/>
      <c r="G59" s="64">
        <v>2021.0</v>
      </c>
      <c r="H59" s="64">
        <v>5551532.0</v>
      </c>
      <c r="I59" s="29"/>
      <c r="J59" s="64" t="s">
        <v>61</v>
      </c>
      <c r="K59" s="64" t="s">
        <v>74</v>
      </c>
      <c r="L59" s="40"/>
      <c r="M59" s="40"/>
      <c r="N59" s="40"/>
      <c r="O59" s="40"/>
      <c r="P59" s="40"/>
      <c r="Q59" s="40"/>
      <c r="R59" s="40"/>
      <c r="S59" s="40"/>
      <c r="T59" s="40"/>
      <c r="U59" s="40"/>
      <c r="V59" s="40"/>
      <c r="W59" s="40"/>
      <c r="X59" s="40"/>
      <c r="Y59" s="40"/>
      <c r="Z59" s="40"/>
    </row>
    <row r="60" ht="14.25" customHeight="1">
      <c r="A60" s="40">
        <f t="shared" si="1"/>
        <v>40</v>
      </c>
      <c r="B60" s="51" t="s">
        <v>347</v>
      </c>
      <c r="C60" s="63"/>
      <c r="D60" s="64" t="s">
        <v>348</v>
      </c>
      <c r="E60" s="64" t="s">
        <v>349</v>
      </c>
      <c r="F60" s="29"/>
      <c r="G60" s="64">
        <v>2020.0</v>
      </c>
      <c r="H60" s="64">
        <v>5568280.0</v>
      </c>
      <c r="I60" s="29"/>
      <c r="J60" s="64" t="s">
        <v>61</v>
      </c>
      <c r="K60" s="64" t="s">
        <v>74</v>
      </c>
      <c r="L60" s="40"/>
      <c r="M60" s="40"/>
      <c r="N60" s="40"/>
      <c r="O60" s="40"/>
      <c r="P60" s="40"/>
      <c r="Q60" s="40"/>
      <c r="R60" s="40"/>
      <c r="S60" s="40"/>
      <c r="T60" s="40"/>
      <c r="U60" s="40"/>
      <c r="V60" s="40"/>
      <c r="W60" s="40"/>
      <c r="X60" s="40"/>
      <c r="Y60" s="40"/>
      <c r="Z60" s="40"/>
    </row>
    <row r="61" ht="14.25" customHeight="1">
      <c r="A61" s="40">
        <f t="shared" si="1"/>
        <v>41</v>
      </c>
      <c r="B61" s="51" t="s">
        <v>351</v>
      </c>
      <c r="C61" s="63"/>
      <c r="D61" s="64" t="s">
        <v>352</v>
      </c>
      <c r="E61" s="64" t="s">
        <v>353</v>
      </c>
      <c r="F61" s="29"/>
      <c r="G61" s="64">
        <v>2020.0</v>
      </c>
      <c r="H61" s="64">
        <v>5841736.0</v>
      </c>
      <c r="I61" s="29"/>
      <c r="J61" s="64" t="s">
        <v>61</v>
      </c>
      <c r="K61" s="64" t="s">
        <v>74</v>
      </c>
      <c r="L61" s="40"/>
      <c r="M61" s="40"/>
      <c r="N61" s="40"/>
      <c r="O61" s="40"/>
      <c r="P61" s="40"/>
      <c r="Q61" s="40"/>
      <c r="R61" s="40"/>
      <c r="S61" s="40"/>
      <c r="T61" s="40"/>
      <c r="U61" s="40"/>
      <c r="V61" s="40"/>
      <c r="W61" s="40"/>
      <c r="X61" s="40"/>
      <c r="Y61" s="40"/>
      <c r="Z61" s="40"/>
    </row>
    <row r="62" ht="14.25" customHeight="1">
      <c r="A62" s="40">
        <f t="shared" si="1"/>
        <v>42</v>
      </c>
      <c r="B62" s="51" t="s">
        <v>354</v>
      </c>
      <c r="C62" s="63"/>
      <c r="D62" s="64" t="s">
        <v>355</v>
      </c>
      <c r="E62" s="64" t="s">
        <v>356</v>
      </c>
      <c r="F62" s="29"/>
      <c r="G62" s="64">
        <v>2022.0</v>
      </c>
      <c r="H62" s="64">
        <v>5841771.0</v>
      </c>
      <c r="I62" s="29"/>
      <c r="J62" s="64" t="s">
        <v>61</v>
      </c>
      <c r="K62" s="64" t="s">
        <v>74</v>
      </c>
      <c r="L62" s="40"/>
      <c r="M62" s="40"/>
      <c r="N62" s="40"/>
      <c r="O62" s="40"/>
      <c r="P62" s="40"/>
      <c r="Q62" s="40"/>
      <c r="R62" s="40"/>
      <c r="S62" s="40"/>
      <c r="T62" s="40"/>
      <c r="U62" s="40"/>
      <c r="V62" s="40"/>
      <c r="W62" s="40"/>
      <c r="X62" s="40"/>
      <c r="Y62" s="40"/>
      <c r="Z62" s="40"/>
    </row>
    <row r="63" ht="14.25" customHeight="1">
      <c r="A63" s="40">
        <f t="shared" si="1"/>
        <v>43</v>
      </c>
      <c r="B63" s="51" t="s">
        <v>358</v>
      </c>
      <c r="C63" s="63"/>
      <c r="D63" s="64" t="s">
        <v>359</v>
      </c>
      <c r="E63" s="64" t="s">
        <v>360</v>
      </c>
      <c r="F63" s="29"/>
      <c r="G63" s="64">
        <v>2022.0</v>
      </c>
      <c r="H63" s="64">
        <v>5522062.0</v>
      </c>
      <c r="I63" s="29"/>
      <c r="J63" s="64" t="s">
        <v>61</v>
      </c>
      <c r="K63" s="64" t="s">
        <v>74</v>
      </c>
      <c r="L63" s="40"/>
      <c r="M63" s="40"/>
      <c r="N63" s="40"/>
      <c r="O63" s="40"/>
      <c r="P63" s="40"/>
      <c r="Q63" s="40"/>
      <c r="R63" s="40"/>
      <c r="S63" s="40"/>
      <c r="T63" s="40"/>
      <c r="U63" s="40"/>
      <c r="V63" s="40"/>
      <c r="W63" s="40"/>
      <c r="X63" s="40"/>
      <c r="Y63" s="40"/>
      <c r="Z63" s="40"/>
    </row>
    <row r="64" ht="14.25" customHeight="1">
      <c r="A64" s="40">
        <f t="shared" si="1"/>
        <v>44</v>
      </c>
      <c r="B64" s="51" t="s">
        <v>361</v>
      </c>
      <c r="C64" s="63"/>
      <c r="D64" s="64" t="s">
        <v>363</v>
      </c>
      <c r="E64" s="64" t="s">
        <v>364</v>
      </c>
      <c r="F64" s="29"/>
      <c r="G64" s="64">
        <v>2021.0</v>
      </c>
      <c r="H64" s="64">
        <v>5568301.0</v>
      </c>
      <c r="I64" s="29"/>
      <c r="J64" s="64" t="s">
        <v>61</v>
      </c>
      <c r="K64" s="64" t="s">
        <v>74</v>
      </c>
      <c r="L64" s="40"/>
      <c r="M64" s="40"/>
      <c r="N64" s="40"/>
      <c r="O64" s="40"/>
      <c r="P64" s="40"/>
      <c r="Q64" s="40"/>
      <c r="R64" s="40"/>
      <c r="S64" s="40"/>
      <c r="T64" s="40"/>
      <c r="U64" s="40"/>
      <c r="V64" s="40"/>
      <c r="W64" s="40"/>
      <c r="X64" s="40"/>
      <c r="Y64" s="40"/>
      <c r="Z64" s="40"/>
    </row>
    <row r="65" ht="14.25" customHeight="1">
      <c r="A65" s="40">
        <f t="shared" si="1"/>
        <v>45</v>
      </c>
      <c r="B65" s="51" t="s">
        <v>365</v>
      </c>
      <c r="C65" s="63"/>
      <c r="D65" s="64" t="s">
        <v>366</v>
      </c>
      <c r="E65" s="64" t="s">
        <v>367</v>
      </c>
      <c r="F65" s="29"/>
      <c r="G65" s="64">
        <v>2021.0</v>
      </c>
      <c r="H65" s="64">
        <v>5175603.0</v>
      </c>
      <c r="I65" s="29"/>
      <c r="J65" s="64" t="s">
        <v>61</v>
      </c>
      <c r="K65" s="64" t="s">
        <v>74</v>
      </c>
      <c r="L65" s="40"/>
      <c r="M65" s="40"/>
      <c r="N65" s="40"/>
      <c r="O65" s="40"/>
      <c r="P65" s="40"/>
      <c r="Q65" s="40"/>
      <c r="R65" s="40"/>
      <c r="S65" s="40"/>
      <c r="T65" s="40"/>
      <c r="U65" s="40"/>
      <c r="V65" s="40"/>
      <c r="W65" s="40"/>
      <c r="X65" s="40"/>
      <c r="Y65" s="40"/>
      <c r="Z65" s="40"/>
    </row>
    <row r="66" ht="14.25" customHeight="1">
      <c r="A66" s="40">
        <f t="shared" si="1"/>
        <v>46</v>
      </c>
      <c r="B66" s="51" t="s">
        <v>368</v>
      </c>
      <c r="C66" s="63"/>
      <c r="D66" s="64" t="s">
        <v>369</v>
      </c>
      <c r="E66" s="64" t="s">
        <v>370</v>
      </c>
      <c r="F66" s="29"/>
      <c r="G66" s="64">
        <v>2020.0</v>
      </c>
      <c r="H66" s="64">
        <v>5175554.0</v>
      </c>
      <c r="I66" s="29"/>
      <c r="J66" s="64" t="s">
        <v>61</v>
      </c>
      <c r="K66" s="64" t="s">
        <v>74</v>
      </c>
      <c r="L66" s="40"/>
      <c r="M66" s="40"/>
      <c r="N66" s="40"/>
      <c r="O66" s="40"/>
      <c r="P66" s="40"/>
      <c r="Q66" s="40"/>
      <c r="R66" s="40"/>
      <c r="S66" s="40"/>
      <c r="T66" s="40"/>
      <c r="U66" s="40"/>
      <c r="V66" s="40"/>
      <c r="W66" s="40"/>
      <c r="X66" s="40"/>
      <c r="Y66" s="40"/>
      <c r="Z66" s="40"/>
    </row>
    <row r="67" ht="14.25" customHeight="1">
      <c r="A67" s="40">
        <f t="shared" si="1"/>
        <v>47</v>
      </c>
      <c r="B67" s="51" t="s">
        <v>371</v>
      </c>
      <c r="C67" s="63"/>
      <c r="D67" s="64" t="s">
        <v>372</v>
      </c>
      <c r="E67" s="64" t="s">
        <v>373</v>
      </c>
      <c r="F67" s="29"/>
      <c r="G67" s="64">
        <v>2023.0</v>
      </c>
      <c r="H67" s="64">
        <v>5821749.0</v>
      </c>
      <c r="I67" s="29"/>
      <c r="J67" s="64" t="s">
        <v>61</v>
      </c>
      <c r="K67" s="64" t="s">
        <v>74</v>
      </c>
      <c r="L67" s="40"/>
      <c r="M67" s="40"/>
      <c r="N67" s="40"/>
      <c r="O67" s="40"/>
      <c r="P67" s="40"/>
      <c r="Q67" s="40"/>
      <c r="R67" s="40"/>
      <c r="S67" s="40"/>
      <c r="T67" s="40"/>
      <c r="U67" s="40"/>
      <c r="V67" s="40"/>
      <c r="W67" s="40"/>
      <c r="X67" s="40"/>
      <c r="Y67" s="40"/>
      <c r="Z67" s="40"/>
    </row>
    <row r="68" ht="14.25" customHeight="1">
      <c r="A68" s="40">
        <f t="shared" si="1"/>
        <v>48</v>
      </c>
      <c r="B68" s="51" t="s">
        <v>374</v>
      </c>
      <c r="C68" s="63"/>
      <c r="D68" s="64" t="s">
        <v>375</v>
      </c>
      <c r="E68" s="64" t="s">
        <v>376</v>
      </c>
      <c r="F68" s="29"/>
      <c r="G68" s="64">
        <v>2022.0</v>
      </c>
      <c r="H68" s="64">
        <v>5821754.0</v>
      </c>
      <c r="I68" s="29"/>
      <c r="J68" s="64" t="s">
        <v>61</v>
      </c>
      <c r="K68" s="64" t="s">
        <v>74</v>
      </c>
      <c r="L68" s="40"/>
      <c r="M68" s="40"/>
      <c r="N68" s="40"/>
      <c r="O68" s="40"/>
      <c r="P68" s="40"/>
      <c r="Q68" s="40"/>
      <c r="R68" s="40"/>
      <c r="S68" s="40"/>
      <c r="T68" s="40"/>
      <c r="U68" s="40"/>
      <c r="V68" s="40"/>
      <c r="W68" s="40"/>
      <c r="X68" s="40"/>
      <c r="Y68" s="40"/>
      <c r="Z68" s="40"/>
    </row>
    <row r="69" ht="14.25" customHeight="1">
      <c r="A69" s="40">
        <f t="shared" si="1"/>
        <v>49</v>
      </c>
      <c r="B69" s="51" t="s">
        <v>377</v>
      </c>
      <c r="C69" s="63"/>
      <c r="D69" s="64" t="s">
        <v>378</v>
      </c>
      <c r="E69" s="64" t="s">
        <v>379</v>
      </c>
      <c r="F69" s="29"/>
      <c r="G69" s="64">
        <v>2021.0</v>
      </c>
      <c r="H69" s="64">
        <v>5175300.0</v>
      </c>
      <c r="I69" s="29"/>
      <c r="J69" s="64" t="s">
        <v>61</v>
      </c>
      <c r="K69" s="64" t="s">
        <v>74</v>
      </c>
      <c r="L69" s="40"/>
      <c r="M69" s="40"/>
      <c r="N69" s="40"/>
      <c r="O69" s="40"/>
      <c r="P69" s="40"/>
      <c r="Q69" s="40"/>
      <c r="R69" s="40"/>
      <c r="S69" s="40"/>
      <c r="T69" s="40"/>
      <c r="U69" s="40"/>
      <c r="V69" s="40"/>
      <c r="W69" s="40"/>
      <c r="X69" s="40"/>
      <c r="Y69" s="40"/>
      <c r="Z69" s="40"/>
    </row>
    <row r="70" ht="14.25" customHeight="1">
      <c r="A70" s="40">
        <f t="shared" si="1"/>
        <v>50</v>
      </c>
      <c r="B70" s="51" t="s">
        <v>380</v>
      </c>
      <c r="C70" s="63"/>
      <c r="D70" s="64" t="s">
        <v>381</v>
      </c>
      <c r="E70" s="64" t="s">
        <v>382</v>
      </c>
      <c r="F70" s="29"/>
      <c r="G70" s="64">
        <v>2022.0</v>
      </c>
      <c r="H70" s="64">
        <v>5568026.0</v>
      </c>
      <c r="I70" s="29"/>
      <c r="J70" s="64" t="s">
        <v>61</v>
      </c>
      <c r="K70" s="64" t="s">
        <v>74</v>
      </c>
      <c r="L70" s="40"/>
      <c r="M70" s="40"/>
      <c r="N70" s="40"/>
      <c r="O70" s="40"/>
      <c r="P70" s="40"/>
      <c r="Q70" s="40"/>
      <c r="R70" s="40"/>
      <c r="S70" s="40"/>
      <c r="T70" s="40"/>
      <c r="U70" s="40"/>
      <c r="V70" s="40"/>
      <c r="W70" s="40"/>
      <c r="X70" s="40"/>
      <c r="Y70" s="40"/>
      <c r="Z70" s="40"/>
    </row>
    <row r="71" ht="14.25" customHeight="1">
      <c r="A71" s="40">
        <f t="shared" si="1"/>
        <v>51</v>
      </c>
      <c r="B71" s="51" t="s">
        <v>383</v>
      </c>
      <c r="C71" s="63"/>
      <c r="D71" s="64" t="s">
        <v>384</v>
      </c>
      <c r="E71" s="64" t="s">
        <v>84</v>
      </c>
      <c r="F71" s="29"/>
      <c r="G71" s="64">
        <v>2021.0</v>
      </c>
      <c r="H71" s="64">
        <v>5184471.0</v>
      </c>
      <c r="I71" s="29"/>
      <c r="J71" s="64" t="s">
        <v>61</v>
      </c>
      <c r="K71" s="64" t="s">
        <v>74</v>
      </c>
      <c r="L71" s="40"/>
      <c r="M71" s="40"/>
      <c r="N71" s="40"/>
      <c r="O71" s="40"/>
      <c r="P71" s="40"/>
      <c r="Q71" s="40"/>
      <c r="R71" s="40"/>
      <c r="S71" s="40"/>
      <c r="T71" s="40"/>
      <c r="U71" s="40"/>
      <c r="V71" s="40"/>
      <c r="W71" s="40"/>
      <c r="X71" s="40"/>
      <c r="Y71" s="40"/>
      <c r="Z71" s="40"/>
    </row>
    <row r="72" ht="14.25" customHeight="1">
      <c r="A72" s="40">
        <f t="shared" si="1"/>
        <v>52</v>
      </c>
      <c r="B72" s="51" t="s">
        <v>385</v>
      </c>
      <c r="C72" s="63"/>
      <c r="D72" s="64" t="s">
        <v>386</v>
      </c>
      <c r="E72" s="64" t="s">
        <v>387</v>
      </c>
      <c r="F72" s="29"/>
      <c r="G72" s="64">
        <v>2023.0</v>
      </c>
      <c r="H72" s="64">
        <v>5838771.0</v>
      </c>
      <c r="I72" s="29"/>
      <c r="J72" s="64" t="s">
        <v>61</v>
      </c>
      <c r="K72" s="64" t="s">
        <v>74</v>
      </c>
      <c r="L72" s="40"/>
      <c r="M72" s="40"/>
      <c r="N72" s="40"/>
      <c r="O72" s="40"/>
      <c r="P72" s="40"/>
      <c r="Q72" s="40"/>
      <c r="R72" s="40"/>
      <c r="S72" s="40"/>
      <c r="T72" s="40"/>
      <c r="U72" s="40"/>
      <c r="V72" s="40"/>
      <c r="W72" s="40"/>
      <c r="X72" s="40"/>
      <c r="Y72" s="40"/>
      <c r="Z72" s="40"/>
    </row>
    <row r="73" ht="14.25" customHeight="1">
      <c r="A73" s="40">
        <f t="shared" si="1"/>
        <v>53</v>
      </c>
      <c r="B73" s="51" t="s">
        <v>388</v>
      </c>
      <c r="C73" s="63"/>
      <c r="D73" s="64" t="s">
        <v>389</v>
      </c>
      <c r="E73" s="64" t="s">
        <v>390</v>
      </c>
      <c r="F73" s="29"/>
      <c r="G73" s="64">
        <v>2023.0</v>
      </c>
      <c r="H73" s="64">
        <v>5838791.0</v>
      </c>
      <c r="I73" s="29"/>
      <c r="J73" s="64" t="s">
        <v>61</v>
      </c>
      <c r="K73" s="64" t="s">
        <v>74</v>
      </c>
      <c r="L73" s="40"/>
      <c r="M73" s="40"/>
      <c r="N73" s="40"/>
      <c r="O73" s="40"/>
      <c r="P73" s="40"/>
      <c r="Q73" s="40"/>
      <c r="R73" s="40"/>
      <c r="S73" s="40"/>
      <c r="T73" s="40"/>
      <c r="U73" s="40"/>
      <c r="V73" s="40"/>
      <c r="W73" s="40"/>
      <c r="X73" s="40"/>
      <c r="Y73" s="40"/>
      <c r="Z73" s="40"/>
    </row>
    <row r="74" ht="14.25" customHeight="1">
      <c r="A74" s="40">
        <f t="shared" si="1"/>
        <v>54</v>
      </c>
      <c r="B74" s="51" t="s">
        <v>391</v>
      </c>
      <c r="C74" s="63"/>
      <c r="D74" s="64" t="s">
        <v>392</v>
      </c>
      <c r="E74" s="64" t="s">
        <v>393</v>
      </c>
      <c r="F74" s="29"/>
      <c r="G74" s="64">
        <v>2022.0</v>
      </c>
      <c r="H74" s="64">
        <v>5568037.0</v>
      </c>
      <c r="I74" s="29"/>
      <c r="J74" s="64" t="s">
        <v>61</v>
      </c>
      <c r="K74" s="64" t="s">
        <v>74</v>
      </c>
      <c r="L74" s="40"/>
      <c r="M74" s="40"/>
      <c r="N74" s="40"/>
      <c r="O74" s="40"/>
      <c r="P74" s="40"/>
      <c r="Q74" s="40"/>
      <c r="R74" s="40"/>
      <c r="S74" s="40"/>
      <c r="T74" s="40"/>
      <c r="U74" s="40"/>
      <c r="V74" s="40"/>
      <c r="W74" s="40"/>
      <c r="X74" s="40"/>
      <c r="Y74" s="40"/>
      <c r="Z74" s="40"/>
    </row>
    <row r="75" ht="14.25" customHeight="1">
      <c r="A75" s="40">
        <f t="shared" si="1"/>
        <v>55</v>
      </c>
      <c r="B75" s="51" t="s">
        <v>394</v>
      </c>
      <c r="C75" s="63"/>
      <c r="D75" s="64" t="s">
        <v>395</v>
      </c>
      <c r="E75" s="64" t="s">
        <v>396</v>
      </c>
      <c r="F75" s="29"/>
      <c r="G75" s="64">
        <v>2021.0</v>
      </c>
      <c r="H75" s="64">
        <v>5568320.0</v>
      </c>
      <c r="I75" s="29"/>
      <c r="J75" s="64" t="s">
        <v>61</v>
      </c>
      <c r="K75" s="64" t="s">
        <v>74</v>
      </c>
      <c r="L75" s="40"/>
      <c r="M75" s="40"/>
      <c r="N75" s="40"/>
      <c r="O75" s="40"/>
      <c r="P75" s="40"/>
      <c r="Q75" s="40"/>
      <c r="R75" s="40"/>
      <c r="S75" s="40"/>
      <c r="T75" s="40"/>
      <c r="U75" s="40"/>
      <c r="V75" s="40"/>
      <c r="W75" s="40"/>
      <c r="X75" s="40"/>
      <c r="Y75" s="40"/>
      <c r="Z75" s="40"/>
    </row>
    <row r="76" ht="14.25" customHeight="1">
      <c r="A76" s="40">
        <f t="shared" si="1"/>
        <v>56</v>
      </c>
      <c r="B76" s="51" t="s">
        <v>397</v>
      </c>
      <c r="C76" s="63"/>
      <c r="D76" s="64" t="s">
        <v>398</v>
      </c>
      <c r="E76" s="64" t="s">
        <v>399</v>
      </c>
      <c r="F76" s="29"/>
      <c r="G76" s="64">
        <v>2023.0</v>
      </c>
      <c r="H76" s="64">
        <v>5841840.0</v>
      </c>
      <c r="I76" s="29"/>
      <c r="J76" s="64" t="s">
        <v>61</v>
      </c>
      <c r="K76" s="64" t="s">
        <v>74</v>
      </c>
      <c r="L76" s="40"/>
      <c r="M76" s="40"/>
      <c r="N76" s="40"/>
      <c r="O76" s="40"/>
      <c r="P76" s="40"/>
      <c r="Q76" s="40"/>
      <c r="R76" s="40"/>
      <c r="S76" s="40"/>
      <c r="T76" s="40"/>
      <c r="U76" s="40"/>
      <c r="V76" s="40"/>
      <c r="W76" s="40"/>
      <c r="X76" s="40"/>
      <c r="Y76" s="40"/>
      <c r="Z76" s="40"/>
    </row>
    <row r="77" ht="14.25" customHeight="1">
      <c r="A77" s="40">
        <f t="shared" si="1"/>
        <v>57</v>
      </c>
      <c r="B77" s="51" t="s">
        <v>400</v>
      </c>
      <c r="C77" s="63"/>
      <c r="D77" s="64" t="s">
        <v>401</v>
      </c>
      <c r="E77" s="64" t="s">
        <v>402</v>
      </c>
      <c r="F77" s="29"/>
      <c r="G77" s="64">
        <v>2022.0</v>
      </c>
      <c r="H77" s="64">
        <v>5841845.0</v>
      </c>
      <c r="I77" s="29"/>
      <c r="J77" s="64" t="s">
        <v>61</v>
      </c>
      <c r="K77" s="64" t="s">
        <v>74</v>
      </c>
      <c r="L77" s="40"/>
      <c r="M77" s="40"/>
      <c r="N77" s="40"/>
      <c r="O77" s="40"/>
      <c r="P77" s="40"/>
      <c r="Q77" s="40"/>
      <c r="R77" s="40"/>
      <c r="S77" s="40"/>
      <c r="T77" s="40"/>
      <c r="U77" s="40"/>
      <c r="V77" s="40"/>
      <c r="W77" s="40"/>
      <c r="X77" s="40"/>
      <c r="Y77" s="40"/>
      <c r="Z77" s="40"/>
    </row>
    <row r="78" ht="14.25" customHeight="1">
      <c r="A78" s="40">
        <f t="shared" si="1"/>
        <v>58</v>
      </c>
      <c r="B78" s="51" t="s">
        <v>403</v>
      </c>
      <c r="C78" s="63"/>
      <c r="D78" s="64" t="s">
        <v>404</v>
      </c>
      <c r="E78" s="64" t="s">
        <v>405</v>
      </c>
      <c r="F78" s="29"/>
      <c r="G78" s="64">
        <v>2023.0</v>
      </c>
      <c r="H78" s="64">
        <v>5841842.0</v>
      </c>
      <c r="I78" s="29"/>
      <c r="J78" s="64" t="s">
        <v>61</v>
      </c>
      <c r="K78" s="64" t="s">
        <v>74</v>
      </c>
      <c r="L78" s="40"/>
      <c r="M78" s="40"/>
      <c r="N78" s="40"/>
      <c r="O78" s="40"/>
      <c r="P78" s="40"/>
      <c r="Q78" s="40"/>
      <c r="R78" s="40"/>
      <c r="S78" s="40"/>
      <c r="T78" s="40"/>
      <c r="U78" s="40"/>
      <c r="V78" s="40"/>
      <c r="W78" s="40"/>
      <c r="X78" s="40"/>
      <c r="Y78" s="40"/>
      <c r="Z78" s="40"/>
    </row>
    <row r="79" ht="14.25" customHeight="1">
      <c r="A79" s="40">
        <f t="shared" si="1"/>
        <v>59</v>
      </c>
      <c r="B79" s="51" t="s">
        <v>406</v>
      </c>
      <c r="C79" s="63"/>
      <c r="D79" s="64" t="s">
        <v>407</v>
      </c>
      <c r="E79" s="64" t="s">
        <v>408</v>
      </c>
      <c r="F79" s="29"/>
      <c r="G79" s="64">
        <v>2023.0</v>
      </c>
      <c r="H79" s="64">
        <v>5841843.0</v>
      </c>
      <c r="I79" s="29"/>
      <c r="J79" s="64" t="s">
        <v>61</v>
      </c>
      <c r="K79" s="64" t="s">
        <v>74</v>
      </c>
      <c r="L79" s="40"/>
      <c r="M79" s="40"/>
      <c r="N79" s="40"/>
      <c r="O79" s="40"/>
      <c r="P79" s="40"/>
      <c r="Q79" s="40"/>
      <c r="R79" s="40"/>
      <c r="S79" s="40"/>
      <c r="T79" s="40"/>
      <c r="U79" s="40"/>
      <c r="V79" s="40"/>
      <c r="W79" s="40"/>
      <c r="X79" s="40"/>
      <c r="Y79" s="40"/>
      <c r="Z79" s="40"/>
    </row>
    <row r="80" ht="14.25" customHeight="1">
      <c r="A80" s="40">
        <f t="shared" si="1"/>
        <v>60</v>
      </c>
      <c r="B80" s="51" t="s">
        <v>409</v>
      </c>
      <c r="C80" s="63"/>
      <c r="D80" s="64" t="s">
        <v>410</v>
      </c>
      <c r="E80" s="64" t="s">
        <v>411</v>
      </c>
      <c r="F80" s="29"/>
      <c r="G80" s="64">
        <v>2022.0</v>
      </c>
      <c r="H80" s="64">
        <v>5570995.0</v>
      </c>
      <c r="I80" s="29"/>
      <c r="J80" s="64" t="s">
        <v>61</v>
      </c>
      <c r="K80" s="64" t="s">
        <v>74</v>
      </c>
      <c r="L80" s="40"/>
      <c r="M80" s="40"/>
      <c r="N80" s="40"/>
      <c r="O80" s="40"/>
      <c r="P80" s="40"/>
      <c r="Q80" s="40"/>
      <c r="R80" s="40"/>
      <c r="S80" s="40"/>
      <c r="T80" s="40"/>
      <c r="U80" s="40"/>
      <c r="V80" s="40"/>
      <c r="W80" s="40"/>
      <c r="X80" s="40"/>
      <c r="Y80" s="40"/>
      <c r="Z80" s="40"/>
    </row>
    <row r="81" ht="14.25" customHeight="1">
      <c r="A81" s="40">
        <f t="shared" si="1"/>
        <v>61</v>
      </c>
      <c r="B81" s="51" t="s">
        <v>412</v>
      </c>
      <c r="C81" s="63"/>
      <c r="D81" s="64" t="s">
        <v>413</v>
      </c>
      <c r="E81" s="64" t="s">
        <v>414</v>
      </c>
      <c r="F81" s="29"/>
      <c r="G81" s="64">
        <v>2023.0</v>
      </c>
      <c r="H81" s="64">
        <v>5.8418844E7</v>
      </c>
      <c r="I81" s="29"/>
      <c r="J81" s="64" t="s">
        <v>61</v>
      </c>
      <c r="K81" s="64" t="s">
        <v>74</v>
      </c>
      <c r="L81" s="40"/>
      <c r="M81" s="40"/>
      <c r="N81" s="40"/>
      <c r="O81" s="40"/>
      <c r="P81" s="40"/>
      <c r="Q81" s="40"/>
      <c r="R81" s="40"/>
      <c r="S81" s="40"/>
      <c r="T81" s="40"/>
      <c r="U81" s="40"/>
      <c r="V81" s="40"/>
      <c r="W81" s="40"/>
      <c r="X81" s="40"/>
      <c r="Y81" s="40"/>
      <c r="Z81" s="40"/>
    </row>
    <row r="82" ht="14.25" customHeight="1">
      <c r="A82" s="40">
        <f t="shared" si="1"/>
        <v>62</v>
      </c>
      <c r="B82" s="51" t="s">
        <v>415</v>
      </c>
      <c r="C82" s="63"/>
      <c r="D82" s="64" t="s">
        <v>416</v>
      </c>
      <c r="E82" s="64" t="s">
        <v>417</v>
      </c>
      <c r="F82" s="29"/>
      <c r="G82" s="64">
        <v>2020.0</v>
      </c>
      <c r="H82" s="64">
        <v>4927833.0</v>
      </c>
      <c r="I82" s="29"/>
      <c r="J82" s="64" t="s">
        <v>61</v>
      </c>
      <c r="K82" s="64" t="s">
        <v>74</v>
      </c>
      <c r="L82" s="40"/>
      <c r="M82" s="40"/>
      <c r="N82" s="40"/>
      <c r="O82" s="40"/>
      <c r="P82" s="40"/>
      <c r="Q82" s="40"/>
      <c r="R82" s="40"/>
      <c r="S82" s="40"/>
      <c r="T82" s="40"/>
      <c r="U82" s="40"/>
      <c r="V82" s="40"/>
      <c r="W82" s="40"/>
      <c r="X82" s="40"/>
      <c r="Y82" s="40"/>
      <c r="Z82" s="40"/>
    </row>
    <row r="83" ht="14.25" customHeight="1">
      <c r="A83" s="40">
        <f t="shared" si="1"/>
        <v>63</v>
      </c>
      <c r="B83" s="51" t="s">
        <v>418</v>
      </c>
      <c r="C83" s="63"/>
      <c r="D83" s="64" t="s">
        <v>419</v>
      </c>
      <c r="E83" s="64" t="s">
        <v>420</v>
      </c>
      <c r="F83" s="29"/>
      <c r="G83" s="64">
        <v>2023.0</v>
      </c>
      <c r="H83" s="64">
        <v>5841938.0</v>
      </c>
      <c r="I83" s="29"/>
      <c r="J83" s="64" t="s">
        <v>61</v>
      </c>
      <c r="K83" s="64" t="s">
        <v>74</v>
      </c>
      <c r="L83" s="40"/>
      <c r="M83" s="40"/>
      <c r="N83" s="40"/>
      <c r="O83" s="40"/>
      <c r="P83" s="40"/>
      <c r="Q83" s="40"/>
      <c r="R83" s="40"/>
      <c r="S83" s="40"/>
      <c r="T83" s="40"/>
      <c r="U83" s="40"/>
      <c r="V83" s="40"/>
      <c r="W83" s="40"/>
      <c r="X83" s="40"/>
      <c r="Y83" s="40"/>
      <c r="Z83" s="40"/>
    </row>
    <row r="84" ht="14.25" customHeight="1">
      <c r="A84" s="40">
        <f t="shared" si="1"/>
        <v>64</v>
      </c>
      <c r="B84" s="51" t="s">
        <v>421</v>
      </c>
      <c r="C84" s="63"/>
      <c r="D84" s="64" t="s">
        <v>422</v>
      </c>
      <c r="E84" s="64" t="s">
        <v>423</v>
      </c>
      <c r="F84" s="29"/>
      <c r="G84" s="64">
        <v>2022.0</v>
      </c>
      <c r="H84" s="64">
        <v>5841939.0</v>
      </c>
      <c r="I84" s="29"/>
      <c r="J84" s="64" t="s">
        <v>61</v>
      </c>
      <c r="K84" s="64" t="s">
        <v>74</v>
      </c>
      <c r="L84" s="40"/>
      <c r="M84" s="40"/>
      <c r="N84" s="40"/>
      <c r="O84" s="40"/>
      <c r="P84" s="40"/>
      <c r="Q84" s="40"/>
      <c r="R84" s="40"/>
      <c r="S84" s="40"/>
      <c r="T84" s="40"/>
      <c r="U84" s="40"/>
      <c r="V84" s="40"/>
      <c r="W84" s="40"/>
      <c r="X84" s="40"/>
      <c r="Y84" s="40"/>
      <c r="Z84" s="40"/>
    </row>
    <row r="85" ht="14.25" customHeight="1">
      <c r="A85" s="40">
        <f t="shared" si="1"/>
        <v>65</v>
      </c>
      <c r="B85" s="51" t="s">
        <v>424</v>
      </c>
      <c r="C85" s="63"/>
      <c r="D85" s="64" t="s">
        <v>425</v>
      </c>
      <c r="E85" s="64" t="s">
        <v>426</v>
      </c>
      <c r="F85" s="29"/>
      <c r="G85" s="64">
        <v>2020.0</v>
      </c>
      <c r="H85" s="64">
        <v>4929483.0</v>
      </c>
      <c r="I85" s="29"/>
      <c r="J85" s="64" t="s">
        <v>61</v>
      </c>
      <c r="K85" s="64" t="s">
        <v>74</v>
      </c>
      <c r="L85" s="40"/>
      <c r="M85" s="40"/>
      <c r="N85" s="40"/>
      <c r="O85" s="40"/>
      <c r="P85" s="40"/>
      <c r="Q85" s="40"/>
      <c r="R85" s="40"/>
      <c r="S85" s="40"/>
      <c r="T85" s="40"/>
      <c r="U85" s="40"/>
      <c r="V85" s="40"/>
      <c r="W85" s="40"/>
      <c r="X85" s="40"/>
      <c r="Y85" s="40"/>
      <c r="Z85" s="40"/>
    </row>
    <row r="86" ht="14.25" customHeight="1">
      <c r="A86" s="40">
        <f t="shared" si="1"/>
        <v>66</v>
      </c>
      <c r="B86" s="51" t="s">
        <v>427</v>
      </c>
      <c r="C86" s="63" t="s">
        <v>170</v>
      </c>
      <c r="D86" s="64" t="s">
        <v>428</v>
      </c>
      <c r="E86" s="64" t="s">
        <v>429</v>
      </c>
      <c r="F86" s="29"/>
      <c r="G86" s="64">
        <v>2020.0</v>
      </c>
      <c r="H86" s="64">
        <v>4931485.0</v>
      </c>
      <c r="I86" s="29"/>
      <c r="J86" s="64" t="s">
        <v>61</v>
      </c>
      <c r="K86" s="64" t="s">
        <v>74</v>
      </c>
      <c r="L86" s="40"/>
      <c r="M86" s="40"/>
      <c r="N86" s="40"/>
      <c r="O86" s="40"/>
      <c r="P86" s="40"/>
      <c r="Q86" s="40"/>
      <c r="R86" s="40"/>
      <c r="S86" s="40"/>
      <c r="T86" s="40"/>
      <c r="U86" s="40"/>
      <c r="V86" s="40"/>
      <c r="W86" s="40"/>
      <c r="X86" s="40"/>
      <c r="Y86" s="40"/>
      <c r="Z86" s="40"/>
    </row>
    <row r="87" ht="14.25" customHeight="1">
      <c r="A87" s="40">
        <f t="shared" si="1"/>
        <v>67</v>
      </c>
      <c r="B87" s="51" t="s">
        <v>430</v>
      </c>
      <c r="C87" s="63"/>
      <c r="D87" s="64" t="s">
        <v>84</v>
      </c>
      <c r="E87" s="64" t="s">
        <v>431</v>
      </c>
      <c r="F87" s="29"/>
      <c r="G87" s="64">
        <v>2023.0</v>
      </c>
      <c r="H87" s="64">
        <v>5841950.0</v>
      </c>
      <c r="I87" s="29"/>
      <c r="J87" s="64" t="s">
        <v>61</v>
      </c>
      <c r="K87" s="64" t="s">
        <v>74</v>
      </c>
      <c r="L87" s="40"/>
      <c r="M87" s="40"/>
      <c r="N87" s="40"/>
      <c r="O87" s="40"/>
      <c r="P87" s="40"/>
      <c r="Q87" s="40"/>
      <c r="R87" s="40"/>
      <c r="S87" s="40"/>
      <c r="T87" s="40"/>
      <c r="U87" s="40"/>
      <c r="V87" s="40"/>
      <c r="W87" s="40"/>
      <c r="X87" s="40"/>
      <c r="Y87" s="40"/>
      <c r="Z87" s="40"/>
    </row>
    <row r="88" ht="14.25" customHeight="1">
      <c r="A88" s="40">
        <f t="shared" si="1"/>
        <v>68</v>
      </c>
      <c r="B88" s="51" t="s">
        <v>432</v>
      </c>
      <c r="C88" s="63"/>
      <c r="D88" s="64" t="s">
        <v>433</v>
      </c>
      <c r="E88" s="64" t="s">
        <v>434</v>
      </c>
      <c r="F88" s="29"/>
      <c r="G88" s="64">
        <v>2023.0</v>
      </c>
      <c r="H88" s="64">
        <v>5841951.0</v>
      </c>
      <c r="I88" s="29"/>
      <c r="J88" s="64" t="s">
        <v>61</v>
      </c>
      <c r="K88" s="64" t="s">
        <v>74</v>
      </c>
      <c r="L88" s="40"/>
      <c r="M88" s="40"/>
      <c r="N88" s="40"/>
      <c r="O88" s="40"/>
      <c r="P88" s="40"/>
      <c r="Q88" s="40"/>
      <c r="R88" s="40"/>
      <c r="S88" s="40"/>
      <c r="T88" s="40"/>
      <c r="U88" s="40"/>
      <c r="V88" s="40"/>
      <c r="W88" s="40"/>
      <c r="X88" s="40"/>
      <c r="Y88" s="40"/>
      <c r="Z88" s="40"/>
    </row>
    <row r="89" ht="14.25" customHeight="1">
      <c r="A89" s="40">
        <f t="shared" si="1"/>
        <v>69</v>
      </c>
      <c r="B89" s="51" t="s">
        <v>435</v>
      </c>
      <c r="C89" s="63"/>
      <c r="D89" s="64" t="s">
        <v>436</v>
      </c>
      <c r="E89" s="64" t="s">
        <v>437</v>
      </c>
      <c r="F89" s="29"/>
      <c r="G89" s="64">
        <v>2023.0</v>
      </c>
      <c r="H89" s="64">
        <v>5841973.0</v>
      </c>
      <c r="I89" s="29"/>
      <c r="J89" s="64" t="s">
        <v>61</v>
      </c>
      <c r="K89" s="64" t="s">
        <v>74</v>
      </c>
      <c r="L89" s="40"/>
      <c r="M89" s="40"/>
      <c r="N89" s="40"/>
      <c r="O89" s="40"/>
      <c r="P89" s="40"/>
      <c r="Q89" s="40"/>
      <c r="R89" s="40"/>
      <c r="S89" s="40"/>
      <c r="T89" s="40"/>
      <c r="U89" s="40"/>
      <c r="V89" s="40"/>
      <c r="W89" s="40"/>
      <c r="X89" s="40"/>
      <c r="Y89" s="40"/>
      <c r="Z89" s="40"/>
    </row>
    <row r="90" ht="14.25" customHeight="1">
      <c r="A90" s="40">
        <f t="shared" si="1"/>
        <v>70</v>
      </c>
      <c r="B90" s="51" t="s">
        <v>438</v>
      </c>
      <c r="C90" s="63"/>
      <c r="D90" s="64" t="s">
        <v>439</v>
      </c>
      <c r="E90" s="64" t="s">
        <v>440</v>
      </c>
      <c r="F90" s="29"/>
      <c r="G90" s="64">
        <v>2020.0</v>
      </c>
      <c r="H90" s="64">
        <v>4929479.0</v>
      </c>
      <c r="I90" s="29"/>
      <c r="J90" s="64" t="s">
        <v>61</v>
      </c>
      <c r="K90" s="64" t="s">
        <v>74</v>
      </c>
      <c r="L90" s="40"/>
      <c r="M90" s="40"/>
      <c r="N90" s="40"/>
      <c r="O90" s="40"/>
      <c r="P90" s="40"/>
      <c r="Q90" s="40"/>
      <c r="R90" s="40"/>
      <c r="S90" s="40"/>
      <c r="T90" s="40"/>
      <c r="U90" s="40"/>
      <c r="V90" s="40"/>
      <c r="W90" s="40"/>
      <c r="X90" s="40"/>
      <c r="Y90" s="40"/>
      <c r="Z90" s="40"/>
    </row>
    <row r="91" ht="14.25" customHeight="1">
      <c r="A91" s="40">
        <f t="shared" si="1"/>
        <v>71</v>
      </c>
      <c r="B91" s="51" t="s">
        <v>441</v>
      </c>
      <c r="C91" s="63"/>
      <c r="D91" s="64" t="s">
        <v>442</v>
      </c>
      <c r="E91" s="64" t="s">
        <v>443</v>
      </c>
      <c r="F91" s="29"/>
      <c r="G91" s="64">
        <v>2020.0</v>
      </c>
      <c r="H91" s="64">
        <v>5551577.0</v>
      </c>
      <c r="I91" s="29"/>
      <c r="J91" s="64" t="s">
        <v>61</v>
      </c>
      <c r="K91" s="64" t="s">
        <v>74</v>
      </c>
      <c r="L91" s="40"/>
      <c r="M91" s="40"/>
      <c r="N91" s="40"/>
      <c r="O91" s="40"/>
      <c r="P91" s="40"/>
      <c r="Q91" s="40"/>
      <c r="R91" s="40"/>
      <c r="S91" s="40"/>
      <c r="T91" s="40"/>
      <c r="U91" s="40"/>
      <c r="V91" s="40"/>
      <c r="W91" s="40"/>
      <c r="X91" s="40"/>
      <c r="Y91" s="40"/>
      <c r="Z91" s="40"/>
    </row>
    <row r="92" ht="14.25" customHeight="1">
      <c r="A92" s="40">
        <f t="shared" si="1"/>
        <v>72</v>
      </c>
      <c r="B92" s="51" t="s">
        <v>444</v>
      </c>
      <c r="C92" s="63"/>
      <c r="D92" s="64" t="s">
        <v>445</v>
      </c>
      <c r="E92" s="64" t="s">
        <v>446</v>
      </c>
      <c r="F92" s="29"/>
      <c r="G92" s="64">
        <v>2023.0</v>
      </c>
      <c r="H92" s="64">
        <v>5841972.0</v>
      </c>
      <c r="I92" s="29"/>
      <c r="J92" s="64" t="s">
        <v>61</v>
      </c>
      <c r="K92" s="64" t="s">
        <v>74</v>
      </c>
      <c r="L92" s="40"/>
      <c r="M92" s="40"/>
      <c r="N92" s="40"/>
      <c r="O92" s="40"/>
      <c r="P92" s="40"/>
      <c r="Q92" s="40"/>
      <c r="R92" s="40"/>
      <c r="S92" s="40"/>
      <c r="T92" s="40"/>
      <c r="U92" s="40"/>
      <c r="V92" s="40"/>
      <c r="W92" s="40"/>
      <c r="X92" s="40"/>
      <c r="Y92" s="40"/>
      <c r="Z92" s="40"/>
    </row>
    <row r="93" ht="14.25" customHeight="1">
      <c r="A93" s="40">
        <f t="shared" si="1"/>
        <v>73</v>
      </c>
      <c r="B93" s="51" t="s">
        <v>447</v>
      </c>
      <c r="C93" s="63"/>
      <c r="D93" s="64" t="s">
        <v>448</v>
      </c>
      <c r="E93" s="64" t="s">
        <v>449</v>
      </c>
      <c r="F93" s="29"/>
      <c r="G93" s="64">
        <v>2020.0</v>
      </c>
      <c r="H93" s="64">
        <v>5822245.0</v>
      </c>
      <c r="I93" s="29"/>
      <c r="J93" s="64" t="s">
        <v>61</v>
      </c>
      <c r="K93" s="64" t="s">
        <v>74</v>
      </c>
      <c r="L93" s="40"/>
      <c r="M93" s="40"/>
      <c r="N93" s="40"/>
      <c r="O93" s="40"/>
      <c r="P93" s="40"/>
      <c r="Q93" s="40"/>
      <c r="R93" s="40"/>
      <c r="S93" s="40"/>
      <c r="T93" s="40"/>
      <c r="U93" s="40"/>
      <c r="V93" s="40"/>
      <c r="W93" s="40"/>
      <c r="X93" s="40"/>
      <c r="Y93" s="40"/>
      <c r="Z93" s="40"/>
    </row>
    <row r="94" ht="14.25" customHeight="1">
      <c r="A94" s="40">
        <f t="shared" si="1"/>
        <v>74</v>
      </c>
      <c r="B94" s="51" t="s">
        <v>450</v>
      </c>
      <c r="C94" s="63"/>
      <c r="D94" s="64" t="s">
        <v>451</v>
      </c>
      <c r="E94" s="64" t="s">
        <v>452</v>
      </c>
      <c r="F94" s="29"/>
      <c r="G94" s="64">
        <v>2020.0</v>
      </c>
      <c r="H94" s="64">
        <v>5175529.0</v>
      </c>
      <c r="I94" s="29"/>
      <c r="J94" s="64" t="s">
        <v>61</v>
      </c>
      <c r="K94" s="64" t="s">
        <v>74</v>
      </c>
      <c r="L94" s="40"/>
      <c r="M94" s="40"/>
      <c r="N94" s="40"/>
      <c r="O94" s="40"/>
      <c r="P94" s="40"/>
      <c r="Q94" s="40"/>
      <c r="R94" s="40"/>
      <c r="S94" s="40"/>
      <c r="T94" s="40"/>
      <c r="U94" s="40"/>
      <c r="V94" s="40"/>
      <c r="W94" s="40"/>
      <c r="X94" s="40"/>
      <c r="Y94" s="40"/>
      <c r="Z94" s="40"/>
    </row>
    <row r="95" ht="14.25" customHeight="1">
      <c r="A95" s="40">
        <f t="shared" si="1"/>
        <v>75</v>
      </c>
      <c r="B95" s="51" t="s">
        <v>453</v>
      </c>
      <c r="C95" s="63"/>
      <c r="D95" s="64" t="s">
        <v>454</v>
      </c>
      <c r="E95" s="64" t="s">
        <v>455</v>
      </c>
      <c r="F95" s="29"/>
      <c r="G95" s="64">
        <v>2023.0</v>
      </c>
      <c r="H95" s="64">
        <v>5821756.0</v>
      </c>
      <c r="I95" s="29"/>
      <c r="J95" s="64" t="s">
        <v>61</v>
      </c>
      <c r="K95" s="64" t="s">
        <v>74</v>
      </c>
      <c r="L95" s="40"/>
      <c r="M95" s="40"/>
      <c r="N95" s="40"/>
      <c r="O95" s="40"/>
      <c r="P95" s="40"/>
      <c r="Q95" s="40"/>
      <c r="R95" s="40"/>
      <c r="S95" s="40"/>
      <c r="T95" s="40"/>
      <c r="U95" s="40"/>
      <c r="V95" s="40"/>
      <c r="W95" s="40"/>
      <c r="X95" s="40"/>
      <c r="Y95" s="40"/>
      <c r="Z95" s="40"/>
    </row>
    <row r="96" ht="14.25" customHeight="1">
      <c r="A96" s="40">
        <f t="shared" si="1"/>
        <v>76</v>
      </c>
      <c r="B96" s="51" t="s">
        <v>456</v>
      </c>
      <c r="C96" s="63"/>
      <c r="D96" s="64" t="s">
        <v>457</v>
      </c>
      <c r="E96" s="64" t="s">
        <v>458</v>
      </c>
      <c r="F96" s="29"/>
      <c r="G96" s="64">
        <v>2023.0</v>
      </c>
      <c r="H96" s="64">
        <v>5821757.0</v>
      </c>
      <c r="I96" s="29"/>
      <c r="J96" s="64" t="s">
        <v>61</v>
      </c>
      <c r="K96" s="64" t="s">
        <v>74</v>
      </c>
      <c r="L96" s="40"/>
      <c r="M96" s="40"/>
      <c r="N96" s="40"/>
      <c r="O96" s="40"/>
      <c r="P96" s="40"/>
      <c r="Q96" s="40"/>
      <c r="R96" s="40"/>
      <c r="S96" s="40"/>
      <c r="T96" s="40"/>
      <c r="U96" s="40"/>
      <c r="V96" s="40"/>
      <c r="W96" s="40"/>
      <c r="X96" s="40"/>
      <c r="Y96" s="40"/>
      <c r="Z96" s="40"/>
    </row>
    <row r="97" ht="14.25" customHeight="1">
      <c r="A97" s="40">
        <f t="shared" si="1"/>
        <v>77</v>
      </c>
      <c r="B97" s="51" t="s">
        <v>459</v>
      </c>
      <c r="C97" s="63"/>
      <c r="D97" s="64" t="s">
        <v>460</v>
      </c>
      <c r="E97" s="64" t="s">
        <v>461</v>
      </c>
      <c r="F97" s="29"/>
      <c r="G97" s="64">
        <v>2020.0</v>
      </c>
      <c r="H97" s="64">
        <v>5821758.0</v>
      </c>
      <c r="I97" s="29"/>
      <c r="J97" s="64" t="s">
        <v>61</v>
      </c>
      <c r="K97" s="64" t="s">
        <v>74</v>
      </c>
      <c r="L97" s="40"/>
      <c r="M97" s="40"/>
      <c r="N97" s="40"/>
      <c r="O97" s="40"/>
      <c r="P97" s="40"/>
      <c r="Q97" s="40"/>
      <c r="R97" s="40"/>
      <c r="S97" s="40"/>
      <c r="T97" s="40"/>
      <c r="U97" s="40"/>
      <c r="V97" s="40"/>
      <c r="W97" s="40"/>
      <c r="X97" s="40"/>
      <c r="Y97" s="40"/>
      <c r="Z97" s="40"/>
    </row>
    <row r="98" ht="14.25" customHeight="1">
      <c r="A98" s="40">
        <f t="shared" si="1"/>
        <v>78</v>
      </c>
      <c r="B98" s="51" t="s">
        <v>462</v>
      </c>
      <c r="C98" s="63"/>
      <c r="D98" s="64" t="s">
        <v>463</v>
      </c>
      <c r="E98" s="64" t="s">
        <v>464</v>
      </c>
      <c r="F98" s="29"/>
      <c r="G98" s="64">
        <v>2021.0</v>
      </c>
      <c r="H98" s="64">
        <v>5175451.0</v>
      </c>
      <c r="I98" s="29"/>
      <c r="J98" s="64" t="s">
        <v>61</v>
      </c>
      <c r="K98" s="64" t="s">
        <v>74</v>
      </c>
      <c r="L98" s="40"/>
      <c r="M98" s="40"/>
      <c r="N98" s="40"/>
      <c r="O98" s="40"/>
      <c r="P98" s="40"/>
      <c r="Q98" s="40"/>
      <c r="R98" s="40"/>
      <c r="S98" s="40"/>
      <c r="T98" s="40"/>
      <c r="U98" s="40"/>
      <c r="V98" s="40"/>
      <c r="W98" s="40"/>
      <c r="X98" s="40"/>
      <c r="Y98" s="40"/>
      <c r="Z98" s="40"/>
    </row>
    <row r="99" ht="14.25" customHeight="1">
      <c r="A99" s="40">
        <f t="shared" si="1"/>
        <v>79</v>
      </c>
      <c r="B99" s="51" t="s">
        <v>465</v>
      </c>
      <c r="C99" s="63"/>
      <c r="D99" s="64" t="s">
        <v>466</v>
      </c>
      <c r="E99" s="64" t="s">
        <v>467</v>
      </c>
      <c r="F99" s="29"/>
      <c r="G99" s="64">
        <v>2021.0</v>
      </c>
      <c r="H99" s="64">
        <v>5175451.0</v>
      </c>
      <c r="I99" s="29"/>
      <c r="J99" s="64" t="s">
        <v>61</v>
      </c>
      <c r="K99" s="64" t="s">
        <v>74</v>
      </c>
      <c r="L99" s="40"/>
      <c r="M99" s="40"/>
      <c r="N99" s="40"/>
      <c r="O99" s="40"/>
      <c r="P99" s="40"/>
      <c r="Q99" s="40"/>
      <c r="R99" s="40"/>
      <c r="S99" s="40"/>
      <c r="T99" s="40"/>
      <c r="U99" s="40"/>
      <c r="V99" s="40"/>
      <c r="W99" s="40"/>
      <c r="X99" s="40"/>
      <c r="Y99" s="40"/>
      <c r="Z99" s="40"/>
    </row>
    <row r="100" ht="14.25" customHeight="1">
      <c r="A100" s="40">
        <f t="shared" si="1"/>
        <v>80</v>
      </c>
      <c r="B100" s="51" t="s">
        <v>468</v>
      </c>
      <c r="C100" s="63"/>
      <c r="D100" s="64" t="s">
        <v>469</v>
      </c>
      <c r="E100" s="64" t="s">
        <v>470</v>
      </c>
      <c r="F100" s="29"/>
      <c r="G100" s="64">
        <v>2022.0</v>
      </c>
      <c r="H100" s="64">
        <v>5821768.0</v>
      </c>
      <c r="I100" s="29"/>
      <c r="J100" s="64" t="s">
        <v>61</v>
      </c>
      <c r="K100" s="64" t="s">
        <v>74</v>
      </c>
      <c r="L100" s="40"/>
      <c r="M100" s="40"/>
      <c r="N100" s="40"/>
      <c r="O100" s="40"/>
      <c r="P100" s="40"/>
      <c r="Q100" s="40"/>
      <c r="R100" s="40"/>
      <c r="S100" s="40"/>
      <c r="T100" s="40"/>
      <c r="U100" s="40"/>
      <c r="V100" s="40"/>
      <c r="W100" s="40"/>
      <c r="X100" s="40"/>
      <c r="Y100" s="40"/>
      <c r="Z100" s="40"/>
    </row>
    <row r="101" ht="14.25" customHeight="1">
      <c r="A101" s="40">
        <f t="shared" si="1"/>
        <v>81</v>
      </c>
      <c r="B101" s="51" t="s">
        <v>471</v>
      </c>
      <c r="C101" s="63"/>
      <c r="D101" s="64" t="s">
        <v>472</v>
      </c>
      <c r="E101" s="64" t="s">
        <v>473</v>
      </c>
      <c r="F101" s="29"/>
      <c r="G101" s="64">
        <v>2023.0</v>
      </c>
      <c r="H101" s="64">
        <v>5821780.0</v>
      </c>
      <c r="I101" s="29"/>
      <c r="J101" s="64" t="s">
        <v>61</v>
      </c>
      <c r="K101" s="64" t="s">
        <v>74</v>
      </c>
      <c r="L101" s="40"/>
      <c r="M101" s="40"/>
      <c r="N101" s="40"/>
      <c r="O101" s="40"/>
      <c r="P101" s="40"/>
      <c r="Q101" s="40"/>
      <c r="R101" s="40"/>
      <c r="S101" s="40"/>
      <c r="T101" s="40"/>
      <c r="U101" s="40"/>
      <c r="V101" s="40"/>
      <c r="W101" s="40"/>
      <c r="X101" s="40"/>
      <c r="Y101" s="40"/>
      <c r="Z101" s="40"/>
    </row>
    <row r="102" ht="14.25" customHeight="1">
      <c r="A102" s="40">
        <f t="shared" si="1"/>
        <v>82</v>
      </c>
      <c r="B102" s="51" t="s">
        <v>474</v>
      </c>
      <c r="C102" s="63"/>
      <c r="D102" s="64" t="s">
        <v>475</v>
      </c>
      <c r="E102" s="64" t="s">
        <v>476</v>
      </c>
      <c r="F102" s="29"/>
      <c r="G102" s="64">
        <v>2023.0</v>
      </c>
      <c r="H102" s="64">
        <v>5821781.0</v>
      </c>
      <c r="I102" s="29"/>
      <c r="J102" s="64" t="s">
        <v>61</v>
      </c>
      <c r="K102" s="64" t="s">
        <v>74</v>
      </c>
      <c r="L102" s="40"/>
      <c r="M102" s="40"/>
      <c r="N102" s="40"/>
      <c r="O102" s="40"/>
      <c r="P102" s="40"/>
      <c r="Q102" s="40"/>
      <c r="R102" s="40"/>
      <c r="S102" s="40"/>
      <c r="T102" s="40"/>
      <c r="U102" s="40"/>
      <c r="V102" s="40"/>
      <c r="W102" s="40"/>
      <c r="X102" s="40"/>
      <c r="Y102" s="40"/>
      <c r="Z102" s="40"/>
    </row>
    <row r="103" ht="14.25" customHeight="1">
      <c r="A103" s="40">
        <f t="shared" si="1"/>
        <v>83</v>
      </c>
      <c r="B103" s="51" t="s">
        <v>477</v>
      </c>
      <c r="C103" s="63"/>
      <c r="D103" s="64" t="s">
        <v>478</v>
      </c>
      <c r="E103" s="64" t="s">
        <v>479</v>
      </c>
      <c r="F103" s="29"/>
      <c r="G103" s="64">
        <v>2020.0</v>
      </c>
      <c r="H103" s="64">
        <v>4927937.0</v>
      </c>
      <c r="I103" s="29"/>
      <c r="J103" s="64" t="s">
        <v>61</v>
      </c>
      <c r="K103" s="64" t="s">
        <v>74</v>
      </c>
      <c r="L103" s="40"/>
      <c r="M103" s="40"/>
      <c r="N103" s="40"/>
      <c r="O103" s="40"/>
      <c r="P103" s="40"/>
      <c r="Q103" s="40"/>
      <c r="R103" s="40"/>
      <c r="S103" s="40"/>
      <c r="T103" s="40"/>
      <c r="U103" s="40"/>
      <c r="V103" s="40"/>
      <c r="W103" s="40"/>
      <c r="X103" s="40"/>
      <c r="Y103" s="40"/>
      <c r="Z103" s="40"/>
    </row>
    <row r="104" ht="14.25" customHeight="1">
      <c r="A104" s="40">
        <f t="shared" si="1"/>
        <v>84</v>
      </c>
      <c r="B104" s="51" t="s">
        <v>480</v>
      </c>
      <c r="C104" s="63"/>
      <c r="D104" s="64" t="s">
        <v>481</v>
      </c>
      <c r="E104" s="64" t="s">
        <v>482</v>
      </c>
      <c r="F104" s="29"/>
      <c r="G104" s="64">
        <v>2023.0</v>
      </c>
      <c r="H104" s="64">
        <v>5841944.0</v>
      </c>
      <c r="I104" s="29"/>
      <c r="J104" s="64" t="s">
        <v>61</v>
      </c>
      <c r="K104" s="64" t="s">
        <v>74</v>
      </c>
      <c r="L104" s="40"/>
      <c r="M104" s="40"/>
      <c r="N104" s="40"/>
      <c r="O104" s="40"/>
      <c r="P104" s="40"/>
      <c r="Q104" s="40"/>
      <c r="R104" s="40"/>
      <c r="S104" s="40"/>
      <c r="T104" s="40"/>
      <c r="U104" s="40"/>
      <c r="V104" s="40"/>
      <c r="W104" s="40"/>
      <c r="X104" s="40"/>
      <c r="Y104" s="40"/>
      <c r="Z104" s="40"/>
    </row>
    <row r="105" ht="14.25" customHeight="1">
      <c r="A105" s="40">
        <f t="shared" si="1"/>
        <v>85</v>
      </c>
      <c r="B105" s="51" t="s">
        <v>483</v>
      </c>
      <c r="C105" s="63"/>
      <c r="D105" s="64" t="s">
        <v>484</v>
      </c>
      <c r="E105" s="64" t="s">
        <v>485</v>
      </c>
      <c r="F105" s="29"/>
      <c r="G105" s="64">
        <v>2020.0</v>
      </c>
      <c r="H105" s="64">
        <v>4927904.0</v>
      </c>
      <c r="I105" s="29"/>
      <c r="J105" s="64" t="s">
        <v>61</v>
      </c>
      <c r="K105" s="64" t="s">
        <v>74</v>
      </c>
      <c r="L105" s="40"/>
      <c r="M105" s="40"/>
      <c r="N105" s="40"/>
      <c r="O105" s="40"/>
      <c r="P105" s="40"/>
      <c r="Q105" s="40"/>
      <c r="R105" s="40"/>
      <c r="S105" s="40"/>
      <c r="T105" s="40"/>
      <c r="U105" s="40"/>
      <c r="V105" s="40"/>
      <c r="W105" s="40"/>
      <c r="X105" s="40"/>
      <c r="Y105" s="40"/>
      <c r="Z105" s="40"/>
    </row>
    <row r="106" ht="14.25" customHeight="1">
      <c r="A106" s="40">
        <f t="shared" si="1"/>
        <v>86</v>
      </c>
      <c r="B106" s="51" t="s">
        <v>486</v>
      </c>
      <c r="C106" s="63"/>
      <c r="D106" s="64" t="s">
        <v>487</v>
      </c>
      <c r="E106" s="64" t="s">
        <v>488</v>
      </c>
      <c r="F106" s="29"/>
      <c r="G106" s="64">
        <v>2021.0</v>
      </c>
      <c r="H106" s="64">
        <v>5821428.0</v>
      </c>
      <c r="I106" s="29"/>
      <c r="J106" s="64" t="s">
        <v>61</v>
      </c>
      <c r="K106" s="64" t="s">
        <v>74</v>
      </c>
      <c r="L106" s="40"/>
      <c r="M106" s="40"/>
      <c r="N106" s="40"/>
      <c r="O106" s="40"/>
      <c r="P106" s="40"/>
      <c r="Q106" s="40"/>
      <c r="R106" s="40"/>
      <c r="S106" s="40"/>
      <c r="T106" s="40"/>
      <c r="U106" s="40"/>
      <c r="V106" s="40"/>
      <c r="W106" s="40"/>
      <c r="X106" s="40"/>
      <c r="Y106" s="40"/>
      <c r="Z106" s="40"/>
    </row>
    <row r="107" ht="14.25" customHeight="1">
      <c r="A107" s="40">
        <f t="shared" si="1"/>
        <v>87</v>
      </c>
      <c r="B107" s="51" t="s">
        <v>489</v>
      </c>
      <c r="C107" s="63"/>
      <c r="D107" s="64" t="s">
        <v>490</v>
      </c>
      <c r="E107" s="64" t="s">
        <v>491</v>
      </c>
      <c r="F107" s="29"/>
      <c r="G107" s="64">
        <v>2020.0</v>
      </c>
      <c r="H107" s="64">
        <v>5180171.0</v>
      </c>
      <c r="I107" s="29"/>
      <c r="J107" s="64" t="s">
        <v>61</v>
      </c>
      <c r="K107" s="64" t="s">
        <v>74</v>
      </c>
      <c r="L107" s="40"/>
      <c r="M107" s="40"/>
      <c r="N107" s="40"/>
      <c r="O107" s="40"/>
      <c r="P107" s="40"/>
      <c r="Q107" s="40"/>
      <c r="R107" s="40"/>
      <c r="S107" s="40"/>
      <c r="T107" s="40"/>
      <c r="U107" s="40"/>
      <c r="V107" s="40"/>
      <c r="W107" s="40"/>
      <c r="X107" s="40"/>
      <c r="Y107" s="40"/>
      <c r="Z107" s="40"/>
    </row>
    <row r="108" ht="14.25" customHeight="1">
      <c r="A108" s="40">
        <f t="shared" si="1"/>
        <v>88</v>
      </c>
      <c r="B108" s="51" t="s">
        <v>492</v>
      </c>
      <c r="C108" s="63"/>
      <c r="D108" s="64" t="s">
        <v>493</v>
      </c>
      <c r="E108" s="64" t="s">
        <v>494</v>
      </c>
      <c r="F108" s="29"/>
      <c r="G108" s="64">
        <v>2022.0</v>
      </c>
      <c r="H108" s="64">
        <v>5821453.0</v>
      </c>
      <c r="I108" s="29"/>
      <c r="J108" s="64" t="s">
        <v>61</v>
      </c>
      <c r="K108" s="64" t="s">
        <v>74</v>
      </c>
      <c r="L108" s="40"/>
      <c r="M108" s="40"/>
      <c r="N108" s="40"/>
      <c r="O108" s="40"/>
      <c r="P108" s="40"/>
      <c r="Q108" s="40"/>
      <c r="R108" s="40"/>
      <c r="S108" s="40"/>
      <c r="T108" s="40"/>
      <c r="U108" s="40"/>
      <c r="V108" s="40"/>
      <c r="W108" s="40"/>
      <c r="X108" s="40"/>
      <c r="Y108" s="40"/>
      <c r="Z108" s="40"/>
    </row>
    <row r="109" ht="14.25" customHeight="1">
      <c r="A109" s="40">
        <f t="shared" si="1"/>
        <v>89</v>
      </c>
      <c r="B109" s="51" t="s">
        <v>495</v>
      </c>
      <c r="C109" s="63"/>
      <c r="D109" s="64" t="s">
        <v>496</v>
      </c>
      <c r="E109" s="64" t="s">
        <v>497</v>
      </c>
      <c r="F109" s="29"/>
      <c r="G109" s="64">
        <v>2023.0</v>
      </c>
      <c r="H109" s="64">
        <v>5821452.0</v>
      </c>
      <c r="I109" s="29"/>
      <c r="J109" s="64" t="s">
        <v>61</v>
      </c>
      <c r="K109" s="64" t="s">
        <v>74</v>
      </c>
      <c r="L109" s="40"/>
      <c r="M109" s="40"/>
      <c r="N109" s="40"/>
      <c r="O109" s="40"/>
      <c r="P109" s="40"/>
      <c r="Q109" s="40"/>
      <c r="R109" s="40"/>
      <c r="S109" s="40"/>
      <c r="T109" s="40"/>
      <c r="U109" s="40"/>
      <c r="V109" s="40"/>
      <c r="W109" s="40"/>
      <c r="X109" s="40"/>
      <c r="Y109" s="40"/>
      <c r="Z109" s="40"/>
    </row>
    <row r="110" ht="14.25" customHeight="1">
      <c r="A110" s="40">
        <f t="shared" si="1"/>
        <v>90</v>
      </c>
      <c r="B110" s="51" t="s">
        <v>498</v>
      </c>
      <c r="C110" s="63"/>
      <c r="D110" s="64" t="s">
        <v>499</v>
      </c>
      <c r="E110" s="64" t="s">
        <v>500</v>
      </c>
      <c r="F110" s="29"/>
      <c r="G110" s="64">
        <v>2020.0</v>
      </c>
      <c r="H110" s="64">
        <v>5184574.0</v>
      </c>
      <c r="I110" s="29"/>
      <c r="J110" s="64" t="s">
        <v>61</v>
      </c>
      <c r="K110" s="64" t="s">
        <v>74</v>
      </c>
      <c r="L110" s="40"/>
      <c r="M110" s="40"/>
      <c r="N110" s="40"/>
      <c r="O110" s="40"/>
      <c r="P110" s="40"/>
      <c r="Q110" s="40"/>
      <c r="R110" s="40"/>
      <c r="S110" s="40"/>
      <c r="T110" s="40"/>
      <c r="U110" s="40"/>
      <c r="V110" s="40"/>
      <c r="W110" s="40"/>
      <c r="X110" s="40"/>
      <c r="Y110" s="40"/>
      <c r="Z110" s="40"/>
    </row>
    <row r="111" ht="14.25" customHeight="1">
      <c r="A111" s="40">
        <f t="shared" si="1"/>
        <v>91</v>
      </c>
      <c r="B111" s="51" t="s">
        <v>501</v>
      </c>
      <c r="C111" s="63"/>
      <c r="D111" s="64" t="s">
        <v>502</v>
      </c>
      <c r="E111" s="64" t="s">
        <v>503</v>
      </c>
      <c r="F111" s="29"/>
      <c r="G111" s="64">
        <v>2020.0</v>
      </c>
      <c r="H111" s="64">
        <v>4931391.0</v>
      </c>
      <c r="I111" s="29"/>
      <c r="J111" s="64" t="s">
        <v>61</v>
      </c>
      <c r="K111" s="64" t="s">
        <v>74</v>
      </c>
      <c r="L111" s="40"/>
      <c r="M111" s="40"/>
      <c r="N111" s="40"/>
      <c r="O111" s="40"/>
      <c r="P111" s="40"/>
      <c r="Q111" s="40"/>
      <c r="R111" s="40"/>
      <c r="S111" s="40"/>
      <c r="T111" s="40"/>
      <c r="U111" s="40"/>
      <c r="V111" s="40"/>
      <c r="W111" s="40"/>
      <c r="X111" s="40"/>
      <c r="Y111" s="40"/>
      <c r="Z111" s="40"/>
    </row>
    <row r="112" ht="14.25" customHeight="1">
      <c r="A112" s="40">
        <f t="shared" si="1"/>
        <v>92</v>
      </c>
      <c r="B112" s="51" t="s">
        <v>504</v>
      </c>
      <c r="C112" s="63"/>
      <c r="D112" s="64" t="s">
        <v>505</v>
      </c>
      <c r="E112" s="64" t="s">
        <v>506</v>
      </c>
      <c r="F112" s="29"/>
      <c r="G112" s="64">
        <v>2022.0</v>
      </c>
      <c r="H112" s="64">
        <v>5821448.0</v>
      </c>
      <c r="I112" s="29"/>
      <c r="J112" s="64" t="s">
        <v>61</v>
      </c>
      <c r="K112" s="64" t="s">
        <v>74</v>
      </c>
      <c r="L112" s="40"/>
      <c r="M112" s="40"/>
      <c r="N112" s="40"/>
      <c r="O112" s="40"/>
      <c r="P112" s="40"/>
      <c r="Q112" s="40"/>
      <c r="R112" s="40"/>
      <c r="S112" s="40"/>
      <c r="T112" s="40"/>
      <c r="U112" s="40"/>
      <c r="V112" s="40"/>
      <c r="W112" s="40"/>
      <c r="X112" s="40"/>
      <c r="Y112" s="40"/>
      <c r="Z112" s="40"/>
    </row>
    <row r="113" ht="14.25" customHeight="1">
      <c r="A113" s="40">
        <f t="shared" si="1"/>
        <v>93</v>
      </c>
      <c r="B113" s="51" t="s">
        <v>507</v>
      </c>
      <c r="C113" s="63"/>
      <c r="D113" s="64" t="s">
        <v>508</v>
      </c>
      <c r="E113" s="64" t="s">
        <v>509</v>
      </c>
      <c r="F113" s="29"/>
      <c r="G113" s="64">
        <v>2023.0</v>
      </c>
      <c r="H113" s="64">
        <v>5821444.0</v>
      </c>
      <c r="I113" s="29"/>
      <c r="J113" s="64" t="s">
        <v>61</v>
      </c>
      <c r="K113" s="64" t="s">
        <v>74</v>
      </c>
      <c r="L113" s="40"/>
      <c r="M113" s="40"/>
      <c r="N113" s="40"/>
      <c r="O113" s="40"/>
      <c r="P113" s="40"/>
      <c r="Q113" s="40"/>
      <c r="R113" s="40"/>
      <c r="S113" s="40"/>
      <c r="T113" s="40"/>
      <c r="U113" s="40"/>
      <c r="V113" s="40"/>
      <c r="W113" s="40"/>
      <c r="X113" s="40"/>
      <c r="Y113" s="40"/>
      <c r="Z113" s="40"/>
    </row>
    <row r="114" ht="14.25" customHeight="1">
      <c r="A114" s="40">
        <f t="shared" si="1"/>
        <v>94</v>
      </c>
      <c r="B114" s="51" t="s">
        <v>510</v>
      </c>
      <c r="C114" s="63"/>
      <c r="D114" s="64" t="s">
        <v>511</v>
      </c>
      <c r="E114" s="64" t="s">
        <v>512</v>
      </c>
      <c r="F114" s="29"/>
      <c r="G114" s="64">
        <v>2020.0</v>
      </c>
      <c r="H114" s="64">
        <v>4931259.0</v>
      </c>
      <c r="I114" s="29"/>
      <c r="J114" s="64" t="s">
        <v>61</v>
      </c>
      <c r="K114" s="64" t="s">
        <v>74</v>
      </c>
      <c r="L114" s="40"/>
      <c r="M114" s="40"/>
      <c r="N114" s="40"/>
      <c r="O114" s="40"/>
      <c r="P114" s="40"/>
      <c r="Q114" s="40"/>
      <c r="R114" s="40"/>
      <c r="S114" s="40"/>
      <c r="T114" s="40"/>
      <c r="U114" s="40"/>
      <c r="V114" s="40"/>
      <c r="W114" s="40"/>
      <c r="X114" s="40"/>
      <c r="Y114" s="40"/>
      <c r="Z114" s="40"/>
    </row>
    <row r="115" ht="14.25" customHeight="1">
      <c r="A115" s="40">
        <f t="shared" si="1"/>
        <v>95</v>
      </c>
      <c r="B115" s="51" t="s">
        <v>513</v>
      </c>
      <c r="C115" s="63"/>
      <c r="D115" s="64" t="s">
        <v>514</v>
      </c>
      <c r="E115" s="64" t="s">
        <v>515</v>
      </c>
      <c r="F115" s="29"/>
      <c r="G115" s="64">
        <v>2023.0</v>
      </c>
      <c r="H115" s="64">
        <v>5821454.0</v>
      </c>
      <c r="I115" s="29"/>
      <c r="J115" s="64" t="s">
        <v>61</v>
      </c>
      <c r="K115" s="64" t="s">
        <v>74</v>
      </c>
      <c r="L115" s="40"/>
      <c r="M115" s="40"/>
      <c r="N115" s="40"/>
      <c r="O115" s="40"/>
      <c r="P115" s="40"/>
      <c r="Q115" s="40"/>
      <c r="R115" s="40"/>
      <c r="S115" s="40"/>
      <c r="T115" s="40"/>
      <c r="U115" s="40"/>
      <c r="V115" s="40"/>
      <c r="W115" s="40"/>
      <c r="X115" s="40"/>
      <c r="Y115" s="40"/>
      <c r="Z115" s="40"/>
    </row>
    <row r="116" ht="14.25" customHeight="1">
      <c r="A116" s="40">
        <f t="shared" si="1"/>
        <v>96</v>
      </c>
      <c r="B116" s="51" t="s">
        <v>516</v>
      </c>
      <c r="C116" s="63"/>
      <c r="D116" s="64" t="s">
        <v>517</v>
      </c>
      <c r="E116" s="64" t="s">
        <v>518</v>
      </c>
      <c r="F116" s="29"/>
      <c r="G116" s="64">
        <v>2020.0</v>
      </c>
      <c r="H116" s="64">
        <v>5175425.0</v>
      </c>
      <c r="I116" s="29"/>
      <c r="J116" s="64" t="s">
        <v>61</v>
      </c>
      <c r="K116" s="64" t="s">
        <v>74</v>
      </c>
      <c r="L116" s="40"/>
      <c r="M116" s="40"/>
      <c r="N116" s="40"/>
      <c r="O116" s="40"/>
      <c r="P116" s="40"/>
      <c r="Q116" s="40"/>
      <c r="R116" s="40"/>
      <c r="S116" s="40"/>
      <c r="T116" s="40"/>
      <c r="U116" s="40"/>
      <c r="V116" s="40"/>
      <c r="W116" s="40"/>
      <c r="X116" s="40"/>
      <c r="Y116" s="40"/>
      <c r="Z116" s="40"/>
    </row>
    <row r="117" ht="14.25" customHeight="1">
      <c r="A117" s="40">
        <f t="shared" si="1"/>
        <v>97</v>
      </c>
      <c r="B117" s="51" t="s">
        <v>519</v>
      </c>
      <c r="C117" s="63"/>
      <c r="D117" s="64" t="s">
        <v>520</v>
      </c>
      <c r="E117" s="64" t="s">
        <v>521</v>
      </c>
      <c r="F117" s="29"/>
      <c r="G117" s="64">
        <v>2020.0</v>
      </c>
      <c r="H117" s="64">
        <v>4927924.0</v>
      </c>
      <c r="I117" s="29"/>
      <c r="J117" s="64" t="s">
        <v>61</v>
      </c>
      <c r="K117" s="64" t="s">
        <v>74</v>
      </c>
      <c r="L117" s="40"/>
      <c r="M117" s="40"/>
      <c r="N117" s="40"/>
      <c r="O117" s="40"/>
      <c r="P117" s="40"/>
      <c r="Q117" s="40"/>
      <c r="R117" s="40"/>
      <c r="S117" s="40"/>
      <c r="T117" s="40"/>
      <c r="U117" s="40"/>
      <c r="V117" s="40"/>
      <c r="W117" s="40"/>
      <c r="X117" s="40"/>
      <c r="Y117" s="40"/>
      <c r="Z117" s="40"/>
    </row>
    <row r="118" ht="14.25" customHeight="1">
      <c r="A118" s="40">
        <f t="shared" si="1"/>
        <v>98</v>
      </c>
      <c r="B118" s="51" t="s">
        <v>522</v>
      </c>
      <c r="C118" s="63"/>
      <c r="D118" s="64" t="s">
        <v>523</v>
      </c>
      <c r="E118" s="64" t="s">
        <v>524</v>
      </c>
      <c r="F118" s="29"/>
      <c r="G118" s="64">
        <v>2021.0</v>
      </c>
      <c r="H118" s="64">
        <v>5175269.0</v>
      </c>
      <c r="I118" s="29"/>
      <c r="J118" s="64" t="s">
        <v>61</v>
      </c>
      <c r="K118" s="64" t="s">
        <v>74</v>
      </c>
      <c r="L118" s="40"/>
      <c r="M118" s="40"/>
      <c r="N118" s="40"/>
      <c r="O118" s="40"/>
      <c r="P118" s="40"/>
      <c r="Q118" s="40"/>
      <c r="R118" s="40"/>
      <c r="S118" s="40"/>
      <c r="T118" s="40"/>
      <c r="U118" s="40"/>
      <c r="V118" s="40"/>
      <c r="W118" s="40"/>
      <c r="X118" s="40"/>
      <c r="Y118" s="40"/>
      <c r="Z118" s="40"/>
    </row>
    <row r="119" ht="14.25" customHeight="1">
      <c r="A119" s="40">
        <f t="shared" si="1"/>
        <v>99</v>
      </c>
      <c r="B119" s="51" t="s">
        <v>525</v>
      </c>
      <c r="C119" s="63"/>
      <c r="D119" s="64" t="s">
        <v>526</v>
      </c>
      <c r="E119" s="64" t="s">
        <v>527</v>
      </c>
      <c r="F119" s="29"/>
      <c r="G119" s="64">
        <v>2021.0</v>
      </c>
      <c r="H119" s="64">
        <v>5182427.0</v>
      </c>
      <c r="I119" s="29"/>
      <c r="J119" s="64" t="s">
        <v>61</v>
      </c>
      <c r="K119" s="64" t="s">
        <v>74</v>
      </c>
      <c r="L119" s="40"/>
      <c r="M119" s="40"/>
      <c r="N119" s="40"/>
      <c r="O119" s="40"/>
      <c r="P119" s="40"/>
      <c r="Q119" s="40"/>
      <c r="R119" s="40"/>
      <c r="S119" s="40"/>
      <c r="T119" s="40"/>
      <c r="U119" s="40"/>
      <c r="V119" s="40"/>
      <c r="W119" s="40"/>
      <c r="X119" s="40"/>
      <c r="Y119" s="40"/>
      <c r="Z119" s="40"/>
    </row>
    <row r="120" ht="14.25" customHeight="1">
      <c r="A120" s="40">
        <f t="shared" si="1"/>
        <v>100</v>
      </c>
      <c r="B120" s="51" t="s">
        <v>528</v>
      </c>
      <c r="C120" s="63"/>
      <c r="D120" s="64" t="s">
        <v>529</v>
      </c>
      <c r="E120" s="64" t="s">
        <v>530</v>
      </c>
      <c r="F120" s="29"/>
      <c r="G120" s="64">
        <v>2021.0</v>
      </c>
      <c r="H120" s="64">
        <v>5821450.0</v>
      </c>
      <c r="I120" s="29"/>
      <c r="J120" s="64" t="s">
        <v>61</v>
      </c>
      <c r="K120" s="64" t="s">
        <v>74</v>
      </c>
      <c r="L120" s="40"/>
      <c r="M120" s="40"/>
      <c r="N120" s="40"/>
      <c r="O120" s="40"/>
      <c r="P120" s="40"/>
      <c r="Q120" s="40"/>
      <c r="R120" s="40"/>
      <c r="S120" s="40"/>
      <c r="T120" s="40"/>
      <c r="U120" s="40"/>
      <c r="V120" s="40"/>
      <c r="W120" s="40"/>
      <c r="X120" s="40"/>
      <c r="Y120" s="40"/>
      <c r="Z120" s="40"/>
    </row>
    <row r="121" ht="14.25" customHeight="1">
      <c r="A121" s="40">
        <f t="shared" si="1"/>
        <v>101</v>
      </c>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ht="14.25" customHeight="1">
      <c r="A122" s="40">
        <f t="shared" si="1"/>
        <v>102</v>
      </c>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ht="14.25" customHeight="1">
      <c r="A123" s="40">
        <f t="shared" si="1"/>
        <v>103</v>
      </c>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ht="14.25" customHeight="1">
      <c r="A124" s="40">
        <f t="shared" si="1"/>
        <v>104</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ht="14.25" customHeight="1">
      <c r="A125" s="40">
        <f t="shared" si="1"/>
        <v>105</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ht="14.25" customHeight="1">
      <c r="A126" s="40">
        <f t="shared" si="1"/>
        <v>106</v>
      </c>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ht="14.25"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ht="14.25"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ht="14.25"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ht="14.25"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ht="14.25"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ht="14.25"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ht="14.25" customHeigh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ht="14.25" customHeigh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ht="14.25" customHeigh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ht="14.25" customHeigh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ht="14.25" customHeigh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ht="14.25" customHeight="1">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ht="14.25" customHeight="1">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ht="14.25" customHeight="1">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ht="14.25" customHeight="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ht="14.25" customHeight="1">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ht="14.25" customHeight="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ht="14.25" customHeight="1">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ht="14.25" customHeight="1">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ht="14.25" customHeight="1">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ht="14.25" customHeight="1">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ht="14.25" customHeight="1">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ht="14.25" customHeight="1">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ht="14.25" customHeigh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ht="14.25" customHeigh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ht="14.25" customHeigh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ht="14.25" customHeigh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ht="14.25" customHeigh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ht="14.25" customHeigh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ht="14.25" customHeigh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ht="14.25" customHeigh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ht="14.25" customHeigh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ht="14.25" customHeigh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ht="14.25" customHeigh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ht="14.25" customHeigh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ht="14.25" customHeigh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ht="14.2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ht="14.2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ht="14.2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ht="14.2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ht="14.2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ht="14.2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ht="14.2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ht="14.2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ht="14.2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ht="14.2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ht="14.2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ht="14.2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ht="14.2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ht="14.2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ht="14.2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ht="14.2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ht="14.2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ht="14.2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ht="14.2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ht="14.2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ht="14.2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ht="14.2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ht="14.2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ht="14.2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ht="14.2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ht="14.2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ht="14.2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ht="14.2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ht="14.2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ht="14.2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ht="14.2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ht="14.2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ht="14.2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ht="14.2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ht="14.2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ht="14.2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ht="14.2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ht="14.2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ht="14.2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ht="14.2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ht="14.2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ht="14.2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ht="14.2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ht="14.2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ht="14.2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ht="14.2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ht="14.2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ht="14.2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ht="14.2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ht="14.25" customHeight="1">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ht="14.25" customHeight="1">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ht="14.25" customHeight="1">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ht="14.25" customHeight="1">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ht="14.25" customHeight="1">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ht="14.2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ht="14.2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ht="14.2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ht="14.2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ht="14.2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ht="14.2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ht="14.2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ht="14.2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ht="14.2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ht="14.2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ht="14.2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ht="14.2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ht="14.2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ht="14.2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ht="14.2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ht="14.2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ht="14.2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ht="14.2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ht="14.2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ht="14.2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ht="14.2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ht="14.2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ht="14.2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ht="14.2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ht="14.2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ht="14.2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ht="14.2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ht="14.2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ht="14.2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ht="14.2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ht="14.2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ht="14.2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ht="14.2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ht="14.2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ht="14.2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ht="14.2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ht="14.2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ht="14.2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ht="14.2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ht="14.2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ht="14.2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ht="14.2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ht="14.2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ht="14.2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ht="14.2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ht="14.2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ht="14.2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ht="14.2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ht="14.2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ht="14.2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ht="14.2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ht="14.2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ht="14.2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ht="14.2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ht="14.2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ht="14.2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ht="14.2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ht="14.2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ht="14.2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ht="14.2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ht="14.2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ht="14.2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ht="14.2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ht="14.2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ht="14.2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ht="14.2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ht="14.2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ht="14.2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ht="14.2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ht="14.2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ht="14.2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ht="14.2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ht="14.2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ht="14.2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ht="14.2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ht="14.2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ht="14.2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ht="14.2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ht="14.2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ht="14.2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ht="14.2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ht="14.2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ht="14.2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ht="14.2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ht="14.2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ht="14.2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ht="14.2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ht="14.2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ht="14.2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ht="14.2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ht="14.2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ht="14.2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ht="14.2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ht="14.2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ht="14.2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ht="14.2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ht="14.2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ht="14.2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ht="14.2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ht="14.2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ht="14.2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ht="14.2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ht="14.2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ht="14.2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ht="14.2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ht="14.2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ht="14.2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ht="14.2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ht="14.2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ht="14.2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ht="14.2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ht="14.2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ht="14.2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ht="14.2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ht="14.2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ht="14.2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ht="14.2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ht="14.2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ht="14.2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ht="14.2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ht="14.2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ht="14.2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ht="14.2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ht="14.2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ht="14.2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ht="14.2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ht="14.2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ht="14.2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ht="14.2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ht="14.2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ht="14.2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ht="14.2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ht="14.2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ht="14.2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ht="14.2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ht="14.2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ht="14.2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ht="14.2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ht="14.2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ht="14.2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ht="14.2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ht="14.2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ht="14.2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ht="14.2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ht="14.2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ht="14.2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ht="14.2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ht="14.2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ht="14.2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ht="14.2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ht="14.2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ht="14.2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ht="14.2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ht="14.2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ht="14.2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ht="14.2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ht="14.2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ht="14.2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ht="14.2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ht="14.2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ht="14.2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ht="14.2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ht="14.2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ht="14.2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ht="14.2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ht="14.2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ht="14.2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ht="14.2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ht="14.2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ht="14.2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ht="14.2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ht="14.2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ht="14.2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ht="14.2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ht="14.2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ht="14.2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ht="14.2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ht="14.2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ht="14.2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ht="14.2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ht="14.2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ht="14.2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ht="14.2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ht="14.2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ht="14.2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ht="14.2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ht="14.2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ht="14.2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ht="14.2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ht="14.2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ht="14.2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ht="14.2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ht="14.2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ht="14.2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ht="14.2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ht="14.2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ht="14.2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ht="14.2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ht="14.2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ht="14.2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ht="14.2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ht="14.2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ht="14.2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ht="14.2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ht="14.2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ht="14.2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ht="14.2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ht="14.2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ht="14.2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ht="14.2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ht="14.2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ht="14.2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ht="14.2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ht="14.2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ht="14.2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ht="14.2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ht="14.2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ht="14.2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ht="14.2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ht="14.2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ht="14.2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ht="14.2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ht="14.2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ht="14.2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ht="14.2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ht="14.2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ht="14.2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ht="14.2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ht="14.2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ht="14.2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ht="14.2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ht="14.2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ht="14.2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ht="14.2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ht="14.2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ht="14.2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ht="14.2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ht="14.2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ht="14.2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ht="14.2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ht="14.2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ht="14.2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ht="14.2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ht="14.2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ht="14.2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ht="14.2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ht="14.2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ht="14.2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ht="14.2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ht="14.2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ht="14.2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ht="14.2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ht="14.2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ht="14.2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ht="14.2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ht="14.2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ht="14.2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ht="14.2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ht="14.2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ht="14.2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ht="14.2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ht="14.2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ht="14.2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ht="14.2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ht="14.2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ht="14.2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ht="14.2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ht="14.2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ht="14.2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ht="14.2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ht="14.2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ht="14.2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ht="14.2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ht="14.2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ht="14.2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ht="14.2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ht="14.2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ht="14.2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ht="14.2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ht="14.2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ht="14.2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ht="14.2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ht="14.2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ht="14.2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ht="14.2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ht="14.2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ht="14.2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ht="14.2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ht="14.2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ht="14.2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ht="14.2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ht="14.2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ht="14.2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ht="14.2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ht="14.2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ht="14.2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ht="14.2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ht="14.2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ht="14.2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ht="14.2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ht="14.2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ht="14.2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ht="14.2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ht="14.2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ht="14.2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ht="14.2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ht="14.2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ht="14.2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ht="14.2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ht="14.2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ht="14.2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ht="14.2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ht="14.2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ht="14.2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ht="14.2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ht="14.2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ht="14.2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ht="14.2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ht="14.2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ht="14.2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ht="14.2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ht="14.2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ht="14.2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ht="14.2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ht="14.2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ht="14.2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ht="14.2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ht="14.2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ht="14.2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ht="14.2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ht="14.2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ht="14.2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ht="14.2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ht="14.2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ht="14.2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ht="14.2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ht="14.2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ht="14.2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ht="14.2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ht="14.2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ht="14.2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ht="14.2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ht="14.2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ht="14.2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ht="14.2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ht="14.2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ht="14.2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ht="14.2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ht="14.2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ht="14.2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ht="14.2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ht="14.2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ht="14.2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ht="14.2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ht="14.2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ht="14.2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ht="14.2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ht="14.2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ht="14.2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ht="14.2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ht="14.2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ht="14.2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ht="14.2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ht="14.2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ht="14.2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ht="14.2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ht="14.2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ht="14.2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ht="14.2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ht="14.2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ht="14.2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ht="14.2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ht="14.2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ht="14.2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ht="14.2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ht="14.2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ht="14.2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ht="14.2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ht="14.2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ht="14.2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ht="14.2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ht="14.2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ht="14.2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ht="14.2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ht="14.2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ht="14.2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ht="14.2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ht="14.2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ht="14.2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ht="14.2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ht="14.2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ht="14.2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ht="14.2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ht="14.2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ht="14.2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ht="14.2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ht="14.2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ht="14.2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ht="14.2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ht="14.2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ht="14.2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ht="14.2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ht="14.2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ht="14.2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ht="14.2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ht="14.2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ht="14.2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ht="14.2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ht="14.2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ht="14.2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ht="14.2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ht="14.2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ht="14.2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ht="14.2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ht="14.2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ht="14.2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ht="14.2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ht="14.2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ht="14.2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ht="14.2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ht="14.2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ht="14.2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ht="14.2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ht="14.2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ht="14.2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ht="14.2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ht="14.2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ht="14.2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ht="14.2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ht="14.2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ht="14.2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ht="14.2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ht="14.2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ht="14.2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ht="14.2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ht="14.2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ht="14.2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ht="14.2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ht="14.2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ht="14.2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ht="14.2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ht="14.2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ht="14.2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ht="14.2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ht="14.2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ht="14.2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ht="14.2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ht="14.2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ht="14.2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ht="14.2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ht="14.2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ht="14.2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ht="14.2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ht="14.2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ht="14.2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ht="14.2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ht="14.2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ht="14.2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ht="14.2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ht="14.2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ht="14.2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ht="14.2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ht="14.2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ht="14.2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ht="14.2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ht="14.2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ht="14.2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ht="14.2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ht="14.2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ht="14.2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ht="14.2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ht="14.2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ht="14.2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ht="14.2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ht="14.2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ht="14.2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ht="14.2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ht="14.2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ht="14.2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ht="14.2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ht="14.2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ht="14.2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ht="14.2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ht="14.2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ht="14.2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ht="14.2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ht="14.2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ht="14.2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ht="14.2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ht="14.2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ht="14.2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ht="14.2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ht="14.2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ht="14.2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ht="14.2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ht="14.2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ht="14.2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ht="14.2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ht="14.2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ht="14.2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ht="14.2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ht="14.2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ht="14.2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ht="14.2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ht="14.2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ht="14.2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ht="14.2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ht="14.2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ht="14.2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ht="14.2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ht="14.2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ht="14.2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ht="14.2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ht="14.2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ht="14.2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ht="14.2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ht="14.2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ht="14.2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ht="14.2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ht="14.2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ht="14.2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ht="14.2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ht="14.2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ht="14.2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ht="14.2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ht="14.2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ht="14.2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ht="14.2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ht="14.2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ht="14.2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ht="14.2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ht="14.2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ht="14.2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ht="14.2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ht="14.2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ht="14.2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ht="14.2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ht="14.2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ht="14.2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ht="14.2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ht="14.2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ht="14.2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ht="14.2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ht="14.2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ht="14.2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ht="14.2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ht="14.2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ht="14.2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ht="14.2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ht="14.2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ht="14.2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ht="14.2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ht="14.2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ht="14.2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ht="14.2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ht="14.2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ht="14.2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ht="14.2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ht="14.2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ht="14.2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ht="14.2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ht="14.2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ht="14.2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ht="14.2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ht="14.2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ht="14.2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ht="14.2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ht="14.2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ht="14.2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ht="14.2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ht="14.2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ht="14.2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ht="14.2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ht="14.2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ht="14.2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ht="14.2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ht="14.2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ht="14.2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ht="14.2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ht="14.2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ht="14.2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ht="14.2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ht="14.2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ht="14.2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ht="14.2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ht="14.2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ht="14.2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ht="14.2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ht="14.2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ht="14.2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ht="14.2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ht="14.2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ht="14.2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ht="14.2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ht="14.2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ht="14.2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ht="14.2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sheetData>
  <mergeCells count="6">
    <mergeCell ref="C11:D11"/>
    <mergeCell ref="C12:D12"/>
    <mergeCell ref="B15:F15"/>
    <mergeCell ref="J15:K15"/>
    <mergeCell ref="B20:F20"/>
    <mergeCell ref="J20:K20"/>
  </mergeCells>
  <printOptions/>
  <pageMargins bottom="0.32" footer="0.0" header="0.0" left="0.7" right="0.7" top="0.62"/>
  <pageSetup fitToHeight="0" orientation="landscape"/>
  <headerFooter>
    <oddHeader>&amp;RC N H | K E Y  C L U B Club Directory</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48DD4"/>
    <pageSetUpPr/>
  </sheetPr>
  <sheetViews>
    <sheetView workbookViewId="0"/>
  </sheetViews>
  <sheetFormatPr customHeight="1" defaultColWidth="14.43" defaultRowHeight="15.0"/>
  <cols>
    <col customWidth="1" min="1" max="1" width="4.14"/>
    <col customWidth="1" min="2" max="2" width="24.71"/>
    <col customWidth="1" min="3" max="3" width="1.57"/>
    <col customWidth="1" min="4" max="4" width="5.0"/>
    <col customWidth="1" min="5" max="5" width="12.86"/>
    <col customWidth="1" min="6" max="116" width="5.71"/>
    <col customWidth="1" min="117" max="117" width="9.86"/>
  </cols>
  <sheetData>
    <row r="1" ht="14.25" customHeight="1">
      <c r="A1" s="1"/>
      <c r="B1" s="1" t="s">
        <v>94</v>
      </c>
      <c r="C1" s="61"/>
      <c r="D1" s="1"/>
      <c r="E1" s="35"/>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1"/>
    </row>
    <row r="2" ht="14.25" customHeight="1">
      <c r="A2" s="1"/>
      <c r="B2" s="70" t="s">
        <v>101</v>
      </c>
      <c r="C2" s="45"/>
      <c r="D2" s="70"/>
      <c r="E2" s="35"/>
      <c r="F2" s="35"/>
      <c r="G2" s="35"/>
      <c r="H2" s="35"/>
      <c r="I2" s="72" t="s">
        <v>106</v>
      </c>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10"/>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1"/>
    </row>
    <row r="3" ht="14.25" customHeight="1">
      <c r="A3" s="1"/>
      <c r="B3" s="70" t="s">
        <v>123</v>
      </c>
      <c r="C3" s="45"/>
      <c r="D3" s="70"/>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1"/>
    </row>
    <row r="4" ht="14.25" customHeight="1">
      <c r="A4" s="1"/>
      <c r="B4" s="70" t="s">
        <v>131</v>
      </c>
      <c r="C4" s="45"/>
      <c r="D4" s="70"/>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1"/>
    </row>
    <row r="5" ht="14.25" customHeight="1">
      <c r="A5" s="1"/>
      <c r="B5" s="80" t="s">
        <v>143</v>
      </c>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2"/>
      <c r="AI5" s="82"/>
      <c r="AJ5" s="82"/>
      <c r="AK5" s="82"/>
      <c r="AL5" s="82"/>
      <c r="AM5" s="82"/>
      <c r="AN5" s="82"/>
      <c r="AO5" s="82"/>
      <c r="AP5" s="82"/>
      <c r="AQ5" s="82"/>
      <c r="AR5" s="82"/>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1"/>
    </row>
    <row r="6" ht="14.25" customHeight="1">
      <c r="A6" s="61"/>
      <c r="B6" s="45" t="s">
        <v>158</v>
      </c>
      <c r="C6" s="45"/>
      <c r="D6" s="84"/>
      <c r="E6" s="86"/>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61"/>
    </row>
    <row r="7" ht="79.5" customHeight="1">
      <c r="A7" s="91"/>
      <c r="B7" s="92" t="s">
        <v>176</v>
      </c>
      <c r="C7" s="94"/>
      <c r="D7" s="92" t="s">
        <v>184</v>
      </c>
      <c r="E7" s="95" t="s">
        <v>186</v>
      </c>
      <c r="F7" s="96" t="s">
        <v>190</v>
      </c>
      <c r="G7" s="96" t="s">
        <v>195</v>
      </c>
      <c r="H7" s="96" t="s">
        <v>196</v>
      </c>
      <c r="I7" s="96" t="s">
        <v>197</v>
      </c>
      <c r="J7" s="98" t="s">
        <v>198</v>
      </c>
      <c r="K7" s="98" t="s">
        <v>201</v>
      </c>
      <c r="L7" s="98" t="s">
        <v>202</v>
      </c>
      <c r="M7" s="99" t="s">
        <v>203</v>
      </c>
      <c r="N7" s="99" t="s">
        <v>205</v>
      </c>
      <c r="O7" s="99" t="s">
        <v>207</v>
      </c>
      <c r="P7" s="99" t="s">
        <v>209</v>
      </c>
      <c r="Q7" s="99" t="s">
        <v>211</v>
      </c>
      <c r="R7" s="99" t="s">
        <v>213</v>
      </c>
      <c r="S7" s="99" t="s">
        <v>214</v>
      </c>
      <c r="T7" s="99" t="s">
        <v>215</v>
      </c>
      <c r="U7" s="99" t="s">
        <v>216</v>
      </c>
      <c r="V7" s="99" t="s">
        <v>217</v>
      </c>
      <c r="W7" s="99" t="s">
        <v>218</v>
      </c>
      <c r="X7" s="99" t="s">
        <v>219</v>
      </c>
      <c r="Y7" s="99" t="s">
        <v>220</v>
      </c>
      <c r="Z7" s="99" t="s">
        <v>221</v>
      </c>
      <c r="AA7" s="99" t="s">
        <v>222</v>
      </c>
      <c r="AB7" s="99" t="s">
        <v>223</v>
      </c>
      <c r="AC7" s="99" t="s">
        <v>224</v>
      </c>
      <c r="AD7" s="99" t="s">
        <v>225</v>
      </c>
      <c r="AE7" s="99" t="s">
        <v>226</v>
      </c>
      <c r="AF7" s="99" t="s">
        <v>227</v>
      </c>
      <c r="AG7" s="99" t="s">
        <v>228</v>
      </c>
      <c r="AH7" s="99" t="s">
        <v>229</v>
      </c>
      <c r="AI7" s="99" t="s">
        <v>230</v>
      </c>
      <c r="AJ7" s="99" t="s">
        <v>231</v>
      </c>
      <c r="AK7" s="99" t="s">
        <v>232</v>
      </c>
      <c r="AL7" s="99" t="s">
        <v>233</v>
      </c>
      <c r="AM7" s="99" t="s">
        <v>234</v>
      </c>
      <c r="AN7" s="99" t="s">
        <v>236</v>
      </c>
      <c r="AO7" s="99" t="s">
        <v>237</v>
      </c>
      <c r="AP7" s="99" t="s">
        <v>239</v>
      </c>
      <c r="AQ7" s="99" t="s">
        <v>241</v>
      </c>
      <c r="AR7" s="99" t="s">
        <v>242</v>
      </c>
      <c r="AS7" s="99" t="s">
        <v>243</v>
      </c>
      <c r="AT7" s="99" t="s">
        <v>244</v>
      </c>
      <c r="AU7" s="99" t="s">
        <v>245</v>
      </c>
      <c r="AV7" s="99" t="s">
        <v>246</v>
      </c>
      <c r="AW7" s="99" t="s">
        <v>247</v>
      </c>
      <c r="AX7" s="99" t="s">
        <v>248</v>
      </c>
      <c r="AY7" s="99" t="s">
        <v>249</v>
      </c>
      <c r="AZ7" s="99" t="s">
        <v>250</v>
      </c>
      <c r="BA7" s="99" t="s">
        <v>251</v>
      </c>
      <c r="BB7" s="99" t="s">
        <v>252</v>
      </c>
      <c r="BC7" s="99" t="s">
        <v>254</v>
      </c>
      <c r="BD7" s="99" t="s">
        <v>255</v>
      </c>
      <c r="BE7" s="99" t="s">
        <v>256</v>
      </c>
      <c r="BF7" s="99" t="s">
        <v>257</v>
      </c>
      <c r="BG7" s="99" t="s">
        <v>258</v>
      </c>
      <c r="BH7" s="99" t="s">
        <v>259</v>
      </c>
      <c r="BI7" s="99" t="s">
        <v>260</v>
      </c>
      <c r="BJ7" s="99" t="s">
        <v>261</v>
      </c>
      <c r="BK7" s="99" t="s">
        <v>262</v>
      </c>
      <c r="BL7" s="99" t="s">
        <v>264</v>
      </c>
      <c r="BM7" s="99" t="s">
        <v>265</v>
      </c>
      <c r="BN7" s="99" t="s">
        <v>266</v>
      </c>
      <c r="BO7" s="99" t="s">
        <v>267</v>
      </c>
      <c r="BP7" s="99" t="s">
        <v>268</v>
      </c>
      <c r="BQ7" s="99" t="s">
        <v>269</v>
      </c>
      <c r="BR7" s="99" t="s">
        <v>270</v>
      </c>
      <c r="BS7" s="99" t="s">
        <v>271</v>
      </c>
      <c r="BT7" s="99" t="s">
        <v>272</v>
      </c>
      <c r="BU7" s="99" t="s">
        <v>274</v>
      </c>
      <c r="BV7" s="99" t="s">
        <v>275</v>
      </c>
      <c r="BW7" s="99" t="s">
        <v>271</v>
      </c>
      <c r="BX7" s="99" t="s">
        <v>276</v>
      </c>
      <c r="BY7" s="99" t="s">
        <v>280</v>
      </c>
      <c r="BZ7" s="99" t="s">
        <v>281</v>
      </c>
      <c r="CA7" s="99" t="s">
        <v>282</v>
      </c>
      <c r="CB7" s="99" t="s">
        <v>283</v>
      </c>
      <c r="CC7" s="99" t="s">
        <v>284</v>
      </c>
      <c r="CD7" s="99" t="s">
        <v>285</v>
      </c>
      <c r="CE7" s="99" t="s">
        <v>286</v>
      </c>
      <c r="CF7" s="99" t="s">
        <v>287</v>
      </c>
      <c r="CG7" s="99" t="s">
        <v>288</v>
      </c>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I7" s="102"/>
      <c r="DJ7" s="102"/>
      <c r="DK7" s="102"/>
      <c r="DL7" s="102"/>
      <c r="DM7" s="91" t="s">
        <v>293</v>
      </c>
    </row>
    <row r="8" ht="14.25" customHeight="1">
      <c r="A8" s="104"/>
      <c r="B8" s="106" t="s">
        <v>297</v>
      </c>
      <c r="C8" s="108"/>
      <c r="D8" s="106"/>
      <c r="E8" s="109" t="s">
        <v>301</v>
      </c>
      <c r="F8" s="111">
        <v>43525.0</v>
      </c>
      <c r="G8" s="111">
        <v>43526.0</v>
      </c>
      <c r="H8" s="111">
        <v>43526.0</v>
      </c>
      <c r="I8" s="111">
        <v>43527.0</v>
      </c>
      <c r="J8" s="111">
        <v>43533.0</v>
      </c>
      <c r="K8" s="111">
        <v>43540.0</v>
      </c>
      <c r="L8" s="111">
        <v>43547.0</v>
      </c>
      <c r="M8" s="111">
        <v>43567.0</v>
      </c>
      <c r="N8" s="111">
        <v>43575.0</v>
      </c>
      <c r="O8" s="111">
        <v>43582.0</v>
      </c>
      <c r="P8" s="111">
        <v>43590.0</v>
      </c>
      <c r="Q8" s="111">
        <v>43595.0</v>
      </c>
      <c r="R8" s="111">
        <v>43603.0</v>
      </c>
      <c r="S8" s="111">
        <v>43603.0</v>
      </c>
      <c r="T8" s="111">
        <v>43604.0</v>
      </c>
      <c r="U8" s="111">
        <v>43610.0</v>
      </c>
      <c r="V8" s="111">
        <v>43611.0</v>
      </c>
      <c r="W8" s="112" t="s">
        <v>314</v>
      </c>
      <c r="X8" s="111">
        <v>43618.0</v>
      </c>
      <c r="Y8" s="111">
        <v>43624.0</v>
      </c>
      <c r="Z8" s="111">
        <v>43625.0</v>
      </c>
      <c r="AA8" s="111">
        <v>43629.0</v>
      </c>
      <c r="AB8" s="111">
        <v>43631.0</v>
      </c>
      <c r="AC8" s="111">
        <v>43638.0</v>
      </c>
      <c r="AD8" s="111">
        <v>43645.0</v>
      </c>
      <c r="AE8" s="111">
        <v>43646.0</v>
      </c>
      <c r="AF8" s="112" t="s">
        <v>318</v>
      </c>
      <c r="AG8" s="111">
        <v>43649.0</v>
      </c>
      <c r="AH8" s="111">
        <v>43659.0</v>
      </c>
      <c r="AI8" s="111">
        <v>43666.0</v>
      </c>
      <c r="AJ8" s="111">
        <v>43666.0</v>
      </c>
      <c r="AK8" s="111">
        <v>43671.0</v>
      </c>
      <c r="AL8" s="113">
        <v>43673.0</v>
      </c>
      <c r="AM8" s="112" t="s">
        <v>322</v>
      </c>
      <c r="AN8" s="112" t="s">
        <v>322</v>
      </c>
      <c r="AO8" s="111">
        <v>43680.0</v>
      </c>
      <c r="AP8" s="111">
        <v>43681.0</v>
      </c>
      <c r="AQ8" s="111">
        <v>43683.0</v>
      </c>
      <c r="AR8" s="111">
        <v>43688.0</v>
      </c>
      <c r="AS8" s="111">
        <v>43700.0</v>
      </c>
      <c r="AT8" s="111">
        <v>43701.0</v>
      </c>
      <c r="AU8" s="111">
        <v>43701.0</v>
      </c>
      <c r="AV8" s="111">
        <v>43707.0</v>
      </c>
      <c r="AW8" s="112" t="s">
        <v>323</v>
      </c>
      <c r="AX8" s="111">
        <v>43715.0</v>
      </c>
      <c r="AY8" s="111">
        <v>43729.0</v>
      </c>
      <c r="AZ8" s="111">
        <v>43729.0</v>
      </c>
      <c r="BA8" s="111">
        <v>43729.0</v>
      </c>
      <c r="BB8" s="111">
        <v>43736.0</v>
      </c>
      <c r="BC8" s="111">
        <v>43737.0</v>
      </c>
      <c r="BD8" s="112" t="s">
        <v>325</v>
      </c>
      <c r="BE8" s="111">
        <v>43743.0</v>
      </c>
      <c r="BF8" s="111">
        <v>44110.0</v>
      </c>
      <c r="BG8" s="111">
        <v>43756.0</v>
      </c>
      <c r="BH8" s="111">
        <v>43756.0</v>
      </c>
      <c r="BI8" s="111">
        <v>43757.0</v>
      </c>
      <c r="BJ8" s="111">
        <v>43763.0</v>
      </c>
      <c r="BK8" s="111">
        <v>43764.0</v>
      </c>
      <c r="BL8" s="111">
        <v>43764.0</v>
      </c>
      <c r="BM8" s="111">
        <v>43764.0</v>
      </c>
      <c r="BN8" s="111">
        <v>43770.0</v>
      </c>
      <c r="BO8" s="111">
        <v>43778.0</v>
      </c>
      <c r="BP8" s="111">
        <v>43786.0</v>
      </c>
      <c r="BQ8" s="111">
        <v>43799.0</v>
      </c>
      <c r="BR8" s="111">
        <v>43805.0</v>
      </c>
      <c r="BS8" s="111">
        <v>43806.0</v>
      </c>
      <c r="BT8" s="111">
        <v>43806.0</v>
      </c>
      <c r="BU8" s="111">
        <v>43813.0</v>
      </c>
      <c r="BV8" s="111">
        <v>43839.0</v>
      </c>
      <c r="BW8" s="111">
        <v>43839.0</v>
      </c>
      <c r="BX8" s="111">
        <v>43841.0</v>
      </c>
      <c r="BY8" s="111">
        <v>43853.0</v>
      </c>
      <c r="BZ8" s="111">
        <v>43855.0</v>
      </c>
      <c r="CA8" s="111">
        <v>43862.0</v>
      </c>
      <c r="CB8" s="111">
        <v>43867.0</v>
      </c>
      <c r="CC8" s="111">
        <v>43869.0</v>
      </c>
      <c r="CD8" s="111">
        <v>43869.0</v>
      </c>
      <c r="CE8" s="111">
        <v>43876.0</v>
      </c>
      <c r="CF8" s="111">
        <v>43897.0</v>
      </c>
      <c r="CG8" s="111">
        <v>43897.0</v>
      </c>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04"/>
    </row>
    <row r="9" ht="13.5" customHeight="1">
      <c r="A9" s="116" t="s">
        <v>336</v>
      </c>
      <c r="B9" s="84" t="s">
        <v>341</v>
      </c>
      <c r="C9" s="84"/>
      <c r="D9" s="84"/>
      <c r="E9" s="117" t="s">
        <v>343</v>
      </c>
      <c r="F9" s="118">
        <f t="shared" ref="F9:O9" si="1">SUM(F10:F143)</f>
        <v>40.5</v>
      </c>
      <c r="G9" s="118">
        <f t="shared" si="1"/>
        <v>27.5</v>
      </c>
      <c r="H9" s="118">
        <f t="shared" si="1"/>
        <v>30</v>
      </c>
      <c r="I9" s="118">
        <f t="shared" si="1"/>
        <v>56.5</v>
      </c>
      <c r="J9" s="118">
        <f t="shared" si="1"/>
        <v>101.5</v>
      </c>
      <c r="K9" s="118">
        <f t="shared" si="1"/>
        <v>4</v>
      </c>
      <c r="L9" s="118">
        <f t="shared" si="1"/>
        <v>0</v>
      </c>
      <c r="M9" s="118">
        <f t="shared" si="1"/>
        <v>0</v>
      </c>
      <c r="N9" s="118">
        <f t="shared" si="1"/>
        <v>0</v>
      </c>
      <c r="O9" s="118">
        <f t="shared" si="1"/>
        <v>2</v>
      </c>
      <c r="P9" s="118">
        <f t="shared" ref="P9:DL9" si="2">SUM(P10:P144)</f>
        <v>0</v>
      </c>
      <c r="Q9" s="118">
        <f t="shared" si="2"/>
        <v>19</v>
      </c>
      <c r="R9" s="118">
        <f t="shared" si="2"/>
        <v>0</v>
      </c>
      <c r="S9" s="118">
        <f t="shared" si="2"/>
        <v>12</v>
      </c>
      <c r="T9" s="118">
        <f t="shared" si="2"/>
        <v>0</v>
      </c>
      <c r="U9" s="118">
        <f t="shared" si="2"/>
        <v>21</v>
      </c>
      <c r="V9" s="118">
        <f t="shared" si="2"/>
        <v>7.5</v>
      </c>
      <c r="W9" s="118">
        <f t="shared" si="2"/>
        <v>1</v>
      </c>
      <c r="X9" s="118">
        <f t="shared" si="2"/>
        <v>10.5</v>
      </c>
      <c r="Y9" s="118">
        <f t="shared" si="2"/>
        <v>0</v>
      </c>
      <c r="Z9" s="118">
        <f t="shared" si="2"/>
        <v>0</v>
      </c>
      <c r="AA9" s="118">
        <f t="shared" si="2"/>
        <v>25.5</v>
      </c>
      <c r="AB9" s="118">
        <f t="shared" si="2"/>
        <v>26.5</v>
      </c>
      <c r="AC9" s="118">
        <f t="shared" si="2"/>
        <v>0</v>
      </c>
      <c r="AD9" s="118">
        <f t="shared" si="2"/>
        <v>0</v>
      </c>
      <c r="AE9" s="118">
        <f t="shared" si="2"/>
        <v>0</v>
      </c>
      <c r="AF9" s="118">
        <f t="shared" si="2"/>
        <v>2</v>
      </c>
      <c r="AG9" s="118">
        <f t="shared" si="2"/>
        <v>17</v>
      </c>
      <c r="AH9" s="118">
        <f t="shared" si="2"/>
        <v>24</v>
      </c>
      <c r="AI9" s="118">
        <f t="shared" si="2"/>
        <v>4</v>
      </c>
      <c r="AJ9" s="118">
        <f t="shared" si="2"/>
        <v>8</v>
      </c>
      <c r="AK9" s="118">
        <f t="shared" si="2"/>
        <v>6</v>
      </c>
      <c r="AL9" s="118">
        <f t="shared" si="2"/>
        <v>2</v>
      </c>
      <c r="AM9" s="118">
        <f t="shared" si="2"/>
        <v>2</v>
      </c>
      <c r="AN9" s="118">
        <f t="shared" si="2"/>
        <v>21</v>
      </c>
      <c r="AO9" s="118">
        <f t="shared" si="2"/>
        <v>74</v>
      </c>
      <c r="AP9" s="118">
        <f t="shared" si="2"/>
        <v>18</v>
      </c>
      <c r="AQ9" s="118">
        <f t="shared" si="2"/>
        <v>9</v>
      </c>
      <c r="AR9" s="118">
        <f t="shared" si="2"/>
        <v>8</v>
      </c>
      <c r="AS9" s="118">
        <f t="shared" si="2"/>
        <v>1</v>
      </c>
      <c r="AT9" s="118">
        <f t="shared" si="2"/>
        <v>8</v>
      </c>
      <c r="AU9" s="118">
        <f t="shared" si="2"/>
        <v>1</v>
      </c>
      <c r="AV9" s="118">
        <f t="shared" si="2"/>
        <v>5</v>
      </c>
      <c r="AW9" s="118">
        <f t="shared" si="2"/>
        <v>1</v>
      </c>
      <c r="AX9" s="118">
        <f t="shared" si="2"/>
        <v>16</v>
      </c>
      <c r="AY9" s="118">
        <f t="shared" si="2"/>
        <v>16</v>
      </c>
      <c r="AZ9" s="118">
        <f t="shared" si="2"/>
        <v>4</v>
      </c>
      <c r="BA9" s="118">
        <f t="shared" si="2"/>
        <v>12</v>
      </c>
      <c r="BB9" s="118">
        <f t="shared" si="2"/>
        <v>56</v>
      </c>
      <c r="BC9" s="118">
        <f t="shared" si="2"/>
        <v>12</v>
      </c>
      <c r="BD9" s="118">
        <f t="shared" si="2"/>
        <v>8</v>
      </c>
      <c r="BE9" s="118">
        <f t="shared" si="2"/>
        <v>52</v>
      </c>
      <c r="BF9" s="118">
        <f t="shared" si="2"/>
        <v>36</v>
      </c>
      <c r="BG9" s="118">
        <f t="shared" si="2"/>
        <v>34</v>
      </c>
      <c r="BH9" s="118">
        <f t="shared" si="2"/>
        <v>6</v>
      </c>
      <c r="BI9" s="118">
        <f t="shared" si="2"/>
        <v>19</v>
      </c>
      <c r="BJ9" s="118">
        <f t="shared" si="2"/>
        <v>18</v>
      </c>
      <c r="BK9" s="118">
        <f t="shared" si="2"/>
        <v>84.5</v>
      </c>
      <c r="BL9" s="118">
        <f t="shared" si="2"/>
        <v>138.5</v>
      </c>
      <c r="BM9" s="118">
        <f t="shared" si="2"/>
        <v>3</v>
      </c>
      <c r="BN9" s="118">
        <f t="shared" si="2"/>
        <v>7</v>
      </c>
      <c r="BO9" s="118">
        <f t="shared" si="2"/>
        <v>2</v>
      </c>
      <c r="BP9" s="118">
        <f t="shared" si="2"/>
        <v>8</v>
      </c>
      <c r="BQ9" s="118">
        <f t="shared" si="2"/>
        <v>4</v>
      </c>
      <c r="BR9" s="118">
        <f t="shared" si="2"/>
        <v>9.5</v>
      </c>
      <c r="BS9" s="118">
        <f t="shared" si="2"/>
        <v>3</v>
      </c>
      <c r="BT9" s="118">
        <f t="shared" si="2"/>
        <v>24</v>
      </c>
      <c r="BU9" s="118">
        <f t="shared" si="2"/>
        <v>27</v>
      </c>
      <c r="BV9" s="118">
        <f t="shared" si="2"/>
        <v>3.5</v>
      </c>
      <c r="BW9" s="118">
        <f t="shared" si="2"/>
        <v>12</v>
      </c>
      <c r="BX9" s="118">
        <f t="shared" si="2"/>
        <v>14</v>
      </c>
      <c r="BY9" s="118">
        <f t="shared" si="2"/>
        <v>9</v>
      </c>
      <c r="BZ9" s="118">
        <f t="shared" si="2"/>
        <v>2.5</v>
      </c>
      <c r="CA9" s="118">
        <f t="shared" si="2"/>
        <v>66</v>
      </c>
      <c r="CB9" s="118">
        <f t="shared" si="2"/>
        <v>6</v>
      </c>
      <c r="CC9" s="118">
        <f t="shared" si="2"/>
        <v>35</v>
      </c>
      <c r="CD9" s="118">
        <f t="shared" si="2"/>
        <v>10</v>
      </c>
      <c r="CE9" s="118">
        <f t="shared" si="2"/>
        <v>73</v>
      </c>
      <c r="CF9" s="118">
        <f t="shared" si="2"/>
        <v>98</v>
      </c>
      <c r="CG9" s="118">
        <f t="shared" si="2"/>
        <v>15</v>
      </c>
      <c r="CH9" s="118">
        <f t="shared" si="2"/>
        <v>0</v>
      </c>
      <c r="CI9" s="118">
        <f t="shared" si="2"/>
        <v>0</v>
      </c>
      <c r="CJ9" s="118">
        <f t="shared" si="2"/>
        <v>0</v>
      </c>
      <c r="CK9" s="118">
        <f t="shared" si="2"/>
        <v>0</v>
      </c>
      <c r="CL9" s="118">
        <f t="shared" si="2"/>
        <v>0</v>
      </c>
      <c r="CM9" s="118">
        <f t="shared" si="2"/>
        <v>0</v>
      </c>
      <c r="CN9" s="118">
        <f t="shared" si="2"/>
        <v>0</v>
      </c>
      <c r="CO9" s="118">
        <f t="shared" si="2"/>
        <v>0</v>
      </c>
      <c r="CP9" s="118">
        <f t="shared" si="2"/>
        <v>0</v>
      </c>
      <c r="CQ9" s="118">
        <f t="shared" si="2"/>
        <v>0</v>
      </c>
      <c r="CR9" s="118">
        <f t="shared" si="2"/>
        <v>0</v>
      </c>
      <c r="CS9" s="118">
        <f t="shared" si="2"/>
        <v>0</v>
      </c>
      <c r="CT9" s="118">
        <f t="shared" si="2"/>
        <v>0</v>
      </c>
      <c r="CU9" s="118">
        <f t="shared" si="2"/>
        <v>0</v>
      </c>
      <c r="CV9" s="118">
        <f t="shared" si="2"/>
        <v>0</v>
      </c>
      <c r="CW9" s="118">
        <f t="shared" si="2"/>
        <v>0</v>
      </c>
      <c r="CX9" s="118">
        <f t="shared" si="2"/>
        <v>0</v>
      </c>
      <c r="CY9" s="118">
        <f t="shared" si="2"/>
        <v>0</v>
      </c>
      <c r="CZ9" s="118">
        <f t="shared" si="2"/>
        <v>0</v>
      </c>
      <c r="DA9" s="118">
        <f t="shared" si="2"/>
        <v>0</v>
      </c>
      <c r="DB9" s="118">
        <f t="shared" si="2"/>
        <v>0</v>
      </c>
      <c r="DC9" s="118">
        <f t="shared" si="2"/>
        <v>0</v>
      </c>
      <c r="DD9" s="118">
        <f t="shared" si="2"/>
        <v>0</v>
      </c>
      <c r="DE9" s="118">
        <f t="shared" si="2"/>
        <v>0</v>
      </c>
      <c r="DF9" s="118">
        <f t="shared" si="2"/>
        <v>0</v>
      </c>
      <c r="DG9" s="118">
        <f t="shared" si="2"/>
        <v>0</v>
      </c>
      <c r="DH9" s="118">
        <f t="shared" si="2"/>
        <v>0</v>
      </c>
      <c r="DI9" s="118">
        <f t="shared" si="2"/>
        <v>0</v>
      </c>
      <c r="DJ9" s="118">
        <f t="shared" si="2"/>
        <v>0</v>
      </c>
      <c r="DK9" s="118">
        <f t="shared" si="2"/>
        <v>0</v>
      </c>
      <c r="DL9" s="118">
        <f t="shared" si="2"/>
        <v>0</v>
      </c>
      <c r="DM9" s="116">
        <f t="shared" ref="DM9:DM114" si="3">SUM(F9:DL9)</f>
        <v>1539.5</v>
      </c>
    </row>
    <row r="10" ht="14.25" customHeight="1">
      <c r="A10" s="1">
        <f>1+A8</f>
        <v>1</v>
      </c>
      <c r="B10" s="1" t="str">
        <f>IF('Club Roster-Directory'!B21="","",'Club Roster-Directory'!B21)</f>
        <v>Aceves Esteban</v>
      </c>
      <c r="C10" s="61"/>
      <c r="D10" s="1" t="str">
        <f>IF('Club Roster-Directory'!K21="","",'Club Roster-Directory'!K21)</f>
        <v>Yes</v>
      </c>
      <c r="E10" s="35">
        <f t="shared" ref="E10:E12" si="4">DM10</f>
        <v>39</v>
      </c>
      <c r="F10" s="120">
        <v>0.0</v>
      </c>
      <c r="G10" s="120">
        <v>0.0</v>
      </c>
      <c r="H10" s="120">
        <v>7.0</v>
      </c>
      <c r="I10" s="120">
        <v>0.0</v>
      </c>
      <c r="J10" s="120">
        <v>4.0</v>
      </c>
      <c r="K10" s="120">
        <v>0.0</v>
      </c>
      <c r="L10" s="120">
        <v>0.0</v>
      </c>
      <c r="M10" s="21">
        <v>0.0</v>
      </c>
      <c r="N10" s="21">
        <v>0.0</v>
      </c>
      <c r="O10" s="21">
        <v>0.0</v>
      </c>
      <c r="P10" s="120">
        <v>0.0</v>
      </c>
      <c r="Q10" s="120">
        <v>0.0</v>
      </c>
      <c r="R10" s="120">
        <v>0.0</v>
      </c>
      <c r="S10" s="120">
        <v>0.0</v>
      </c>
      <c r="T10" s="120">
        <v>0.0</v>
      </c>
      <c r="U10" s="120">
        <v>7.0</v>
      </c>
      <c r="V10" s="120">
        <v>0.0</v>
      </c>
      <c r="W10" s="120">
        <v>0.0</v>
      </c>
      <c r="X10" s="120">
        <v>0.0</v>
      </c>
      <c r="Y10" s="120">
        <v>0.0</v>
      </c>
      <c r="Z10" s="120">
        <v>0.0</v>
      </c>
      <c r="AA10" s="120">
        <v>0.0</v>
      </c>
      <c r="AB10" s="120">
        <v>0.0</v>
      </c>
      <c r="AC10" s="120">
        <v>0.0</v>
      </c>
      <c r="AD10" s="120">
        <v>0.0</v>
      </c>
      <c r="AE10" s="120">
        <v>0.0</v>
      </c>
      <c r="AF10" s="120">
        <v>0.0</v>
      </c>
      <c r="AG10" s="120">
        <v>0.0</v>
      </c>
      <c r="AH10" s="120">
        <v>0.0</v>
      </c>
      <c r="AI10" s="120">
        <v>0.0</v>
      </c>
      <c r="AJ10" s="120">
        <v>0.0</v>
      </c>
      <c r="AK10" s="120">
        <v>0.0</v>
      </c>
      <c r="AL10" s="120">
        <v>0.0</v>
      </c>
      <c r="AM10" s="120">
        <v>0.0</v>
      </c>
      <c r="AN10" s="120">
        <v>0.0</v>
      </c>
      <c r="AO10" s="120">
        <v>0.0</v>
      </c>
      <c r="AP10" s="120">
        <v>0.0</v>
      </c>
      <c r="AQ10" s="120">
        <v>3.0</v>
      </c>
      <c r="AR10" s="120">
        <v>0.0</v>
      </c>
      <c r="AS10" s="120">
        <v>0.0</v>
      </c>
      <c r="AT10" s="120">
        <v>3.0</v>
      </c>
      <c r="AU10" s="120">
        <v>0.0</v>
      </c>
      <c r="AV10" s="120">
        <v>0.5</v>
      </c>
      <c r="AW10" s="120">
        <v>0.0</v>
      </c>
      <c r="AX10" s="120">
        <v>0.0</v>
      </c>
      <c r="AY10" s="120">
        <v>0.0</v>
      </c>
      <c r="AZ10" s="120">
        <v>0.0</v>
      </c>
      <c r="BA10" s="120">
        <v>0.0</v>
      </c>
      <c r="BB10" s="120">
        <v>0.0</v>
      </c>
      <c r="BC10" s="120">
        <v>0.0</v>
      </c>
      <c r="BD10" s="120">
        <v>0.0</v>
      </c>
      <c r="BE10" s="120">
        <v>0.0</v>
      </c>
      <c r="BF10" s="120">
        <v>0.0</v>
      </c>
      <c r="BG10" s="120">
        <v>0.0</v>
      </c>
      <c r="BH10" s="120">
        <v>0.0</v>
      </c>
      <c r="BI10" s="120">
        <v>0.0</v>
      </c>
      <c r="BJ10" s="120">
        <v>0.0</v>
      </c>
      <c r="BK10" s="120">
        <v>0.0</v>
      </c>
      <c r="BL10" s="120">
        <v>0.0</v>
      </c>
      <c r="BM10" s="120">
        <v>0.0</v>
      </c>
      <c r="BN10" s="120">
        <v>0.0</v>
      </c>
      <c r="BO10" s="120">
        <v>0.0</v>
      </c>
      <c r="BP10" s="120">
        <v>0.0</v>
      </c>
      <c r="BQ10" s="120">
        <v>0.0</v>
      </c>
      <c r="BR10" s="120">
        <v>0.0</v>
      </c>
      <c r="BS10" s="120">
        <v>0.0</v>
      </c>
      <c r="BT10" s="120">
        <v>0.0</v>
      </c>
      <c r="BU10" s="120">
        <v>0.0</v>
      </c>
      <c r="BV10" s="120">
        <v>0.0</v>
      </c>
      <c r="BW10" s="120">
        <v>0.0</v>
      </c>
      <c r="BX10" s="120">
        <v>0.0</v>
      </c>
      <c r="BY10" s="120">
        <v>3.0</v>
      </c>
      <c r="BZ10" s="120">
        <v>2.5</v>
      </c>
      <c r="CA10" s="120">
        <v>9.0</v>
      </c>
      <c r="CB10" s="120">
        <v>0.0</v>
      </c>
      <c r="CC10" s="120">
        <v>0.0</v>
      </c>
      <c r="CD10" s="120">
        <v>0.0</v>
      </c>
      <c r="CE10" s="120">
        <v>0.0</v>
      </c>
      <c r="CF10" s="120">
        <v>0.0</v>
      </c>
      <c r="CG10" s="120">
        <v>0.0</v>
      </c>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121">
        <f t="shared" si="3"/>
        <v>39</v>
      </c>
    </row>
    <row r="11" ht="14.25" customHeight="1">
      <c r="A11" s="1">
        <f t="shared" ref="A11:A115" si="5">1+A10</f>
        <v>2</v>
      </c>
      <c r="B11" s="1" t="str">
        <f>IF('Club Roster-Directory'!B22="","",'Club Roster-Directory'!B22)</f>
        <v>Angulo Sergio</v>
      </c>
      <c r="C11" s="61"/>
      <c r="D11" s="1" t="str">
        <f>IF('Club Roster-Directory'!K22="","",'Club Roster-Directory'!K22)</f>
        <v>Yes</v>
      </c>
      <c r="E11" s="35">
        <f t="shared" si="4"/>
        <v>0</v>
      </c>
      <c r="F11" s="120">
        <v>0.0</v>
      </c>
      <c r="G11" s="120">
        <v>0.0</v>
      </c>
      <c r="H11" s="120">
        <v>0.0</v>
      </c>
      <c r="I11" s="120">
        <v>0.0</v>
      </c>
      <c r="J11" s="120">
        <v>0.0</v>
      </c>
      <c r="K11" s="120">
        <v>0.0</v>
      </c>
      <c r="L11" s="120">
        <v>0.0</v>
      </c>
      <c r="M11" s="21">
        <v>0.0</v>
      </c>
      <c r="N11" s="21">
        <v>0.0</v>
      </c>
      <c r="O11" s="21">
        <v>0.0</v>
      </c>
      <c r="P11" s="120">
        <v>0.0</v>
      </c>
      <c r="Q11" s="120">
        <v>0.0</v>
      </c>
      <c r="R11" s="120">
        <v>0.0</v>
      </c>
      <c r="S11" s="120">
        <v>0.0</v>
      </c>
      <c r="T11" s="120">
        <v>0.0</v>
      </c>
      <c r="U11" s="120">
        <v>0.0</v>
      </c>
      <c r="V11" s="120">
        <v>0.0</v>
      </c>
      <c r="W11" s="120">
        <v>0.0</v>
      </c>
      <c r="X11" s="120">
        <v>0.0</v>
      </c>
      <c r="Y11" s="120">
        <v>0.0</v>
      </c>
      <c r="Z11" s="120">
        <v>0.0</v>
      </c>
      <c r="AA11" s="120">
        <v>0.0</v>
      </c>
      <c r="AB11" s="120">
        <v>0.0</v>
      </c>
      <c r="AC11" s="120">
        <v>0.0</v>
      </c>
      <c r="AD11" s="120">
        <v>0.0</v>
      </c>
      <c r="AE11" s="120">
        <v>0.0</v>
      </c>
      <c r="AF11" s="120">
        <v>0.0</v>
      </c>
      <c r="AG11" s="120">
        <v>0.0</v>
      </c>
      <c r="AH11" s="120">
        <v>0.0</v>
      </c>
      <c r="AI11" s="120">
        <v>0.0</v>
      </c>
      <c r="AJ11" s="120">
        <v>0.0</v>
      </c>
      <c r="AK11" s="120">
        <v>0.0</v>
      </c>
      <c r="AL11" s="120">
        <v>0.0</v>
      </c>
      <c r="AM11" s="120">
        <v>0.0</v>
      </c>
      <c r="AN11" s="120">
        <v>0.0</v>
      </c>
      <c r="AO11" s="120">
        <v>0.0</v>
      </c>
      <c r="AP11" s="120">
        <v>0.0</v>
      </c>
      <c r="AQ11" s="120">
        <v>0.0</v>
      </c>
      <c r="AR11" s="120">
        <v>0.0</v>
      </c>
      <c r="AS11" s="120">
        <v>0.0</v>
      </c>
      <c r="AT11" s="120">
        <v>0.0</v>
      </c>
      <c r="AU11" s="120">
        <v>0.0</v>
      </c>
      <c r="AV11" s="120">
        <v>0.0</v>
      </c>
      <c r="AW11" s="120">
        <v>0.0</v>
      </c>
      <c r="AX11" s="120">
        <v>0.0</v>
      </c>
      <c r="AY11" s="120">
        <v>0.0</v>
      </c>
      <c r="AZ11" s="120">
        <v>0.0</v>
      </c>
      <c r="BA11" s="120">
        <v>0.0</v>
      </c>
      <c r="BB11" s="120">
        <v>0.0</v>
      </c>
      <c r="BC11" s="120">
        <v>0.0</v>
      </c>
      <c r="BD11" s="120">
        <v>0.0</v>
      </c>
      <c r="BE11" s="120">
        <v>0.0</v>
      </c>
      <c r="BF11" s="120">
        <v>0.0</v>
      </c>
      <c r="BG11" s="120">
        <v>0.0</v>
      </c>
      <c r="BH11" s="120">
        <v>0.0</v>
      </c>
      <c r="BI11" s="120">
        <v>0.0</v>
      </c>
      <c r="BJ11" s="120">
        <v>0.0</v>
      </c>
      <c r="BK11" s="120">
        <v>0.0</v>
      </c>
      <c r="BL11" s="120">
        <v>0.0</v>
      </c>
      <c r="BM11" s="120">
        <v>0.0</v>
      </c>
      <c r="BN11" s="120">
        <v>0.0</v>
      </c>
      <c r="BO11" s="120">
        <v>0.0</v>
      </c>
      <c r="BP11" s="120">
        <v>0.0</v>
      </c>
      <c r="BQ11" s="120">
        <v>0.0</v>
      </c>
      <c r="BR11" s="120">
        <v>0.0</v>
      </c>
      <c r="BS11" s="120">
        <v>0.0</v>
      </c>
      <c r="BT11" s="120">
        <v>0.0</v>
      </c>
      <c r="BU11" s="120">
        <v>0.0</v>
      </c>
      <c r="BV11" s="120">
        <v>0.0</v>
      </c>
      <c r="BW11" s="120">
        <v>0.0</v>
      </c>
      <c r="BX11" s="120">
        <v>0.0</v>
      </c>
      <c r="BY11" s="120">
        <v>0.0</v>
      </c>
      <c r="BZ11" s="120">
        <v>0.0</v>
      </c>
      <c r="CA11" s="120">
        <v>0.0</v>
      </c>
      <c r="CB11" s="120">
        <v>0.0</v>
      </c>
      <c r="CC11" s="120">
        <v>0.0</v>
      </c>
      <c r="CD11" s="120">
        <v>0.0</v>
      </c>
      <c r="CE11" s="120">
        <v>0.0</v>
      </c>
      <c r="CF11" s="120">
        <v>0.0</v>
      </c>
      <c r="CG11" s="120">
        <v>0.0</v>
      </c>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121">
        <f t="shared" si="3"/>
        <v>0</v>
      </c>
    </row>
    <row r="12" ht="14.25" customHeight="1">
      <c r="A12" s="1">
        <f t="shared" si="5"/>
        <v>3</v>
      </c>
      <c r="B12" s="1" t="str">
        <f>IF('Club Roster-Directory'!B23="","",'Club Roster-Directory'!B23)</f>
        <v>Arellano Jane Colline</v>
      </c>
      <c r="C12" s="61"/>
      <c r="D12" s="1" t="str">
        <f>IF('Club Roster-Directory'!K23="","",'Club Roster-Directory'!K23)</f>
        <v>Yes</v>
      </c>
      <c r="E12" s="35">
        <f t="shared" si="4"/>
        <v>23.5</v>
      </c>
      <c r="F12" s="120">
        <v>0.0</v>
      </c>
      <c r="G12" s="120">
        <v>0.0</v>
      </c>
      <c r="H12" s="120">
        <v>0.0</v>
      </c>
      <c r="I12" s="120">
        <v>0.0</v>
      </c>
      <c r="J12" s="120">
        <v>0.0</v>
      </c>
      <c r="K12" s="120">
        <v>0.0</v>
      </c>
      <c r="L12" s="120">
        <v>0.0</v>
      </c>
      <c r="M12" s="21">
        <v>0.0</v>
      </c>
      <c r="N12" s="21">
        <v>0.0</v>
      </c>
      <c r="O12" s="21">
        <v>0.0</v>
      </c>
      <c r="P12" s="120">
        <v>0.0</v>
      </c>
      <c r="Q12" s="120">
        <v>0.0</v>
      </c>
      <c r="R12" s="120">
        <v>0.0</v>
      </c>
      <c r="S12" s="120">
        <v>0.0</v>
      </c>
      <c r="T12" s="120">
        <v>0.0</v>
      </c>
      <c r="U12" s="120">
        <v>0.0</v>
      </c>
      <c r="V12" s="120">
        <v>0.0</v>
      </c>
      <c r="W12" s="120">
        <v>0.0</v>
      </c>
      <c r="X12" s="120">
        <v>0.0</v>
      </c>
      <c r="Y12" s="120">
        <v>0.0</v>
      </c>
      <c r="Z12" s="120">
        <v>0.0</v>
      </c>
      <c r="AA12" s="120">
        <v>0.0</v>
      </c>
      <c r="AB12" s="120">
        <v>0.0</v>
      </c>
      <c r="AC12" s="120">
        <v>0.0</v>
      </c>
      <c r="AD12" s="120">
        <v>0.0</v>
      </c>
      <c r="AE12" s="120">
        <v>0.0</v>
      </c>
      <c r="AF12" s="120">
        <v>0.0</v>
      </c>
      <c r="AG12" s="120">
        <v>0.0</v>
      </c>
      <c r="AH12" s="120">
        <v>0.0</v>
      </c>
      <c r="AI12" s="120">
        <v>0.0</v>
      </c>
      <c r="AJ12" s="120">
        <v>0.0</v>
      </c>
      <c r="AK12" s="120">
        <v>0.0</v>
      </c>
      <c r="AL12" s="120">
        <v>0.0</v>
      </c>
      <c r="AM12" s="120">
        <v>0.0</v>
      </c>
      <c r="AN12" s="120">
        <v>0.0</v>
      </c>
      <c r="AO12" s="120">
        <v>0.0</v>
      </c>
      <c r="AP12" s="120">
        <v>0.0</v>
      </c>
      <c r="AQ12" s="120">
        <v>0.0</v>
      </c>
      <c r="AR12" s="120">
        <v>0.0</v>
      </c>
      <c r="AS12" s="120">
        <v>0.0</v>
      </c>
      <c r="AT12" s="120">
        <v>0.0</v>
      </c>
      <c r="AU12" s="120">
        <v>0.0</v>
      </c>
      <c r="AV12" s="120">
        <v>0.0</v>
      </c>
      <c r="AW12" s="120">
        <v>0.0</v>
      </c>
      <c r="AX12" s="120">
        <v>0.0</v>
      </c>
      <c r="AY12" s="120">
        <v>0.0</v>
      </c>
      <c r="AZ12" s="120">
        <v>0.0</v>
      </c>
      <c r="BA12" s="120">
        <v>3.0</v>
      </c>
      <c r="BB12" s="120">
        <v>0.0</v>
      </c>
      <c r="BC12" s="120">
        <v>0.0</v>
      </c>
      <c r="BD12" s="120">
        <v>0.0</v>
      </c>
      <c r="BE12" s="120">
        <v>4.0</v>
      </c>
      <c r="BF12" s="120">
        <v>0.0</v>
      </c>
      <c r="BG12" s="120">
        <v>0.0</v>
      </c>
      <c r="BH12" s="120">
        <v>0.0</v>
      </c>
      <c r="BI12" s="120">
        <v>0.0</v>
      </c>
      <c r="BJ12" s="120">
        <v>0.0</v>
      </c>
      <c r="BK12" s="120">
        <v>0.0</v>
      </c>
      <c r="BL12" s="120">
        <v>0.0</v>
      </c>
      <c r="BM12" s="120">
        <v>0.0</v>
      </c>
      <c r="BN12" s="120">
        <v>0.0</v>
      </c>
      <c r="BO12" s="120">
        <v>0.0</v>
      </c>
      <c r="BP12" s="120">
        <v>0.0</v>
      </c>
      <c r="BQ12" s="120">
        <v>0.0</v>
      </c>
      <c r="BR12" s="120">
        <v>0.0</v>
      </c>
      <c r="BS12" s="120">
        <v>0.0</v>
      </c>
      <c r="BT12" s="120">
        <v>0.0</v>
      </c>
      <c r="BU12" s="120">
        <v>0.0</v>
      </c>
      <c r="BV12" s="120">
        <v>0.0</v>
      </c>
      <c r="BW12" s="120">
        <v>0.0</v>
      </c>
      <c r="BX12" s="120">
        <v>0.0</v>
      </c>
      <c r="BY12" s="120">
        <v>0.0</v>
      </c>
      <c r="BZ12" s="120">
        <v>0.0</v>
      </c>
      <c r="CA12" s="120">
        <v>0.0</v>
      </c>
      <c r="CB12" s="120">
        <v>0.0</v>
      </c>
      <c r="CC12" s="120">
        <v>5.5</v>
      </c>
      <c r="CD12" s="120">
        <v>0.0</v>
      </c>
      <c r="CE12" s="120">
        <v>7.0</v>
      </c>
      <c r="CF12" s="120">
        <v>0.0</v>
      </c>
      <c r="CG12" s="120">
        <v>4.0</v>
      </c>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121">
        <f t="shared" si="3"/>
        <v>23.5</v>
      </c>
    </row>
    <row r="13" ht="14.25" customHeight="1">
      <c r="A13" s="1">
        <f t="shared" si="5"/>
        <v>4</v>
      </c>
      <c r="B13" s="1" t="str">
        <f>IF('Club Roster-Directory'!B24="","",'Club Roster-Directory'!B24)</f>
        <v>Arellano-Escobar Lizbeth</v>
      </c>
      <c r="C13" s="61"/>
      <c r="D13" s="1" t="str">
        <f>IF('Club Roster-Directory'!K24="","",'Club Roster-Directory'!K24)</f>
        <v>Yes</v>
      </c>
      <c r="E13" s="35">
        <f>SUM(F13:DL13)</f>
        <v>0</v>
      </c>
      <c r="F13" s="120">
        <v>0.0</v>
      </c>
      <c r="G13" s="120">
        <v>0.0</v>
      </c>
      <c r="H13" s="120">
        <v>0.0</v>
      </c>
      <c r="I13" s="120">
        <v>0.0</v>
      </c>
      <c r="J13" s="120">
        <v>0.0</v>
      </c>
      <c r="K13" s="120">
        <v>0.0</v>
      </c>
      <c r="L13" s="120">
        <v>0.0</v>
      </c>
      <c r="M13" s="120">
        <v>0.0</v>
      </c>
      <c r="N13" s="120">
        <v>0.0</v>
      </c>
      <c r="O13" s="120">
        <v>0.0</v>
      </c>
      <c r="P13" s="120">
        <v>0.0</v>
      </c>
      <c r="Q13" s="120">
        <v>0.0</v>
      </c>
      <c r="R13" s="120">
        <v>0.0</v>
      </c>
      <c r="S13" s="120">
        <v>0.0</v>
      </c>
      <c r="T13" s="120">
        <v>0.0</v>
      </c>
      <c r="U13" s="120">
        <v>0.0</v>
      </c>
      <c r="V13" s="120">
        <v>0.0</v>
      </c>
      <c r="W13" s="120">
        <v>0.0</v>
      </c>
      <c r="X13" s="120">
        <v>0.0</v>
      </c>
      <c r="Y13" s="120">
        <v>0.0</v>
      </c>
      <c r="Z13" s="120">
        <v>0.0</v>
      </c>
      <c r="AA13" s="120">
        <v>0.0</v>
      </c>
      <c r="AB13" s="120">
        <v>0.0</v>
      </c>
      <c r="AC13" s="120">
        <v>0.0</v>
      </c>
      <c r="AD13" s="120">
        <v>0.0</v>
      </c>
      <c r="AE13" s="120">
        <v>0.0</v>
      </c>
      <c r="AF13" s="120">
        <v>0.0</v>
      </c>
      <c r="AG13" s="120">
        <v>0.0</v>
      </c>
      <c r="AH13" s="120">
        <v>0.0</v>
      </c>
      <c r="AI13" s="120">
        <v>0.0</v>
      </c>
      <c r="AJ13" s="120">
        <v>0.0</v>
      </c>
      <c r="AK13" s="120">
        <v>0.0</v>
      </c>
      <c r="AL13" s="120">
        <v>0.0</v>
      </c>
      <c r="AM13" s="120">
        <v>0.0</v>
      </c>
      <c r="AN13" s="120">
        <v>0.0</v>
      </c>
      <c r="AO13" s="120">
        <v>0.0</v>
      </c>
      <c r="AP13" s="120">
        <v>0.0</v>
      </c>
      <c r="AQ13" s="120">
        <v>0.0</v>
      </c>
      <c r="AR13" s="120">
        <v>0.0</v>
      </c>
      <c r="AS13" s="120">
        <v>0.0</v>
      </c>
      <c r="AT13" s="120">
        <v>0.0</v>
      </c>
      <c r="AU13" s="120">
        <v>0.0</v>
      </c>
      <c r="AV13" s="120">
        <v>0.0</v>
      </c>
      <c r="AW13" s="120">
        <v>0.0</v>
      </c>
      <c r="AX13" s="120">
        <v>0.0</v>
      </c>
      <c r="AY13" s="120">
        <v>0.0</v>
      </c>
      <c r="AZ13" s="120">
        <v>0.0</v>
      </c>
      <c r="BA13" s="120">
        <v>0.0</v>
      </c>
      <c r="BB13" s="120">
        <v>0.0</v>
      </c>
      <c r="BC13" s="120">
        <v>0.0</v>
      </c>
      <c r="BD13" s="120">
        <v>0.0</v>
      </c>
      <c r="BE13" s="120">
        <v>0.0</v>
      </c>
      <c r="BF13" s="120">
        <v>0.0</v>
      </c>
      <c r="BG13" s="120">
        <v>0.0</v>
      </c>
      <c r="BH13" s="120">
        <v>0.0</v>
      </c>
      <c r="BI13" s="120">
        <v>0.0</v>
      </c>
      <c r="BJ13" s="120">
        <v>0.0</v>
      </c>
      <c r="BK13" s="120">
        <v>0.0</v>
      </c>
      <c r="BL13" s="120">
        <v>0.0</v>
      </c>
      <c r="BM13" s="120">
        <v>0.0</v>
      </c>
      <c r="BN13" s="120">
        <v>0.0</v>
      </c>
      <c r="BO13" s="120">
        <v>0.0</v>
      </c>
      <c r="BP13" s="120">
        <v>0.0</v>
      </c>
      <c r="BQ13" s="120">
        <v>0.0</v>
      </c>
      <c r="BR13" s="120">
        <v>0.0</v>
      </c>
      <c r="BS13" s="120">
        <v>0.0</v>
      </c>
      <c r="BT13" s="120">
        <v>0.0</v>
      </c>
      <c r="BU13" s="120">
        <v>0.0</v>
      </c>
      <c r="BV13" s="120">
        <v>0.0</v>
      </c>
      <c r="BW13" s="120">
        <v>0.0</v>
      </c>
      <c r="BX13" s="120">
        <v>0.0</v>
      </c>
      <c r="BY13" s="120">
        <v>0.0</v>
      </c>
      <c r="BZ13" s="120">
        <v>0.0</v>
      </c>
      <c r="CA13" s="120">
        <v>0.0</v>
      </c>
      <c r="CB13" s="120">
        <v>0.0</v>
      </c>
      <c r="CC13" s="120">
        <v>0.0</v>
      </c>
      <c r="CD13" s="120">
        <v>0.0</v>
      </c>
      <c r="CE13" s="120">
        <v>0.0</v>
      </c>
      <c r="CF13" s="120">
        <v>0.0</v>
      </c>
      <c r="CG13" s="120">
        <v>0.0</v>
      </c>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121">
        <f t="shared" si="3"/>
        <v>0</v>
      </c>
    </row>
    <row r="14" ht="14.25" customHeight="1">
      <c r="A14" s="1">
        <f t="shared" si="5"/>
        <v>5</v>
      </c>
      <c r="B14" s="1" t="str">
        <f>IF('Club Roster-Directory'!B25="","",'Club Roster-Directory'!B25)</f>
        <v>Auyeung Kristy</v>
      </c>
      <c r="C14" s="61"/>
      <c r="D14" s="1" t="str">
        <f>IF('Club Roster-Directory'!K25="","",'Club Roster-Directory'!K25)</f>
        <v>Yes</v>
      </c>
      <c r="E14" s="35">
        <f t="shared" ref="E14:E21" si="6">DM14</f>
        <v>4</v>
      </c>
      <c r="F14" s="120">
        <v>0.0</v>
      </c>
      <c r="G14" s="120">
        <v>0.0</v>
      </c>
      <c r="H14" s="120">
        <v>0.0</v>
      </c>
      <c r="I14" s="120">
        <v>0.0</v>
      </c>
      <c r="J14" s="120">
        <v>0.0</v>
      </c>
      <c r="K14" s="120">
        <v>0.0</v>
      </c>
      <c r="L14" s="120">
        <v>0.0</v>
      </c>
      <c r="M14" s="21">
        <v>0.0</v>
      </c>
      <c r="N14" s="21">
        <v>0.0</v>
      </c>
      <c r="O14" s="21">
        <v>0.0</v>
      </c>
      <c r="P14" s="120">
        <v>0.0</v>
      </c>
      <c r="Q14" s="120">
        <v>0.0</v>
      </c>
      <c r="R14" s="120">
        <v>0.0</v>
      </c>
      <c r="S14" s="120">
        <v>0.0</v>
      </c>
      <c r="T14" s="120">
        <v>0.0</v>
      </c>
      <c r="U14" s="120">
        <v>0.0</v>
      </c>
      <c r="V14" s="120">
        <v>0.0</v>
      </c>
      <c r="W14" s="120">
        <v>0.0</v>
      </c>
      <c r="X14" s="120">
        <v>0.0</v>
      </c>
      <c r="Y14" s="120">
        <v>0.0</v>
      </c>
      <c r="Z14" s="120">
        <v>0.0</v>
      </c>
      <c r="AA14" s="120">
        <v>0.0</v>
      </c>
      <c r="AB14" s="120">
        <v>0.0</v>
      </c>
      <c r="AC14" s="120">
        <v>0.0</v>
      </c>
      <c r="AD14" s="120">
        <v>0.0</v>
      </c>
      <c r="AE14" s="120">
        <v>0.0</v>
      </c>
      <c r="AF14" s="120">
        <v>0.0</v>
      </c>
      <c r="AG14" s="120">
        <v>0.0</v>
      </c>
      <c r="AH14" s="120">
        <v>0.0</v>
      </c>
      <c r="AI14" s="120">
        <v>0.0</v>
      </c>
      <c r="AJ14" s="120">
        <v>0.0</v>
      </c>
      <c r="AK14" s="120">
        <v>0.0</v>
      </c>
      <c r="AL14" s="120">
        <v>0.0</v>
      </c>
      <c r="AM14" s="120">
        <v>0.0</v>
      </c>
      <c r="AN14" s="120">
        <v>0.0</v>
      </c>
      <c r="AO14" s="120">
        <v>0.0</v>
      </c>
      <c r="AP14" s="120">
        <v>0.0</v>
      </c>
      <c r="AQ14" s="120">
        <v>0.0</v>
      </c>
      <c r="AR14" s="120">
        <v>0.0</v>
      </c>
      <c r="AS14" s="120">
        <v>0.0</v>
      </c>
      <c r="AT14" s="120">
        <v>0.0</v>
      </c>
      <c r="AU14" s="120">
        <v>0.0</v>
      </c>
      <c r="AV14" s="120">
        <v>0.0</v>
      </c>
      <c r="AW14" s="120">
        <v>0.0</v>
      </c>
      <c r="AX14" s="120">
        <v>0.0</v>
      </c>
      <c r="AY14" s="120">
        <v>0.0</v>
      </c>
      <c r="AZ14" s="120">
        <v>0.0</v>
      </c>
      <c r="BA14" s="120">
        <v>0.0</v>
      </c>
      <c r="BB14" s="120">
        <v>0.0</v>
      </c>
      <c r="BC14" s="120">
        <v>0.0</v>
      </c>
      <c r="BD14" s="120">
        <v>0.0</v>
      </c>
      <c r="BE14" s="120">
        <v>0.0</v>
      </c>
      <c r="BF14" s="120">
        <v>0.0</v>
      </c>
      <c r="BG14" s="120">
        <v>0.0</v>
      </c>
      <c r="BH14" s="120">
        <v>0.0</v>
      </c>
      <c r="BI14" s="120">
        <v>0.0</v>
      </c>
      <c r="BJ14" s="120">
        <v>0.0</v>
      </c>
      <c r="BK14" s="120">
        <v>0.0</v>
      </c>
      <c r="BL14" s="120">
        <v>4.0</v>
      </c>
      <c r="BM14" s="120">
        <v>0.0</v>
      </c>
      <c r="BN14" s="120">
        <v>0.0</v>
      </c>
      <c r="BO14" s="120">
        <v>0.0</v>
      </c>
      <c r="BP14" s="120">
        <v>0.0</v>
      </c>
      <c r="BQ14" s="120">
        <v>0.0</v>
      </c>
      <c r="BR14" s="120">
        <v>0.0</v>
      </c>
      <c r="BS14" s="120">
        <v>0.0</v>
      </c>
      <c r="BT14" s="120">
        <v>0.0</v>
      </c>
      <c r="BU14" s="120">
        <v>0.0</v>
      </c>
      <c r="BV14" s="120">
        <v>0.0</v>
      </c>
      <c r="BW14" s="120">
        <v>0.0</v>
      </c>
      <c r="BX14" s="120">
        <v>0.0</v>
      </c>
      <c r="BY14" s="120">
        <v>0.0</v>
      </c>
      <c r="BZ14" s="120">
        <v>0.0</v>
      </c>
      <c r="CA14" s="120">
        <v>0.0</v>
      </c>
      <c r="CB14" s="120">
        <v>0.0</v>
      </c>
      <c r="CC14" s="120">
        <v>0.0</v>
      </c>
      <c r="CD14" s="120">
        <v>0.0</v>
      </c>
      <c r="CE14" s="120">
        <v>0.0</v>
      </c>
      <c r="CF14" s="120">
        <v>0.0</v>
      </c>
      <c r="CG14" s="120">
        <v>0.0</v>
      </c>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121">
        <f t="shared" si="3"/>
        <v>4</v>
      </c>
    </row>
    <row r="15" ht="14.25" customHeight="1">
      <c r="A15" s="1">
        <f t="shared" si="5"/>
        <v>6</v>
      </c>
      <c r="B15" s="1" t="str">
        <f>IF('Club Roster-Directory'!B26="","",'Club Roster-Directory'!B26)</f>
        <v>Basuel Divine Joy</v>
      </c>
      <c r="C15" s="61"/>
      <c r="D15" s="1" t="str">
        <f>IF('Club Roster-Directory'!K26="","",'Club Roster-Directory'!K26)</f>
        <v>Yes</v>
      </c>
      <c r="E15" s="35">
        <f t="shared" si="6"/>
        <v>8</v>
      </c>
      <c r="F15" s="120">
        <v>0.0</v>
      </c>
      <c r="G15" s="120">
        <v>0.0</v>
      </c>
      <c r="H15" s="120">
        <v>0.0</v>
      </c>
      <c r="I15" s="120">
        <v>0.0</v>
      </c>
      <c r="J15" s="120">
        <v>0.0</v>
      </c>
      <c r="K15" s="120">
        <v>0.0</v>
      </c>
      <c r="L15" s="120">
        <v>0.0</v>
      </c>
      <c r="M15" s="21">
        <v>0.0</v>
      </c>
      <c r="N15" s="21">
        <v>0.0</v>
      </c>
      <c r="O15" s="21">
        <v>0.0</v>
      </c>
      <c r="P15" s="120">
        <v>0.0</v>
      </c>
      <c r="Q15" s="120">
        <v>0.0</v>
      </c>
      <c r="R15" s="120">
        <v>0.0</v>
      </c>
      <c r="S15" s="120">
        <v>0.0</v>
      </c>
      <c r="T15" s="120">
        <v>0.0</v>
      </c>
      <c r="U15" s="120">
        <v>0.0</v>
      </c>
      <c r="V15" s="120">
        <v>0.0</v>
      </c>
      <c r="W15" s="120">
        <v>0.0</v>
      </c>
      <c r="X15" s="120">
        <v>0.0</v>
      </c>
      <c r="Y15" s="120">
        <v>0.0</v>
      </c>
      <c r="Z15" s="120">
        <v>0.0</v>
      </c>
      <c r="AA15" s="120">
        <v>0.0</v>
      </c>
      <c r="AB15" s="120">
        <v>0.0</v>
      </c>
      <c r="AC15" s="120">
        <v>0.0</v>
      </c>
      <c r="AD15" s="120">
        <v>0.0</v>
      </c>
      <c r="AE15" s="120">
        <v>0.0</v>
      </c>
      <c r="AF15" s="120">
        <v>0.0</v>
      </c>
      <c r="AG15" s="120">
        <v>0.0</v>
      </c>
      <c r="AH15" s="120">
        <v>0.0</v>
      </c>
      <c r="AI15" s="120">
        <v>0.0</v>
      </c>
      <c r="AJ15" s="120">
        <v>0.0</v>
      </c>
      <c r="AK15" s="120">
        <v>0.0</v>
      </c>
      <c r="AL15" s="120">
        <v>0.0</v>
      </c>
      <c r="AM15" s="120">
        <v>0.0</v>
      </c>
      <c r="AN15" s="120">
        <v>0.0</v>
      </c>
      <c r="AO15" s="120">
        <v>0.0</v>
      </c>
      <c r="AP15" s="120">
        <v>0.0</v>
      </c>
      <c r="AQ15" s="120">
        <v>0.0</v>
      </c>
      <c r="AR15" s="120">
        <v>0.0</v>
      </c>
      <c r="AS15" s="120">
        <v>0.0</v>
      </c>
      <c r="AT15" s="120">
        <v>0.0</v>
      </c>
      <c r="AU15" s="120">
        <v>0.0</v>
      </c>
      <c r="AV15" s="120">
        <v>0.0</v>
      </c>
      <c r="AW15" s="120">
        <v>0.0</v>
      </c>
      <c r="AX15" s="120">
        <v>0.0</v>
      </c>
      <c r="AY15" s="120">
        <v>0.0</v>
      </c>
      <c r="AZ15" s="120">
        <v>0.0</v>
      </c>
      <c r="BA15" s="120">
        <v>0.0</v>
      </c>
      <c r="BB15" s="120">
        <v>0.0</v>
      </c>
      <c r="BC15" s="120">
        <v>0.0</v>
      </c>
      <c r="BD15" s="120">
        <v>0.0</v>
      </c>
      <c r="BE15" s="120">
        <v>4.0</v>
      </c>
      <c r="BF15" s="120">
        <v>0.0</v>
      </c>
      <c r="BG15" s="120">
        <v>0.0</v>
      </c>
      <c r="BH15" s="120">
        <v>0.0</v>
      </c>
      <c r="BI15" s="120">
        <v>0.0</v>
      </c>
      <c r="BJ15" s="120">
        <v>0.0</v>
      </c>
      <c r="BK15" s="120">
        <v>4.0</v>
      </c>
      <c r="BL15" s="120">
        <v>0.0</v>
      </c>
      <c r="BM15" s="120">
        <v>0.0</v>
      </c>
      <c r="BN15" s="120">
        <v>0.0</v>
      </c>
      <c r="BO15" s="120">
        <v>0.0</v>
      </c>
      <c r="BP15" s="120">
        <v>0.0</v>
      </c>
      <c r="BQ15" s="120">
        <v>0.0</v>
      </c>
      <c r="BR15" s="120">
        <v>0.0</v>
      </c>
      <c r="BS15" s="120">
        <v>0.0</v>
      </c>
      <c r="BT15" s="120">
        <v>0.0</v>
      </c>
      <c r="BU15" s="120">
        <v>0.0</v>
      </c>
      <c r="BV15" s="120">
        <v>0.0</v>
      </c>
      <c r="BW15" s="120">
        <v>0.0</v>
      </c>
      <c r="BX15" s="120">
        <v>0.0</v>
      </c>
      <c r="BY15" s="120">
        <v>0.0</v>
      </c>
      <c r="BZ15" s="120">
        <v>0.0</v>
      </c>
      <c r="CA15" s="120">
        <v>0.0</v>
      </c>
      <c r="CB15" s="120">
        <v>0.0</v>
      </c>
      <c r="CC15" s="120">
        <v>0.0</v>
      </c>
      <c r="CD15" s="120">
        <v>0.0</v>
      </c>
      <c r="CE15" s="120">
        <v>0.0</v>
      </c>
      <c r="CF15" s="120">
        <v>0.0</v>
      </c>
      <c r="CG15" s="120">
        <v>0.0</v>
      </c>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121">
        <f t="shared" si="3"/>
        <v>8</v>
      </c>
    </row>
    <row r="16" ht="14.25" customHeight="1">
      <c r="A16" s="1">
        <f t="shared" si="5"/>
        <v>7</v>
      </c>
      <c r="B16" s="1" t="str">
        <f>IF('Club Roster-Directory'!B27="","",'Club Roster-Directory'!B27)</f>
        <v>Berber Anthoni</v>
      </c>
      <c r="C16" s="61"/>
      <c r="D16" s="1" t="str">
        <f>IF('Club Roster-Directory'!K27="","",'Club Roster-Directory'!K27)</f>
        <v>Yes</v>
      </c>
      <c r="E16" s="35">
        <f t="shared" si="6"/>
        <v>6</v>
      </c>
      <c r="F16" s="120">
        <v>0.0</v>
      </c>
      <c r="G16" s="120">
        <v>0.0</v>
      </c>
      <c r="H16" s="120">
        <v>0.0</v>
      </c>
      <c r="I16" s="120">
        <v>0.0</v>
      </c>
      <c r="J16" s="120">
        <v>0.0</v>
      </c>
      <c r="K16" s="120">
        <v>0.0</v>
      </c>
      <c r="L16" s="120">
        <v>0.0</v>
      </c>
      <c r="M16" s="120">
        <v>0.0</v>
      </c>
      <c r="N16" s="120">
        <v>0.0</v>
      </c>
      <c r="O16" s="120">
        <v>0.0</v>
      </c>
      <c r="P16" s="120">
        <v>0.0</v>
      </c>
      <c r="Q16" s="120">
        <v>0.0</v>
      </c>
      <c r="R16" s="120">
        <v>0.0</v>
      </c>
      <c r="S16" s="120">
        <v>0.0</v>
      </c>
      <c r="T16" s="120">
        <v>0.0</v>
      </c>
      <c r="U16" s="120">
        <v>0.0</v>
      </c>
      <c r="V16" s="120">
        <v>0.0</v>
      </c>
      <c r="W16" s="120">
        <v>0.0</v>
      </c>
      <c r="X16" s="120">
        <v>0.0</v>
      </c>
      <c r="Y16" s="120">
        <v>0.0</v>
      </c>
      <c r="Z16" s="120">
        <v>0.0</v>
      </c>
      <c r="AA16" s="120">
        <v>0.0</v>
      </c>
      <c r="AB16" s="120">
        <v>0.0</v>
      </c>
      <c r="AC16" s="120">
        <v>0.0</v>
      </c>
      <c r="AD16" s="120">
        <v>0.0</v>
      </c>
      <c r="AE16" s="120">
        <v>0.0</v>
      </c>
      <c r="AF16" s="120">
        <v>0.0</v>
      </c>
      <c r="AG16" s="120">
        <v>0.0</v>
      </c>
      <c r="AH16" s="120">
        <v>0.0</v>
      </c>
      <c r="AI16" s="120">
        <v>0.0</v>
      </c>
      <c r="AJ16" s="120">
        <v>0.0</v>
      </c>
      <c r="AK16" s="120">
        <v>0.0</v>
      </c>
      <c r="AL16" s="120">
        <v>0.0</v>
      </c>
      <c r="AM16" s="120">
        <v>0.0</v>
      </c>
      <c r="AN16" s="120">
        <v>0.0</v>
      </c>
      <c r="AO16" s="120">
        <v>0.0</v>
      </c>
      <c r="AP16" s="120">
        <v>0.0</v>
      </c>
      <c r="AQ16" s="120">
        <v>0.0</v>
      </c>
      <c r="AR16" s="120">
        <v>0.0</v>
      </c>
      <c r="AS16" s="120">
        <v>0.0</v>
      </c>
      <c r="AT16" s="120">
        <v>0.0</v>
      </c>
      <c r="AU16" s="120">
        <v>0.0</v>
      </c>
      <c r="AV16" s="120">
        <v>0.0</v>
      </c>
      <c r="AW16" s="120">
        <v>0.0</v>
      </c>
      <c r="AX16" s="120">
        <v>0.0</v>
      </c>
      <c r="AY16" s="120">
        <v>0.0</v>
      </c>
      <c r="AZ16" s="120">
        <v>0.0</v>
      </c>
      <c r="BA16" s="120">
        <v>0.0</v>
      </c>
      <c r="BB16" s="120">
        <v>0.0</v>
      </c>
      <c r="BC16" s="120">
        <v>0.0</v>
      </c>
      <c r="BD16" s="120">
        <v>0.0</v>
      </c>
      <c r="BE16" s="120">
        <v>0.0</v>
      </c>
      <c r="BF16" s="120">
        <v>0.0</v>
      </c>
      <c r="BG16" s="120">
        <v>0.0</v>
      </c>
      <c r="BH16" s="120">
        <v>0.0</v>
      </c>
      <c r="BI16" s="120">
        <v>0.0</v>
      </c>
      <c r="BJ16" s="120">
        <v>0.0</v>
      </c>
      <c r="BK16" s="120">
        <v>0.0</v>
      </c>
      <c r="BL16" s="120">
        <v>6.0</v>
      </c>
      <c r="BM16" s="120">
        <v>0.0</v>
      </c>
      <c r="BN16" s="120">
        <v>0.0</v>
      </c>
      <c r="BO16" s="120">
        <v>0.0</v>
      </c>
      <c r="BP16" s="120">
        <v>0.0</v>
      </c>
      <c r="BQ16" s="120">
        <v>0.0</v>
      </c>
      <c r="BR16" s="120">
        <v>0.0</v>
      </c>
      <c r="BS16" s="120">
        <v>0.0</v>
      </c>
      <c r="BT16" s="120">
        <v>0.0</v>
      </c>
      <c r="BU16" s="120">
        <v>0.0</v>
      </c>
      <c r="BV16" s="120">
        <v>0.0</v>
      </c>
      <c r="BW16" s="120">
        <v>0.0</v>
      </c>
      <c r="BX16" s="120">
        <v>0.0</v>
      </c>
      <c r="BY16" s="120">
        <v>0.0</v>
      </c>
      <c r="BZ16" s="120">
        <v>0.0</v>
      </c>
      <c r="CA16" s="120">
        <v>0.0</v>
      </c>
      <c r="CB16" s="120">
        <v>0.0</v>
      </c>
      <c r="CC16" s="120">
        <v>0.0</v>
      </c>
      <c r="CD16" s="120">
        <v>0.0</v>
      </c>
      <c r="CE16" s="120">
        <v>0.0</v>
      </c>
      <c r="CF16" s="120">
        <v>0.0</v>
      </c>
      <c r="CG16" s="120">
        <v>0.0</v>
      </c>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121">
        <f t="shared" si="3"/>
        <v>6</v>
      </c>
    </row>
    <row r="17" ht="14.25" customHeight="1">
      <c r="A17" s="1">
        <f t="shared" si="5"/>
        <v>8</v>
      </c>
      <c r="B17" s="1" t="str">
        <f>IF('Club Roster-Directory'!B28="","",'Club Roster-Directory'!B28)</f>
        <v>Bharadwaj Prantik</v>
      </c>
      <c r="C17" s="61"/>
      <c r="D17" s="1" t="str">
        <f>IF('Club Roster-Directory'!K28="","",'Club Roster-Directory'!K28)</f>
        <v>Yes</v>
      </c>
      <c r="E17" s="35">
        <f t="shared" si="6"/>
        <v>30</v>
      </c>
      <c r="F17" s="120">
        <v>0.0</v>
      </c>
      <c r="G17" s="120">
        <v>0.0</v>
      </c>
      <c r="H17" s="120">
        <v>0.0</v>
      </c>
      <c r="I17" s="120">
        <v>0.0</v>
      </c>
      <c r="J17" s="120">
        <v>9.0</v>
      </c>
      <c r="K17" s="120">
        <v>0.0</v>
      </c>
      <c r="L17" s="120">
        <v>0.0</v>
      </c>
      <c r="M17" s="21">
        <v>0.0</v>
      </c>
      <c r="N17" s="120">
        <v>0.0</v>
      </c>
      <c r="O17" s="21">
        <v>0.0</v>
      </c>
      <c r="P17" s="120">
        <v>0.0</v>
      </c>
      <c r="Q17" s="120">
        <v>0.0</v>
      </c>
      <c r="R17" s="120">
        <v>0.0</v>
      </c>
      <c r="S17" s="120">
        <v>0.0</v>
      </c>
      <c r="T17" s="120">
        <v>0.0</v>
      </c>
      <c r="U17" s="120">
        <v>0.0</v>
      </c>
      <c r="V17" s="120">
        <v>0.0</v>
      </c>
      <c r="W17" s="120">
        <v>0.0</v>
      </c>
      <c r="X17" s="120">
        <v>10.5</v>
      </c>
      <c r="Y17" s="120">
        <v>0.0</v>
      </c>
      <c r="Z17" s="120">
        <v>0.0</v>
      </c>
      <c r="AA17" s="120">
        <v>0.0</v>
      </c>
      <c r="AB17" s="120">
        <v>0.0</v>
      </c>
      <c r="AC17" s="120">
        <v>0.0</v>
      </c>
      <c r="AD17" s="120">
        <v>0.0</v>
      </c>
      <c r="AE17" s="120">
        <v>0.0</v>
      </c>
      <c r="AF17" s="120">
        <v>0.0</v>
      </c>
      <c r="AG17" s="120">
        <v>0.0</v>
      </c>
      <c r="AH17" s="120">
        <v>0.0</v>
      </c>
      <c r="AI17" s="120">
        <v>0.0</v>
      </c>
      <c r="AJ17" s="120">
        <v>0.0</v>
      </c>
      <c r="AK17" s="120">
        <v>0.0</v>
      </c>
      <c r="AL17" s="120">
        <v>2.0</v>
      </c>
      <c r="AM17" s="120">
        <v>0.0</v>
      </c>
      <c r="AN17" s="120">
        <v>0.0</v>
      </c>
      <c r="AO17" s="120">
        <v>0.0</v>
      </c>
      <c r="AP17" s="120">
        <v>0.0</v>
      </c>
      <c r="AQ17" s="120">
        <v>0.0</v>
      </c>
      <c r="AR17" s="120">
        <v>0.0</v>
      </c>
      <c r="AS17" s="120">
        <v>0.0</v>
      </c>
      <c r="AT17" s="120">
        <v>0.0</v>
      </c>
      <c r="AU17" s="120">
        <v>0.0</v>
      </c>
      <c r="AV17" s="120">
        <v>0.0</v>
      </c>
      <c r="AW17" s="120">
        <v>0.0</v>
      </c>
      <c r="AX17" s="120">
        <v>0.0</v>
      </c>
      <c r="AY17" s="120">
        <v>0.0</v>
      </c>
      <c r="AZ17" s="120">
        <v>0.0</v>
      </c>
      <c r="BA17" s="120">
        <v>0.0</v>
      </c>
      <c r="BB17" s="120">
        <v>0.0</v>
      </c>
      <c r="BC17" s="120">
        <v>1.5</v>
      </c>
      <c r="BD17" s="120">
        <v>0.0</v>
      </c>
      <c r="BE17" s="120">
        <v>0.0</v>
      </c>
      <c r="BF17" s="120">
        <v>0.0</v>
      </c>
      <c r="BG17" s="120">
        <v>0.0</v>
      </c>
      <c r="BH17" s="120">
        <v>0.0</v>
      </c>
      <c r="BI17" s="120">
        <v>0.0</v>
      </c>
      <c r="BJ17" s="120">
        <v>0.0</v>
      </c>
      <c r="BK17" s="120">
        <v>7.0</v>
      </c>
      <c r="BL17" s="120">
        <v>0.0</v>
      </c>
      <c r="BM17" s="120">
        <v>0.0</v>
      </c>
      <c r="BN17" s="120">
        <v>0.0</v>
      </c>
      <c r="BO17" s="120">
        <v>0.0</v>
      </c>
      <c r="BP17" s="120">
        <v>0.0</v>
      </c>
      <c r="BQ17" s="120">
        <v>0.0</v>
      </c>
      <c r="BR17" s="120">
        <v>0.0</v>
      </c>
      <c r="BS17" s="120">
        <v>0.0</v>
      </c>
      <c r="BT17" s="120">
        <v>0.0</v>
      </c>
      <c r="BU17" s="120">
        <v>0.0</v>
      </c>
      <c r="BV17" s="120">
        <v>0.0</v>
      </c>
      <c r="BW17" s="120">
        <v>0.0</v>
      </c>
      <c r="BX17" s="120">
        <v>0.0</v>
      </c>
      <c r="BY17" s="120">
        <v>0.0</v>
      </c>
      <c r="BZ17" s="120">
        <v>0.0</v>
      </c>
      <c r="CA17" s="120">
        <v>0.0</v>
      </c>
      <c r="CB17" s="120">
        <v>0.0</v>
      </c>
      <c r="CC17" s="120">
        <v>0.0</v>
      </c>
      <c r="CD17" s="120">
        <v>0.0</v>
      </c>
      <c r="CE17" s="120">
        <v>0.0</v>
      </c>
      <c r="CF17" s="120">
        <v>0.0</v>
      </c>
      <c r="CG17" s="120">
        <v>0.0</v>
      </c>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121">
        <f t="shared" si="3"/>
        <v>30</v>
      </c>
    </row>
    <row r="18" ht="14.25" customHeight="1">
      <c r="A18" s="1">
        <f t="shared" si="5"/>
        <v>9</v>
      </c>
      <c r="B18" s="1" t="str">
        <f>IF('Club Roster-Directory'!B29="","",'Club Roster-Directory'!B29)</f>
        <v>Bongcaron Mikaela</v>
      </c>
      <c r="C18" s="61"/>
      <c r="D18" s="1" t="str">
        <f>IF('Club Roster-Directory'!K29="","",'Club Roster-Directory'!K29)</f>
        <v>Yes</v>
      </c>
      <c r="E18" s="35">
        <f t="shared" si="6"/>
        <v>25.5</v>
      </c>
      <c r="F18" s="120">
        <v>0.0</v>
      </c>
      <c r="G18" s="120">
        <v>0.0</v>
      </c>
      <c r="H18" s="120">
        <v>0.0</v>
      </c>
      <c r="I18" s="120">
        <v>4.5</v>
      </c>
      <c r="J18" s="120">
        <v>7.5</v>
      </c>
      <c r="K18" s="120">
        <v>0.0</v>
      </c>
      <c r="L18" s="120">
        <v>0.0</v>
      </c>
      <c r="M18" s="21">
        <v>0.0</v>
      </c>
      <c r="N18" s="21">
        <v>0.0</v>
      </c>
      <c r="O18" s="21">
        <v>0.0</v>
      </c>
      <c r="P18" s="120">
        <v>0.0</v>
      </c>
      <c r="Q18" s="120">
        <v>0.0</v>
      </c>
      <c r="R18" s="120">
        <v>0.0</v>
      </c>
      <c r="S18" s="120">
        <v>0.0</v>
      </c>
      <c r="T18" s="120">
        <v>0.0</v>
      </c>
      <c r="U18" s="120">
        <v>0.0</v>
      </c>
      <c r="V18" s="120">
        <v>0.0</v>
      </c>
      <c r="W18" s="120">
        <v>0.0</v>
      </c>
      <c r="X18" s="120">
        <v>0.0</v>
      </c>
      <c r="Y18" s="120">
        <v>0.0</v>
      </c>
      <c r="Z18" s="120">
        <v>0.0</v>
      </c>
      <c r="AA18" s="120">
        <v>0.0</v>
      </c>
      <c r="AB18" s="120">
        <v>0.0</v>
      </c>
      <c r="AC18" s="120">
        <v>0.0</v>
      </c>
      <c r="AD18" s="120">
        <v>0.0</v>
      </c>
      <c r="AE18" s="120">
        <v>0.0</v>
      </c>
      <c r="AF18" s="120">
        <v>0.0</v>
      </c>
      <c r="AG18" s="120">
        <v>0.0</v>
      </c>
      <c r="AH18" s="120">
        <v>0.0</v>
      </c>
      <c r="AI18" s="120">
        <v>0.0</v>
      </c>
      <c r="AJ18" s="120">
        <v>0.0</v>
      </c>
      <c r="AK18" s="120">
        <v>0.0</v>
      </c>
      <c r="AL18" s="120">
        <v>0.0</v>
      </c>
      <c r="AM18" s="120">
        <v>0.0</v>
      </c>
      <c r="AN18" s="120">
        <v>0.0</v>
      </c>
      <c r="AO18" s="120">
        <v>0.0</v>
      </c>
      <c r="AP18" s="120">
        <v>0.0</v>
      </c>
      <c r="AQ18" s="120">
        <v>0.0</v>
      </c>
      <c r="AR18" s="120">
        <v>0.0</v>
      </c>
      <c r="AS18" s="120">
        <v>0.0</v>
      </c>
      <c r="AT18" s="120">
        <v>0.0</v>
      </c>
      <c r="AU18" s="120">
        <v>0.0</v>
      </c>
      <c r="AV18" s="120">
        <v>0.0</v>
      </c>
      <c r="AW18" s="120">
        <v>0.0</v>
      </c>
      <c r="AX18" s="120">
        <v>0.0</v>
      </c>
      <c r="AY18" s="120">
        <v>0.0</v>
      </c>
      <c r="AZ18" s="120">
        <v>0.0</v>
      </c>
      <c r="BA18" s="120">
        <v>0.0</v>
      </c>
      <c r="BB18" s="120">
        <v>0.0</v>
      </c>
      <c r="BC18" s="120">
        <v>0.0</v>
      </c>
      <c r="BD18" s="120">
        <v>0.0</v>
      </c>
      <c r="BE18" s="120">
        <v>0.0</v>
      </c>
      <c r="BF18" s="120">
        <v>0.0</v>
      </c>
      <c r="BG18" s="120">
        <v>0.0</v>
      </c>
      <c r="BH18" s="120">
        <v>0.0</v>
      </c>
      <c r="BI18" s="120">
        <v>0.0</v>
      </c>
      <c r="BJ18" s="120">
        <v>0.0</v>
      </c>
      <c r="BK18" s="120">
        <v>0.0</v>
      </c>
      <c r="BL18" s="120">
        <v>5.0</v>
      </c>
      <c r="BM18" s="120">
        <v>0.0</v>
      </c>
      <c r="BN18" s="120">
        <v>0.0</v>
      </c>
      <c r="BO18" s="120">
        <v>0.0</v>
      </c>
      <c r="BP18" s="120">
        <v>0.0</v>
      </c>
      <c r="BQ18" s="120">
        <v>0.0</v>
      </c>
      <c r="BR18" s="120">
        <v>0.0</v>
      </c>
      <c r="BS18" s="120">
        <v>0.0</v>
      </c>
      <c r="BT18" s="120">
        <v>0.0</v>
      </c>
      <c r="BU18" s="120">
        <v>0.0</v>
      </c>
      <c r="BV18" s="120">
        <v>0.0</v>
      </c>
      <c r="BW18" s="120">
        <v>0.0</v>
      </c>
      <c r="BX18" s="120">
        <v>0.0</v>
      </c>
      <c r="BY18" s="120">
        <v>0.0</v>
      </c>
      <c r="BZ18" s="120">
        <v>0.0</v>
      </c>
      <c r="CA18" s="120">
        <v>0.0</v>
      </c>
      <c r="CB18" s="120">
        <v>0.0</v>
      </c>
      <c r="CC18" s="120">
        <v>0.0</v>
      </c>
      <c r="CD18" s="120">
        <v>0.0</v>
      </c>
      <c r="CE18" s="120">
        <v>0.0</v>
      </c>
      <c r="CF18" s="120">
        <v>8.5</v>
      </c>
      <c r="CG18" s="120">
        <v>0.0</v>
      </c>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121">
        <f t="shared" si="3"/>
        <v>25.5</v>
      </c>
    </row>
    <row r="19" ht="14.25" customHeight="1">
      <c r="A19" s="1">
        <f t="shared" si="5"/>
        <v>10</v>
      </c>
      <c r="B19" s="1" t="str">
        <f>IF('Club Roster-Directory'!B30="","",'Club Roster-Directory'!B30)</f>
        <v>Caluza Nathalia</v>
      </c>
      <c r="C19" s="61"/>
      <c r="D19" s="1" t="str">
        <f>IF('Club Roster-Directory'!K30="","",'Club Roster-Directory'!K30)</f>
        <v>Yes</v>
      </c>
      <c r="E19" s="35">
        <f t="shared" si="6"/>
        <v>26.5</v>
      </c>
      <c r="F19" s="120">
        <v>0.0</v>
      </c>
      <c r="G19" s="120">
        <v>0.0</v>
      </c>
      <c r="H19" s="120">
        <v>8.0</v>
      </c>
      <c r="I19" s="120">
        <v>5.0</v>
      </c>
      <c r="J19" s="120">
        <v>8.5</v>
      </c>
      <c r="K19" s="120">
        <v>0.0</v>
      </c>
      <c r="L19" s="120">
        <v>0.0</v>
      </c>
      <c r="M19" s="21">
        <v>0.0</v>
      </c>
      <c r="N19" s="21">
        <v>0.0</v>
      </c>
      <c r="O19" s="21">
        <v>0.0</v>
      </c>
      <c r="P19" s="120">
        <v>0.0</v>
      </c>
      <c r="Q19" s="120">
        <v>0.0</v>
      </c>
      <c r="R19" s="120">
        <v>0.0</v>
      </c>
      <c r="S19" s="120">
        <v>0.0</v>
      </c>
      <c r="T19" s="120">
        <v>0.0</v>
      </c>
      <c r="U19" s="120">
        <v>0.0</v>
      </c>
      <c r="V19" s="120">
        <v>0.0</v>
      </c>
      <c r="W19" s="120">
        <v>0.0</v>
      </c>
      <c r="X19" s="120">
        <v>0.0</v>
      </c>
      <c r="Y19" s="120">
        <v>0.0</v>
      </c>
      <c r="Z19" s="120">
        <v>0.0</v>
      </c>
      <c r="AA19" s="120">
        <v>0.0</v>
      </c>
      <c r="AB19" s="120">
        <v>0.0</v>
      </c>
      <c r="AC19" s="120">
        <v>0.0</v>
      </c>
      <c r="AD19" s="120">
        <v>0.0</v>
      </c>
      <c r="AE19" s="120">
        <v>0.0</v>
      </c>
      <c r="AF19" s="120">
        <v>0.0</v>
      </c>
      <c r="AG19" s="120">
        <v>0.0</v>
      </c>
      <c r="AH19" s="120">
        <v>0.0</v>
      </c>
      <c r="AI19" s="120">
        <v>0.0</v>
      </c>
      <c r="AJ19" s="120">
        <v>0.0</v>
      </c>
      <c r="AK19" s="120">
        <v>0.0</v>
      </c>
      <c r="AL19" s="120">
        <v>0.0</v>
      </c>
      <c r="AM19" s="120">
        <v>0.0</v>
      </c>
      <c r="AN19" s="120">
        <v>0.0</v>
      </c>
      <c r="AO19" s="120">
        <v>0.0</v>
      </c>
      <c r="AP19" s="120">
        <v>0.0</v>
      </c>
      <c r="AQ19" s="120">
        <v>0.0</v>
      </c>
      <c r="AR19" s="120">
        <v>0.0</v>
      </c>
      <c r="AS19" s="120">
        <v>0.0</v>
      </c>
      <c r="AT19" s="120">
        <v>0.0</v>
      </c>
      <c r="AU19" s="120">
        <v>0.0</v>
      </c>
      <c r="AV19" s="120">
        <v>0.0</v>
      </c>
      <c r="AW19" s="120">
        <v>0.0</v>
      </c>
      <c r="AX19" s="120">
        <v>0.0</v>
      </c>
      <c r="AY19" s="120">
        <v>0.0</v>
      </c>
      <c r="AZ19" s="120">
        <v>0.0</v>
      </c>
      <c r="BA19" s="120">
        <v>0.0</v>
      </c>
      <c r="BB19" s="120">
        <v>0.0</v>
      </c>
      <c r="BC19" s="120">
        <v>0.0</v>
      </c>
      <c r="BD19" s="120">
        <v>0.0</v>
      </c>
      <c r="BE19" s="120">
        <v>0.0</v>
      </c>
      <c r="BF19" s="120">
        <v>0.0</v>
      </c>
      <c r="BG19" s="120">
        <v>5.0</v>
      </c>
      <c r="BH19" s="120">
        <v>0.0</v>
      </c>
      <c r="BI19" s="120">
        <v>0.0</v>
      </c>
      <c r="BJ19" s="120">
        <v>0.0</v>
      </c>
      <c r="BK19" s="120">
        <v>0.0</v>
      </c>
      <c r="BL19" s="120">
        <v>0.0</v>
      </c>
      <c r="BM19" s="120">
        <v>0.0</v>
      </c>
      <c r="BN19" s="120">
        <v>0.0</v>
      </c>
      <c r="BO19" s="120">
        <v>0.0</v>
      </c>
      <c r="BP19" s="120">
        <v>0.0</v>
      </c>
      <c r="BQ19" s="120">
        <v>0.0</v>
      </c>
      <c r="BR19" s="120">
        <v>0.0</v>
      </c>
      <c r="BS19" s="120">
        <v>0.0</v>
      </c>
      <c r="BT19" s="120">
        <v>0.0</v>
      </c>
      <c r="BU19" s="120">
        <v>0.0</v>
      </c>
      <c r="BV19" s="120">
        <v>0.0</v>
      </c>
      <c r="BW19" s="120">
        <v>0.0</v>
      </c>
      <c r="BX19" s="120">
        <v>0.0</v>
      </c>
      <c r="BY19" s="120">
        <v>0.0</v>
      </c>
      <c r="BZ19" s="120">
        <v>0.0</v>
      </c>
      <c r="CA19" s="120">
        <v>0.0</v>
      </c>
      <c r="CB19" s="120">
        <v>0.0</v>
      </c>
      <c r="CC19" s="120">
        <v>0.0</v>
      </c>
      <c r="CD19" s="120">
        <v>0.0</v>
      </c>
      <c r="CE19" s="120">
        <v>0.0</v>
      </c>
      <c r="CF19" s="120">
        <v>0.0</v>
      </c>
      <c r="CG19" s="120">
        <v>0.0</v>
      </c>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121">
        <f t="shared" si="3"/>
        <v>26.5</v>
      </c>
    </row>
    <row r="20" ht="14.25" customHeight="1">
      <c r="A20" s="1">
        <f t="shared" si="5"/>
        <v>11</v>
      </c>
      <c r="B20" s="1" t="str">
        <f>IF('Club Roster-Directory'!B31="","",'Club Roster-Directory'!B31)</f>
        <v>Caslib Kenneth</v>
      </c>
      <c r="C20" s="61"/>
      <c r="D20" s="1" t="str">
        <f>IF('Club Roster-Directory'!K31="","",'Club Roster-Directory'!K31)</f>
        <v>Yes</v>
      </c>
      <c r="E20" s="35">
        <f t="shared" si="6"/>
        <v>13.5</v>
      </c>
      <c r="F20" s="120">
        <v>0.0</v>
      </c>
      <c r="G20" s="120">
        <v>0.0</v>
      </c>
      <c r="H20" s="120">
        <v>0.0</v>
      </c>
      <c r="I20" s="120">
        <v>0.0</v>
      </c>
      <c r="J20" s="120">
        <v>0.0</v>
      </c>
      <c r="K20" s="120">
        <v>0.0</v>
      </c>
      <c r="L20" s="120">
        <v>0.0</v>
      </c>
      <c r="M20" s="21">
        <v>0.0</v>
      </c>
      <c r="N20" s="21">
        <v>0.0</v>
      </c>
      <c r="O20" s="21">
        <v>0.0</v>
      </c>
      <c r="P20" s="120">
        <v>0.0</v>
      </c>
      <c r="Q20" s="120">
        <v>0.0</v>
      </c>
      <c r="R20" s="120">
        <v>0.0</v>
      </c>
      <c r="S20" s="120">
        <v>0.0</v>
      </c>
      <c r="T20" s="120">
        <v>0.0</v>
      </c>
      <c r="U20" s="120">
        <v>0.0</v>
      </c>
      <c r="V20" s="120">
        <v>0.0</v>
      </c>
      <c r="W20" s="120">
        <v>0.0</v>
      </c>
      <c r="X20" s="120">
        <v>0.0</v>
      </c>
      <c r="Y20" s="120">
        <v>0.0</v>
      </c>
      <c r="Z20" s="120">
        <v>0.0</v>
      </c>
      <c r="AA20" s="120">
        <v>0.0</v>
      </c>
      <c r="AB20" s="120">
        <v>0.0</v>
      </c>
      <c r="AC20" s="120">
        <v>0.0</v>
      </c>
      <c r="AD20" s="120">
        <v>0.0</v>
      </c>
      <c r="AE20" s="120">
        <v>0.0</v>
      </c>
      <c r="AF20" s="120">
        <v>0.0</v>
      </c>
      <c r="AG20" s="120">
        <v>0.0</v>
      </c>
      <c r="AH20" s="120">
        <v>0.0</v>
      </c>
      <c r="AI20" s="120">
        <v>0.0</v>
      </c>
      <c r="AJ20" s="120">
        <v>0.0</v>
      </c>
      <c r="AK20" s="120">
        <v>0.0</v>
      </c>
      <c r="AL20" s="120">
        <v>0.0</v>
      </c>
      <c r="AM20" s="120">
        <v>0.0</v>
      </c>
      <c r="AN20" s="120">
        <v>0.0</v>
      </c>
      <c r="AO20" s="120">
        <v>0.0</v>
      </c>
      <c r="AP20" s="120">
        <v>0.0</v>
      </c>
      <c r="AQ20" s="120">
        <v>0.0</v>
      </c>
      <c r="AR20" s="120">
        <v>0.0</v>
      </c>
      <c r="AS20" s="120">
        <v>0.0</v>
      </c>
      <c r="AT20" s="120">
        <v>0.0</v>
      </c>
      <c r="AU20" s="120">
        <v>0.0</v>
      </c>
      <c r="AV20" s="120">
        <v>0.0</v>
      </c>
      <c r="AW20" s="120">
        <v>0.0</v>
      </c>
      <c r="AX20" s="120">
        <v>0.0</v>
      </c>
      <c r="AY20" s="120">
        <v>0.0</v>
      </c>
      <c r="AZ20" s="120">
        <v>0.0</v>
      </c>
      <c r="BA20" s="120">
        <v>0.0</v>
      </c>
      <c r="BB20" s="120">
        <v>0.0</v>
      </c>
      <c r="BC20" s="120">
        <v>0.0</v>
      </c>
      <c r="BD20" s="120">
        <v>0.0</v>
      </c>
      <c r="BE20" s="120">
        <v>0.0</v>
      </c>
      <c r="BF20" s="120">
        <v>0.0</v>
      </c>
      <c r="BG20" s="120">
        <v>0.0</v>
      </c>
      <c r="BH20" s="120">
        <v>0.0</v>
      </c>
      <c r="BI20" s="120">
        <v>0.0</v>
      </c>
      <c r="BJ20" s="120">
        <v>0.0</v>
      </c>
      <c r="BK20" s="120">
        <v>0.0</v>
      </c>
      <c r="BL20" s="120">
        <v>4.5</v>
      </c>
      <c r="BM20" s="120">
        <v>0.0</v>
      </c>
      <c r="BN20" s="120">
        <v>0.0</v>
      </c>
      <c r="BO20" s="120">
        <v>0.0</v>
      </c>
      <c r="BP20" s="120">
        <v>0.0</v>
      </c>
      <c r="BQ20" s="120">
        <v>4.0</v>
      </c>
      <c r="BR20" s="120">
        <v>0.0</v>
      </c>
      <c r="BS20" s="120">
        <v>0.0</v>
      </c>
      <c r="BT20" s="120">
        <v>0.0</v>
      </c>
      <c r="BU20" s="120">
        <v>0.0</v>
      </c>
      <c r="BV20" s="120">
        <v>0.0</v>
      </c>
      <c r="BW20" s="120">
        <v>0.0</v>
      </c>
      <c r="BX20" s="120">
        <v>0.0</v>
      </c>
      <c r="BY20" s="120">
        <v>0.0</v>
      </c>
      <c r="BZ20" s="120">
        <v>0.0</v>
      </c>
      <c r="CA20" s="120">
        <v>0.0</v>
      </c>
      <c r="CB20" s="120">
        <v>0.0</v>
      </c>
      <c r="CC20" s="120">
        <v>0.0</v>
      </c>
      <c r="CD20" s="120">
        <v>0.0</v>
      </c>
      <c r="CE20" s="120">
        <v>5.0</v>
      </c>
      <c r="CF20" s="120">
        <v>0.0</v>
      </c>
      <c r="CG20" s="120">
        <v>0.0</v>
      </c>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121">
        <f t="shared" si="3"/>
        <v>13.5</v>
      </c>
    </row>
    <row r="21" ht="14.25" customHeight="1">
      <c r="A21" s="1">
        <f t="shared" si="5"/>
        <v>12</v>
      </c>
      <c r="B21" s="1" t="str">
        <f>IF('Club Roster-Directory'!B32="","",'Club Roster-Directory'!B32)</f>
        <v>Chanthilack Kyle</v>
      </c>
      <c r="C21" s="61"/>
      <c r="D21" s="1" t="str">
        <f>IF('Club Roster-Directory'!K32="","",'Club Roster-Directory'!K32)</f>
        <v>Yes</v>
      </c>
      <c r="E21" s="35">
        <f t="shared" si="6"/>
        <v>0</v>
      </c>
      <c r="F21" s="120">
        <v>0.0</v>
      </c>
      <c r="G21" s="120">
        <v>0.0</v>
      </c>
      <c r="H21" s="120">
        <v>0.0</v>
      </c>
      <c r="I21" s="120">
        <v>0.0</v>
      </c>
      <c r="J21" s="120">
        <v>0.0</v>
      </c>
      <c r="K21" s="120">
        <v>0.0</v>
      </c>
      <c r="L21" s="120">
        <v>0.0</v>
      </c>
      <c r="M21" s="21">
        <v>0.0</v>
      </c>
      <c r="N21" s="21">
        <v>0.0</v>
      </c>
      <c r="O21" s="21">
        <v>0.0</v>
      </c>
      <c r="P21" s="120">
        <v>0.0</v>
      </c>
      <c r="Q21" s="120">
        <v>0.0</v>
      </c>
      <c r="R21" s="120">
        <v>0.0</v>
      </c>
      <c r="S21" s="120">
        <v>0.0</v>
      </c>
      <c r="T21" s="120">
        <v>0.0</v>
      </c>
      <c r="U21" s="120">
        <v>0.0</v>
      </c>
      <c r="V21" s="120">
        <v>0.0</v>
      </c>
      <c r="W21" s="120">
        <v>0.0</v>
      </c>
      <c r="X21" s="120">
        <v>0.0</v>
      </c>
      <c r="Y21" s="120">
        <v>0.0</v>
      </c>
      <c r="Z21" s="120">
        <v>0.0</v>
      </c>
      <c r="AA21" s="120">
        <v>0.0</v>
      </c>
      <c r="AB21" s="120">
        <v>0.0</v>
      </c>
      <c r="AC21" s="120">
        <v>0.0</v>
      </c>
      <c r="AD21" s="120">
        <v>0.0</v>
      </c>
      <c r="AE21" s="120">
        <v>0.0</v>
      </c>
      <c r="AF21" s="120">
        <v>0.0</v>
      </c>
      <c r="AG21" s="120">
        <v>0.0</v>
      </c>
      <c r="AH21" s="120">
        <v>0.0</v>
      </c>
      <c r="AI21" s="120">
        <v>0.0</v>
      </c>
      <c r="AJ21" s="120">
        <v>0.0</v>
      </c>
      <c r="AK21" s="120">
        <v>0.0</v>
      </c>
      <c r="AL21" s="120">
        <v>0.0</v>
      </c>
      <c r="AM21" s="120">
        <v>0.0</v>
      </c>
      <c r="AN21" s="120">
        <v>0.0</v>
      </c>
      <c r="AO21" s="120">
        <v>0.0</v>
      </c>
      <c r="AP21" s="120">
        <v>0.0</v>
      </c>
      <c r="AQ21" s="120">
        <v>0.0</v>
      </c>
      <c r="AR21" s="120">
        <v>0.0</v>
      </c>
      <c r="AS21" s="120">
        <v>0.0</v>
      </c>
      <c r="AT21" s="120">
        <v>0.0</v>
      </c>
      <c r="AU21" s="120">
        <v>0.0</v>
      </c>
      <c r="AV21" s="120">
        <v>0.0</v>
      </c>
      <c r="AW21" s="120">
        <v>0.0</v>
      </c>
      <c r="AX21" s="120">
        <v>0.0</v>
      </c>
      <c r="AY21" s="120">
        <v>0.0</v>
      </c>
      <c r="AZ21" s="120">
        <v>0.0</v>
      </c>
      <c r="BA21" s="120">
        <v>0.0</v>
      </c>
      <c r="BB21" s="120">
        <v>0.0</v>
      </c>
      <c r="BC21" s="120">
        <v>0.0</v>
      </c>
      <c r="BD21" s="120">
        <v>0.0</v>
      </c>
      <c r="BE21" s="120">
        <v>0.0</v>
      </c>
      <c r="BF21" s="120">
        <v>0.0</v>
      </c>
      <c r="BG21" s="120">
        <v>0.0</v>
      </c>
      <c r="BH21" s="120">
        <v>0.0</v>
      </c>
      <c r="BI21" s="120">
        <v>0.0</v>
      </c>
      <c r="BJ21" s="120">
        <v>0.0</v>
      </c>
      <c r="BK21" s="120">
        <v>0.0</v>
      </c>
      <c r="BL21" s="120">
        <v>0.0</v>
      </c>
      <c r="BM21" s="120">
        <v>0.0</v>
      </c>
      <c r="BN21" s="120">
        <v>0.0</v>
      </c>
      <c r="BO21" s="120">
        <v>0.0</v>
      </c>
      <c r="BP21" s="120">
        <v>0.0</v>
      </c>
      <c r="BQ21" s="120">
        <v>0.0</v>
      </c>
      <c r="BR21" s="120">
        <v>0.0</v>
      </c>
      <c r="BS21" s="120">
        <v>0.0</v>
      </c>
      <c r="BT21" s="120">
        <v>0.0</v>
      </c>
      <c r="BU21" s="120">
        <v>0.0</v>
      </c>
      <c r="BV21" s="120">
        <v>0.0</v>
      </c>
      <c r="BW21" s="120">
        <v>0.0</v>
      </c>
      <c r="BX21" s="120">
        <v>0.0</v>
      </c>
      <c r="BY21" s="120">
        <v>0.0</v>
      </c>
      <c r="BZ21" s="120">
        <v>0.0</v>
      </c>
      <c r="CA21" s="120">
        <v>0.0</v>
      </c>
      <c r="CB21" s="120">
        <v>0.0</v>
      </c>
      <c r="CC21" s="120">
        <v>0.0</v>
      </c>
      <c r="CD21" s="120">
        <v>0.0</v>
      </c>
      <c r="CE21" s="120">
        <v>0.0</v>
      </c>
      <c r="CF21" s="120">
        <v>0.0</v>
      </c>
      <c r="CG21" s="120">
        <v>0.0</v>
      </c>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121">
        <f t="shared" si="3"/>
        <v>0</v>
      </c>
    </row>
    <row r="22" ht="14.25" customHeight="1">
      <c r="A22" s="1">
        <f t="shared" si="5"/>
        <v>13</v>
      </c>
      <c r="B22" s="1" t="str">
        <f>IF('Club Roster-Directory'!B33="","",'Club Roster-Directory'!B33)</f>
        <v>Chavelas Esmeralda</v>
      </c>
      <c r="C22" s="61"/>
      <c r="D22" s="1" t="str">
        <f>IF('Club Roster-Directory'!K33="","",'Club Roster-Directory'!K33)</f>
        <v>Yes</v>
      </c>
      <c r="E22" s="35">
        <f>SUM(F22:DL22)</f>
        <v>23</v>
      </c>
      <c r="F22" s="120">
        <v>0.0</v>
      </c>
      <c r="G22" s="120">
        <v>0.0</v>
      </c>
      <c r="H22" s="120">
        <v>0.0</v>
      </c>
      <c r="I22" s="120">
        <v>0.0</v>
      </c>
      <c r="J22" s="120">
        <v>0.0</v>
      </c>
      <c r="K22" s="120">
        <v>0.0</v>
      </c>
      <c r="L22" s="120">
        <v>0.0</v>
      </c>
      <c r="M22" s="120">
        <v>0.0</v>
      </c>
      <c r="N22" s="120">
        <v>0.0</v>
      </c>
      <c r="O22" s="120">
        <v>0.0</v>
      </c>
      <c r="P22" s="120">
        <v>0.0</v>
      </c>
      <c r="Q22" s="120">
        <v>0.0</v>
      </c>
      <c r="R22" s="120">
        <v>0.0</v>
      </c>
      <c r="S22" s="120">
        <v>0.0</v>
      </c>
      <c r="T22" s="120">
        <v>0.0</v>
      </c>
      <c r="U22" s="120">
        <v>0.0</v>
      </c>
      <c r="V22" s="120">
        <v>0.0</v>
      </c>
      <c r="W22" s="120">
        <v>0.0</v>
      </c>
      <c r="X22" s="120">
        <v>0.0</v>
      </c>
      <c r="Y22" s="120">
        <v>0.0</v>
      </c>
      <c r="Z22" s="120">
        <v>0.0</v>
      </c>
      <c r="AA22" s="120">
        <v>0.0</v>
      </c>
      <c r="AB22" s="120">
        <v>0.0</v>
      </c>
      <c r="AC22" s="120">
        <v>0.0</v>
      </c>
      <c r="AD22" s="120">
        <v>0.0</v>
      </c>
      <c r="AE22" s="120">
        <v>0.0</v>
      </c>
      <c r="AF22" s="120">
        <v>0.0</v>
      </c>
      <c r="AG22" s="120">
        <v>6.0</v>
      </c>
      <c r="AH22" s="120">
        <v>0.0</v>
      </c>
      <c r="AI22" s="120">
        <v>0.0</v>
      </c>
      <c r="AJ22" s="120">
        <v>0.0</v>
      </c>
      <c r="AK22" s="120">
        <v>0.0</v>
      </c>
      <c r="AL22" s="120">
        <v>0.0</v>
      </c>
      <c r="AM22" s="120">
        <v>0.0</v>
      </c>
      <c r="AN22" s="120">
        <v>0.0</v>
      </c>
      <c r="AO22" s="120">
        <v>14.0</v>
      </c>
      <c r="AP22" s="120">
        <v>0.0</v>
      </c>
      <c r="AQ22" s="120">
        <v>0.0</v>
      </c>
      <c r="AR22" s="120">
        <v>0.0</v>
      </c>
      <c r="AS22" s="120">
        <v>0.0</v>
      </c>
      <c r="AT22" s="120">
        <v>0.0</v>
      </c>
      <c r="AU22" s="120">
        <v>0.0</v>
      </c>
      <c r="AV22" s="120">
        <v>0.0</v>
      </c>
      <c r="AW22" s="120">
        <v>0.0</v>
      </c>
      <c r="AX22" s="120">
        <v>0.0</v>
      </c>
      <c r="AY22" s="120">
        <v>0.0</v>
      </c>
      <c r="AZ22" s="120">
        <v>0.0</v>
      </c>
      <c r="BA22" s="120">
        <v>0.0</v>
      </c>
      <c r="BB22" s="120">
        <v>0.0</v>
      </c>
      <c r="BC22" s="120">
        <v>0.0</v>
      </c>
      <c r="BD22" s="120">
        <v>0.0</v>
      </c>
      <c r="BE22" s="120">
        <v>0.0</v>
      </c>
      <c r="BF22" s="120">
        <v>0.0</v>
      </c>
      <c r="BG22" s="120">
        <v>0.0</v>
      </c>
      <c r="BH22" s="120">
        <v>0.0</v>
      </c>
      <c r="BI22" s="120">
        <v>0.0</v>
      </c>
      <c r="BJ22" s="120">
        <v>0.0</v>
      </c>
      <c r="BK22" s="120">
        <v>0.0</v>
      </c>
      <c r="BL22" s="120">
        <v>0.0</v>
      </c>
      <c r="BM22" s="120">
        <v>0.0</v>
      </c>
      <c r="BN22" s="120">
        <v>0.0</v>
      </c>
      <c r="BO22" s="120">
        <v>0.0</v>
      </c>
      <c r="BP22" s="120">
        <v>0.0</v>
      </c>
      <c r="BQ22" s="120">
        <v>0.0</v>
      </c>
      <c r="BR22" s="120">
        <v>0.0</v>
      </c>
      <c r="BS22" s="120">
        <v>0.0</v>
      </c>
      <c r="BT22" s="120">
        <v>0.0</v>
      </c>
      <c r="BU22" s="120">
        <v>0.0</v>
      </c>
      <c r="BV22" s="120">
        <v>0.0</v>
      </c>
      <c r="BW22" s="120">
        <v>0.0</v>
      </c>
      <c r="BX22" s="120">
        <v>0.0</v>
      </c>
      <c r="BY22" s="120">
        <v>3.0</v>
      </c>
      <c r="BZ22" s="120">
        <v>0.0</v>
      </c>
      <c r="CA22" s="120">
        <v>0.0</v>
      </c>
      <c r="CB22" s="120">
        <v>0.0</v>
      </c>
      <c r="CC22" s="120">
        <v>0.0</v>
      </c>
      <c r="CD22" s="120">
        <v>0.0</v>
      </c>
      <c r="CE22" s="120">
        <v>0.0</v>
      </c>
      <c r="CF22" s="120">
        <v>0.0</v>
      </c>
      <c r="CG22" s="120">
        <v>0.0</v>
      </c>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121">
        <f t="shared" si="3"/>
        <v>23</v>
      </c>
    </row>
    <row r="23" ht="14.25" customHeight="1">
      <c r="A23" s="1">
        <f t="shared" si="5"/>
        <v>14</v>
      </c>
      <c r="B23" s="1" t="str">
        <f>IF('Club Roster-Directory'!B34="","",'Club Roster-Directory'!B34)</f>
        <v>Chavez Gerardo</v>
      </c>
      <c r="C23" s="61"/>
      <c r="D23" s="1" t="str">
        <f>IF('Club Roster-Directory'!K35="","",'Club Roster-Directory'!K35)</f>
        <v>Yes</v>
      </c>
      <c r="E23" s="35">
        <f t="shared" ref="E23:E30" si="7">DM23</f>
        <v>0</v>
      </c>
      <c r="F23" s="120">
        <v>0.0</v>
      </c>
      <c r="G23" s="120">
        <v>0.0</v>
      </c>
      <c r="H23" s="120">
        <v>0.0</v>
      </c>
      <c r="I23" s="120">
        <v>0.0</v>
      </c>
      <c r="J23" s="120">
        <v>0.0</v>
      </c>
      <c r="K23" s="120">
        <v>0.0</v>
      </c>
      <c r="L23" s="120">
        <v>0.0</v>
      </c>
      <c r="M23" s="21">
        <v>0.0</v>
      </c>
      <c r="N23" s="21">
        <v>0.0</v>
      </c>
      <c r="O23" s="21">
        <v>0.0</v>
      </c>
      <c r="P23" s="120">
        <v>0.0</v>
      </c>
      <c r="Q23" s="120">
        <v>0.0</v>
      </c>
      <c r="R23" s="120">
        <v>0.0</v>
      </c>
      <c r="S23" s="120">
        <v>0.0</v>
      </c>
      <c r="T23" s="120">
        <v>0.0</v>
      </c>
      <c r="U23" s="120">
        <v>0.0</v>
      </c>
      <c r="V23" s="120">
        <v>0.0</v>
      </c>
      <c r="W23" s="120">
        <v>0.0</v>
      </c>
      <c r="X23" s="120">
        <v>0.0</v>
      </c>
      <c r="Y23" s="120">
        <v>0.0</v>
      </c>
      <c r="Z23" s="120">
        <v>0.0</v>
      </c>
      <c r="AA23" s="120">
        <v>0.0</v>
      </c>
      <c r="AB23" s="120">
        <v>0.0</v>
      </c>
      <c r="AC23" s="120">
        <v>0.0</v>
      </c>
      <c r="AD23" s="120">
        <v>0.0</v>
      </c>
      <c r="AE23" s="120">
        <v>0.0</v>
      </c>
      <c r="AF23" s="120">
        <v>0.0</v>
      </c>
      <c r="AG23" s="120">
        <v>0.0</v>
      </c>
      <c r="AH23" s="120">
        <v>0.0</v>
      </c>
      <c r="AI23" s="120">
        <v>0.0</v>
      </c>
      <c r="AJ23" s="120">
        <v>0.0</v>
      </c>
      <c r="AK23" s="120">
        <v>0.0</v>
      </c>
      <c r="AL23" s="120">
        <v>0.0</v>
      </c>
      <c r="AM23" s="120">
        <v>0.0</v>
      </c>
      <c r="AN23" s="120">
        <v>0.0</v>
      </c>
      <c r="AO23" s="120">
        <v>0.0</v>
      </c>
      <c r="AP23" s="120">
        <v>0.0</v>
      </c>
      <c r="AQ23" s="120">
        <v>0.0</v>
      </c>
      <c r="AR23" s="120">
        <v>0.0</v>
      </c>
      <c r="AS23" s="120">
        <v>0.0</v>
      </c>
      <c r="AT23" s="120">
        <v>0.0</v>
      </c>
      <c r="AU23" s="120">
        <v>0.0</v>
      </c>
      <c r="AV23" s="120">
        <v>0.0</v>
      </c>
      <c r="AW23" s="120">
        <v>0.0</v>
      </c>
      <c r="AX23" s="120">
        <v>0.0</v>
      </c>
      <c r="AY23" s="120">
        <v>0.0</v>
      </c>
      <c r="AZ23" s="120">
        <v>0.0</v>
      </c>
      <c r="BA23" s="120">
        <v>0.0</v>
      </c>
      <c r="BB23" s="120">
        <v>0.0</v>
      </c>
      <c r="BC23" s="120">
        <v>0.0</v>
      </c>
      <c r="BD23" s="120">
        <v>0.0</v>
      </c>
      <c r="BE23" s="120">
        <v>0.0</v>
      </c>
      <c r="BF23" s="120">
        <v>0.0</v>
      </c>
      <c r="BG23" s="120">
        <v>0.0</v>
      </c>
      <c r="BH23" s="120">
        <v>0.0</v>
      </c>
      <c r="BI23" s="120">
        <v>0.0</v>
      </c>
      <c r="BJ23" s="120">
        <v>0.0</v>
      </c>
      <c r="BK23" s="120">
        <v>0.0</v>
      </c>
      <c r="BL23" s="120">
        <v>0.0</v>
      </c>
      <c r="BM23" s="120">
        <v>0.0</v>
      </c>
      <c r="BN23" s="120">
        <v>0.0</v>
      </c>
      <c r="BO23" s="120">
        <v>0.0</v>
      </c>
      <c r="BP23" s="120">
        <v>0.0</v>
      </c>
      <c r="BQ23" s="120">
        <v>0.0</v>
      </c>
      <c r="BR23" s="120">
        <v>0.0</v>
      </c>
      <c r="BS23" s="120">
        <v>0.0</v>
      </c>
      <c r="BT23" s="120">
        <v>0.0</v>
      </c>
      <c r="BU23" s="120">
        <v>0.0</v>
      </c>
      <c r="BV23" s="120">
        <v>0.0</v>
      </c>
      <c r="BW23" s="120">
        <v>0.0</v>
      </c>
      <c r="BX23" s="120">
        <v>0.0</v>
      </c>
      <c r="BY23" s="120">
        <v>0.0</v>
      </c>
      <c r="BZ23" s="120">
        <v>0.0</v>
      </c>
      <c r="CA23" s="120">
        <v>0.0</v>
      </c>
      <c r="CB23" s="120">
        <v>0.0</v>
      </c>
      <c r="CC23" s="120">
        <v>0.0</v>
      </c>
      <c r="CD23" s="120">
        <v>0.0</v>
      </c>
      <c r="CE23" s="120">
        <v>0.0</v>
      </c>
      <c r="CF23" s="120">
        <v>0.0</v>
      </c>
      <c r="CG23" s="120">
        <v>0.0</v>
      </c>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121">
        <f t="shared" si="3"/>
        <v>0</v>
      </c>
    </row>
    <row r="24" ht="14.25" customHeight="1">
      <c r="A24" s="1">
        <f t="shared" si="5"/>
        <v>15</v>
      </c>
      <c r="B24" s="1" t="str">
        <f>IF('Club Roster-Directory'!B35="","",'Club Roster-Directory'!B35)</f>
        <v>Chavez Jazmin</v>
      </c>
      <c r="C24" s="61"/>
      <c r="D24" s="1" t="str">
        <f>IF('Club Roster-Directory'!K36="","",'Club Roster-Directory'!K36)</f>
        <v>Yes</v>
      </c>
      <c r="E24" s="35">
        <f t="shared" si="7"/>
        <v>0</v>
      </c>
      <c r="F24" s="76">
        <v>0.0</v>
      </c>
      <c r="G24" s="76">
        <v>0.0</v>
      </c>
      <c r="H24" s="76">
        <v>0.0</v>
      </c>
      <c r="I24" s="76">
        <v>0.0</v>
      </c>
      <c r="J24" s="76">
        <v>0.0</v>
      </c>
      <c r="K24" s="76">
        <v>0.0</v>
      </c>
      <c r="L24" s="76">
        <v>0.0</v>
      </c>
      <c r="M24" s="76">
        <v>0.0</v>
      </c>
      <c r="N24" s="76">
        <v>0.0</v>
      </c>
      <c r="O24" s="76">
        <v>0.0</v>
      </c>
      <c r="P24" s="76">
        <v>0.0</v>
      </c>
      <c r="Q24" s="76">
        <v>0.0</v>
      </c>
      <c r="R24" s="76">
        <v>0.0</v>
      </c>
      <c r="S24" s="76">
        <v>0.0</v>
      </c>
      <c r="T24" s="76">
        <v>0.0</v>
      </c>
      <c r="U24" s="76">
        <v>0.0</v>
      </c>
      <c r="V24" s="76">
        <v>0.0</v>
      </c>
      <c r="W24" s="76">
        <v>0.0</v>
      </c>
      <c r="X24" s="76">
        <v>0.0</v>
      </c>
      <c r="Y24" s="76">
        <v>0.0</v>
      </c>
      <c r="Z24" s="76">
        <v>0.0</v>
      </c>
      <c r="AA24" s="76">
        <v>0.0</v>
      </c>
      <c r="AB24" s="76">
        <v>0.0</v>
      </c>
      <c r="AC24" s="76">
        <v>0.0</v>
      </c>
      <c r="AD24" s="76">
        <v>0.0</v>
      </c>
      <c r="AE24" s="76">
        <v>0.0</v>
      </c>
      <c r="AF24" s="76">
        <v>0.0</v>
      </c>
      <c r="AG24" s="76">
        <v>0.0</v>
      </c>
      <c r="AH24" s="76">
        <v>0.0</v>
      </c>
      <c r="AI24" s="76">
        <v>0.0</v>
      </c>
      <c r="AJ24" s="76">
        <v>0.0</v>
      </c>
      <c r="AK24" s="76">
        <v>0.0</v>
      </c>
      <c r="AL24" s="76">
        <v>0.0</v>
      </c>
      <c r="AM24" s="76">
        <v>0.0</v>
      </c>
      <c r="AN24" s="76">
        <v>0.0</v>
      </c>
      <c r="AO24" s="76">
        <v>0.0</v>
      </c>
      <c r="AP24" s="76">
        <v>0.0</v>
      </c>
      <c r="AQ24" s="76">
        <v>0.0</v>
      </c>
      <c r="AR24" s="76">
        <v>0.0</v>
      </c>
      <c r="AS24" s="76">
        <v>0.0</v>
      </c>
      <c r="AT24" s="76">
        <v>0.0</v>
      </c>
      <c r="AU24" s="76">
        <v>0.0</v>
      </c>
      <c r="AV24" s="76">
        <v>0.0</v>
      </c>
      <c r="AW24" s="76">
        <v>0.0</v>
      </c>
      <c r="AX24" s="76">
        <v>0.0</v>
      </c>
      <c r="AY24" s="76">
        <v>0.0</v>
      </c>
      <c r="AZ24" s="76">
        <v>0.0</v>
      </c>
      <c r="BA24" s="76">
        <v>0.0</v>
      </c>
      <c r="BB24" s="76">
        <v>0.0</v>
      </c>
      <c r="BC24" s="76">
        <v>0.0</v>
      </c>
      <c r="BD24" s="76">
        <v>0.0</v>
      </c>
      <c r="BE24" s="120">
        <v>0.0</v>
      </c>
      <c r="BF24" s="120">
        <v>0.0</v>
      </c>
      <c r="BG24" s="120">
        <v>0.0</v>
      </c>
      <c r="BH24" s="120">
        <v>0.0</v>
      </c>
      <c r="BI24" s="120">
        <v>0.0</v>
      </c>
      <c r="BJ24" s="120">
        <v>0.0</v>
      </c>
      <c r="BK24" s="120">
        <v>0.0</v>
      </c>
      <c r="BL24" s="120">
        <v>0.0</v>
      </c>
      <c r="BM24" s="120">
        <v>0.0</v>
      </c>
      <c r="BN24" s="120">
        <v>0.0</v>
      </c>
      <c r="BO24" s="120">
        <v>0.0</v>
      </c>
      <c r="BP24" s="120">
        <v>0.0</v>
      </c>
      <c r="BQ24" s="120">
        <v>0.0</v>
      </c>
      <c r="BR24" s="120">
        <v>0.0</v>
      </c>
      <c r="BS24" s="120">
        <v>0.0</v>
      </c>
      <c r="BT24" s="120">
        <v>0.0</v>
      </c>
      <c r="BU24" s="120">
        <v>0.0</v>
      </c>
      <c r="BV24" s="120">
        <v>0.0</v>
      </c>
      <c r="BW24" s="120">
        <v>0.0</v>
      </c>
      <c r="BX24" s="120">
        <v>0.0</v>
      </c>
      <c r="BY24" s="120">
        <v>0.0</v>
      </c>
      <c r="BZ24" s="120">
        <v>0.0</v>
      </c>
      <c r="CA24" s="120">
        <v>0.0</v>
      </c>
      <c r="CB24" s="120">
        <v>0.0</v>
      </c>
      <c r="CC24" s="120">
        <v>0.0</v>
      </c>
      <c r="CD24" s="120">
        <v>0.0</v>
      </c>
      <c r="CE24" s="120">
        <v>0.0</v>
      </c>
      <c r="CF24" s="120">
        <v>0.0</v>
      </c>
      <c r="CG24" s="120">
        <v>0.0</v>
      </c>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121">
        <f t="shared" si="3"/>
        <v>0</v>
      </c>
    </row>
    <row r="25" ht="14.25" customHeight="1">
      <c r="A25" s="1">
        <f t="shared" si="5"/>
        <v>16</v>
      </c>
      <c r="B25" s="1" t="str">
        <f>IF('Club Roster-Directory'!B36="","",'Club Roster-Directory'!B36)</f>
        <v>Cheema Harkirat</v>
      </c>
      <c r="C25" s="61"/>
      <c r="D25" s="1" t="str">
        <f>IF('Club Roster-Directory'!K37="","",'Club Roster-Directory'!K37)</f>
        <v>Yes</v>
      </c>
      <c r="E25" s="35">
        <f t="shared" si="7"/>
        <v>13</v>
      </c>
      <c r="F25" s="76">
        <v>0.0</v>
      </c>
      <c r="G25" s="76">
        <v>0.0</v>
      </c>
      <c r="H25" s="76">
        <v>0.0</v>
      </c>
      <c r="I25" s="76">
        <v>0.0</v>
      </c>
      <c r="J25" s="76">
        <v>0.0</v>
      </c>
      <c r="K25" s="76">
        <v>0.0</v>
      </c>
      <c r="L25" s="76">
        <v>0.0</v>
      </c>
      <c r="M25" s="76">
        <v>0.0</v>
      </c>
      <c r="N25" s="76">
        <v>0.0</v>
      </c>
      <c r="O25" s="76">
        <v>0.0</v>
      </c>
      <c r="P25" s="76">
        <v>0.0</v>
      </c>
      <c r="Q25" s="76">
        <v>0.0</v>
      </c>
      <c r="R25" s="76">
        <v>0.0</v>
      </c>
      <c r="S25" s="76">
        <v>0.0</v>
      </c>
      <c r="T25" s="76">
        <v>0.0</v>
      </c>
      <c r="U25" s="76">
        <v>0.0</v>
      </c>
      <c r="V25" s="76">
        <v>0.0</v>
      </c>
      <c r="W25" s="76">
        <v>0.0</v>
      </c>
      <c r="X25" s="76">
        <v>0.0</v>
      </c>
      <c r="Y25" s="76">
        <v>0.0</v>
      </c>
      <c r="Z25" s="76">
        <v>0.0</v>
      </c>
      <c r="AA25" s="76">
        <v>0.0</v>
      </c>
      <c r="AB25" s="76">
        <v>0.0</v>
      </c>
      <c r="AC25" s="76">
        <v>0.0</v>
      </c>
      <c r="AD25" s="76">
        <v>0.0</v>
      </c>
      <c r="AE25" s="76">
        <v>0.0</v>
      </c>
      <c r="AF25" s="76">
        <v>0.0</v>
      </c>
      <c r="AG25" s="76">
        <v>0.0</v>
      </c>
      <c r="AH25" s="76">
        <v>0.0</v>
      </c>
      <c r="AI25" s="76">
        <v>0.0</v>
      </c>
      <c r="AJ25" s="76">
        <v>0.0</v>
      </c>
      <c r="AK25" s="76">
        <v>0.0</v>
      </c>
      <c r="AL25" s="76">
        <v>0.0</v>
      </c>
      <c r="AM25" s="76">
        <v>0.0</v>
      </c>
      <c r="AN25" s="76">
        <v>0.0</v>
      </c>
      <c r="AO25" s="76">
        <v>0.0</v>
      </c>
      <c r="AP25" s="76">
        <v>0.0</v>
      </c>
      <c r="AQ25" s="76">
        <v>0.0</v>
      </c>
      <c r="AR25" s="76">
        <v>0.0</v>
      </c>
      <c r="AS25" s="76">
        <v>0.0</v>
      </c>
      <c r="AT25" s="76">
        <v>0.0</v>
      </c>
      <c r="AU25" s="76">
        <v>0.0</v>
      </c>
      <c r="AV25" s="76">
        <v>0.0</v>
      </c>
      <c r="AW25" s="76">
        <v>0.0</v>
      </c>
      <c r="AX25" s="76">
        <v>0.0</v>
      </c>
      <c r="AY25" s="76">
        <v>0.0</v>
      </c>
      <c r="AZ25" s="76">
        <v>0.0</v>
      </c>
      <c r="BA25" s="76">
        <v>0.0</v>
      </c>
      <c r="BB25" s="76">
        <v>0.0</v>
      </c>
      <c r="BC25" s="76">
        <v>0.0</v>
      </c>
      <c r="BD25" s="76">
        <v>0.0</v>
      </c>
      <c r="BE25" s="120">
        <v>0.0</v>
      </c>
      <c r="BF25" s="120">
        <v>0.0</v>
      </c>
      <c r="BG25" s="120">
        <v>5.0</v>
      </c>
      <c r="BH25" s="120">
        <v>0.0</v>
      </c>
      <c r="BI25" s="120">
        <v>0.0</v>
      </c>
      <c r="BJ25" s="120">
        <v>0.0</v>
      </c>
      <c r="BK25" s="120">
        <v>8.0</v>
      </c>
      <c r="BL25" s="120">
        <v>0.0</v>
      </c>
      <c r="BM25" s="120">
        <v>0.0</v>
      </c>
      <c r="BN25" s="120">
        <v>0.0</v>
      </c>
      <c r="BO25" s="120">
        <v>0.0</v>
      </c>
      <c r="BP25" s="120">
        <v>0.0</v>
      </c>
      <c r="BQ25" s="120">
        <v>0.0</v>
      </c>
      <c r="BR25" s="120">
        <v>0.0</v>
      </c>
      <c r="BS25" s="120">
        <v>0.0</v>
      </c>
      <c r="BT25" s="120">
        <v>0.0</v>
      </c>
      <c r="BU25" s="120">
        <v>0.0</v>
      </c>
      <c r="BV25" s="120">
        <v>0.0</v>
      </c>
      <c r="BW25" s="120">
        <v>0.0</v>
      </c>
      <c r="BX25" s="120">
        <v>0.0</v>
      </c>
      <c r="BY25" s="120">
        <v>0.0</v>
      </c>
      <c r="BZ25" s="120">
        <v>0.0</v>
      </c>
      <c r="CA25" s="120">
        <v>0.0</v>
      </c>
      <c r="CB25" s="120">
        <v>0.0</v>
      </c>
      <c r="CC25" s="120">
        <v>0.0</v>
      </c>
      <c r="CD25" s="120">
        <v>0.0</v>
      </c>
      <c r="CE25" s="120">
        <v>0.0</v>
      </c>
      <c r="CF25" s="120">
        <v>0.0</v>
      </c>
      <c r="CG25" s="120">
        <v>0.0</v>
      </c>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121">
        <f t="shared" si="3"/>
        <v>13</v>
      </c>
    </row>
    <row r="26" ht="14.25" customHeight="1">
      <c r="A26" s="1">
        <f t="shared" si="5"/>
        <v>17</v>
      </c>
      <c r="B26" s="1" t="str">
        <f>IF('Club Roster-Directory'!B37="","",'Club Roster-Directory'!B37)</f>
        <v>Cheema Karkirat</v>
      </c>
      <c r="C26" s="61"/>
      <c r="D26" s="1" t="str">
        <f>IF('Club Roster-Directory'!K38="","",'Club Roster-Directory'!K38)</f>
        <v>Yes</v>
      </c>
      <c r="E26" s="35">
        <f t="shared" si="7"/>
        <v>25</v>
      </c>
      <c r="F26" s="76">
        <v>0.0</v>
      </c>
      <c r="G26" s="76">
        <v>0.0</v>
      </c>
      <c r="H26" s="76">
        <v>0.0</v>
      </c>
      <c r="I26" s="76">
        <v>0.0</v>
      </c>
      <c r="J26" s="76">
        <v>0.0</v>
      </c>
      <c r="K26" s="76">
        <v>0.0</v>
      </c>
      <c r="L26" s="76">
        <v>0.0</v>
      </c>
      <c r="M26" s="76">
        <v>0.0</v>
      </c>
      <c r="N26" s="76">
        <v>0.0</v>
      </c>
      <c r="O26" s="76">
        <v>0.0</v>
      </c>
      <c r="P26" s="76">
        <v>0.0</v>
      </c>
      <c r="Q26" s="76">
        <v>0.0</v>
      </c>
      <c r="R26" s="76">
        <v>0.0</v>
      </c>
      <c r="S26" s="76">
        <v>0.0</v>
      </c>
      <c r="T26" s="76">
        <v>0.0</v>
      </c>
      <c r="U26" s="76">
        <v>0.0</v>
      </c>
      <c r="V26" s="76">
        <v>0.0</v>
      </c>
      <c r="W26" s="76">
        <v>0.0</v>
      </c>
      <c r="X26" s="76">
        <v>0.0</v>
      </c>
      <c r="Y26" s="76">
        <v>0.0</v>
      </c>
      <c r="Z26" s="76">
        <v>0.0</v>
      </c>
      <c r="AA26" s="76">
        <v>0.0</v>
      </c>
      <c r="AB26" s="76">
        <v>0.0</v>
      </c>
      <c r="AC26" s="76">
        <v>0.0</v>
      </c>
      <c r="AD26" s="76">
        <v>0.0</v>
      </c>
      <c r="AE26" s="76">
        <v>0.0</v>
      </c>
      <c r="AF26" s="76">
        <v>0.0</v>
      </c>
      <c r="AG26" s="76">
        <v>0.0</v>
      </c>
      <c r="AH26" s="76">
        <v>0.0</v>
      </c>
      <c r="AI26" s="76">
        <v>0.0</v>
      </c>
      <c r="AJ26" s="76">
        <v>0.0</v>
      </c>
      <c r="AK26" s="76">
        <v>0.0</v>
      </c>
      <c r="AL26" s="76">
        <v>0.0</v>
      </c>
      <c r="AM26" s="76">
        <v>0.0</v>
      </c>
      <c r="AN26" s="76">
        <v>0.0</v>
      </c>
      <c r="AO26" s="76">
        <v>0.0</v>
      </c>
      <c r="AP26" s="76">
        <v>0.0</v>
      </c>
      <c r="AQ26" s="76">
        <v>0.0</v>
      </c>
      <c r="AR26" s="76">
        <v>0.0</v>
      </c>
      <c r="AS26" s="76">
        <v>0.0</v>
      </c>
      <c r="AT26" s="76">
        <v>0.0</v>
      </c>
      <c r="AU26" s="76">
        <v>0.0</v>
      </c>
      <c r="AV26" s="76">
        <v>0.0</v>
      </c>
      <c r="AW26" s="76">
        <v>0.0</v>
      </c>
      <c r="AX26" s="76">
        <v>0.0</v>
      </c>
      <c r="AY26" s="76">
        <v>0.0</v>
      </c>
      <c r="AZ26" s="76">
        <v>0.0</v>
      </c>
      <c r="BA26" s="76">
        <v>0.0</v>
      </c>
      <c r="BB26" s="76">
        <v>0.0</v>
      </c>
      <c r="BC26" s="76">
        <v>0.0</v>
      </c>
      <c r="BD26" s="76">
        <v>0.0</v>
      </c>
      <c r="BE26" s="120">
        <v>0.0</v>
      </c>
      <c r="BF26" s="120">
        <v>12.0</v>
      </c>
      <c r="BG26" s="120">
        <v>5.0</v>
      </c>
      <c r="BH26" s="120">
        <v>0.0</v>
      </c>
      <c r="BI26" s="120">
        <v>0.0</v>
      </c>
      <c r="BJ26" s="120">
        <v>0.0</v>
      </c>
      <c r="BK26" s="120">
        <v>8.0</v>
      </c>
      <c r="BL26" s="120">
        <v>0.0</v>
      </c>
      <c r="BM26" s="120">
        <v>0.0</v>
      </c>
      <c r="BN26" s="120">
        <v>0.0</v>
      </c>
      <c r="BO26" s="120">
        <v>0.0</v>
      </c>
      <c r="BP26" s="120">
        <v>0.0</v>
      </c>
      <c r="BQ26" s="120">
        <v>0.0</v>
      </c>
      <c r="BR26" s="120">
        <v>0.0</v>
      </c>
      <c r="BS26" s="120">
        <v>0.0</v>
      </c>
      <c r="BT26" s="120">
        <v>0.0</v>
      </c>
      <c r="BU26" s="120">
        <v>0.0</v>
      </c>
      <c r="BV26" s="120">
        <v>0.0</v>
      </c>
      <c r="BW26" s="120">
        <v>0.0</v>
      </c>
      <c r="BX26" s="120">
        <v>0.0</v>
      </c>
      <c r="BY26" s="120">
        <v>0.0</v>
      </c>
      <c r="BZ26" s="120">
        <v>0.0</v>
      </c>
      <c r="CA26" s="120">
        <v>0.0</v>
      </c>
      <c r="CB26" s="120">
        <v>0.0</v>
      </c>
      <c r="CC26" s="120">
        <v>0.0</v>
      </c>
      <c r="CD26" s="120">
        <v>0.0</v>
      </c>
      <c r="CE26" s="120">
        <v>0.0</v>
      </c>
      <c r="CF26" s="120">
        <v>0.0</v>
      </c>
      <c r="CG26" s="120">
        <v>0.0</v>
      </c>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121">
        <f t="shared" si="3"/>
        <v>25</v>
      </c>
    </row>
    <row r="27" ht="14.25" customHeight="1">
      <c r="A27" s="1">
        <f t="shared" si="5"/>
        <v>18</v>
      </c>
      <c r="B27" s="1" t="str">
        <f>IF('Club Roster-Directory'!B38="","",'Club Roster-Directory'!B38)</f>
        <v>Chen Alina</v>
      </c>
      <c r="C27" s="61"/>
      <c r="D27" s="1" t="str">
        <f>IF('Club Roster-Directory'!K38="","",'Club Roster-Directory'!K38)</f>
        <v>Yes</v>
      </c>
      <c r="E27" s="35">
        <f t="shared" si="7"/>
        <v>64.5</v>
      </c>
      <c r="F27" s="68">
        <v>3.0</v>
      </c>
      <c r="G27" s="68">
        <v>0.0</v>
      </c>
      <c r="H27" s="68">
        <v>0.0</v>
      </c>
      <c r="I27" s="68">
        <v>0.0</v>
      </c>
      <c r="J27" s="68">
        <v>0.0</v>
      </c>
      <c r="K27" s="68">
        <v>0.0</v>
      </c>
      <c r="L27" s="68">
        <v>0.0</v>
      </c>
      <c r="M27" s="90">
        <v>0.0</v>
      </c>
      <c r="N27" s="90">
        <v>0.0</v>
      </c>
      <c r="O27" s="90">
        <v>0.0</v>
      </c>
      <c r="P27" s="68">
        <v>0.0</v>
      </c>
      <c r="Q27" s="68">
        <v>0.0</v>
      </c>
      <c r="R27" s="68">
        <v>0.0</v>
      </c>
      <c r="S27" s="68">
        <v>2.0</v>
      </c>
      <c r="T27" s="68">
        <v>0.0</v>
      </c>
      <c r="U27" s="68">
        <v>0.0</v>
      </c>
      <c r="V27" s="68">
        <v>3.5</v>
      </c>
      <c r="W27" s="68">
        <v>0.0</v>
      </c>
      <c r="X27" s="68">
        <v>0.0</v>
      </c>
      <c r="Y27" s="68">
        <v>0.0</v>
      </c>
      <c r="Z27" s="68">
        <v>0.0</v>
      </c>
      <c r="AA27" s="68">
        <v>0.0</v>
      </c>
      <c r="AB27" s="68">
        <v>0.0</v>
      </c>
      <c r="AC27" s="68">
        <v>0.0</v>
      </c>
      <c r="AD27" s="68">
        <v>0.0</v>
      </c>
      <c r="AE27" s="68">
        <v>0.0</v>
      </c>
      <c r="AF27" s="68">
        <v>0.0</v>
      </c>
      <c r="AG27" s="68">
        <v>0.0</v>
      </c>
      <c r="AH27" s="68">
        <v>6.0</v>
      </c>
      <c r="AI27" s="68">
        <v>0.0</v>
      </c>
      <c r="AJ27" s="68">
        <v>2.0</v>
      </c>
      <c r="AK27" s="68">
        <v>3.0</v>
      </c>
      <c r="AL27" s="68">
        <v>0.0</v>
      </c>
      <c r="AM27" s="68">
        <v>0.0</v>
      </c>
      <c r="AN27" s="68">
        <v>7.0</v>
      </c>
      <c r="AO27" s="68">
        <v>4.5</v>
      </c>
      <c r="AP27" s="68">
        <v>0.0</v>
      </c>
      <c r="AQ27" s="68">
        <v>0.0</v>
      </c>
      <c r="AR27" s="68">
        <v>0.0</v>
      </c>
      <c r="AS27" s="68">
        <v>0.0</v>
      </c>
      <c r="AT27" s="68">
        <v>5.0</v>
      </c>
      <c r="AU27" s="68">
        <v>0.0</v>
      </c>
      <c r="AV27" s="68">
        <v>0.5</v>
      </c>
      <c r="AW27" s="68">
        <v>0.0</v>
      </c>
      <c r="AX27" s="68">
        <v>4.0</v>
      </c>
      <c r="AY27" s="68">
        <v>0.0</v>
      </c>
      <c r="AZ27" s="68">
        <v>0.0</v>
      </c>
      <c r="BA27" s="68">
        <v>0.0</v>
      </c>
      <c r="BB27" s="120">
        <v>4.0</v>
      </c>
      <c r="BC27" s="120">
        <v>1.5</v>
      </c>
      <c r="BD27" s="120">
        <v>0.0</v>
      </c>
      <c r="BE27" s="120">
        <v>0.0</v>
      </c>
      <c r="BF27" s="120">
        <v>0.0</v>
      </c>
      <c r="BG27" s="120">
        <v>0.0</v>
      </c>
      <c r="BH27" s="120">
        <v>1.5</v>
      </c>
      <c r="BI27" s="120">
        <v>0.0</v>
      </c>
      <c r="BJ27" s="120">
        <v>3.0</v>
      </c>
      <c r="BK27" s="120">
        <v>0.0</v>
      </c>
      <c r="BL27" s="120">
        <v>0.0</v>
      </c>
      <c r="BM27" s="120">
        <v>1.5</v>
      </c>
      <c r="BN27" s="120">
        <v>0.0</v>
      </c>
      <c r="BO27" s="120">
        <v>0.0</v>
      </c>
      <c r="BP27" s="120">
        <v>0.0</v>
      </c>
      <c r="BQ27" s="120">
        <v>0.0</v>
      </c>
      <c r="BR27" s="120">
        <v>2.0</v>
      </c>
      <c r="BS27" s="120">
        <v>0.0</v>
      </c>
      <c r="BT27" s="120">
        <v>1.5</v>
      </c>
      <c r="BU27" s="120">
        <v>0.0</v>
      </c>
      <c r="BV27" s="120">
        <v>0.0</v>
      </c>
      <c r="BW27" s="120">
        <v>0.0</v>
      </c>
      <c r="BX27" s="120">
        <v>3.5</v>
      </c>
      <c r="BY27" s="120">
        <v>0.0</v>
      </c>
      <c r="BZ27" s="120">
        <v>0.0</v>
      </c>
      <c r="CA27" s="120">
        <v>0.0</v>
      </c>
      <c r="CB27" s="120">
        <v>0.0</v>
      </c>
      <c r="CC27" s="120">
        <v>5.5</v>
      </c>
      <c r="CD27" s="120">
        <v>0.0</v>
      </c>
      <c r="CE27" s="120">
        <v>0.0</v>
      </c>
      <c r="CF27" s="120">
        <v>0.0</v>
      </c>
      <c r="CG27" s="120">
        <v>0.0</v>
      </c>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121">
        <f t="shared" si="3"/>
        <v>64.5</v>
      </c>
    </row>
    <row r="28" ht="14.25" customHeight="1">
      <c r="A28" s="1">
        <f t="shared" si="5"/>
        <v>19</v>
      </c>
      <c r="B28" s="1" t="str">
        <f>IF('Club Roster-Directory'!B39="","",'Club Roster-Directory'!B39)</f>
        <v>Chen Felix</v>
      </c>
      <c r="C28" s="61"/>
      <c r="D28" s="1" t="str">
        <f>IF('Club Roster-Directory'!K40="","",'Club Roster-Directory'!K40)</f>
        <v>Yes</v>
      </c>
      <c r="E28" s="35">
        <f t="shared" si="7"/>
        <v>27</v>
      </c>
      <c r="F28" s="76">
        <v>0.0</v>
      </c>
      <c r="G28" s="76">
        <v>0.0</v>
      </c>
      <c r="H28" s="76">
        <v>0.0</v>
      </c>
      <c r="I28" s="76">
        <v>0.0</v>
      </c>
      <c r="J28" s="76">
        <v>0.0</v>
      </c>
      <c r="K28" s="76">
        <v>0.0</v>
      </c>
      <c r="L28" s="76">
        <v>0.0</v>
      </c>
      <c r="M28" s="76">
        <v>0.0</v>
      </c>
      <c r="N28" s="76">
        <v>0.0</v>
      </c>
      <c r="O28" s="76">
        <v>0.0</v>
      </c>
      <c r="P28" s="76">
        <v>0.0</v>
      </c>
      <c r="Q28" s="76">
        <v>0.0</v>
      </c>
      <c r="R28" s="76">
        <v>0.0</v>
      </c>
      <c r="S28" s="76">
        <v>0.0</v>
      </c>
      <c r="T28" s="76">
        <v>0.0</v>
      </c>
      <c r="U28" s="76">
        <v>0.0</v>
      </c>
      <c r="V28" s="76">
        <v>0.0</v>
      </c>
      <c r="W28" s="76">
        <v>0.0</v>
      </c>
      <c r="X28" s="76">
        <v>0.0</v>
      </c>
      <c r="Y28" s="76">
        <v>0.0</v>
      </c>
      <c r="Z28" s="76">
        <v>0.0</v>
      </c>
      <c r="AA28" s="76">
        <v>0.0</v>
      </c>
      <c r="AB28" s="76">
        <v>0.0</v>
      </c>
      <c r="AC28" s="76">
        <v>0.0</v>
      </c>
      <c r="AD28" s="76">
        <v>0.0</v>
      </c>
      <c r="AE28" s="76">
        <v>0.0</v>
      </c>
      <c r="AF28" s="76">
        <v>0.0</v>
      </c>
      <c r="AG28" s="76">
        <v>0.0</v>
      </c>
      <c r="AH28" s="76">
        <v>0.0</v>
      </c>
      <c r="AI28" s="76">
        <v>0.0</v>
      </c>
      <c r="AJ28" s="76">
        <v>0.0</v>
      </c>
      <c r="AK28" s="76">
        <v>0.0</v>
      </c>
      <c r="AL28" s="76">
        <v>0.0</v>
      </c>
      <c r="AM28" s="76">
        <v>0.0</v>
      </c>
      <c r="AN28" s="76">
        <v>0.0</v>
      </c>
      <c r="AO28" s="76">
        <v>0.0</v>
      </c>
      <c r="AP28" s="76">
        <v>0.0</v>
      </c>
      <c r="AQ28" s="76">
        <v>0.0</v>
      </c>
      <c r="AR28" s="76">
        <v>0.0</v>
      </c>
      <c r="AS28" s="76">
        <v>0.0</v>
      </c>
      <c r="AT28" s="76">
        <v>0.0</v>
      </c>
      <c r="AU28" s="76">
        <v>0.0</v>
      </c>
      <c r="AV28" s="76">
        <v>0.0</v>
      </c>
      <c r="AW28" s="76">
        <v>0.0</v>
      </c>
      <c r="AX28" s="76">
        <v>0.0</v>
      </c>
      <c r="AY28" s="76">
        <v>0.0</v>
      </c>
      <c r="AZ28" s="76">
        <v>0.0</v>
      </c>
      <c r="BA28" s="76">
        <v>0.0</v>
      </c>
      <c r="BB28" s="120">
        <v>4.0</v>
      </c>
      <c r="BC28" s="120">
        <v>0.0</v>
      </c>
      <c r="BD28" s="120">
        <v>0.0</v>
      </c>
      <c r="BE28" s="120">
        <v>0.0</v>
      </c>
      <c r="BF28" s="120">
        <v>0.0</v>
      </c>
      <c r="BG28" s="120">
        <v>0.0</v>
      </c>
      <c r="BH28" s="120">
        <v>1.5</v>
      </c>
      <c r="BI28" s="120">
        <v>0.0</v>
      </c>
      <c r="BJ28" s="120">
        <v>3.0</v>
      </c>
      <c r="BK28" s="120">
        <v>0.0</v>
      </c>
      <c r="BL28" s="120">
        <v>3.0</v>
      </c>
      <c r="BM28" s="120">
        <v>0.0</v>
      </c>
      <c r="BN28" s="120">
        <v>0.0</v>
      </c>
      <c r="BO28" s="120">
        <v>0.0</v>
      </c>
      <c r="BP28" s="120">
        <v>0.0</v>
      </c>
      <c r="BQ28" s="120">
        <v>0.0</v>
      </c>
      <c r="BR28" s="120">
        <v>0.0</v>
      </c>
      <c r="BS28" s="120">
        <v>0.0</v>
      </c>
      <c r="BT28" s="120">
        <v>1.5</v>
      </c>
      <c r="BU28" s="120">
        <v>3.0</v>
      </c>
      <c r="BV28" s="120">
        <v>0.0</v>
      </c>
      <c r="BW28" s="120">
        <v>6.0</v>
      </c>
      <c r="BX28" s="120">
        <v>0.0</v>
      </c>
      <c r="BY28" s="120">
        <v>0.0</v>
      </c>
      <c r="BZ28" s="120">
        <v>0.0</v>
      </c>
      <c r="CA28" s="120">
        <v>0.0</v>
      </c>
      <c r="CB28" s="120">
        <v>0.0</v>
      </c>
      <c r="CC28" s="120">
        <v>0.0</v>
      </c>
      <c r="CD28" s="120">
        <v>5.0</v>
      </c>
      <c r="CE28" s="120">
        <v>0.0</v>
      </c>
      <c r="CF28" s="120">
        <v>0.0</v>
      </c>
      <c r="CG28" s="120">
        <v>0.0</v>
      </c>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121">
        <f t="shared" si="3"/>
        <v>27</v>
      </c>
    </row>
    <row r="29" ht="14.25" customHeight="1">
      <c r="A29" s="1">
        <f t="shared" si="5"/>
        <v>20</v>
      </c>
      <c r="B29" s="1" t="str">
        <f>IF('Club Roster-Directory'!B40="","",'Club Roster-Directory'!B40)</f>
        <v>Coleto Eliza</v>
      </c>
      <c r="C29" s="61"/>
      <c r="D29" s="1" t="str">
        <f>IF('Club Roster-Directory'!K41="","",'Club Roster-Directory'!K41)</f>
        <v>Yes</v>
      </c>
      <c r="E29" s="35">
        <f t="shared" si="7"/>
        <v>51</v>
      </c>
      <c r="F29" s="68">
        <v>0.0</v>
      </c>
      <c r="G29" s="68">
        <v>0.0</v>
      </c>
      <c r="H29" s="68">
        <v>8.0</v>
      </c>
      <c r="I29" s="68">
        <v>8.0</v>
      </c>
      <c r="J29" s="68">
        <v>7.0</v>
      </c>
      <c r="K29" s="68">
        <v>0.0</v>
      </c>
      <c r="L29" s="68">
        <v>0.0</v>
      </c>
      <c r="M29" s="90">
        <v>0.0</v>
      </c>
      <c r="N29" s="90">
        <v>0.0</v>
      </c>
      <c r="O29" s="90">
        <v>0.0</v>
      </c>
      <c r="P29" s="68">
        <v>0.0</v>
      </c>
      <c r="Q29" s="68">
        <v>0.0</v>
      </c>
      <c r="R29" s="68">
        <v>0.0</v>
      </c>
      <c r="S29" s="68">
        <v>2.0</v>
      </c>
      <c r="T29" s="68">
        <v>0.0</v>
      </c>
      <c r="U29" s="68">
        <v>0.0</v>
      </c>
      <c r="V29" s="68">
        <v>0.0</v>
      </c>
      <c r="W29" s="68">
        <v>0.0</v>
      </c>
      <c r="X29" s="68">
        <v>0.0</v>
      </c>
      <c r="Y29" s="68">
        <v>0.0</v>
      </c>
      <c r="Z29" s="68">
        <v>0.0</v>
      </c>
      <c r="AA29" s="68">
        <v>0.0</v>
      </c>
      <c r="AB29" s="68">
        <v>8.5</v>
      </c>
      <c r="AC29" s="68">
        <v>0.0</v>
      </c>
      <c r="AD29" s="68">
        <v>0.0</v>
      </c>
      <c r="AE29" s="68">
        <v>0.0</v>
      </c>
      <c r="AF29" s="68">
        <v>0.0</v>
      </c>
      <c r="AG29" s="68">
        <v>8.0</v>
      </c>
      <c r="AH29" s="68">
        <v>0.0</v>
      </c>
      <c r="AI29" s="68">
        <v>0.0</v>
      </c>
      <c r="AJ29" s="68">
        <v>0.0</v>
      </c>
      <c r="AK29" s="68">
        <v>0.0</v>
      </c>
      <c r="AL29" s="68">
        <v>0.0</v>
      </c>
      <c r="AM29" s="68">
        <v>0.0</v>
      </c>
      <c r="AN29" s="68">
        <v>0.0</v>
      </c>
      <c r="AO29" s="68">
        <v>4.5</v>
      </c>
      <c r="AP29" s="68">
        <v>0.0</v>
      </c>
      <c r="AQ29" s="68">
        <v>0.0</v>
      </c>
      <c r="AR29" s="68">
        <v>0.0</v>
      </c>
      <c r="AS29" s="68">
        <v>0.0</v>
      </c>
      <c r="AT29" s="68">
        <v>0.0</v>
      </c>
      <c r="AU29" s="68">
        <v>0.0</v>
      </c>
      <c r="AV29" s="68">
        <v>0.0</v>
      </c>
      <c r="AW29" s="68">
        <v>0.0</v>
      </c>
      <c r="AX29" s="68">
        <v>0.0</v>
      </c>
      <c r="AY29" s="68">
        <v>0.0</v>
      </c>
      <c r="AZ29" s="68">
        <v>0.0</v>
      </c>
      <c r="BA29" s="68">
        <v>0.0</v>
      </c>
      <c r="BB29" s="120">
        <v>0.0</v>
      </c>
      <c r="BC29" s="120">
        <v>0.0</v>
      </c>
      <c r="BD29" s="120">
        <v>0.0</v>
      </c>
      <c r="BE29" s="120">
        <v>0.0</v>
      </c>
      <c r="BF29" s="120">
        <v>0.0</v>
      </c>
      <c r="BG29" s="120">
        <v>0.0</v>
      </c>
      <c r="BH29" s="120">
        <v>0.0</v>
      </c>
      <c r="BI29" s="120">
        <v>0.0</v>
      </c>
      <c r="BJ29" s="120">
        <v>0.0</v>
      </c>
      <c r="BK29" s="120">
        <v>0.0</v>
      </c>
      <c r="BL29" s="120">
        <v>5.0</v>
      </c>
      <c r="BM29" s="120">
        <v>0.0</v>
      </c>
      <c r="BN29" s="120">
        <v>0.0</v>
      </c>
      <c r="BO29" s="120">
        <v>0.0</v>
      </c>
      <c r="BP29" s="120">
        <v>0.0</v>
      </c>
      <c r="BQ29" s="120">
        <v>0.0</v>
      </c>
      <c r="BR29" s="120">
        <v>0.0</v>
      </c>
      <c r="BS29" s="120">
        <v>0.0</v>
      </c>
      <c r="BT29" s="120">
        <v>0.0</v>
      </c>
      <c r="BU29" s="120">
        <v>0.0</v>
      </c>
      <c r="BV29" s="120">
        <v>0.0</v>
      </c>
      <c r="BW29" s="120">
        <v>0.0</v>
      </c>
      <c r="BX29" s="120">
        <v>0.0</v>
      </c>
      <c r="BY29" s="120">
        <v>0.0</v>
      </c>
      <c r="BZ29" s="120">
        <v>0.0</v>
      </c>
      <c r="CA29" s="120">
        <v>0.0</v>
      </c>
      <c r="CB29" s="120">
        <v>0.0</v>
      </c>
      <c r="CC29" s="120">
        <v>0.0</v>
      </c>
      <c r="CD29" s="120">
        <v>0.0</v>
      </c>
      <c r="CE29" s="120">
        <v>0.0</v>
      </c>
      <c r="CF29" s="120">
        <v>0.0</v>
      </c>
      <c r="CG29" s="120">
        <v>0.0</v>
      </c>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121">
        <f t="shared" si="3"/>
        <v>51</v>
      </c>
    </row>
    <row r="30" ht="14.25" customHeight="1">
      <c r="A30" s="1">
        <f t="shared" si="5"/>
        <v>21</v>
      </c>
      <c r="B30" s="1" t="str">
        <f>IF('Club Roster-Directory'!B41="","",'Club Roster-Directory'!B41)</f>
        <v>Corea Jorge</v>
      </c>
      <c r="C30" s="61"/>
      <c r="D30" s="1" t="str">
        <f>IF('Club Roster-Directory'!K42="","",'Club Roster-Directory'!K42)</f>
        <v>Yes</v>
      </c>
      <c r="E30" s="35">
        <f t="shared" si="7"/>
        <v>0</v>
      </c>
      <c r="F30" s="68">
        <v>0.0</v>
      </c>
      <c r="G30" s="68">
        <v>0.0</v>
      </c>
      <c r="H30" s="68">
        <v>0.0</v>
      </c>
      <c r="I30" s="68">
        <v>0.0</v>
      </c>
      <c r="J30" s="68">
        <v>0.0</v>
      </c>
      <c r="K30" s="68">
        <v>0.0</v>
      </c>
      <c r="L30" s="68">
        <v>0.0</v>
      </c>
      <c r="M30" s="90">
        <v>0.0</v>
      </c>
      <c r="N30" s="90">
        <v>0.0</v>
      </c>
      <c r="O30" s="90">
        <v>0.0</v>
      </c>
      <c r="P30" s="68">
        <v>0.0</v>
      </c>
      <c r="Q30" s="68">
        <v>0.0</v>
      </c>
      <c r="R30" s="68">
        <v>0.0</v>
      </c>
      <c r="S30" s="68">
        <v>0.0</v>
      </c>
      <c r="T30" s="68">
        <v>0.0</v>
      </c>
      <c r="U30" s="68">
        <v>0.0</v>
      </c>
      <c r="V30" s="68">
        <v>0.0</v>
      </c>
      <c r="W30" s="68">
        <v>0.0</v>
      </c>
      <c r="X30" s="68">
        <v>0.0</v>
      </c>
      <c r="Y30" s="68">
        <v>0.0</v>
      </c>
      <c r="Z30" s="68">
        <v>0.0</v>
      </c>
      <c r="AA30" s="68">
        <v>0.0</v>
      </c>
      <c r="AB30" s="68">
        <v>0.0</v>
      </c>
      <c r="AC30" s="68">
        <v>0.0</v>
      </c>
      <c r="AD30" s="68">
        <v>0.0</v>
      </c>
      <c r="AE30" s="68">
        <v>0.0</v>
      </c>
      <c r="AF30" s="68">
        <v>0.0</v>
      </c>
      <c r="AG30" s="68">
        <v>0.0</v>
      </c>
      <c r="AH30" s="68">
        <v>0.0</v>
      </c>
      <c r="AI30" s="68">
        <v>0.0</v>
      </c>
      <c r="AJ30" s="68">
        <v>0.0</v>
      </c>
      <c r="AK30" s="68">
        <v>0.0</v>
      </c>
      <c r="AL30" s="68">
        <v>0.0</v>
      </c>
      <c r="AM30" s="68">
        <v>0.0</v>
      </c>
      <c r="AN30" s="68">
        <v>0.0</v>
      </c>
      <c r="AO30" s="68">
        <v>0.0</v>
      </c>
      <c r="AP30" s="68">
        <v>0.0</v>
      </c>
      <c r="AQ30" s="68">
        <v>0.0</v>
      </c>
      <c r="AR30" s="68">
        <v>0.0</v>
      </c>
      <c r="AS30" s="68">
        <v>0.0</v>
      </c>
      <c r="AT30" s="68">
        <v>0.0</v>
      </c>
      <c r="AU30" s="68">
        <v>0.0</v>
      </c>
      <c r="AV30" s="68">
        <v>0.0</v>
      </c>
      <c r="AW30" s="68">
        <v>0.0</v>
      </c>
      <c r="AX30" s="68">
        <v>0.0</v>
      </c>
      <c r="AY30" s="68">
        <v>0.0</v>
      </c>
      <c r="AZ30" s="68">
        <v>0.0</v>
      </c>
      <c r="BA30" s="68">
        <v>0.0</v>
      </c>
      <c r="BB30" s="120">
        <v>0.0</v>
      </c>
      <c r="BC30" s="120">
        <v>0.0</v>
      </c>
      <c r="BD30" s="120">
        <v>0.0</v>
      </c>
      <c r="BE30" s="120">
        <v>0.0</v>
      </c>
      <c r="BF30" s="120">
        <v>0.0</v>
      </c>
      <c r="BG30" s="120">
        <v>0.0</v>
      </c>
      <c r="BH30" s="120">
        <v>0.0</v>
      </c>
      <c r="BI30" s="120">
        <v>0.0</v>
      </c>
      <c r="BJ30" s="120">
        <v>0.0</v>
      </c>
      <c r="BK30" s="120">
        <v>0.0</v>
      </c>
      <c r="BL30" s="120">
        <v>0.0</v>
      </c>
      <c r="BM30" s="120">
        <v>0.0</v>
      </c>
      <c r="BN30" s="120">
        <v>0.0</v>
      </c>
      <c r="BO30" s="120">
        <v>0.0</v>
      </c>
      <c r="BP30" s="120">
        <v>0.0</v>
      </c>
      <c r="BQ30" s="120">
        <v>0.0</v>
      </c>
      <c r="BR30" s="120">
        <v>0.0</v>
      </c>
      <c r="BS30" s="120">
        <v>0.0</v>
      </c>
      <c r="BT30" s="120">
        <v>0.0</v>
      </c>
      <c r="BU30" s="120">
        <v>0.0</v>
      </c>
      <c r="BV30" s="120">
        <v>0.0</v>
      </c>
      <c r="BW30" s="120">
        <v>0.0</v>
      </c>
      <c r="BX30" s="120">
        <v>0.0</v>
      </c>
      <c r="BY30" s="120">
        <v>0.0</v>
      </c>
      <c r="BZ30" s="120">
        <v>0.0</v>
      </c>
      <c r="CA30" s="120">
        <v>0.0</v>
      </c>
      <c r="CB30" s="120">
        <v>0.0</v>
      </c>
      <c r="CC30" s="120">
        <v>0.0</v>
      </c>
      <c r="CD30" s="120">
        <v>0.0</v>
      </c>
      <c r="CE30" s="120">
        <v>0.0</v>
      </c>
      <c r="CF30" s="120">
        <v>0.0</v>
      </c>
      <c r="CG30" s="120">
        <v>0.0</v>
      </c>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121">
        <f t="shared" si="3"/>
        <v>0</v>
      </c>
    </row>
    <row r="31" ht="14.25" customHeight="1">
      <c r="A31" s="1">
        <f t="shared" si="5"/>
        <v>22</v>
      </c>
      <c r="B31" s="1" t="str">
        <f>IF('Club Roster-Directory'!B42="","",'Club Roster-Directory'!B42)</f>
        <v>Cruz Annai</v>
      </c>
      <c r="C31" s="61"/>
      <c r="D31" s="1" t="str">
        <f>IF('Club Roster-Directory'!K43="","",'Club Roster-Directory'!K43)</f>
        <v>Yes</v>
      </c>
      <c r="E31" s="35">
        <f>SUM(F31:DL31)</f>
        <v>9.5</v>
      </c>
      <c r="F31" s="76">
        <v>0.0</v>
      </c>
      <c r="G31" s="76">
        <v>0.0</v>
      </c>
      <c r="H31" s="76">
        <v>0.0</v>
      </c>
      <c r="I31" s="76">
        <v>0.0</v>
      </c>
      <c r="J31" s="76">
        <v>0.0</v>
      </c>
      <c r="K31" s="76">
        <v>0.0</v>
      </c>
      <c r="L31" s="76">
        <v>0.0</v>
      </c>
      <c r="M31" s="76">
        <v>0.0</v>
      </c>
      <c r="N31" s="76">
        <v>0.0</v>
      </c>
      <c r="O31" s="76">
        <v>0.0</v>
      </c>
      <c r="P31" s="76">
        <v>0.0</v>
      </c>
      <c r="Q31" s="76">
        <v>0.0</v>
      </c>
      <c r="R31" s="76">
        <v>0.0</v>
      </c>
      <c r="S31" s="76">
        <v>0.0</v>
      </c>
      <c r="T31" s="76">
        <v>0.0</v>
      </c>
      <c r="U31" s="76">
        <v>0.0</v>
      </c>
      <c r="V31" s="76">
        <v>0.0</v>
      </c>
      <c r="W31" s="76">
        <v>0.0</v>
      </c>
      <c r="X31" s="76">
        <v>0.0</v>
      </c>
      <c r="Y31" s="76">
        <v>0.0</v>
      </c>
      <c r="Z31" s="76">
        <v>0.0</v>
      </c>
      <c r="AA31" s="76">
        <v>0.0</v>
      </c>
      <c r="AB31" s="76">
        <v>0.0</v>
      </c>
      <c r="AC31" s="76">
        <v>0.0</v>
      </c>
      <c r="AD31" s="76">
        <v>0.0</v>
      </c>
      <c r="AE31" s="76">
        <v>0.0</v>
      </c>
      <c r="AF31" s="76">
        <v>0.0</v>
      </c>
      <c r="AG31" s="76">
        <v>0.0</v>
      </c>
      <c r="AH31" s="76">
        <v>0.0</v>
      </c>
      <c r="AI31" s="76">
        <v>0.0</v>
      </c>
      <c r="AJ31" s="76">
        <v>0.0</v>
      </c>
      <c r="AK31" s="76">
        <v>0.0</v>
      </c>
      <c r="AL31" s="76">
        <v>0.0</v>
      </c>
      <c r="AM31" s="76">
        <v>0.0</v>
      </c>
      <c r="AN31" s="76">
        <v>0.0</v>
      </c>
      <c r="AO31" s="76">
        <v>0.0</v>
      </c>
      <c r="AP31" s="76">
        <v>0.0</v>
      </c>
      <c r="AQ31" s="76">
        <v>0.0</v>
      </c>
      <c r="AR31" s="76">
        <v>0.0</v>
      </c>
      <c r="AS31" s="76">
        <v>0.0</v>
      </c>
      <c r="AT31" s="76">
        <v>0.0</v>
      </c>
      <c r="AU31" s="76">
        <v>0.0</v>
      </c>
      <c r="AV31" s="76">
        <v>0.0</v>
      </c>
      <c r="AW31" s="76">
        <v>0.0</v>
      </c>
      <c r="AX31" s="76">
        <v>0.0</v>
      </c>
      <c r="AY31" s="76">
        <v>0.0</v>
      </c>
      <c r="AZ31" s="76">
        <v>0.0</v>
      </c>
      <c r="BA31" s="76">
        <v>0.0</v>
      </c>
      <c r="BB31" s="120">
        <v>0.0</v>
      </c>
      <c r="BC31" s="120">
        <v>0.0</v>
      </c>
      <c r="BD31" s="120">
        <v>0.0</v>
      </c>
      <c r="BE31" s="120">
        <v>0.0</v>
      </c>
      <c r="BF31" s="120">
        <v>0.0</v>
      </c>
      <c r="BG31" s="120">
        <v>0.0</v>
      </c>
      <c r="BH31" s="120">
        <v>0.0</v>
      </c>
      <c r="BI31" s="120">
        <v>0.0</v>
      </c>
      <c r="BJ31" s="120">
        <v>0.0</v>
      </c>
      <c r="BK31" s="120">
        <v>0.0</v>
      </c>
      <c r="BL31" s="120">
        <v>3.0</v>
      </c>
      <c r="BM31" s="120">
        <v>0.0</v>
      </c>
      <c r="BN31" s="120">
        <v>0.0</v>
      </c>
      <c r="BO31" s="120">
        <v>0.0</v>
      </c>
      <c r="BP31" s="120">
        <v>0.0</v>
      </c>
      <c r="BQ31" s="120">
        <v>0.0</v>
      </c>
      <c r="BR31" s="120">
        <v>0.0</v>
      </c>
      <c r="BS31" s="120">
        <v>0.0</v>
      </c>
      <c r="BT31" s="120">
        <v>0.0</v>
      </c>
      <c r="BU31" s="120">
        <v>0.0</v>
      </c>
      <c r="BV31" s="120">
        <v>0.0</v>
      </c>
      <c r="BW31" s="120">
        <v>0.0</v>
      </c>
      <c r="BX31" s="120">
        <v>0.0</v>
      </c>
      <c r="BY31" s="120">
        <v>0.0</v>
      </c>
      <c r="BZ31" s="120">
        <v>0.0</v>
      </c>
      <c r="CA31" s="120">
        <v>0.0</v>
      </c>
      <c r="CB31" s="120">
        <v>0.0</v>
      </c>
      <c r="CC31" s="120">
        <v>0.0</v>
      </c>
      <c r="CD31" s="120">
        <v>0.0</v>
      </c>
      <c r="CE31" s="120">
        <v>0.0</v>
      </c>
      <c r="CF31" s="120">
        <v>6.5</v>
      </c>
      <c r="CG31" s="120">
        <v>0.0</v>
      </c>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121">
        <f t="shared" si="3"/>
        <v>9.5</v>
      </c>
    </row>
    <row r="32" ht="14.25" customHeight="1">
      <c r="A32" s="1">
        <f t="shared" si="5"/>
        <v>23</v>
      </c>
      <c r="B32" s="1" t="str">
        <f>IF('Club Roster-Directory'!B43="","",'Club Roster-Directory'!B43)</f>
        <v>Cruz Viviana</v>
      </c>
      <c r="C32" s="61"/>
      <c r="D32" s="1" t="str">
        <f>IF('Club Roster-Directory'!K43="","",'Club Roster-Directory'!K43)</f>
        <v>Yes</v>
      </c>
      <c r="E32" s="122">
        <f t="shared" ref="E32:E44" si="8">DM32</f>
        <v>13.5</v>
      </c>
      <c r="F32" s="68">
        <v>4.0</v>
      </c>
      <c r="G32" s="68">
        <v>0.0</v>
      </c>
      <c r="H32" s="68">
        <v>0.0</v>
      </c>
      <c r="I32" s="68">
        <v>0.0</v>
      </c>
      <c r="J32" s="68">
        <v>0.0</v>
      </c>
      <c r="K32" s="68">
        <v>0.0</v>
      </c>
      <c r="L32" s="68">
        <v>0.0</v>
      </c>
      <c r="M32" s="90">
        <v>0.0</v>
      </c>
      <c r="N32" s="90">
        <v>0.0</v>
      </c>
      <c r="O32" s="90">
        <v>0.0</v>
      </c>
      <c r="P32" s="68">
        <v>0.0</v>
      </c>
      <c r="Q32" s="68">
        <v>0.0</v>
      </c>
      <c r="R32" s="68">
        <v>0.0</v>
      </c>
      <c r="S32" s="68">
        <v>0.0</v>
      </c>
      <c r="T32" s="68">
        <v>0.0</v>
      </c>
      <c r="U32" s="68">
        <v>0.0</v>
      </c>
      <c r="V32" s="68">
        <v>0.0</v>
      </c>
      <c r="W32" s="68">
        <v>0.0</v>
      </c>
      <c r="X32" s="68">
        <v>0.0</v>
      </c>
      <c r="Y32" s="68">
        <v>0.0</v>
      </c>
      <c r="Z32" s="68">
        <v>0.0</v>
      </c>
      <c r="AA32" s="68">
        <v>0.0</v>
      </c>
      <c r="AB32" s="68">
        <v>0.0</v>
      </c>
      <c r="AC32" s="68">
        <v>0.0</v>
      </c>
      <c r="AD32" s="68">
        <v>0.0</v>
      </c>
      <c r="AE32" s="68">
        <v>0.0</v>
      </c>
      <c r="AF32" s="68">
        <v>0.0</v>
      </c>
      <c r="AG32" s="68">
        <v>0.0</v>
      </c>
      <c r="AH32" s="68">
        <v>0.0</v>
      </c>
      <c r="AI32" s="68">
        <v>0.0</v>
      </c>
      <c r="AJ32" s="68">
        <v>0.0</v>
      </c>
      <c r="AK32" s="68">
        <v>0.0</v>
      </c>
      <c r="AL32" s="68">
        <v>0.0</v>
      </c>
      <c r="AM32" s="68">
        <v>0.0</v>
      </c>
      <c r="AN32" s="68">
        <v>0.0</v>
      </c>
      <c r="AO32" s="68">
        <v>0.0</v>
      </c>
      <c r="AP32" s="68">
        <v>0.0</v>
      </c>
      <c r="AQ32" s="68">
        <v>0.0</v>
      </c>
      <c r="AR32" s="68">
        <v>0.0</v>
      </c>
      <c r="AS32" s="68">
        <v>0.0</v>
      </c>
      <c r="AT32" s="68">
        <v>0.0</v>
      </c>
      <c r="AU32" s="68">
        <v>0.0</v>
      </c>
      <c r="AV32" s="68">
        <v>0.0</v>
      </c>
      <c r="AW32" s="68">
        <v>0.0</v>
      </c>
      <c r="AX32" s="68">
        <v>0.0</v>
      </c>
      <c r="AY32" s="68">
        <v>0.0</v>
      </c>
      <c r="AZ32" s="68">
        <v>0.0</v>
      </c>
      <c r="BA32" s="68">
        <v>0.0</v>
      </c>
      <c r="BB32" s="120">
        <v>0.0</v>
      </c>
      <c r="BC32" s="120">
        <v>0.0</v>
      </c>
      <c r="BD32" s="120">
        <v>0.0</v>
      </c>
      <c r="BE32" s="120">
        <v>0.0</v>
      </c>
      <c r="BF32" s="120">
        <v>0.0</v>
      </c>
      <c r="BG32" s="120">
        <v>0.0</v>
      </c>
      <c r="BH32" s="120">
        <v>0.0</v>
      </c>
      <c r="BI32" s="120">
        <v>0.0</v>
      </c>
      <c r="BJ32" s="120">
        <v>0.0</v>
      </c>
      <c r="BK32" s="120">
        <v>0.0</v>
      </c>
      <c r="BL32" s="120">
        <v>3.0</v>
      </c>
      <c r="BM32" s="120">
        <v>0.0</v>
      </c>
      <c r="BN32" s="120">
        <v>0.0</v>
      </c>
      <c r="BO32" s="120">
        <v>0.0</v>
      </c>
      <c r="BP32" s="120">
        <v>0.0</v>
      </c>
      <c r="BQ32" s="120">
        <v>0.0</v>
      </c>
      <c r="BR32" s="120">
        <v>0.0</v>
      </c>
      <c r="BS32" s="120">
        <v>0.0</v>
      </c>
      <c r="BT32" s="120">
        <v>0.0</v>
      </c>
      <c r="BU32" s="120">
        <v>0.0</v>
      </c>
      <c r="BV32" s="120">
        <v>0.0</v>
      </c>
      <c r="BW32" s="120">
        <v>0.0</v>
      </c>
      <c r="BX32" s="120">
        <v>0.0</v>
      </c>
      <c r="BY32" s="120">
        <v>0.0</v>
      </c>
      <c r="BZ32" s="120">
        <v>0.0</v>
      </c>
      <c r="CA32" s="120">
        <v>0.0</v>
      </c>
      <c r="CB32" s="120">
        <v>0.0</v>
      </c>
      <c r="CC32" s="120">
        <v>0.0</v>
      </c>
      <c r="CD32" s="120">
        <v>0.0</v>
      </c>
      <c r="CE32" s="120">
        <v>0.0</v>
      </c>
      <c r="CF32" s="120">
        <v>6.5</v>
      </c>
      <c r="CG32" s="120">
        <v>0.0</v>
      </c>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121">
        <f t="shared" si="3"/>
        <v>13.5</v>
      </c>
    </row>
    <row r="33" ht="14.25" customHeight="1">
      <c r="A33" s="1">
        <f t="shared" si="5"/>
        <v>24</v>
      </c>
      <c r="B33" s="1" t="str">
        <f>IF('Club Roster-Directory'!B44="","",'Club Roster-Directory'!B44)</f>
        <v>Damouny Mikaela</v>
      </c>
      <c r="C33" s="61"/>
      <c r="D33" s="1" t="str">
        <f>IF('Club Roster-Directory'!K44="","",'Club Roster-Directory'!K44)</f>
        <v>Yes</v>
      </c>
      <c r="E33" s="122">
        <f t="shared" si="8"/>
        <v>31.5</v>
      </c>
      <c r="F33" s="68">
        <v>4.0</v>
      </c>
      <c r="G33" s="68">
        <v>3.0</v>
      </c>
      <c r="H33" s="68">
        <v>0.0</v>
      </c>
      <c r="I33" s="68">
        <v>4.0</v>
      </c>
      <c r="J33" s="68">
        <v>7.0</v>
      </c>
      <c r="K33" s="68">
        <v>0.0</v>
      </c>
      <c r="L33" s="68">
        <v>0.0</v>
      </c>
      <c r="M33" s="90">
        <v>0.0</v>
      </c>
      <c r="N33" s="90">
        <v>0.0</v>
      </c>
      <c r="O33" s="90">
        <v>0.0</v>
      </c>
      <c r="P33" s="68">
        <v>0.0</v>
      </c>
      <c r="Q33" s="68">
        <v>0.0</v>
      </c>
      <c r="R33" s="68">
        <v>0.0</v>
      </c>
      <c r="S33" s="68">
        <v>0.0</v>
      </c>
      <c r="T33" s="68">
        <v>0.0</v>
      </c>
      <c r="U33" s="68">
        <v>0.0</v>
      </c>
      <c r="V33" s="68">
        <v>0.0</v>
      </c>
      <c r="W33" s="68">
        <v>0.0</v>
      </c>
      <c r="X33" s="68">
        <v>0.0</v>
      </c>
      <c r="Y33" s="68">
        <v>0.0</v>
      </c>
      <c r="Z33" s="68">
        <v>0.0</v>
      </c>
      <c r="AA33" s="68">
        <v>0.0</v>
      </c>
      <c r="AB33" s="68">
        <v>4.0</v>
      </c>
      <c r="AC33" s="68">
        <v>0.0</v>
      </c>
      <c r="AD33" s="68">
        <v>0.0</v>
      </c>
      <c r="AE33" s="68">
        <v>0.0</v>
      </c>
      <c r="AF33" s="68">
        <v>2.0</v>
      </c>
      <c r="AG33" s="68">
        <v>0.0</v>
      </c>
      <c r="AH33" s="68">
        <v>0.0</v>
      </c>
      <c r="AI33" s="68">
        <v>0.0</v>
      </c>
      <c r="AJ33" s="68">
        <v>0.0</v>
      </c>
      <c r="AK33" s="68">
        <v>0.0</v>
      </c>
      <c r="AL33" s="68">
        <v>0.0</v>
      </c>
      <c r="AM33" s="68">
        <v>2.0</v>
      </c>
      <c r="AN33" s="68">
        <v>0.0</v>
      </c>
      <c r="AO33" s="68">
        <v>4.0</v>
      </c>
      <c r="AP33" s="68">
        <v>0.0</v>
      </c>
      <c r="AQ33" s="68">
        <v>0.0</v>
      </c>
      <c r="AR33" s="68">
        <v>0.0</v>
      </c>
      <c r="AS33" s="68">
        <v>0.0</v>
      </c>
      <c r="AT33" s="68">
        <v>0.0</v>
      </c>
      <c r="AU33" s="68">
        <v>0.0</v>
      </c>
      <c r="AV33" s="68">
        <v>0.5</v>
      </c>
      <c r="AW33" s="68">
        <v>1.0</v>
      </c>
      <c r="AX33" s="68">
        <v>0.0</v>
      </c>
      <c r="AY33" s="68">
        <v>0.0</v>
      </c>
      <c r="AZ33" s="68">
        <v>0.0</v>
      </c>
      <c r="BA33" s="68">
        <v>0.0</v>
      </c>
      <c r="BB33" s="120">
        <v>0.0</v>
      </c>
      <c r="BC33" s="120">
        <v>0.0</v>
      </c>
      <c r="BD33" s="120">
        <v>0.0</v>
      </c>
      <c r="BE33" s="120">
        <v>0.0</v>
      </c>
      <c r="BF33" s="120">
        <v>0.0</v>
      </c>
      <c r="BG33" s="120">
        <v>0.0</v>
      </c>
      <c r="BH33" s="120">
        <v>0.0</v>
      </c>
      <c r="BI33" s="120">
        <v>0.0</v>
      </c>
      <c r="BJ33" s="120">
        <v>0.0</v>
      </c>
      <c r="BK33" s="120">
        <v>0.0</v>
      </c>
      <c r="BL33" s="120">
        <v>0.0</v>
      </c>
      <c r="BM33" s="120">
        <v>0.0</v>
      </c>
      <c r="BN33" s="120">
        <v>0.0</v>
      </c>
      <c r="BO33" s="120">
        <v>0.0</v>
      </c>
      <c r="BP33" s="120">
        <v>0.0</v>
      </c>
      <c r="BQ33" s="120">
        <v>0.0</v>
      </c>
      <c r="BR33" s="120">
        <v>0.0</v>
      </c>
      <c r="BS33" s="120">
        <v>0.0</v>
      </c>
      <c r="BT33" s="120">
        <v>0.0</v>
      </c>
      <c r="BU33" s="120">
        <v>0.0</v>
      </c>
      <c r="BV33" s="120">
        <v>0.0</v>
      </c>
      <c r="BW33" s="120">
        <v>0.0</v>
      </c>
      <c r="BX33" s="120">
        <v>0.0</v>
      </c>
      <c r="BY33" s="120">
        <v>0.0</v>
      </c>
      <c r="BZ33" s="120">
        <v>0.0</v>
      </c>
      <c r="CA33" s="120">
        <v>0.0</v>
      </c>
      <c r="CB33" s="120">
        <v>0.0</v>
      </c>
      <c r="CC33" s="120">
        <v>0.0</v>
      </c>
      <c r="CD33" s="120">
        <v>0.0</v>
      </c>
      <c r="CE33" s="120">
        <v>0.0</v>
      </c>
      <c r="CF33" s="120">
        <v>0.0</v>
      </c>
      <c r="CG33" s="120">
        <v>0.0</v>
      </c>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121">
        <f t="shared" si="3"/>
        <v>31.5</v>
      </c>
    </row>
    <row r="34" ht="14.25" customHeight="1">
      <c r="A34" s="1">
        <f t="shared" si="5"/>
        <v>25</v>
      </c>
      <c r="B34" s="1" t="str">
        <f>IF('Club Roster-Directory'!B45="","",'Club Roster-Directory'!B45)</f>
        <v>Davis Dellarae</v>
      </c>
      <c r="C34" s="61"/>
      <c r="D34" s="1" t="str">
        <f>IF('Club Roster-Directory'!K45="","",'Club Roster-Directory'!K45)</f>
        <v>Yes</v>
      </c>
      <c r="E34" s="122">
        <f t="shared" si="8"/>
        <v>0</v>
      </c>
      <c r="F34" s="68">
        <v>0.0</v>
      </c>
      <c r="G34" s="68">
        <v>0.0</v>
      </c>
      <c r="H34" s="68">
        <v>0.0</v>
      </c>
      <c r="I34" s="68">
        <v>0.0</v>
      </c>
      <c r="J34" s="68">
        <v>0.0</v>
      </c>
      <c r="K34" s="68">
        <v>0.0</v>
      </c>
      <c r="L34" s="68">
        <v>0.0</v>
      </c>
      <c r="M34" s="90">
        <v>0.0</v>
      </c>
      <c r="N34" s="90">
        <v>0.0</v>
      </c>
      <c r="O34" s="90">
        <v>0.0</v>
      </c>
      <c r="P34" s="68">
        <v>0.0</v>
      </c>
      <c r="Q34" s="68">
        <v>0.0</v>
      </c>
      <c r="R34" s="68">
        <v>0.0</v>
      </c>
      <c r="S34" s="68">
        <v>0.0</v>
      </c>
      <c r="T34" s="68">
        <v>0.0</v>
      </c>
      <c r="U34" s="68">
        <v>0.0</v>
      </c>
      <c r="V34" s="68">
        <v>0.0</v>
      </c>
      <c r="W34" s="68">
        <v>0.0</v>
      </c>
      <c r="X34" s="68">
        <v>0.0</v>
      </c>
      <c r="Y34" s="68">
        <v>0.0</v>
      </c>
      <c r="Z34" s="68">
        <v>0.0</v>
      </c>
      <c r="AA34" s="68">
        <v>0.0</v>
      </c>
      <c r="AB34" s="68">
        <v>0.0</v>
      </c>
      <c r="AC34" s="68">
        <v>0.0</v>
      </c>
      <c r="AD34" s="68">
        <v>0.0</v>
      </c>
      <c r="AE34" s="68">
        <v>0.0</v>
      </c>
      <c r="AF34" s="68">
        <v>0.0</v>
      </c>
      <c r="AG34" s="68">
        <v>0.0</v>
      </c>
      <c r="AH34" s="68">
        <v>0.0</v>
      </c>
      <c r="AI34" s="68">
        <v>0.0</v>
      </c>
      <c r="AJ34" s="68">
        <v>0.0</v>
      </c>
      <c r="AK34" s="68">
        <v>0.0</v>
      </c>
      <c r="AL34" s="68">
        <v>0.0</v>
      </c>
      <c r="AM34" s="68">
        <v>0.0</v>
      </c>
      <c r="AN34" s="68">
        <v>0.0</v>
      </c>
      <c r="AO34" s="68">
        <v>0.0</v>
      </c>
      <c r="AP34" s="68">
        <v>0.0</v>
      </c>
      <c r="AQ34" s="68">
        <v>0.0</v>
      </c>
      <c r="AR34" s="68">
        <v>0.0</v>
      </c>
      <c r="AS34" s="68">
        <v>0.0</v>
      </c>
      <c r="AT34" s="68">
        <v>0.0</v>
      </c>
      <c r="AU34" s="68">
        <v>0.0</v>
      </c>
      <c r="AV34" s="68">
        <v>0.0</v>
      </c>
      <c r="AW34" s="68">
        <v>0.0</v>
      </c>
      <c r="AX34" s="68">
        <v>0.0</v>
      </c>
      <c r="AY34" s="68">
        <v>0.0</v>
      </c>
      <c r="AZ34" s="68">
        <v>0.0</v>
      </c>
      <c r="BA34" s="68">
        <v>0.0</v>
      </c>
      <c r="BB34" s="120">
        <v>0.0</v>
      </c>
      <c r="BC34" s="120">
        <v>0.0</v>
      </c>
      <c r="BD34" s="120">
        <v>0.0</v>
      </c>
      <c r="BE34" s="120">
        <v>0.0</v>
      </c>
      <c r="BF34" s="120">
        <v>0.0</v>
      </c>
      <c r="BG34" s="120">
        <v>0.0</v>
      </c>
      <c r="BH34" s="120">
        <v>0.0</v>
      </c>
      <c r="BI34" s="120">
        <v>0.0</v>
      </c>
      <c r="BJ34" s="120">
        <v>0.0</v>
      </c>
      <c r="BK34" s="120">
        <v>0.0</v>
      </c>
      <c r="BL34" s="120">
        <v>0.0</v>
      </c>
      <c r="BM34" s="120">
        <v>0.0</v>
      </c>
      <c r="BN34" s="120">
        <v>0.0</v>
      </c>
      <c r="BO34" s="120">
        <v>0.0</v>
      </c>
      <c r="BP34" s="120">
        <v>0.0</v>
      </c>
      <c r="BQ34" s="120">
        <v>0.0</v>
      </c>
      <c r="BR34" s="120">
        <v>0.0</v>
      </c>
      <c r="BS34" s="120">
        <v>0.0</v>
      </c>
      <c r="BT34" s="120">
        <v>0.0</v>
      </c>
      <c r="BU34" s="120">
        <v>0.0</v>
      </c>
      <c r="BV34" s="120">
        <v>0.0</v>
      </c>
      <c r="BW34" s="120">
        <v>0.0</v>
      </c>
      <c r="BX34" s="120">
        <v>0.0</v>
      </c>
      <c r="BY34" s="120">
        <v>0.0</v>
      </c>
      <c r="BZ34" s="120">
        <v>0.0</v>
      </c>
      <c r="CA34" s="120">
        <v>0.0</v>
      </c>
      <c r="CB34" s="120">
        <v>0.0</v>
      </c>
      <c r="CC34" s="120">
        <v>0.0</v>
      </c>
      <c r="CD34" s="120">
        <v>0.0</v>
      </c>
      <c r="CE34" s="120">
        <v>0.0</v>
      </c>
      <c r="CF34" s="120">
        <v>0.0</v>
      </c>
      <c r="CG34" s="120">
        <v>0.0</v>
      </c>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121">
        <f t="shared" si="3"/>
        <v>0</v>
      </c>
    </row>
    <row r="35" ht="14.25" customHeight="1">
      <c r="A35" s="1">
        <f t="shared" si="5"/>
        <v>26</v>
      </c>
      <c r="B35" s="1" t="str">
        <f>IF('Club Roster-Directory'!B46="","",'Club Roster-Directory'!B46)</f>
        <v>Enriquez Chelsea Erika</v>
      </c>
      <c r="C35" s="61"/>
      <c r="D35" s="1" t="str">
        <f>IF('Club Roster-Directory'!K46="","",'Club Roster-Directory'!K46)</f>
        <v>Yes</v>
      </c>
      <c r="E35" s="122">
        <f t="shared" si="8"/>
        <v>51.5</v>
      </c>
      <c r="F35" s="68">
        <v>3.0</v>
      </c>
      <c r="G35" s="68">
        <v>0.0</v>
      </c>
      <c r="H35" s="68">
        <v>0.0</v>
      </c>
      <c r="I35" s="68">
        <v>0.0</v>
      </c>
      <c r="J35" s="68">
        <v>0.0</v>
      </c>
      <c r="K35" s="68">
        <v>0.0</v>
      </c>
      <c r="L35" s="68">
        <v>0.0</v>
      </c>
      <c r="M35" s="90">
        <v>0.0</v>
      </c>
      <c r="N35" s="68">
        <v>0.0</v>
      </c>
      <c r="O35" s="90">
        <v>0.0</v>
      </c>
      <c r="P35" s="68">
        <v>0.0</v>
      </c>
      <c r="Q35" s="68">
        <v>0.0</v>
      </c>
      <c r="R35" s="68">
        <v>0.0</v>
      </c>
      <c r="S35" s="68">
        <v>2.0</v>
      </c>
      <c r="T35" s="68">
        <v>0.0</v>
      </c>
      <c r="U35" s="68">
        <v>0.0</v>
      </c>
      <c r="V35" s="68">
        <v>4.0</v>
      </c>
      <c r="W35" s="68">
        <v>0.0</v>
      </c>
      <c r="X35" s="68">
        <v>0.0</v>
      </c>
      <c r="Y35" s="68">
        <v>0.0</v>
      </c>
      <c r="Z35" s="68">
        <v>0.0</v>
      </c>
      <c r="AA35" s="68">
        <v>0.0</v>
      </c>
      <c r="AB35" s="68">
        <v>0.0</v>
      </c>
      <c r="AC35" s="68">
        <v>0.0</v>
      </c>
      <c r="AD35" s="68">
        <v>0.0</v>
      </c>
      <c r="AE35" s="68">
        <v>0.0</v>
      </c>
      <c r="AF35" s="68">
        <v>0.0</v>
      </c>
      <c r="AG35" s="68">
        <v>0.0</v>
      </c>
      <c r="AH35" s="68">
        <v>6.0</v>
      </c>
      <c r="AI35" s="68">
        <v>0.0</v>
      </c>
      <c r="AJ35" s="68">
        <v>2.0</v>
      </c>
      <c r="AK35" s="68">
        <v>3.0</v>
      </c>
      <c r="AL35" s="68">
        <v>0.0</v>
      </c>
      <c r="AM35" s="68">
        <v>0.0</v>
      </c>
      <c r="AN35" s="68">
        <v>0.0</v>
      </c>
      <c r="AO35" s="68">
        <v>0.0</v>
      </c>
      <c r="AP35" s="68">
        <v>6.0</v>
      </c>
      <c r="AQ35" s="68">
        <v>0.0</v>
      </c>
      <c r="AR35" s="68">
        <v>0.0</v>
      </c>
      <c r="AS35" s="68">
        <v>0.0</v>
      </c>
      <c r="AT35" s="68">
        <v>0.0</v>
      </c>
      <c r="AU35" s="68">
        <v>1.0</v>
      </c>
      <c r="AV35" s="68">
        <v>0.5</v>
      </c>
      <c r="AW35" s="68">
        <v>0.0</v>
      </c>
      <c r="AX35" s="68">
        <v>4.0</v>
      </c>
      <c r="AY35" s="68">
        <v>0.0</v>
      </c>
      <c r="AZ35" s="68">
        <v>0.0</v>
      </c>
      <c r="BA35" s="68">
        <v>0.0</v>
      </c>
      <c r="BB35" s="120">
        <v>0.0</v>
      </c>
      <c r="BC35" s="120">
        <v>1.5</v>
      </c>
      <c r="BD35" s="120">
        <v>0.0</v>
      </c>
      <c r="BE35" s="120">
        <v>4.0</v>
      </c>
      <c r="BF35" s="120">
        <v>0.0</v>
      </c>
      <c r="BG35" s="120">
        <v>0.0</v>
      </c>
      <c r="BH35" s="120">
        <v>1.5</v>
      </c>
      <c r="BI35" s="120">
        <v>0.0</v>
      </c>
      <c r="BJ35" s="120">
        <v>3.0</v>
      </c>
      <c r="BK35" s="120">
        <v>0.0</v>
      </c>
      <c r="BL35" s="120">
        <v>0.0</v>
      </c>
      <c r="BM35" s="120">
        <v>0.0</v>
      </c>
      <c r="BN35" s="120">
        <v>0.0</v>
      </c>
      <c r="BO35" s="120">
        <v>0.0</v>
      </c>
      <c r="BP35" s="120">
        <v>0.0</v>
      </c>
      <c r="BQ35" s="120">
        <v>0.0</v>
      </c>
      <c r="BR35" s="120">
        <v>2.0</v>
      </c>
      <c r="BS35" s="120">
        <v>0.0</v>
      </c>
      <c r="BT35" s="120">
        <v>1.5</v>
      </c>
      <c r="BU35" s="120">
        <v>0.0</v>
      </c>
      <c r="BV35" s="120">
        <v>0.0</v>
      </c>
      <c r="BW35" s="120">
        <v>0.0</v>
      </c>
      <c r="BX35" s="120">
        <v>3.5</v>
      </c>
      <c r="BY35" s="120">
        <v>0.0</v>
      </c>
      <c r="BZ35" s="120">
        <v>0.0</v>
      </c>
      <c r="CA35" s="120">
        <v>3.0</v>
      </c>
      <c r="CB35" s="120">
        <v>0.0</v>
      </c>
      <c r="CC35" s="120">
        <v>0.0</v>
      </c>
      <c r="CD35" s="120">
        <v>0.0</v>
      </c>
      <c r="CE35" s="120">
        <v>0.0</v>
      </c>
      <c r="CF35" s="120">
        <v>0.0</v>
      </c>
      <c r="CG35" s="120">
        <v>0.0</v>
      </c>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121">
        <f t="shared" si="3"/>
        <v>51.5</v>
      </c>
    </row>
    <row r="36" ht="14.25" customHeight="1">
      <c r="A36" s="1">
        <f t="shared" si="5"/>
        <v>27</v>
      </c>
      <c r="B36" s="1" t="str">
        <f>IF('Club Roster-Directory'!B47="","",'Club Roster-Directory'!B47)</f>
        <v>Francisco Karlaine</v>
      </c>
      <c r="C36" s="61"/>
      <c r="D36" s="1" t="str">
        <f>IF('Club Roster-Directory'!K47="","",'Club Roster-Directory'!K47)</f>
        <v>Yes</v>
      </c>
      <c r="E36" s="122">
        <f t="shared" si="8"/>
        <v>30</v>
      </c>
      <c r="F36" s="68">
        <v>3.0</v>
      </c>
      <c r="G36" s="68">
        <v>0.0</v>
      </c>
      <c r="H36" s="68">
        <v>0.0</v>
      </c>
      <c r="I36" s="68">
        <v>0.0</v>
      </c>
      <c r="J36" s="68">
        <v>7.5</v>
      </c>
      <c r="K36" s="68">
        <v>0.0</v>
      </c>
      <c r="L36" s="68">
        <v>0.0</v>
      </c>
      <c r="M36" s="90">
        <v>0.0</v>
      </c>
      <c r="N36" s="90">
        <v>0.0</v>
      </c>
      <c r="O36" s="90">
        <v>0.0</v>
      </c>
      <c r="P36" s="68">
        <v>0.0</v>
      </c>
      <c r="Q36" s="68">
        <v>0.0</v>
      </c>
      <c r="R36" s="68">
        <v>0.0</v>
      </c>
      <c r="S36" s="68">
        <v>2.0</v>
      </c>
      <c r="T36" s="68">
        <v>0.0</v>
      </c>
      <c r="U36" s="68">
        <v>0.0</v>
      </c>
      <c r="V36" s="68">
        <v>0.0</v>
      </c>
      <c r="W36" s="68">
        <v>0.0</v>
      </c>
      <c r="X36" s="68">
        <v>0.0</v>
      </c>
      <c r="Y36" s="68">
        <v>0.0</v>
      </c>
      <c r="Z36" s="68">
        <v>0.0</v>
      </c>
      <c r="AA36" s="68">
        <v>0.0</v>
      </c>
      <c r="AB36" s="68">
        <v>0.0</v>
      </c>
      <c r="AC36" s="68">
        <v>0.0</v>
      </c>
      <c r="AD36" s="68">
        <v>0.0</v>
      </c>
      <c r="AE36" s="68">
        <v>0.0</v>
      </c>
      <c r="AF36" s="68">
        <v>0.0</v>
      </c>
      <c r="AG36" s="68">
        <v>0.0</v>
      </c>
      <c r="AH36" s="68">
        <v>0.0</v>
      </c>
      <c r="AI36" s="68">
        <v>0.0</v>
      </c>
      <c r="AJ36" s="68">
        <v>0.0</v>
      </c>
      <c r="AK36" s="68">
        <v>0.0</v>
      </c>
      <c r="AL36" s="68">
        <v>0.0</v>
      </c>
      <c r="AM36" s="68">
        <v>0.0</v>
      </c>
      <c r="AN36" s="68">
        <v>0.0</v>
      </c>
      <c r="AO36" s="68">
        <v>0.0</v>
      </c>
      <c r="AP36" s="68">
        <v>0.0</v>
      </c>
      <c r="AQ36" s="68">
        <v>0.0</v>
      </c>
      <c r="AR36" s="68">
        <v>0.0</v>
      </c>
      <c r="AS36" s="68">
        <v>0.0</v>
      </c>
      <c r="AT36" s="68">
        <v>0.0</v>
      </c>
      <c r="AU36" s="68">
        <v>0.0</v>
      </c>
      <c r="AV36" s="68">
        <v>0.0</v>
      </c>
      <c r="AW36" s="68">
        <v>0.0</v>
      </c>
      <c r="AX36" s="68">
        <v>0.0</v>
      </c>
      <c r="AY36" s="68">
        <v>0.0</v>
      </c>
      <c r="AZ36" s="68">
        <v>0.0</v>
      </c>
      <c r="BA36" s="68">
        <v>0.0</v>
      </c>
      <c r="BB36" s="120">
        <v>0.0</v>
      </c>
      <c r="BC36" s="120">
        <v>0.0</v>
      </c>
      <c r="BD36" s="120">
        <v>0.0</v>
      </c>
      <c r="BE36" s="120">
        <v>0.0</v>
      </c>
      <c r="BF36" s="120">
        <v>0.0</v>
      </c>
      <c r="BG36" s="120">
        <v>0.0</v>
      </c>
      <c r="BH36" s="120">
        <v>0.0</v>
      </c>
      <c r="BI36" s="120">
        <v>0.0</v>
      </c>
      <c r="BJ36" s="120">
        <v>0.0</v>
      </c>
      <c r="BK36" s="120">
        <v>0.0</v>
      </c>
      <c r="BL36" s="120">
        <v>0.0</v>
      </c>
      <c r="BM36" s="120">
        <v>1.5</v>
      </c>
      <c r="BN36" s="120">
        <v>0.0</v>
      </c>
      <c r="BO36" s="120">
        <v>0.0</v>
      </c>
      <c r="BP36" s="120">
        <v>0.0</v>
      </c>
      <c r="BQ36" s="120">
        <v>0.0</v>
      </c>
      <c r="BR36" s="120">
        <v>0.0</v>
      </c>
      <c r="BS36" s="120">
        <v>0.0</v>
      </c>
      <c r="BT36" s="120">
        <v>0.0</v>
      </c>
      <c r="BU36" s="120">
        <v>0.0</v>
      </c>
      <c r="BV36" s="120">
        <v>0.0</v>
      </c>
      <c r="BW36" s="120">
        <v>0.0</v>
      </c>
      <c r="BX36" s="120">
        <v>0.0</v>
      </c>
      <c r="BY36" s="120">
        <v>3.0</v>
      </c>
      <c r="BZ36" s="120">
        <v>0.0</v>
      </c>
      <c r="CA36" s="120">
        <v>8.0</v>
      </c>
      <c r="CB36" s="120">
        <v>0.0</v>
      </c>
      <c r="CC36" s="120">
        <v>0.0</v>
      </c>
      <c r="CD36" s="120">
        <v>0.0</v>
      </c>
      <c r="CE36" s="120">
        <v>5.0</v>
      </c>
      <c r="CF36" s="120">
        <v>0.0</v>
      </c>
      <c r="CG36" s="120">
        <v>0.0</v>
      </c>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121">
        <f t="shared" si="3"/>
        <v>30</v>
      </c>
    </row>
    <row r="37" ht="14.25" customHeight="1">
      <c r="A37" s="1">
        <f t="shared" si="5"/>
        <v>28</v>
      </c>
      <c r="B37" s="1" t="str">
        <f>IF('Club Roster-Directory'!B48="","",'Club Roster-Directory'!B48)</f>
        <v>Glover Johnae</v>
      </c>
      <c r="C37" s="61"/>
      <c r="D37" s="1" t="str">
        <f>IF('Club Roster-Directory'!K48="","",'Club Roster-Directory'!K48)</f>
        <v>Yes</v>
      </c>
      <c r="E37" s="122">
        <f t="shared" si="8"/>
        <v>22</v>
      </c>
      <c r="F37" s="68">
        <v>0.0</v>
      </c>
      <c r="G37" s="68">
        <v>0.0</v>
      </c>
      <c r="H37" s="68">
        <v>0.0</v>
      </c>
      <c r="I37" s="68">
        <v>0.0</v>
      </c>
      <c r="J37" s="68">
        <v>0.0</v>
      </c>
      <c r="K37" s="68">
        <v>0.0</v>
      </c>
      <c r="L37" s="68">
        <v>0.0</v>
      </c>
      <c r="M37" s="90">
        <v>0.0</v>
      </c>
      <c r="N37" s="90">
        <v>0.0</v>
      </c>
      <c r="O37" s="90">
        <v>0.0</v>
      </c>
      <c r="P37" s="68">
        <v>0.0</v>
      </c>
      <c r="Q37" s="68">
        <v>0.0</v>
      </c>
      <c r="R37" s="68">
        <v>0.0</v>
      </c>
      <c r="S37" s="68">
        <v>0.0</v>
      </c>
      <c r="T37" s="68">
        <v>0.0</v>
      </c>
      <c r="U37" s="68">
        <v>0.0</v>
      </c>
      <c r="V37" s="68">
        <v>0.0</v>
      </c>
      <c r="W37" s="68">
        <v>0.0</v>
      </c>
      <c r="X37" s="68">
        <v>0.0</v>
      </c>
      <c r="Y37" s="68">
        <v>0.0</v>
      </c>
      <c r="Z37" s="68">
        <v>0.0</v>
      </c>
      <c r="AA37" s="68">
        <v>15.0</v>
      </c>
      <c r="AB37" s="68">
        <v>0.0</v>
      </c>
      <c r="AC37" s="68">
        <v>0.0</v>
      </c>
      <c r="AD37" s="68">
        <v>0.0</v>
      </c>
      <c r="AE37" s="68">
        <v>0.0</v>
      </c>
      <c r="AF37" s="68">
        <v>0.0</v>
      </c>
      <c r="AG37" s="68">
        <v>0.0</v>
      </c>
      <c r="AH37" s="68">
        <v>0.0</v>
      </c>
      <c r="AI37" s="68">
        <v>0.0</v>
      </c>
      <c r="AJ37" s="68">
        <v>0.0</v>
      </c>
      <c r="AK37" s="68">
        <v>0.0</v>
      </c>
      <c r="AL37" s="68">
        <v>0.0</v>
      </c>
      <c r="AM37" s="68">
        <v>0.0</v>
      </c>
      <c r="AN37" s="68">
        <v>0.0</v>
      </c>
      <c r="AO37" s="68">
        <v>0.0</v>
      </c>
      <c r="AP37" s="68">
        <v>0.0</v>
      </c>
      <c r="AQ37" s="68">
        <v>0.0</v>
      </c>
      <c r="AR37" s="68">
        <v>0.0</v>
      </c>
      <c r="AS37" s="68">
        <v>0.0</v>
      </c>
      <c r="AT37" s="68">
        <v>0.0</v>
      </c>
      <c r="AU37" s="68">
        <v>0.0</v>
      </c>
      <c r="AV37" s="68">
        <v>0.0</v>
      </c>
      <c r="AW37" s="68">
        <v>0.0</v>
      </c>
      <c r="AX37" s="68">
        <v>0.0</v>
      </c>
      <c r="AY37" s="68">
        <v>0.0</v>
      </c>
      <c r="AZ37" s="68">
        <v>0.0</v>
      </c>
      <c r="BA37" s="68">
        <v>0.0</v>
      </c>
      <c r="BB37" s="120">
        <v>0.0</v>
      </c>
      <c r="BC37" s="120">
        <v>0.0</v>
      </c>
      <c r="BD37" s="120">
        <v>0.0</v>
      </c>
      <c r="BE37" s="120">
        <v>0.0</v>
      </c>
      <c r="BF37" s="120">
        <v>0.0</v>
      </c>
      <c r="BG37" s="120">
        <v>0.0</v>
      </c>
      <c r="BH37" s="120">
        <v>0.0</v>
      </c>
      <c r="BI37" s="120">
        <v>0.0</v>
      </c>
      <c r="BJ37" s="120">
        <v>0.0</v>
      </c>
      <c r="BK37" s="120">
        <v>0.0</v>
      </c>
      <c r="BL37" s="120">
        <v>0.0</v>
      </c>
      <c r="BM37" s="120">
        <v>0.0</v>
      </c>
      <c r="BN37" s="120">
        <v>0.0</v>
      </c>
      <c r="BO37" s="120">
        <v>0.0</v>
      </c>
      <c r="BP37" s="120">
        <v>0.0</v>
      </c>
      <c r="BQ37" s="120">
        <v>0.0</v>
      </c>
      <c r="BR37" s="120">
        <v>0.0</v>
      </c>
      <c r="BS37" s="120">
        <v>0.0</v>
      </c>
      <c r="BT37" s="120">
        <v>0.0</v>
      </c>
      <c r="BU37" s="120">
        <v>0.0</v>
      </c>
      <c r="BV37" s="120">
        <v>0.0</v>
      </c>
      <c r="BW37" s="120">
        <v>0.0</v>
      </c>
      <c r="BX37" s="120">
        <v>0.0</v>
      </c>
      <c r="BY37" s="120">
        <v>0.0</v>
      </c>
      <c r="BZ37" s="120">
        <v>0.0</v>
      </c>
      <c r="CA37" s="120">
        <v>0.0</v>
      </c>
      <c r="CB37" s="120">
        <v>0.0</v>
      </c>
      <c r="CC37" s="120">
        <v>0.0</v>
      </c>
      <c r="CD37" s="120">
        <v>0.0</v>
      </c>
      <c r="CE37" s="120">
        <v>7.0</v>
      </c>
      <c r="CF37" s="120">
        <v>0.0</v>
      </c>
      <c r="CG37" s="120">
        <v>0.0</v>
      </c>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121">
        <f t="shared" si="3"/>
        <v>22</v>
      </c>
    </row>
    <row r="38" ht="14.25" customHeight="1">
      <c r="A38" s="1">
        <f t="shared" si="5"/>
        <v>29</v>
      </c>
      <c r="B38" s="1" t="str">
        <f>IF('Club Roster-Directory'!B49="","",'Club Roster-Directory'!B49)</f>
        <v>Ha Diana</v>
      </c>
      <c r="C38" s="61"/>
      <c r="D38" s="1" t="str">
        <f>IF('Club Roster-Directory'!K49="","",'Club Roster-Directory'!K49)</f>
        <v>Yes</v>
      </c>
      <c r="E38" s="122">
        <f t="shared" si="8"/>
        <v>4.5</v>
      </c>
      <c r="F38" s="120">
        <v>0.0</v>
      </c>
      <c r="G38" s="120">
        <v>0.0</v>
      </c>
      <c r="H38" s="120">
        <v>0.0</v>
      </c>
      <c r="I38" s="120">
        <v>0.0</v>
      </c>
      <c r="J38" s="120">
        <v>0.0</v>
      </c>
      <c r="K38" s="120">
        <v>0.0</v>
      </c>
      <c r="L38" s="120">
        <v>0.0</v>
      </c>
      <c r="M38" s="120">
        <v>0.0</v>
      </c>
      <c r="N38" s="120">
        <v>0.0</v>
      </c>
      <c r="O38" s="120">
        <v>0.0</v>
      </c>
      <c r="P38" s="120">
        <v>0.0</v>
      </c>
      <c r="Q38" s="120">
        <v>0.0</v>
      </c>
      <c r="R38" s="120">
        <v>0.0</v>
      </c>
      <c r="S38" s="120">
        <v>0.0</v>
      </c>
      <c r="T38" s="120">
        <v>0.0</v>
      </c>
      <c r="U38" s="120">
        <v>0.0</v>
      </c>
      <c r="V38" s="120">
        <v>0.0</v>
      </c>
      <c r="W38" s="120">
        <v>0.0</v>
      </c>
      <c r="X38" s="120">
        <v>0.0</v>
      </c>
      <c r="Y38" s="120">
        <v>0.0</v>
      </c>
      <c r="Z38" s="120">
        <v>0.0</v>
      </c>
      <c r="AA38" s="120">
        <v>0.0</v>
      </c>
      <c r="AB38" s="120">
        <v>0.0</v>
      </c>
      <c r="AC38" s="120">
        <v>0.0</v>
      </c>
      <c r="AD38" s="120">
        <v>0.0</v>
      </c>
      <c r="AE38" s="120">
        <v>0.0</v>
      </c>
      <c r="AF38" s="120">
        <v>0.0</v>
      </c>
      <c r="AG38" s="120">
        <v>0.0</v>
      </c>
      <c r="AH38" s="120">
        <v>0.0</v>
      </c>
      <c r="AI38" s="120">
        <v>0.0</v>
      </c>
      <c r="AJ38" s="120">
        <v>0.0</v>
      </c>
      <c r="AK38" s="120">
        <v>0.0</v>
      </c>
      <c r="AL38" s="120">
        <v>0.0</v>
      </c>
      <c r="AM38" s="120">
        <v>0.0</v>
      </c>
      <c r="AN38" s="120">
        <v>0.0</v>
      </c>
      <c r="AO38" s="120">
        <v>0.0</v>
      </c>
      <c r="AP38" s="120">
        <v>0.0</v>
      </c>
      <c r="AQ38" s="120">
        <v>0.0</v>
      </c>
      <c r="AR38" s="120">
        <v>0.0</v>
      </c>
      <c r="AS38" s="120">
        <v>0.0</v>
      </c>
      <c r="AT38" s="120">
        <v>0.0</v>
      </c>
      <c r="AU38" s="120">
        <v>0.0</v>
      </c>
      <c r="AV38" s="120">
        <v>0.0</v>
      </c>
      <c r="AW38" s="120">
        <v>0.0</v>
      </c>
      <c r="AX38" s="120">
        <v>0.0</v>
      </c>
      <c r="AY38" s="120">
        <v>0.0</v>
      </c>
      <c r="AZ38" s="120">
        <v>0.0</v>
      </c>
      <c r="BA38" s="120">
        <v>0.0</v>
      </c>
      <c r="BB38" s="120">
        <v>0.0</v>
      </c>
      <c r="BC38" s="120">
        <v>0.0</v>
      </c>
      <c r="BD38" s="120">
        <v>0.0</v>
      </c>
      <c r="BE38" s="120">
        <v>0.0</v>
      </c>
      <c r="BF38" s="120">
        <v>0.0</v>
      </c>
      <c r="BG38" s="120">
        <v>0.0</v>
      </c>
      <c r="BH38" s="120">
        <v>0.0</v>
      </c>
      <c r="BI38" s="120">
        <v>0.0</v>
      </c>
      <c r="BJ38" s="120">
        <v>0.0</v>
      </c>
      <c r="BK38" s="120">
        <v>0.0</v>
      </c>
      <c r="BL38" s="120">
        <v>4.5</v>
      </c>
      <c r="BM38" s="120">
        <v>0.0</v>
      </c>
      <c r="BN38" s="120">
        <v>0.0</v>
      </c>
      <c r="BO38" s="120">
        <v>0.0</v>
      </c>
      <c r="BP38" s="120">
        <v>0.0</v>
      </c>
      <c r="BQ38" s="120">
        <v>0.0</v>
      </c>
      <c r="BR38" s="120">
        <v>0.0</v>
      </c>
      <c r="BS38" s="120">
        <v>0.0</v>
      </c>
      <c r="BT38" s="120">
        <v>0.0</v>
      </c>
      <c r="BU38" s="120">
        <v>0.0</v>
      </c>
      <c r="BV38" s="120">
        <v>0.0</v>
      </c>
      <c r="BW38" s="120">
        <v>0.0</v>
      </c>
      <c r="BX38" s="120">
        <v>0.0</v>
      </c>
      <c r="BY38" s="120">
        <v>0.0</v>
      </c>
      <c r="BZ38" s="120">
        <v>0.0</v>
      </c>
      <c r="CA38" s="120">
        <v>0.0</v>
      </c>
      <c r="CB38" s="120">
        <v>0.0</v>
      </c>
      <c r="CC38" s="120">
        <v>0.0</v>
      </c>
      <c r="CD38" s="120">
        <v>0.0</v>
      </c>
      <c r="CE38" s="120">
        <v>0.0</v>
      </c>
      <c r="CF38" s="120">
        <v>0.0</v>
      </c>
      <c r="CG38" s="120">
        <v>0.0</v>
      </c>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121">
        <f t="shared" si="3"/>
        <v>4.5</v>
      </c>
    </row>
    <row r="39" ht="14.25" customHeight="1">
      <c r="A39" s="1">
        <f t="shared" si="5"/>
        <v>30</v>
      </c>
      <c r="B39" s="1" t="str">
        <f>IF('Club Roster-Directory'!B50="","",'Club Roster-Directory'!B50)</f>
        <v>Her Mai</v>
      </c>
      <c r="C39" s="61"/>
      <c r="D39" s="1" t="str">
        <f>IF('Club Roster-Directory'!K50="","",'Club Roster-Directory'!K50)</f>
        <v>Yes</v>
      </c>
      <c r="E39" s="122">
        <f t="shared" si="8"/>
        <v>19.5</v>
      </c>
      <c r="F39" s="120">
        <v>0.0</v>
      </c>
      <c r="G39" s="120">
        <v>0.0</v>
      </c>
      <c r="H39" s="120">
        <v>0.0</v>
      </c>
      <c r="I39" s="120">
        <v>0.0</v>
      </c>
      <c r="J39" s="120">
        <v>0.0</v>
      </c>
      <c r="K39" s="120">
        <v>0.0</v>
      </c>
      <c r="L39" s="120">
        <v>0.0</v>
      </c>
      <c r="M39" s="21">
        <v>0.0</v>
      </c>
      <c r="N39" s="21">
        <v>0.0</v>
      </c>
      <c r="O39" s="21">
        <v>0.0</v>
      </c>
      <c r="P39" s="120">
        <v>0.0</v>
      </c>
      <c r="Q39" s="120">
        <v>0.0</v>
      </c>
      <c r="R39" s="120">
        <v>0.0</v>
      </c>
      <c r="S39" s="120">
        <v>0.0</v>
      </c>
      <c r="T39" s="120">
        <v>0.0</v>
      </c>
      <c r="U39" s="120">
        <v>0.0</v>
      </c>
      <c r="V39" s="120">
        <v>0.0</v>
      </c>
      <c r="W39" s="120">
        <v>0.0</v>
      </c>
      <c r="X39" s="120">
        <v>0.0</v>
      </c>
      <c r="Y39" s="120">
        <v>0.0</v>
      </c>
      <c r="Z39" s="120">
        <v>0.0</v>
      </c>
      <c r="AA39" s="120">
        <v>0.0</v>
      </c>
      <c r="AB39" s="120">
        <v>0.0</v>
      </c>
      <c r="AC39" s="120">
        <v>0.0</v>
      </c>
      <c r="AD39" s="120">
        <v>0.0</v>
      </c>
      <c r="AE39" s="120">
        <v>0.0</v>
      </c>
      <c r="AF39" s="120">
        <v>0.0</v>
      </c>
      <c r="AG39" s="120">
        <v>0.0</v>
      </c>
      <c r="AH39" s="120">
        <v>0.0</v>
      </c>
      <c r="AI39" s="120">
        <v>0.0</v>
      </c>
      <c r="AJ39" s="120">
        <v>0.0</v>
      </c>
      <c r="AK39" s="120">
        <v>0.0</v>
      </c>
      <c r="AL39" s="120">
        <v>0.0</v>
      </c>
      <c r="AM39" s="120">
        <v>0.0</v>
      </c>
      <c r="AN39" s="120">
        <v>0.0</v>
      </c>
      <c r="AO39" s="120">
        <v>0.0</v>
      </c>
      <c r="AP39" s="120">
        <v>0.0</v>
      </c>
      <c r="AQ39" s="120">
        <v>0.0</v>
      </c>
      <c r="AR39" s="120">
        <v>0.0</v>
      </c>
      <c r="AS39" s="120">
        <v>0.0</v>
      </c>
      <c r="AT39" s="120">
        <v>0.0</v>
      </c>
      <c r="AU39" s="120">
        <v>0.0</v>
      </c>
      <c r="AV39" s="120">
        <v>0.0</v>
      </c>
      <c r="AW39" s="120">
        <v>0.0</v>
      </c>
      <c r="AX39" s="120">
        <v>0.0</v>
      </c>
      <c r="AY39" s="120">
        <v>0.0</v>
      </c>
      <c r="AZ39" s="120">
        <v>0.0</v>
      </c>
      <c r="BA39" s="120">
        <v>3.0</v>
      </c>
      <c r="BB39" s="120">
        <v>0.0</v>
      </c>
      <c r="BC39" s="120">
        <v>0.0</v>
      </c>
      <c r="BD39" s="120">
        <v>0.0</v>
      </c>
      <c r="BE39" s="120">
        <v>4.0</v>
      </c>
      <c r="BF39" s="120">
        <v>0.0</v>
      </c>
      <c r="BG39" s="120">
        <v>0.0</v>
      </c>
      <c r="BH39" s="120">
        <v>0.0</v>
      </c>
      <c r="BI39" s="120">
        <v>0.0</v>
      </c>
      <c r="BJ39" s="120">
        <v>0.0</v>
      </c>
      <c r="BK39" s="120">
        <v>0.0</v>
      </c>
      <c r="BL39" s="120">
        <v>0.0</v>
      </c>
      <c r="BM39" s="120">
        <v>0.0</v>
      </c>
      <c r="BN39" s="120">
        <v>0.0</v>
      </c>
      <c r="BO39" s="120">
        <v>0.0</v>
      </c>
      <c r="BP39" s="120">
        <v>0.0</v>
      </c>
      <c r="BQ39" s="120">
        <v>0.0</v>
      </c>
      <c r="BR39" s="120">
        <v>0.0</v>
      </c>
      <c r="BS39" s="120">
        <v>0.0</v>
      </c>
      <c r="BT39" s="120">
        <v>0.0</v>
      </c>
      <c r="BU39" s="120">
        <v>0.0</v>
      </c>
      <c r="BV39" s="120">
        <v>0.0</v>
      </c>
      <c r="BW39" s="120">
        <v>0.0</v>
      </c>
      <c r="BX39" s="120">
        <v>0.0</v>
      </c>
      <c r="BY39" s="120">
        <v>0.0</v>
      </c>
      <c r="BZ39" s="120">
        <v>0.0</v>
      </c>
      <c r="CA39" s="120">
        <v>0.0</v>
      </c>
      <c r="CB39" s="120">
        <v>0.0</v>
      </c>
      <c r="CC39" s="120">
        <v>5.5</v>
      </c>
      <c r="CD39" s="120">
        <v>0.0</v>
      </c>
      <c r="CE39" s="120">
        <v>7.0</v>
      </c>
      <c r="CF39" s="120">
        <v>0.0</v>
      </c>
      <c r="CG39" s="120">
        <v>0.0</v>
      </c>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121">
        <f t="shared" si="3"/>
        <v>19.5</v>
      </c>
    </row>
    <row r="40" ht="14.25" customHeight="1">
      <c r="A40" s="1">
        <f t="shared" si="5"/>
        <v>31</v>
      </c>
      <c r="B40" s="1" t="str">
        <f>IF('Club Roster-Directory'!B51="","",'Club Roster-Directory'!B51)</f>
        <v>Hernandez Nuria</v>
      </c>
      <c r="C40" s="61"/>
      <c r="D40" s="1" t="str">
        <f>IF('Club Roster-Directory'!K51="","",'Club Roster-Directory'!K51)</f>
        <v>Yes</v>
      </c>
      <c r="E40" s="122">
        <f t="shared" si="8"/>
        <v>23.5</v>
      </c>
      <c r="F40" s="120">
        <v>0.0</v>
      </c>
      <c r="G40" s="120">
        <v>0.0</v>
      </c>
      <c r="H40" s="120">
        <v>0.0</v>
      </c>
      <c r="I40" s="120">
        <v>0.0</v>
      </c>
      <c r="J40" s="120">
        <v>0.0</v>
      </c>
      <c r="K40" s="120">
        <v>0.0</v>
      </c>
      <c r="L40" s="120">
        <v>0.0</v>
      </c>
      <c r="M40" s="21">
        <v>0.0</v>
      </c>
      <c r="N40" s="21">
        <v>0.0</v>
      </c>
      <c r="O40" s="21">
        <v>0.0</v>
      </c>
      <c r="P40" s="120">
        <v>0.0</v>
      </c>
      <c r="Q40" s="120">
        <v>0.0</v>
      </c>
      <c r="R40" s="120">
        <v>0.0</v>
      </c>
      <c r="S40" s="120">
        <v>0.0</v>
      </c>
      <c r="T40" s="120">
        <v>0.0</v>
      </c>
      <c r="U40" s="120">
        <v>0.0</v>
      </c>
      <c r="V40" s="120">
        <v>0.0</v>
      </c>
      <c r="W40" s="120">
        <v>0.0</v>
      </c>
      <c r="X40" s="120">
        <v>0.0</v>
      </c>
      <c r="Y40" s="120">
        <v>0.0</v>
      </c>
      <c r="Z40" s="120">
        <v>0.0</v>
      </c>
      <c r="AA40" s="120">
        <v>0.0</v>
      </c>
      <c r="AB40" s="120">
        <v>0.0</v>
      </c>
      <c r="AC40" s="120">
        <v>0.0</v>
      </c>
      <c r="AD40" s="120">
        <v>0.0</v>
      </c>
      <c r="AE40" s="120">
        <v>0.0</v>
      </c>
      <c r="AF40" s="120">
        <v>0.0</v>
      </c>
      <c r="AG40" s="120">
        <v>0.0</v>
      </c>
      <c r="AH40" s="120">
        <v>0.0</v>
      </c>
      <c r="AI40" s="120">
        <v>0.0</v>
      </c>
      <c r="AJ40" s="120">
        <v>0.0</v>
      </c>
      <c r="AK40" s="120">
        <v>0.0</v>
      </c>
      <c r="AL40" s="120">
        <v>0.0</v>
      </c>
      <c r="AM40" s="120">
        <v>0.0</v>
      </c>
      <c r="AN40" s="120">
        <v>0.0</v>
      </c>
      <c r="AO40" s="120">
        <v>0.0</v>
      </c>
      <c r="AP40" s="120">
        <v>0.0</v>
      </c>
      <c r="AQ40" s="120">
        <v>0.0</v>
      </c>
      <c r="AR40" s="120">
        <v>0.0</v>
      </c>
      <c r="AS40" s="120">
        <v>0.0</v>
      </c>
      <c r="AT40" s="120">
        <v>0.0</v>
      </c>
      <c r="AU40" s="120">
        <v>0.0</v>
      </c>
      <c r="AV40" s="120">
        <v>0.0</v>
      </c>
      <c r="AW40" s="120">
        <v>0.0</v>
      </c>
      <c r="AX40" s="120">
        <v>0.0</v>
      </c>
      <c r="AY40" s="120">
        <v>4.0</v>
      </c>
      <c r="AZ40" s="120">
        <v>0.0</v>
      </c>
      <c r="BA40" s="120">
        <v>0.0</v>
      </c>
      <c r="BB40" s="120">
        <v>0.0</v>
      </c>
      <c r="BC40" s="120">
        <v>0.0</v>
      </c>
      <c r="BD40" s="120">
        <v>0.0</v>
      </c>
      <c r="BE40" s="120">
        <v>4.0</v>
      </c>
      <c r="BF40" s="120">
        <v>0.0</v>
      </c>
      <c r="BG40" s="120">
        <v>0.0</v>
      </c>
      <c r="BH40" s="120">
        <v>0.0</v>
      </c>
      <c r="BI40" s="120">
        <v>0.0</v>
      </c>
      <c r="BJ40" s="120">
        <v>0.0</v>
      </c>
      <c r="BK40" s="120">
        <v>0.0</v>
      </c>
      <c r="BL40" s="120">
        <v>0.0</v>
      </c>
      <c r="BM40" s="120">
        <v>0.0</v>
      </c>
      <c r="BN40" s="120">
        <v>0.0</v>
      </c>
      <c r="BO40" s="120">
        <v>0.0</v>
      </c>
      <c r="BP40" s="120">
        <v>0.0</v>
      </c>
      <c r="BQ40" s="120">
        <v>0.0</v>
      </c>
      <c r="BR40" s="120">
        <v>0.0</v>
      </c>
      <c r="BS40" s="120">
        <v>0.0</v>
      </c>
      <c r="BT40" s="120">
        <v>0.0</v>
      </c>
      <c r="BU40" s="120">
        <v>0.0</v>
      </c>
      <c r="BV40" s="120">
        <v>0.0</v>
      </c>
      <c r="BW40" s="120">
        <v>0.0</v>
      </c>
      <c r="BX40" s="120">
        <v>0.0</v>
      </c>
      <c r="BY40" s="120">
        <v>0.0</v>
      </c>
      <c r="BZ40" s="120">
        <v>0.0</v>
      </c>
      <c r="CA40" s="120">
        <v>0.0</v>
      </c>
      <c r="CB40" s="120">
        <v>0.0</v>
      </c>
      <c r="CC40" s="120">
        <v>5.5</v>
      </c>
      <c r="CD40" s="120">
        <v>0.0</v>
      </c>
      <c r="CE40" s="120">
        <v>7.0</v>
      </c>
      <c r="CF40" s="120">
        <v>0.0</v>
      </c>
      <c r="CG40" s="120">
        <v>3.0</v>
      </c>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121">
        <f t="shared" si="3"/>
        <v>23.5</v>
      </c>
    </row>
    <row r="41" ht="14.25" customHeight="1">
      <c r="A41" s="1">
        <f t="shared" si="5"/>
        <v>32</v>
      </c>
      <c r="B41" s="1" t="str">
        <f>IF('Club Roster-Directory'!B52="","",'Club Roster-Directory'!B52)</f>
        <v>Huang Dickson</v>
      </c>
      <c r="C41" s="61"/>
      <c r="D41" s="1" t="str">
        <f>IF('Club Roster-Directory'!K52="","",'Club Roster-Directory'!K52)</f>
        <v>Yes</v>
      </c>
      <c r="E41" s="122">
        <f t="shared" si="8"/>
        <v>10.5</v>
      </c>
      <c r="F41" s="68">
        <v>0.0</v>
      </c>
      <c r="G41" s="68">
        <v>0.0</v>
      </c>
      <c r="H41" s="68">
        <v>0.0</v>
      </c>
      <c r="I41" s="68">
        <v>0.0</v>
      </c>
      <c r="J41" s="68">
        <v>0.0</v>
      </c>
      <c r="K41" s="68">
        <v>0.0</v>
      </c>
      <c r="L41" s="68">
        <v>0.0</v>
      </c>
      <c r="M41" s="90">
        <v>0.0</v>
      </c>
      <c r="N41" s="90">
        <v>0.0</v>
      </c>
      <c r="O41" s="90">
        <v>0.0</v>
      </c>
      <c r="P41" s="68">
        <v>0.0</v>
      </c>
      <c r="Q41" s="68">
        <v>0.0</v>
      </c>
      <c r="R41" s="68">
        <v>0.0</v>
      </c>
      <c r="S41" s="68">
        <v>0.0</v>
      </c>
      <c r="T41" s="68">
        <v>0.0</v>
      </c>
      <c r="U41" s="68">
        <v>7.0</v>
      </c>
      <c r="V41" s="68">
        <v>0.0</v>
      </c>
      <c r="W41" s="68">
        <v>0.0</v>
      </c>
      <c r="X41" s="68">
        <v>0.0</v>
      </c>
      <c r="Y41" s="68">
        <v>0.0</v>
      </c>
      <c r="Z41" s="68">
        <v>0.0</v>
      </c>
      <c r="AA41" s="68">
        <v>0.0</v>
      </c>
      <c r="AB41" s="68">
        <v>0.0</v>
      </c>
      <c r="AC41" s="68">
        <v>0.0</v>
      </c>
      <c r="AD41" s="68">
        <v>0.0</v>
      </c>
      <c r="AE41" s="68">
        <v>0.0</v>
      </c>
      <c r="AF41" s="68">
        <v>0.0</v>
      </c>
      <c r="AG41" s="68">
        <v>0.0</v>
      </c>
      <c r="AH41" s="68">
        <v>0.0</v>
      </c>
      <c r="AI41" s="68">
        <v>0.0</v>
      </c>
      <c r="AJ41" s="68">
        <v>0.0</v>
      </c>
      <c r="AK41" s="68">
        <v>0.0</v>
      </c>
      <c r="AL41" s="68">
        <v>0.0</v>
      </c>
      <c r="AM41" s="68">
        <v>0.0</v>
      </c>
      <c r="AN41" s="68">
        <v>0.0</v>
      </c>
      <c r="AO41" s="68">
        <v>0.0</v>
      </c>
      <c r="AP41" s="68">
        <v>0.0</v>
      </c>
      <c r="AQ41" s="68">
        <v>0.0</v>
      </c>
      <c r="AR41" s="68">
        <v>0.0</v>
      </c>
      <c r="AS41" s="68">
        <v>0.0</v>
      </c>
      <c r="AT41" s="68">
        <v>0.0</v>
      </c>
      <c r="AU41" s="68">
        <v>0.0</v>
      </c>
      <c r="AV41" s="68">
        <v>0.0</v>
      </c>
      <c r="AW41" s="68">
        <v>0.0</v>
      </c>
      <c r="AX41" s="68">
        <v>0.0</v>
      </c>
      <c r="AY41" s="68">
        <v>0.0</v>
      </c>
      <c r="AZ41" s="68">
        <v>0.0</v>
      </c>
      <c r="BA41" s="68">
        <v>0.0</v>
      </c>
      <c r="BB41" s="120">
        <v>0.0</v>
      </c>
      <c r="BC41" s="120">
        <v>1.5</v>
      </c>
      <c r="BD41" s="120">
        <v>0.0</v>
      </c>
      <c r="BE41" s="120">
        <v>0.0</v>
      </c>
      <c r="BF41" s="120">
        <v>0.0</v>
      </c>
      <c r="BG41" s="120">
        <v>0.0</v>
      </c>
      <c r="BH41" s="120">
        <v>0.0</v>
      </c>
      <c r="BI41" s="120">
        <v>0.0</v>
      </c>
      <c r="BJ41" s="120">
        <v>0.0</v>
      </c>
      <c r="BK41" s="120">
        <v>2.0</v>
      </c>
      <c r="BL41" s="120">
        <v>0.0</v>
      </c>
      <c r="BM41" s="120">
        <v>0.0</v>
      </c>
      <c r="BN41" s="120">
        <v>0.0</v>
      </c>
      <c r="BO41" s="120">
        <v>0.0</v>
      </c>
      <c r="BP41" s="120">
        <v>0.0</v>
      </c>
      <c r="BQ41" s="120">
        <v>0.0</v>
      </c>
      <c r="BR41" s="120">
        <v>0.0</v>
      </c>
      <c r="BS41" s="120">
        <v>0.0</v>
      </c>
      <c r="BT41" s="120">
        <v>0.0</v>
      </c>
      <c r="BU41" s="120">
        <v>0.0</v>
      </c>
      <c r="BV41" s="120">
        <v>0.0</v>
      </c>
      <c r="BW41" s="120">
        <v>0.0</v>
      </c>
      <c r="BX41" s="120">
        <v>0.0</v>
      </c>
      <c r="BY41" s="120">
        <v>0.0</v>
      </c>
      <c r="BZ41" s="120">
        <v>0.0</v>
      </c>
      <c r="CA41" s="120">
        <v>0.0</v>
      </c>
      <c r="CB41" s="120">
        <v>0.0</v>
      </c>
      <c r="CC41" s="120">
        <v>0.0</v>
      </c>
      <c r="CD41" s="120">
        <v>0.0</v>
      </c>
      <c r="CE41" s="120">
        <v>0.0</v>
      </c>
      <c r="CF41" s="120">
        <v>0.0</v>
      </c>
      <c r="CG41" s="120">
        <v>0.0</v>
      </c>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121">
        <f t="shared" si="3"/>
        <v>10.5</v>
      </c>
    </row>
    <row r="42" ht="14.25" customHeight="1">
      <c r="A42" s="1">
        <f t="shared" si="5"/>
        <v>33</v>
      </c>
      <c r="B42" s="1" t="str">
        <f>IF('Club Roster-Directory'!B53="","",'Club Roster-Directory'!B53)</f>
        <v>Hui Celina</v>
      </c>
      <c r="C42" s="61"/>
      <c r="D42" s="1" t="str">
        <f>IF('Club Roster-Directory'!K53="","",'Club Roster-Directory'!K53)</f>
        <v>Yes</v>
      </c>
      <c r="E42" s="122">
        <f t="shared" si="8"/>
        <v>39</v>
      </c>
      <c r="F42" s="68">
        <v>4.0</v>
      </c>
      <c r="G42" s="68">
        <v>3.5</v>
      </c>
      <c r="H42" s="68">
        <v>0.0</v>
      </c>
      <c r="I42" s="68">
        <v>0.0</v>
      </c>
      <c r="J42" s="68">
        <v>0.0</v>
      </c>
      <c r="K42" s="68">
        <v>0.0</v>
      </c>
      <c r="L42" s="68">
        <v>0.0</v>
      </c>
      <c r="M42" s="90">
        <v>0.0</v>
      </c>
      <c r="N42" s="90">
        <v>0.0</v>
      </c>
      <c r="O42" s="90">
        <v>0.0</v>
      </c>
      <c r="P42" s="68">
        <v>0.0</v>
      </c>
      <c r="Q42" s="68">
        <v>3.5</v>
      </c>
      <c r="R42" s="68">
        <v>0.0</v>
      </c>
      <c r="S42" s="68">
        <v>0.0</v>
      </c>
      <c r="T42" s="68">
        <v>0.0</v>
      </c>
      <c r="U42" s="68">
        <v>0.0</v>
      </c>
      <c r="V42" s="68">
        <v>0.0</v>
      </c>
      <c r="W42" s="68">
        <v>1.0</v>
      </c>
      <c r="X42" s="68">
        <v>0.0</v>
      </c>
      <c r="Y42" s="68">
        <v>0.0</v>
      </c>
      <c r="Z42" s="68">
        <v>0.0</v>
      </c>
      <c r="AA42" s="68">
        <v>0.0</v>
      </c>
      <c r="AB42" s="68">
        <v>0.0</v>
      </c>
      <c r="AC42" s="68">
        <v>0.0</v>
      </c>
      <c r="AD42" s="68">
        <v>0.0</v>
      </c>
      <c r="AE42" s="68">
        <v>0.0</v>
      </c>
      <c r="AF42" s="68">
        <v>0.0</v>
      </c>
      <c r="AG42" s="68">
        <v>3.0</v>
      </c>
      <c r="AH42" s="68">
        <v>0.0</v>
      </c>
      <c r="AI42" s="68">
        <v>4.0</v>
      </c>
      <c r="AJ42" s="68">
        <v>0.0</v>
      </c>
      <c r="AK42" s="68">
        <v>0.0</v>
      </c>
      <c r="AL42" s="68">
        <v>0.0</v>
      </c>
      <c r="AM42" s="68">
        <v>0.0</v>
      </c>
      <c r="AN42" s="68">
        <v>0.0</v>
      </c>
      <c r="AO42" s="68">
        <v>0.0</v>
      </c>
      <c r="AP42" s="68">
        <v>0.0</v>
      </c>
      <c r="AQ42" s="68">
        <v>0.0</v>
      </c>
      <c r="AR42" s="68">
        <v>0.0</v>
      </c>
      <c r="AS42" s="68">
        <v>0.0</v>
      </c>
      <c r="AT42" s="68">
        <v>0.0</v>
      </c>
      <c r="AU42" s="68">
        <v>0.0</v>
      </c>
      <c r="AV42" s="68">
        <v>0.0</v>
      </c>
      <c r="AW42" s="68">
        <v>0.0</v>
      </c>
      <c r="AX42" s="68">
        <v>0.0</v>
      </c>
      <c r="AY42" s="68">
        <v>4.0</v>
      </c>
      <c r="AZ42" s="68">
        <v>0.0</v>
      </c>
      <c r="BA42" s="68">
        <v>0.0</v>
      </c>
      <c r="BB42" s="120">
        <v>0.0</v>
      </c>
      <c r="BC42" s="120">
        <v>0.0</v>
      </c>
      <c r="BD42" s="120">
        <v>0.0</v>
      </c>
      <c r="BE42" s="120">
        <v>0.0</v>
      </c>
      <c r="BF42" s="120">
        <v>0.0</v>
      </c>
      <c r="BG42" s="120">
        <v>4.5</v>
      </c>
      <c r="BH42" s="120">
        <v>0.0</v>
      </c>
      <c r="BI42" s="120">
        <v>0.0</v>
      </c>
      <c r="BJ42" s="120">
        <v>3.0</v>
      </c>
      <c r="BK42" s="120">
        <v>0.0</v>
      </c>
      <c r="BL42" s="120">
        <v>0.0</v>
      </c>
      <c r="BM42" s="120">
        <v>0.0</v>
      </c>
      <c r="BN42" s="120">
        <v>0.0</v>
      </c>
      <c r="BO42" s="120">
        <v>0.0</v>
      </c>
      <c r="BP42" s="120">
        <v>0.0</v>
      </c>
      <c r="BQ42" s="120">
        <v>0.0</v>
      </c>
      <c r="BR42" s="120">
        <v>0.0</v>
      </c>
      <c r="BS42" s="120">
        <v>0.0</v>
      </c>
      <c r="BT42" s="120">
        <v>0.0</v>
      </c>
      <c r="BU42" s="120">
        <v>0.0</v>
      </c>
      <c r="BV42" s="120">
        <v>0.0</v>
      </c>
      <c r="BW42" s="120">
        <v>0.0</v>
      </c>
      <c r="BX42" s="120">
        <v>0.0</v>
      </c>
      <c r="BY42" s="120">
        <v>0.0</v>
      </c>
      <c r="BZ42" s="120">
        <v>0.0</v>
      </c>
      <c r="CA42" s="120">
        <v>0.0</v>
      </c>
      <c r="CB42" s="120">
        <v>0.0</v>
      </c>
      <c r="CC42" s="120">
        <v>0.0</v>
      </c>
      <c r="CD42" s="120">
        <v>0.0</v>
      </c>
      <c r="CE42" s="120">
        <v>0.0</v>
      </c>
      <c r="CF42" s="120">
        <v>8.5</v>
      </c>
      <c r="CG42" s="120">
        <v>0.0</v>
      </c>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121">
        <f t="shared" si="3"/>
        <v>39</v>
      </c>
    </row>
    <row r="43" ht="14.25" customHeight="1">
      <c r="A43" s="1">
        <f t="shared" si="5"/>
        <v>34</v>
      </c>
      <c r="B43" s="1" t="str">
        <f>IF('Club Roster-Directory'!B54="","",'Club Roster-Directory'!B54)</f>
        <v>Jackson Leilani</v>
      </c>
      <c r="C43" s="61"/>
      <c r="D43" s="1" t="str">
        <f>IF('Club Roster-Directory'!K54="","",'Club Roster-Directory'!K54)</f>
        <v>Yes</v>
      </c>
      <c r="E43" s="122">
        <f t="shared" si="8"/>
        <v>4</v>
      </c>
      <c r="F43" s="76">
        <v>0.0</v>
      </c>
      <c r="G43" s="76">
        <v>0.0</v>
      </c>
      <c r="H43" s="68">
        <v>0.0</v>
      </c>
      <c r="I43" s="68">
        <v>0.0</v>
      </c>
      <c r="J43" s="76">
        <v>0.0</v>
      </c>
      <c r="K43" s="68">
        <v>0.0</v>
      </c>
      <c r="L43" s="68">
        <v>0.0</v>
      </c>
      <c r="M43" s="90">
        <v>0.0</v>
      </c>
      <c r="N43" s="90">
        <v>0.0</v>
      </c>
      <c r="O43" s="90">
        <v>0.0</v>
      </c>
      <c r="P43" s="68">
        <v>0.0</v>
      </c>
      <c r="Q43" s="68">
        <v>0.0</v>
      </c>
      <c r="R43" s="68">
        <v>0.0</v>
      </c>
      <c r="S43" s="68">
        <v>0.0</v>
      </c>
      <c r="T43" s="68">
        <v>0.0</v>
      </c>
      <c r="U43" s="68">
        <v>0.0</v>
      </c>
      <c r="V43" s="68">
        <v>0.0</v>
      </c>
      <c r="W43" s="68">
        <v>0.0</v>
      </c>
      <c r="X43" s="68">
        <v>0.0</v>
      </c>
      <c r="Y43" s="68">
        <v>0.0</v>
      </c>
      <c r="Z43" s="68">
        <v>0.0</v>
      </c>
      <c r="AA43" s="68">
        <v>0.0</v>
      </c>
      <c r="AB43" s="68">
        <v>0.0</v>
      </c>
      <c r="AC43" s="68">
        <v>0.0</v>
      </c>
      <c r="AD43" s="68">
        <v>0.0</v>
      </c>
      <c r="AE43" s="68">
        <v>0.0</v>
      </c>
      <c r="AF43" s="68">
        <v>0.0</v>
      </c>
      <c r="AG43" s="68">
        <v>0.0</v>
      </c>
      <c r="AH43" s="68">
        <v>0.0</v>
      </c>
      <c r="AI43" s="68">
        <v>0.0</v>
      </c>
      <c r="AJ43" s="68">
        <v>0.0</v>
      </c>
      <c r="AK43" s="68">
        <v>0.0</v>
      </c>
      <c r="AL43" s="68">
        <v>0.0</v>
      </c>
      <c r="AM43" s="68">
        <v>0.0</v>
      </c>
      <c r="AN43" s="68">
        <v>0.0</v>
      </c>
      <c r="AO43" s="68">
        <v>0.0</v>
      </c>
      <c r="AP43" s="68">
        <v>0.0</v>
      </c>
      <c r="AQ43" s="68">
        <v>0.0</v>
      </c>
      <c r="AR43" s="68">
        <v>0.0</v>
      </c>
      <c r="AS43" s="68">
        <v>0.0</v>
      </c>
      <c r="AT43" s="68">
        <v>0.0</v>
      </c>
      <c r="AU43" s="68">
        <v>0.0</v>
      </c>
      <c r="AV43" s="68">
        <v>0.0</v>
      </c>
      <c r="AW43" s="68">
        <v>0.0</v>
      </c>
      <c r="AX43" s="68">
        <v>0.0</v>
      </c>
      <c r="AY43" s="68">
        <v>0.0</v>
      </c>
      <c r="AZ43" s="68">
        <v>0.0</v>
      </c>
      <c r="BA43" s="68">
        <v>0.0</v>
      </c>
      <c r="BB43" s="120">
        <v>0.0</v>
      </c>
      <c r="BC43" s="120">
        <v>0.0</v>
      </c>
      <c r="BD43" s="120">
        <v>0.0</v>
      </c>
      <c r="BE43" s="120">
        <v>0.0</v>
      </c>
      <c r="BF43" s="120">
        <v>0.0</v>
      </c>
      <c r="BG43" s="120">
        <v>0.0</v>
      </c>
      <c r="BH43" s="120">
        <v>0.0</v>
      </c>
      <c r="BI43" s="120">
        <v>0.0</v>
      </c>
      <c r="BJ43" s="120">
        <v>0.0</v>
      </c>
      <c r="BK43" s="120">
        <v>0.0</v>
      </c>
      <c r="BL43" s="120">
        <v>0.0</v>
      </c>
      <c r="BM43" s="120">
        <v>0.0</v>
      </c>
      <c r="BN43" s="120">
        <v>0.0</v>
      </c>
      <c r="BO43" s="120">
        <v>0.0</v>
      </c>
      <c r="BP43" s="120">
        <v>0.0</v>
      </c>
      <c r="BQ43" s="120">
        <v>0.0</v>
      </c>
      <c r="BR43" s="120">
        <v>0.0</v>
      </c>
      <c r="BS43" s="120">
        <v>0.0</v>
      </c>
      <c r="BT43" s="120">
        <v>0.0</v>
      </c>
      <c r="BU43" s="120">
        <v>0.0</v>
      </c>
      <c r="BV43" s="120">
        <v>0.0</v>
      </c>
      <c r="BW43" s="120">
        <v>0.0</v>
      </c>
      <c r="BX43" s="120">
        <v>0.0</v>
      </c>
      <c r="BY43" s="120">
        <v>0.0</v>
      </c>
      <c r="BZ43" s="120">
        <v>0.0</v>
      </c>
      <c r="CA43" s="120">
        <v>0.0</v>
      </c>
      <c r="CB43" s="120">
        <v>0.0</v>
      </c>
      <c r="CC43" s="120">
        <v>0.0</v>
      </c>
      <c r="CD43" s="120">
        <v>0.0</v>
      </c>
      <c r="CE43" s="120">
        <v>0.0</v>
      </c>
      <c r="CF43" s="120">
        <v>4.0</v>
      </c>
      <c r="CG43" s="120">
        <v>0.0</v>
      </c>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121">
        <f t="shared" si="3"/>
        <v>4</v>
      </c>
    </row>
    <row r="44" ht="14.25" customHeight="1">
      <c r="A44" s="1">
        <f t="shared" si="5"/>
        <v>35</v>
      </c>
      <c r="B44" s="1" t="str">
        <f>IF('Club Roster-Directory'!B55="","",'Club Roster-Directory'!B55)</f>
        <v>Jit Bhavdeep</v>
      </c>
      <c r="C44" s="61"/>
      <c r="D44" s="1" t="str">
        <f>IF('Club Roster-Directory'!K55="","",'Club Roster-Directory'!K55)</f>
        <v>Yes</v>
      </c>
      <c r="E44" s="122">
        <f t="shared" si="8"/>
        <v>28.5</v>
      </c>
      <c r="F44" s="68">
        <v>0.0</v>
      </c>
      <c r="G44" s="68">
        <v>0.0</v>
      </c>
      <c r="H44" s="68">
        <v>0.0</v>
      </c>
      <c r="I44" s="68">
        <v>0.0</v>
      </c>
      <c r="J44" s="68">
        <v>7.0</v>
      </c>
      <c r="K44" s="68">
        <v>0.0</v>
      </c>
      <c r="L44" s="68">
        <v>0.0</v>
      </c>
      <c r="M44" s="90">
        <v>0.0</v>
      </c>
      <c r="N44" s="90">
        <v>0.0</v>
      </c>
      <c r="O44" s="90">
        <v>0.0</v>
      </c>
      <c r="P44" s="68">
        <v>0.0</v>
      </c>
      <c r="Q44" s="68">
        <v>0.0</v>
      </c>
      <c r="R44" s="68">
        <v>0.0</v>
      </c>
      <c r="S44" s="68">
        <v>0.0</v>
      </c>
      <c r="T44" s="68">
        <v>0.0</v>
      </c>
      <c r="U44" s="68">
        <v>0.0</v>
      </c>
      <c r="V44" s="68">
        <v>0.0</v>
      </c>
      <c r="W44" s="68">
        <v>0.0</v>
      </c>
      <c r="X44" s="68">
        <v>0.0</v>
      </c>
      <c r="Y44" s="68">
        <v>0.0</v>
      </c>
      <c r="Z44" s="68">
        <v>0.0</v>
      </c>
      <c r="AA44" s="68">
        <v>0.0</v>
      </c>
      <c r="AB44" s="68">
        <v>0.0</v>
      </c>
      <c r="AC44" s="68">
        <v>0.0</v>
      </c>
      <c r="AD44" s="68">
        <v>0.0</v>
      </c>
      <c r="AE44" s="68">
        <v>0.0</v>
      </c>
      <c r="AF44" s="68">
        <v>0.0</v>
      </c>
      <c r="AG44" s="68">
        <v>0.0</v>
      </c>
      <c r="AH44" s="68">
        <v>0.0</v>
      </c>
      <c r="AI44" s="68">
        <v>0.0</v>
      </c>
      <c r="AJ44" s="68">
        <v>0.0</v>
      </c>
      <c r="AK44" s="68">
        <v>0.0</v>
      </c>
      <c r="AL44" s="68">
        <v>0.0</v>
      </c>
      <c r="AM44" s="68">
        <v>0.0</v>
      </c>
      <c r="AN44" s="68">
        <v>0.0</v>
      </c>
      <c r="AO44" s="68">
        <v>8.5</v>
      </c>
      <c r="AP44" s="68">
        <v>0.0</v>
      </c>
      <c r="AQ44" s="68">
        <v>0.0</v>
      </c>
      <c r="AR44" s="68">
        <v>0.0</v>
      </c>
      <c r="AS44" s="68">
        <v>0.0</v>
      </c>
      <c r="AT44" s="68">
        <v>0.0</v>
      </c>
      <c r="AU44" s="68">
        <v>0.0</v>
      </c>
      <c r="AV44" s="68">
        <v>0.0</v>
      </c>
      <c r="AW44" s="68">
        <v>0.0</v>
      </c>
      <c r="AX44" s="68">
        <v>0.0</v>
      </c>
      <c r="AY44" s="68">
        <v>0.0</v>
      </c>
      <c r="AZ44" s="68">
        <v>0.0</v>
      </c>
      <c r="BA44" s="68">
        <v>0.0</v>
      </c>
      <c r="BB44" s="120">
        <v>0.0</v>
      </c>
      <c r="BC44" s="120">
        <v>0.0</v>
      </c>
      <c r="BD44" s="120">
        <v>0.0</v>
      </c>
      <c r="BE44" s="120">
        <v>0.0</v>
      </c>
      <c r="BF44" s="120">
        <v>0.0</v>
      </c>
      <c r="BG44" s="120">
        <v>0.0</v>
      </c>
      <c r="BH44" s="120">
        <v>0.0</v>
      </c>
      <c r="BI44" s="120">
        <v>0.0</v>
      </c>
      <c r="BJ44" s="120">
        <v>0.0</v>
      </c>
      <c r="BK44" s="120">
        <v>0.0</v>
      </c>
      <c r="BL44" s="120">
        <v>3.0</v>
      </c>
      <c r="BM44" s="120">
        <v>0.0</v>
      </c>
      <c r="BN44" s="120">
        <v>0.0</v>
      </c>
      <c r="BO44" s="120">
        <v>0.0</v>
      </c>
      <c r="BP44" s="120">
        <v>0.0</v>
      </c>
      <c r="BQ44" s="120">
        <v>0.0</v>
      </c>
      <c r="BR44" s="120">
        <v>0.0</v>
      </c>
      <c r="BS44" s="120">
        <v>0.0</v>
      </c>
      <c r="BT44" s="120">
        <v>1.5</v>
      </c>
      <c r="BU44" s="120">
        <v>0.0</v>
      </c>
      <c r="BV44" s="120">
        <v>0.0</v>
      </c>
      <c r="BW44" s="120">
        <v>0.0</v>
      </c>
      <c r="BX44" s="120">
        <v>0.0</v>
      </c>
      <c r="BY44" s="120">
        <v>0.0</v>
      </c>
      <c r="BZ44" s="120">
        <v>0.0</v>
      </c>
      <c r="CA44" s="120">
        <v>0.0</v>
      </c>
      <c r="CB44" s="120">
        <v>0.0</v>
      </c>
      <c r="CC44" s="120">
        <v>0.0</v>
      </c>
      <c r="CD44" s="120">
        <v>0.0</v>
      </c>
      <c r="CE44" s="120">
        <v>0.0</v>
      </c>
      <c r="CF44" s="120">
        <v>8.5</v>
      </c>
      <c r="CG44" s="120">
        <v>0.0</v>
      </c>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121">
        <f t="shared" si="3"/>
        <v>28.5</v>
      </c>
    </row>
    <row r="45" ht="14.25" customHeight="1">
      <c r="A45" s="1">
        <f t="shared" si="5"/>
        <v>36</v>
      </c>
      <c r="B45" s="1" t="str">
        <f>IF('Club Roster-Directory'!B56="","",'Club Roster-Directory'!B56)</f>
        <v>Kamboj Suchi</v>
      </c>
      <c r="C45" s="61"/>
      <c r="D45" s="1" t="str">
        <f>IF('Club Roster-Directory'!K56="","",'Club Roster-Directory'!K56)</f>
        <v>Yes</v>
      </c>
      <c r="E45" s="122">
        <f>SUM(F45:DL45)</f>
        <v>8</v>
      </c>
      <c r="F45" s="123">
        <v>0.0</v>
      </c>
      <c r="G45" s="123">
        <v>0.0</v>
      </c>
      <c r="H45" s="123">
        <v>0.0</v>
      </c>
      <c r="I45" s="123">
        <v>0.0</v>
      </c>
      <c r="J45" s="123">
        <v>0.0</v>
      </c>
      <c r="K45" s="123">
        <v>0.0</v>
      </c>
      <c r="L45" s="123">
        <v>0.0</v>
      </c>
      <c r="M45" s="123">
        <v>0.0</v>
      </c>
      <c r="N45" s="123">
        <v>0.0</v>
      </c>
      <c r="O45" s="123">
        <v>0.0</v>
      </c>
      <c r="P45" s="123">
        <v>0.0</v>
      </c>
      <c r="Q45" s="123">
        <v>0.0</v>
      </c>
      <c r="R45" s="123">
        <v>0.0</v>
      </c>
      <c r="S45" s="123">
        <v>0.0</v>
      </c>
      <c r="T45" s="123">
        <v>0.0</v>
      </c>
      <c r="U45" s="123">
        <v>0.0</v>
      </c>
      <c r="V45" s="123">
        <v>0.0</v>
      </c>
      <c r="W45" s="123">
        <v>0.0</v>
      </c>
      <c r="X45" s="123">
        <v>0.0</v>
      </c>
      <c r="Y45" s="123">
        <v>0.0</v>
      </c>
      <c r="Z45" s="123">
        <v>0.0</v>
      </c>
      <c r="AA45" s="123">
        <v>0.0</v>
      </c>
      <c r="AB45" s="123">
        <v>0.0</v>
      </c>
      <c r="AC45" s="123">
        <v>0.0</v>
      </c>
      <c r="AD45" s="123">
        <v>0.0</v>
      </c>
      <c r="AE45" s="123">
        <v>0.0</v>
      </c>
      <c r="AF45" s="123">
        <v>0.0</v>
      </c>
      <c r="AG45" s="123">
        <v>0.0</v>
      </c>
      <c r="AH45" s="123">
        <v>0.0</v>
      </c>
      <c r="AI45" s="123">
        <v>0.0</v>
      </c>
      <c r="AJ45" s="123">
        <v>0.0</v>
      </c>
      <c r="AK45" s="123">
        <v>0.0</v>
      </c>
      <c r="AL45" s="123">
        <v>0.0</v>
      </c>
      <c r="AM45" s="123">
        <v>0.0</v>
      </c>
      <c r="AN45" s="123">
        <v>0.0</v>
      </c>
      <c r="AO45" s="123">
        <v>0.0</v>
      </c>
      <c r="AP45" s="123">
        <v>0.0</v>
      </c>
      <c r="AQ45" s="123">
        <v>0.0</v>
      </c>
      <c r="AR45" s="123">
        <v>0.0</v>
      </c>
      <c r="AS45" s="123">
        <v>0.0</v>
      </c>
      <c r="AT45" s="123">
        <v>0.0</v>
      </c>
      <c r="AU45" s="123">
        <v>0.0</v>
      </c>
      <c r="AV45" s="123">
        <v>0.0</v>
      </c>
      <c r="AW45" s="123">
        <v>0.0</v>
      </c>
      <c r="AX45" s="123">
        <v>0.0</v>
      </c>
      <c r="AY45" s="123">
        <v>0.0</v>
      </c>
      <c r="AZ45" s="123">
        <v>0.0</v>
      </c>
      <c r="BA45" s="123">
        <v>0.0</v>
      </c>
      <c r="BB45" s="120">
        <v>0.0</v>
      </c>
      <c r="BC45" s="120">
        <v>0.0</v>
      </c>
      <c r="BD45" s="120">
        <v>0.0</v>
      </c>
      <c r="BE45" s="120">
        <v>0.0</v>
      </c>
      <c r="BF45" s="120">
        <v>0.0</v>
      </c>
      <c r="BG45" s="120">
        <v>0.0</v>
      </c>
      <c r="BH45" s="120">
        <v>0.0</v>
      </c>
      <c r="BI45" s="120">
        <v>0.0</v>
      </c>
      <c r="BJ45" s="120">
        <v>0.0</v>
      </c>
      <c r="BK45" s="120">
        <v>0.0</v>
      </c>
      <c r="BL45" s="120">
        <v>0.0</v>
      </c>
      <c r="BM45" s="120">
        <v>0.0</v>
      </c>
      <c r="BN45" s="120">
        <v>0.0</v>
      </c>
      <c r="BO45" s="120">
        <v>0.0</v>
      </c>
      <c r="BP45" s="120">
        <v>0.0</v>
      </c>
      <c r="BQ45" s="120">
        <v>0.0</v>
      </c>
      <c r="BR45" s="120">
        <v>0.0</v>
      </c>
      <c r="BS45" s="120">
        <v>0.0</v>
      </c>
      <c r="BT45" s="120">
        <v>0.0</v>
      </c>
      <c r="BU45" s="120">
        <v>0.0</v>
      </c>
      <c r="BV45" s="120">
        <v>0.0</v>
      </c>
      <c r="BW45" s="120">
        <v>0.0</v>
      </c>
      <c r="BX45" s="120">
        <v>0.0</v>
      </c>
      <c r="BY45" s="120">
        <v>0.0</v>
      </c>
      <c r="BZ45" s="120">
        <v>0.0</v>
      </c>
      <c r="CA45" s="120">
        <v>8.0</v>
      </c>
      <c r="CB45" s="120">
        <v>0.0</v>
      </c>
      <c r="CC45" s="120">
        <v>0.0</v>
      </c>
      <c r="CD45" s="120">
        <v>0.0</v>
      </c>
      <c r="CE45" s="120">
        <v>0.0</v>
      </c>
      <c r="CF45" s="120">
        <v>0.0</v>
      </c>
      <c r="CG45" s="120">
        <v>0.0</v>
      </c>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121">
        <f t="shared" si="3"/>
        <v>8</v>
      </c>
    </row>
    <row r="46" ht="14.25" customHeight="1">
      <c r="A46" s="1">
        <f t="shared" si="5"/>
        <v>37</v>
      </c>
      <c r="B46" s="1" t="str">
        <f>IF('Club Roster-Directory'!B57="","",'Club Roster-Directory'!B57)</f>
        <v>Kaur Harman</v>
      </c>
      <c r="C46" s="61"/>
      <c r="D46" s="1" t="str">
        <f>IF('Club Roster-Directory'!K57="","",'Club Roster-Directory'!K57)</f>
        <v>Yes</v>
      </c>
      <c r="E46" s="122">
        <f t="shared" ref="E46:E56" si="9">DM46</f>
        <v>11</v>
      </c>
      <c r="F46" s="68">
        <v>0.0</v>
      </c>
      <c r="G46" s="68">
        <v>4.0</v>
      </c>
      <c r="H46" s="68">
        <v>0.0</v>
      </c>
      <c r="I46" s="68">
        <v>0.0</v>
      </c>
      <c r="J46" s="68">
        <v>7.0</v>
      </c>
      <c r="K46" s="68">
        <v>0.0</v>
      </c>
      <c r="L46" s="68">
        <v>0.0</v>
      </c>
      <c r="M46" s="90">
        <v>0.0</v>
      </c>
      <c r="N46" s="90">
        <v>0.0</v>
      </c>
      <c r="O46" s="90">
        <v>0.0</v>
      </c>
      <c r="P46" s="68">
        <v>0.0</v>
      </c>
      <c r="Q46" s="68">
        <v>0.0</v>
      </c>
      <c r="R46" s="68">
        <v>0.0</v>
      </c>
      <c r="S46" s="68">
        <v>0.0</v>
      </c>
      <c r="T46" s="68">
        <v>0.0</v>
      </c>
      <c r="U46" s="68">
        <v>0.0</v>
      </c>
      <c r="V46" s="68">
        <v>0.0</v>
      </c>
      <c r="W46" s="68">
        <v>0.0</v>
      </c>
      <c r="X46" s="68">
        <v>0.0</v>
      </c>
      <c r="Y46" s="68">
        <v>0.0</v>
      </c>
      <c r="Z46" s="68">
        <v>0.0</v>
      </c>
      <c r="AA46" s="68">
        <v>0.0</v>
      </c>
      <c r="AB46" s="68">
        <v>0.0</v>
      </c>
      <c r="AC46" s="68">
        <v>0.0</v>
      </c>
      <c r="AD46" s="68">
        <v>0.0</v>
      </c>
      <c r="AE46" s="68">
        <v>0.0</v>
      </c>
      <c r="AF46" s="68">
        <v>0.0</v>
      </c>
      <c r="AG46" s="68">
        <v>0.0</v>
      </c>
      <c r="AH46" s="68">
        <v>0.0</v>
      </c>
      <c r="AI46" s="68">
        <v>0.0</v>
      </c>
      <c r="AJ46" s="68">
        <v>0.0</v>
      </c>
      <c r="AK46" s="68">
        <v>0.0</v>
      </c>
      <c r="AL46" s="68">
        <v>0.0</v>
      </c>
      <c r="AM46" s="68">
        <v>0.0</v>
      </c>
      <c r="AN46" s="68">
        <v>0.0</v>
      </c>
      <c r="AO46" s="68">
        <v>0.0</v>
      </c>
      <c r="AP46" s="68">
        <v>0.0</v>
      </c>
      <c r="AQ46" s="68">
        <v>0.0</v>
      </c>
      <c r="AR46" s="68">
        <v>0.0</v>
      </c>
      <c r="AS46" s="68">
        <v>0.0</v>
      </c>
      <c r="AT46" s="68">
        <v>0.0</v>
      </c>
      <c r="AU46" s="68">
        <v>0.0</v>
      </c>
      <c r="AV46" s="68">
        <v>0.0</v>
      </c>
      <c r="AW46" s="68">
        <v>0.0</v>
      </c>
      <c r="AX46" s="68">
        <v>0.0</v>
      </c>
      <c r="AY46" s="68">
        <v>0.0</v>
      </c>
      <c r="AZ46" s="68">
        <v>0.0</v>
      </c>
      <c r="BA46" s="68">
        <v>0.0</v>
      </c>
      <c r="BB46" s="120">
        <v>0.0</v>
      </c>
      <c r="BC46" s="120">
        <v>0.0</v>
      </c>
      <c r="BD46" s="120">
        <v>0.0</v>
      </c>
      <c r="BE46" s="120">
        <v>0.0</v>
      </c>
      <c r="BF46" s="120">
        <v>0.0</v>
      </c>
      <c r="BG46" s="120">
        <v>0.0</v>
      </c>
      <c r="BH46" s="120">
        <v>0.0</v>
      </c>
      <c r="BI46" s="120">
        <v>0.0</v>
      </c>
      <c r="BJ46" s="120">
        <v>0.0</v>
      </c>
      <c r="BK46" s="120">
        <v>0.0</v>
      </c>
      <c r="BL46" s="120">
        <v>0.0</v>
      </c>
      <c r="BM46" s="120">
        <v>0.0</v>
      </c>
      <c r="BN46" s="120">
        <v>0.0</v>
      </c>
      <c r="BO46" s="120">
        <v>0.0</v>
      </c>
      <c r="BP46" s="120">
        <v>0.0</v>
      </c>
      <c r="BQ46" s="120">
        <v>0.0</v>
      </c>
      <c r="BR46" s="120">
        <v>0.0</v>
      </c>
      <c r="BS46" s="120">
        <v>0.0</v>
      </c>
      <c r="BT46" s="120">
        <v>0.0</v>
      </c>
      <c r="BU46" s="120">
        <v>0.0</v>
      </c>
      <c r="BV46" s="120">
        <v>0.0</v>
      </c>
      <c r="BW46" s="120">
        <v>0.0</v>
      </c>
      <c r="BX46" s="120">
        <v>0.0</v>
      </c>
      <c r="BY46" s="120">
        <v>0.0</v>
      </c>
      <c r="BZ46" s="120">
        <v>0.0</v>
      </c>
      <c r="CA46" s="120">
        <v>0.0</v>
      </c>
      <c r="CB46" s="120">
        <v>0.0</v>
      </c>
      <c r="CC46" s="120">
        <v>0.0</v>
      </c>
      <c r="CD46" s="120">
        <v>0.0</v>
      </c>
      <c r="CE46" s="120">
        <v>0.0</v>
      </c>
      <c r="CF46" s="120">
        <v>0.0</v>
      </c>
      <c r="CG46" s="120">
        <v>0.0</v>
      </c>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121">
        <f t="shared" si="3"/>
        <v>11</v>
      </c>
    </row>
    <row r="47" ht="14.25" customHeight="1">
      <c r="A47" s="1">
        <f t="shared" si="5"/>
        <v>38</v>
      </c>
      <c r="B47" s="1" t="str">
        <f>IF('Club Roster-Directory'!B58="","",'Club Roster-Directory'!B58)</f>
        <v>Kaur Navjit</v>
      </c>
      <c r="C47" s="61"/>
      <c r="D47" s="1" t="str">
        <f>IF('Club Roster-Directory'!K58="","",'Club Roster-Directory'!K58)</f>
        <v>Yes</v>
      </c>
      <c r="E47" s="122">
        <f t="shared" si="9"/>
        <v>8</v>
      </c>
      <c r="F47" s="68">
        <v>0.0</v>
      </c>
      <c r="G47" s="68">
        <v>0.0</v>
      </c>
      <c r="H47" s="68">
        <v>0.0</v>
      </c>
      <c r="I47" s="68">
        <v>0.0</v>
      </c>
      <c r="J47" s="68">
        <v>0.0</v>
      </c>
      <c r="K47" s="68">
        <v>0.0</v>
      </c>
      <c r="L47" s="68">
        <v>0.0</v>
      </c>
      <c r="M47" s="90">
        <v>0.0</v>
      </c>
      <c r="N47" s="90">
        <v>0.0</v>
      </c>
      <c r="O47" s="90">
        <v>0.0</v>
      </c>
      <c r="P47" s="68">
        <v>0.0</v>
      </c>
      <c r="Q47" s="68">
        <v>0.0</v>
      </c>
      <c r="R47" s="68">
        <v>0.0</v>
      </c>
      <c r="S47" s="68">
        <v>0.0</v>
      </c>
      <c r="T47" s="68">
        <v>0.0</v>
      </c>
      <c r="U47" s="68">
        <v>0.0</v>
      </c>
      <c r="V47" s="68">
        <v>0.0</v>
      </c>
      <c r="W47" s="68">
        <v>0.0</v>
      </c>
      <c r="X47" s="68">
        <v>0.0</v>
      </c>
      <c r="Y47" s="68">
        <v>0.0</v>
      </c>
      <c r="Z47" s="68">
        <v>0.0</v>
      </c>
      <c r="AA47" s="68">
        <v>0.0</v>
      </c>
      <c r="AB47" s="68">
        <v>0.0</v>
      </c>
      <c r="AC47" s="68">
        <v>0.0</v>
      </c>
      <c r="AD47" s="68">
        <v>0.0</v>
      </c>
      <c r="AE47" s="68">
        <v>0.0</v>
      </c>
      <c r="AF47" s="68">
        <v>0.0</v>
      </c>
      <c r="AG47" s="68">
        <v>0.0</v>
      </c>
      <c r="AH47" s="68">
        <v>0.0</v>
      </c>
      <c r="AI47" s="68">
        <v>0.0</v>
      </c>
      <c r="AJ47" s="68">
        <v>0.0</v>
      </c>
      <c r="AK47" s="68">
        <v>0.0</v>
      </c>
      <c r="AL47" s="68">
        <v>0.0</v>
      </c>
      <c r="AM47" s="68">
        <v>0.0</v>
      </c>
      <c r="AN47" s="68">
        <v>0.0</v>
      </c>
      <c r="AO47" s="68">
        <v>0.0</v>
      </c>
      <c r="AP47" s="68">
        <v>0.0</v>
      </c>
      <c r="AQ47" s="68">
        <v>0.0</v>
      </c>
      <c r="AR47" s="68">
        <v>0.0</v>
      </c>
      <c r="AS47" s="68">
        <v>0.0</v>
      </c>
      <c r="AT47" s="68">
        <v>0.0</v>
      </c>
      <c r="AU47" s="68">
        <v>0.0</v>
      </c>
      <c r="AV47" s="68">
        <v>0.0</v>
      </c>
      <c r="AW47" s="68">
        <v>0.0</v>
      </c>
      <c r="AX47" s="68">
        <v>0.0</v>
      </c>
      <c r="AY47" s="68">
        <v>0.0</v>
      </c>
      <c r="AZ47" s="68">
        <v>0.0</v>
      </c>
      <c r="BA47" s="68">
        <v>0.0</v>
      </c>
      <c r="BB47" s="120">
        <v>0.0</v>
      </c>
      <c r="BC47" s="120">
        <v>0.0</v>
      </c>
      <c r="BD47" s="120">
        <v>0.0</v>
      </c>
      <c r="BE47" s="120">
        <v>0.0</v>
      </c>
      <c r="BF47" s="120">
        <v>0.0</v>
      </c>
      <c r="BG47" s="120">
        <v>0.0</v>
      </c>
      <c r="BH47" s="120">
        <v>0.0</v>
      </c>
      <c r="BI47" s="120">
        <v>0.0</v>
      </c>
      <c r="BJ47" s="120">
        <v>0.0</v>
      </c>
      <c r="BK47" s="120">
        <v>0.0</v>
      </c>
      <c r="BL47" s="120">
        <v>0.0</v>
      </c>
      <c r="BM47" s="120">
        <v>0.0</v>
      </c>
      <c r="BN47" s="120">
        <v>0.0</v>
      </c>
      <c r="BO47" s="120">
        <v>0.0</v>
      </c>
      <c r="BP47" s="120">
        <v>0.0</v>
      </c>
      <c r="BQ47" s="120">
        <v>0.0</v>
      </c>
      <c r="BR47" s="120">
        <v>0.0</v>
      </c>
      <c r="BS47" s="120">
        <v>0.0</v>
      </c>
      <c r="BT47" s="120">
        <v>0.0</v>
      </c>
      <c r="BU47" s="120">
        <v>0.0</v>
      </c>
      <c r="BV47" s="120">
        <v>0.0</v>
      </c>
      <c r="BW47" s="120">
        <v>0.0</v>
      </c>
      <c r="BX47" s="120">
        <v>0.0</v>
      </c>
      <c r="BY47" s="120">
        <v>0.0</v>
      </c>
      <c r="BZ47" s="120">
        <v>0.0</v>
      </c>
      <c r="CA47" s="120">
        <v>8.0</v>
      </c>
      <c r="CB47" s="120">
        <v>0.0</v>
      </c>
      <c r="CC47" s="120">
        <v>0.0</v>
      </c>
      <c r="CD47" s="120">
        <v>0.0</v>
      </c>
      <c r="CE47" s="120">
        <v>0.0</v>
      </c>
      <c r="CF47" s="120">
        <v>0.0</v>
      </c>
      <c r="CG47" s="120">
        <v>0.0</v>
      </c>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121">
        <f t="shared" si="3"/>
        <v>8</v>
      </c>
    </row>
    <row r="48" ht="14.25" customHeight="1">
      <c r="A48" s="1">
        <f t="shared" si="5"/>
        <v>39</v>
      </c>
      <c r="B48" s="1" t="str">
        <f>IF('Club Roster-Directory'!B59="","",'Club Roster-Directory'!B59)</f>
        <v>Khan Rimla</v>
      </c>
      <c r="C48" s="61"/>
      <c r="D48" s="1" t="str">
        <f>IF('Club Roster-Directory'!K59="","",'Club Roster-Directory'!K59)</f>
        <v>Yes</v>
      </c>
      <c r="E48" s="122">
        <f t="shared" si="9"/>
        <v>11</v>
      </c>
      <c r="F48" s="76">
        <v>0.0</v>
      </c>
      <c r="G48" s="76">
        <v>0.0</v>
      </c>
      <c r="H48" s="76">
        <v>0.0</v>
      </c>
      <c r="I48" s="76">
        <v>0.0</v>
      </c>
      <c r="J48" s="76">
        <v>0.0</v>
      </c>
      <c r="K48" s="76">
        <v>4.0</v>
      </c>
      <c r="L48" s="76">
        <v>0.0</v>
      </c>
      <c r="M48" s="76">
        <v>0.0</v>
      </c>
      <c r="N48" s="76">
        <v>0.0</v>
      </c>
      <c r="O48" s="76">
        <v>0.0</v>
      </c>
      <c r="P48" s="76">
        <v>0.0</v>
      </c>
      <c r="Q48" s="76">
        <v>0.0</v>
      </c>
      <c r="R48" s="76">
        <v>0.0</v>
      </c>
      <c r="S48" s="76">
        <v>0.0</v>
      </c>
      <c r="T48" s="76">
        <v>0.0</v>
      </c>
      <c r="U48" s="76">
        <v>0.0</v>
      </c>
      <c r="V48" s="76">
        <v>0.0</v>
      </c>
      <c r="W48" s="76">
        <v>0.0</v>
      </c>
      <c r="X48" s="76">
        <v>0.0</v>
      </c>
      <c r="Y48" s="76">
        <v>0.0</v>
      </c>
      <c r="Z48" s="76">
        <v>0.0</v>
      </c>
      <c r="AA48" s="76">
        <v>0.0</v>
      </c>
      <c r="AB48" s="76">
        <v>0.0</v>
      </c>
      <c r="AC48" s="76">
        <v>0.0</v>
      </c>
      <c r="AD48" s="76">
        <v>0.0</v>
      </c>
      <c r="AE48" s="76">
        <v>0.0</v>
      </c>
      <c r="AF48" s="76">
        <v>0.0</v>
      </c>
      <c r="AG48" s="76">
        <v>0.0</v>
      </c>
      <c r="AH48" s="76">
        <v>0.0</v>
      </c>
      <c r="AI48" s="76">
        <v>0.0</v>
      </c>
      <c r="AJ48" s="76">
        <v>0.0</v>
      </c>
      <c r="AK48" s="76">
        <v>0.0</v>
      </c>
      <c r="AL48" s="76">
        <v>0.0</v>
      </c>
      <c r="AM48" s="76">
        <v>0.0</v>
      </c>
      <c r="AN48" s="76">
        <v>0.0</v>
      </c>
      <c r="AO48" s="76">
        <v>0.0</v>
      </c>
      <c r="AP48" s="76">
        <v>0.0</v>
      </c>
      <c r="AQ48" s="76">
        <v>0.0</v>
      </c>
      <c r="AR48" s="76">
        <v>0.0</v>
      </c>
      <c r="AS48" s="76">
        <v>0.0</v>
      </c>
      <c r="AT48" s="76">
        <v>0.0</v>
      </c>
      <c r="AU48" s="76">
        <v>0.0</v>
      </c>
      <c r="AV48" s="76">
        <v>0.0</v>
      </c>
      <c r="AW48" s="76">
        <v>0.0</v>
      </c>
      <c r="AX48" s="76">
        <v>0.0</v>
      </c>
      <c r="AY48" s="76">
        <v>0.0</v>
      </c>
      <c r="AZ48" s="76">
        <v>0.0</v>
      </c>
      <c r="BA48" s="76">
        <v>0.0</v>
      </c>
      <c r="BB48" s="76">
        <v>0.0</v>
      </c>
      <c r="BC48" s="76">
        <v>0.0</v>
      </c>
      <c r="BD48" s="76">
        <v>0.0</v>
      </c>
      <c r="BE48" s="120">
        <v>0.0</v>
      </c>
      <c r="BF48" s="120">
        <v>0.0</v>
      </c>
      <c r="BG48" s="120">
        <v>0.0</v>
      </c>
      <c r="BH48" s="120">
        <v>0.0</v>
      </c>
      <c r="BI48" s="120">
        <v>0.0</v>
      </c>
      <c r="BJ48" s="120">
        <v>0.0</v>
      </c>
      <c r="BK48" s="120">
        <v>0.0</v>
      </c>
      <c r="BL48" s="120">
        <v>0.0</v>
      </c>
      <c r="BM48" s="120">
        <v>0.0</v>
      </c>
      <c r="BN48" s="120">
        <v>0.0</v>
      </c>
      <c r="BO48" s="120">
        <v>0.0</v>
      </c>
      <c r="BP48" s="120">
        <v>0.0</v>
      </c>
      <c r="BQ48" s="120">
        <v>0.0</v>
      </c>
      <c r="BR48" s="120">
        <v>0.0</v>
      </c>
      <c r="BS48" s="120">
        <v>0.0</v>
      </c>
      <c r="BT48" s="120">
        <v>0.0</v>
      </c>
      <c r="BU48" s="120">
        <v>0.0</v>
      </c>
      <c r="BV48" s="120">
        <v>0.0</v>
      </c>
      <c r="BW48" s="120">
        <v>0.0</v>
      </c>
      <c r="BX48" s="120">
        <v>0.0</v>
      </c>
      <c r="BY48" s="120">
        <v>0.0</v>
      </c>
      <c r="BZ48" s="120">
        <v>0.0</v>
      </c>
      <c r="CA48" s="120">
        <v>0.0</v>
      </c>
      <c r="CB48" s="120">
        <v>0.0</v>
      </c>
      <c r="CC48" s="120">
        <v>0.0</v>
      </c>
      <c r="CD48" s="120">
        <v>0.0</v>
      </c>
      <c r="CE48" s="120">
        <v>7.0</v>
      </c>
      <c r="CF48" s="120">
        <v>0.0</v>
      </c>
      <c r="CG48" s="120">
        <v>0.0</v>
      </c>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121">
        <f t="shared" si="3"/>
        <v>11</v>
      </c>
    </row>
    <row r="49" ht="14.25" customHeight="1">
      <c r="A49" s="1">
        <f t="shared" si="5"/>
        <v>40</v>
      </c>
      <c r="B49" s="1" t="str">
        <f>IF('Club Roster-Directory'!B60="","",'Club Roster-Directory'!B60)</f>
        <v>King Sakura</v>
      </c>
      <c r="C49" s="61"/>
      <c r="D49" s="1" t="str">
        <f>IF('Club Roster-Directory'!K60="","",'Club Roster-Directory'!K60)</f>
        <v>Yes</v>
      </c>
      <c r="E49" s="122">
        <f t="shared" si="9"/>
        <v>8.5</v>
      </c>
      <c r="F49" s="68">
        <v>0.0</v>
      </c>
      <c r="G49" s="68">
        <v>0.0</v>
      </c>
      <c r="H49" s="68">
        <v>0.0</v>
      </c>
      <c r="I49" s="68">
        <v>0.0</v>
      </c>
      <c r="J49" s="68">
        <v>0.0</v>
      </c>
      <c r="K49" s="68">
        <v>0.0</v>
      </c>
      <c r="L49" s="68">
        <v>0.0</v>
      </c>
      <c r="M49" s="90">
        <v>0.0</v>
      </c>
      <c r="N49" s="90">
        <v>0.0</v>
      </c>
      <c r="O49" s="90">
        <v>0.0</v>
      </c>
      <c r="P49" s="68">
        <v>0.0</v>
      </c>
      <c r="Q49" s="68">
        <v>0.0</v>
      </c>
      <c r="R49" s="68">
        <v>0.0</v>
      </c>
      <c r="S49" s="68">
        <v>0.0</v>
      </c>
      <c r="T49" s="68">
        <v>0.0</v>
      </c>
      <c r="U49" s="68">
        <v>0.0</v>
      </c>
      <c r="V49" s="68">
        <v>0.0</v>
      </c>
      <c r="W49" s="68">
        <v>0.0</v>
      </c>
      <c r="X49" s="68">
        <v>0.0</v>
      </c>
      <c r="Y49" s="68">
        <v>0.0</v>
      </c>
      <c r="Z49" s="68">
        <v>0.0</v>
      </c>
      <c r="AA49" s="68">
        <v>0.0</v>
      </c>
      <c r="AB49" s="68">
        <v>0.0</v>
      </c>
      <c r="AC49" s="68">
        <v>0.0</v>
      </c>
      <c r="AD49" s="68">
        <v>0.0</v>
      </c>
      <c r="AE49" s="68">
        <v>0.0</v>
      </c>
      <c r="AF49" s="68">
        <v>0.0</v>
      </c>
      <c r="AG49" s="68">
        <v>0.0</v>
      </c>
      <c r="AH49" s="68">
        <v>0.0</v>
      </c>
      <c r="AI49" s="68">
        <v>0.0</v>
      </c>
      <c r="AJ49" s="68">
        <v>0.0</v>
      </c>
      <c r="AK49" s="68">
        <v>0.0</v>
      </c>
      <c r="AL49" s="68">
        <v>0.0</v>
      </c>
      <c r="AM49" s="68">
        <v>0.0</v>
      </c>
      <c r="AN49" s="68">
        <v>0.0</v>
      </c>
      <c r="AO49" s="68">
        <v>8.5</v>
      </c>
      <c r="AP49" s="68">
        <v>0.0</v>
      </c>
      <c r="AQ49" s="68">
        <v>0.0</v>
      </c>
      <c r="AR49" s="68">
        <v>0.0</v>
      </c>
      <c r="AS49" s="68">
        <v>0.0</v>
      </c>
      <c r="AT49" s="68">
        <v>0.0</v>
      </c>
      <c r="AU49" s="68">
        <v>0.0</v>
      </c>
      <c r="AV49" s="68">
        <v>0.0</v>
      </c>
      <c r="AW49" s="68">
        <v>0.0</v>
      </c>
      <c r="AX49" s="68">
        <v>0.0</v>
      </c>
      <c r="AY49" s="68">
        <v>0.0</v>
      </c>
      <c r="AZ49" s="68">
        <v>0.0</v>
      </c>
      <c r="BA49" s="68">
        <v>0.0</v>
      </c>
      <c r="BB49" s="120">
        <v>0.0</v>
      </c>
      <c r="BC49" s="120">
        <v>0.0</v>
      </c>
      <c r="BD49" s="120">
        <v>0.0</v>
      </c>
      <c r="BE49" s="120">
        <v>0.0</v>
      </c>
      <c r="BF49" s="120">
        <v>0.0</v>
      </c>
      <c r="BG49" s="120">
        <v>0.0</v>
      </c>
      <c r="BH49" s="120">
        <v>0.0</v>
      </c>
      <c r="BI49" s="120">
        <v>0.0</v>
      </c>
      <c r="BJ49" s="120">
        <v>0.0</v>
      </c>
      <c r="BK49" s="120">
        <v>0.0</v>
      </c>
      <c r="BL49" s="120">
        <v>0.0</v>
      </c>
      <c r="BM49" s="120">
        <v>0.0</v>
      </c>
      <c r="BN49" s="120">
        <v>0.0</v>
      </c>
      <c r="BO49" s="120">
        <v>0.0</v>
      </c>
      <c r="BP49" s="120">
        <v>0.0</v>
      </c>
      <c r="BQ49" s="120">
        <v>0.0</v>
      </c>
      <c r="BR49" s="120">
        <v>0.0</v>
      </c>
      <c r="BS49" s="120">
        <v>0.0</v>
      </c>
      <c r="BT49" s="120">
        <v>0.0</v>
      </c>
      <c r="BU49" s="120">
        <v>0.0</v>
      </c>
      <c r="BV49" s="120">
        <v>0.0</v>
      </c>
      <c r="BW49" s="120">
        <v>0.0</v>
      </c>
      <c r="BX49" s="120">
        <v>0.0</v>
      </c>
      <c r="BY49" s="120">
        <v>0.0</v>
      </c>
      <c r="BZ49" s="120">
        <v>0.0</v>
      </c>
      <c r="CA49" s="120">
        <v>0.0</v>
      </c>
      <c r="CB49" s="120">
        <v>0.0</v>
      </c>
      <c r="CC49" s="120">
        <v>0.0</v>
      </c>
      <c r="CD49" s="120">
        <v>0.0</v>
      </c>
      <c r="CE49" s="120">
        <v>0.0</v>
      </c>
      <c r="CF49" s="120">
        <v>0.0</v>
      </c>
      <c r="CG49" s="120">
        <v>0.0</v>
      </c>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121">
        <f t="shared" si="3"/>
        <v>8.5</v>
      </c>
    </row>
    <row r="50" ht="14.25" customHeight="1">
      <c r="A50" s="1">
        <f t="shared" si="5"/>
        <v>41</v>
      </c>
      <c r="B50" s="1" t="str">
        <f>IF('Club Roster-Directory'!B61="","",'Club Roster-Directory'!B61)</f>
        <v>Lao Samuel</v>
      </c>
      <c r="C50" s="61"/>
      <c r="D50" s="1" t="str">
        <f>IF('Club Roster-Directory'!K61="","",'Club Roster-Directory'!K61)</f>
        <v>Yes</v>
      </c>
      <c r="E50" s="122">
        <f t="shared" si="9"/>
        <v>29.5</v>
      </c>
      <c r="F50" s="68">
        <v>0.0</v>
      </c>
      <c r="G50" s="68">
        <v>0.0</v>
      </c>
      <c r="H50" s="68">
        <v>0.0</v>
      </c>
      <c r="I50" s="68">
        <v>0.0</v>
      </c>
      <c r="J50" s="68">
        <v>0.0</v>
      </c>
      <c r="K50" s="68">
        <v>0.0</v>
      </c>
      <c r="L50" s="68">
        <v>0.0</v>
      </c>
      <c r="M50" s="90">
        <v>0.0</v>
      </c>
      <c r="N50" s="90">
        <v>0.0</v>
      </c>
      <c r="O50" s="90">
        <v>0.0</v>
      </c>
      <c r="P50" s="68">
        <v>0.0</v>
      </c>
      <c r="Q50" s="68">
        <v>0.0</v>
      </c>
      <c r="R50" s="68">
        <v>0.0</v>
      </c>
      <c r="S50" s="68">
        <v>0.0</v>
      </c>
      <c r="T50" s="68">
        <v>0.0</v>
      </c>
      <c r="U50" s="68">
        <v>0.0</v>
      </c>
      <c r="V50" s="68">
        <v>0.0</v>
      </c>
      <c r="W50" s="68">
        <v>0.0</v>
      </c>
      <c r="X50" s="68">
        <v>0.0</v>
      </c>
      <c r="Y50" s="68">
        <v>0.0</v>
      </c>
      <c r="Z50" s="68">
        <v>0.0</v>
      </c>
      <c r="AA50" s="68">
        <v>0.0</v>
      </c>
      <c r="AB50" s="68">
        <v>0.0</v>
      </c>
      <c r="AC50" s="68">
        <v>0.0</v>
      </c>
      <c r="AD50" s="68">
        <v>0.0</v>
      </c>
      <c r="AE50" s="68">
        <v>0.0</v>
      </c>
      <c r="AF50" s="68">
        <v>0.0</v>
      </c>
      <c r="AG50" s="68">
        <v>0.0</v>
      </c>
      <c r="AH50" s="68">
        <v>0.0</v>
      </c>
      <c r="AI50" s="68">
        <v>0.0</v>
      </c>
      <c r="AJ50" s="68">
        <v>0.0</v>
      </c>
      <c r="AK50" s="68">
        <v>0.0</v>
      </c>
      <c r="AL50" s="68">
        <v>0.0</v>
      </c>
      <c r="AM50" s="68">
        <v>0.0</v>
      </c>
      <c r="AN50" s="68">
        <v>0.0</v>
      </c>
      <c r="AO50" s="68">
        <v>0.0</v>
      </c>
      <c r="AP50" s="68">
        <v>0.0</v>
      </c>
      <c r="AQ50" s="68">
        <v>0.0</v>
      </c>
      <c r="AR50" s="68">
        <v>0.0</v>
      </c>
      <c r="AS50" s="68">
        <v>0.0</v>
      </c>
      <c r="AT50" s="68">
        <v>0.0</v>
      </c>
      <c r="AU50" s="68">
        <v>0.0</v>
      </c>
      <c r="AV50" s="68">
        <v>0.0</v>
      </c>
      <c r="AW50" s="68">
        <v>0.0</v>
      </c>
      <c r="AX50" s="68">
        <v>0.0</v>
      </c>
      <c r="AY50" s="68">
        <v>0.0</v>
      </c>
      <c r="AZ50" s="68">
        <v>0.0</v>
      </c>
      <c r="BA50" s="68">
        <v>0.0</v>
      </c>
      <c r="BB50" s="120">
        <v>4.0</v>
      </c>
      <c r="BC50" s="120">
        <v>0.0</v>
      </c>
      <c r="BD50" s="120">
        <v>0.0</v>
      </c>
      <c r="BE50" s="120">
        <v>0.0</v>
      </c>
      <c r="BF50" s="120">
        <v>0.0</v>
      </c>
      <c r="BG50" s="120">
        <v>0.0</v>
      </c>
      <c r="BH50" s="120">
        <v>0.0</v>
      </c>
      <c r="BI50" s="120">
        <v>0.0</v>
      </c>
      <c r="BJ50" s="120">
        <v>0.0</v>
      </c>
      <c r="BK50" s="120">
        <v>4.0</v>
      </c>
      <c r="BL50" s="120">
        <v>0.0</v>
      </c>
      <c r="BM50" s="120">
        <v>0.0</v>
      </c>
      <c r="BN50" s="120">
        <v>7.0</v>
      </c>
      <c r="BO50" s="120">
        <v>2.0</v>
      </c>
      <c r="BP50" s="120">
        <v>0.0</v>
      </c>
      <c r="BQ50" s="120">
        <v>0.0</v>
      </c>
      <c r="BR50" s="120">
        <v>0.0</v>
      </c>
      <c r="BS50" s="120">
        <v>0.0</v>
      </c>
      <c r="BT50" s="120">
        <v>1.5</v>
      </c>
      <c r="BU50" s="120">
        <v>0.0</v>
      </c>
      <c r="BV50" s="120">
        <v>0.0</v>
      </c>
      <c r="BW50" s="120">
        <v>0.0</v>
      </c>
      <c r="BX50" s="120">
        <v>0.0</v>
      </c>
      <c r="BY50" s="120">
        <v>0.0</v>
      </c>
      <c r="BZ50" s="120">
        <v>0.0</v>
      </c>
      <c r="CA50" s="120">
        <v>9.0</v>
      </c>
      <c r="CB50" s="120">
        <v>2.0</v>
      </c>
      <c r="CC50" s="120">
        <v>0.0</v>
      </c>
      <c r="CD50" s="120">
        <v>0.0</v>
      </c>
      <c r="CE50" s="120">
        <v>0.0</v>
      </c>
      <c r="CF50" s="120">
        <v>0.0</v>
      </c>
      <c r="CG50" s="120">
        <v>0.0</v>
      </c>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121">
        <f t="shared" si="3"/>
        <v>29.5</v>
      </c>
    </row>
    <row r="51" ht="14.25" customHeight="1">
      <c r="A51" s="1">
        <f t="shared" si="5"/>
        <v>42</v>
      </c>
      <c r="B51" s="1" t="str">
        <f>IF('Club Roster-Directory'!B62="","",'Club Roster-Directory'!B62)</f>
        <v>Lee Raymond</v>
      </c>
      <c r="C51" s="61"/>
      <c r="D51" s="1" t="str">
        <f>IF('Club Roster-Directory'!K62="","",'Club Roster-Directory'!K62)</f>
        <v>Yes</v>
      </c>
      <c r="E51" s="122">
        <f t="shared" si="9"/>
        <v>0</v>
      </c>
      <c r="F51" s="76">
        <v>0.0</v>
      </c>
      <c r="G51" s="76">
        <v>0.0</v>
      </c>
      <c r="H51" s="76">
        <v>0.0</v>
      </c>
      <c r="I51" s="76">
        <v>0.0</v>
      </c>
      <c r="J51" s="76">
        <v>0.0</v>
      </c>
      <c r="K51" s="76">
        <v>0.0</v>
      </c>
      <c r="L51" s="76">
        <v>0.0</v>
      </c>
      <c r="M51" s="76">
        <v>0.0</v>
      </c>
      <c r="N51" s="76">
        <v>0.0</v>
      </c>
      <c r="O51" s="76">
        <v>0.0</v>
      </c>
      <c r="P51" s="76">
        <v>0.0</v>
      </c>
      <c r="Q51" s="76">
        <v>0.0</v>
      </c>
      <c r="R51" s="76">
        <v>0.0</v>
      </c>
      <c r="S51" s="76">
        <v>0.0</v>
      </c>
      <c r="T51" s="76">
        <v>0.0</v>
      </c>
      <c r="U51" s="76">
        <v>0.0</v>
      </c>
      <c r="V51" s="76">
        <v>0.0</v>
      </c>
      <c r="W51" s="76">
        <v>0.0</v>
      </c>
      <c r="X51" s="76">
        <v>0.0</v>
      </c>
      <c r="Y51" s="76">
        <v>0.0</v>
      </c>
      <c r="Z51" s="76">
        <v>0.0</v>
      </c>
      <c r="AA51" s="76">
        <v>0.0</v>
      </c>
      <c r="AB51" s="76">
        <v>0.0</v>
      </c>
      <c r="AC51" s="76">
        <v>0.0</v>
      </c>
      <c r="AD51" s="76">
        <v>0.0</v>
      </c>
      <c r="AE51" s="76">
        <v>0.0</v>
      </c>
      <c r="AF51" s="76">
        <v>0.0</v>
      </c>
      <c r="AG51" s="76">
        <v>0.0</v>
      </c>
      <c r="AH51" s="76">
        <v>0.0</v>
      </c>
      <c r="AI51" s="76">
        <v>0.0</v>
      </c>
      <c r="AJ51" s="76">
        <v>0.0</v>
      </c>
      <c r="AK51" s="76">
        <v>0.0</v>
      </c>
      <c r="AL51" s="76">
        <v>0.0</v>
      </c>
      <c r="AM51" s="76">
        <v>0.0</v>
      </c>
      <c r="AN51" s="76">
        <v>0.0</v>
      </c>
      <c r="AO51" s="76">
        <v>0.0</v>
      </c>
      <c r="AP51" s="76">
        <v>0.0</v>
      </c>
      <c r="AQ51" s="76">
        <v>0.0</v>
      </c>
      <c r="AR51" s="76">
        <v>0.0</v>
      </c>
      <c r="AS51" s="76">
        <v>0.0</v>
      </c>
      <c r="AT51" s="76">
        <v>0.0</v>
      </c>
      <c r="AU51" s="76">
        <v>0.0</v>
      </c>
      <c r="AV51" s="76">
        <v>0.0</v>
      </c>
      <c r="AW51" s="76">
        <v>0.0</v>
      </c>
      <c r="AX51" s="76">
        <v>0.0</v>
      </c>
      <c r="AY51" s="76">
        <v>0.0</v>
      </c>
      <c r="AZ51" s="76">
        <v>0.0</v>
      </c>
      <c r="BA51" s="76">
        <v>0.0</v>
      </c>
      <c r="BB51" s="76">
        <v>0.0</v>
      </c>
      <c r="BC51" s="76">
        <v>0.0</v>
      </c>
      <c r="BD51" s="76">
        <v>0.0</v>
      </c>
      <c r="BE51" s="120">
        <v>0.0</v>
      </c>
      <c r="BF51" s="120">
        <v>0.0</v>
      </c>
      <c r="BG51" s="120">
        <v>0.0</v>
      </c>
      <c r="BH51" s="120">
        <v>0.0</v>
      </c>
      <c r="BI51" s="120">
        <v>0.0</v>
      </c>
      <c r="BJ51" s="120">
        <v>0.0</v>
      </c>
      <c r="BK51" s="120">
        <v>0.0</v>
      </c>
      <c r="BL51" s="120">
        <v>0.0</v>
      </c>
      <c r="BM51" s="120">
        <v>0.0</v>
      </c>
      <c r="BN51" s="120">
        <v>0.0</v>
      </c>
      <c r="BO51" s="120">
        <v>0.0</v>
      </c>
      <c r="BP51" s="120">
        <v>0.0</v>
      </c>
      <c r="BQ51" s="120">
        <v>0.0</v>
      </c>
      <c r="BR51" s="120">
        <v>0.0</v>
      </c>
      <c r="BS51" s="120">
        <v>0.0</v>
      </c>
      <c r="BT51" s="120">
        <v>0.0</v>
      </c>
      <c r="BU51" s="120">
        <v>0.0</v>
      </c>
      <c r="BV51" s="120">
        <v>0.0</v>
      </c>
      <c r="BW51" s="120">
        <v>0.0</v>
      </c>
      <c r="BX51" s="120">
        <v>0.0</v>
      </c>
      <c r="BY51" s="120">
        <v>0.0</v>
      </c>
      <c r="BZ51" s="120">
        <v>0.0</v>
      </c>
      <c r="CA51" s="120">
        <v>0.0</v>
      </c>
      <c r="CB51" s="120">
        <v>0.0</v>
      </c>
      <c r="CC51" s="120">
        <v>0.0</v>
      </c>
      <c r="CD51" s="120">
        <v>0.0</v>
      </c>
      <c r="CE51" s="120">
        <v>0.0</v>
      </c>
      <c r="CF51" s="120">
        <v>0.0</v>
      </c>
      <c r="CG51" s="120">
        <v>0.0</v>
      </c>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121">
        <f t="shared" si="3"/>
        <v>0</v>
      </c>
    </row>
    <row r="52" ht="14.25" customHeight="1">
      <c r="A52" s="1">
        <f t="shared" si="5"/>
        <v>43</v>
      </c>
      <c r="B52" s="1" t="str">
        <f>IF('Club Roster-Directory'!B63="","",'Club Roster-Directory'!B63)</f>
        <v>Li Jeffery</v>
      </c>
      <c r="C52" s="61"/>
      <c r="D52" s="1" t="str">
        <f>IF('Club Roster-Directory'!K63="","",'Club Roster-Directory'!K63)</f>
        <v>Yes</v>
      </c>
      <c r="E52" s="122">
        <f t="shared" si="9"/>
        <v>4.5</v>
      </c>
      <c r="F52" s="76">
        <v>0.0</v>
      </c>
      <c r="G52" s="76">
        <v>0.0</v>
      </c>
      <c r="H52" s="76">
        <v>0.0</v>
      </c>
      <c r="I52" s="76">
        <v>0.0</v>
      </c>
      <c r="J52" s="76">
        <v>0.0</v>
      </c>
      <c r="K52" s="76">
        <v>0.0</v>
      </c>
      <c r="L52" s="76">
        <v>0.0</v>
      </c>
      <c r="M52" s="76">
        <v>0.0</v>
      </c>
      <c r="N52" s="76">
        <v>0.0</v>
      </c>
      <c r="O52" s="76">
        <v>0.0</v>
      </c>
      <c r="P52" s="76">
        <v>0.0</v>
      </c>
      <c r="Q52" s="76">
        <v>0.0</v>
      </c>
      <c r="R52" s="76">
        <v>0.0</v>
      </c>
      <c r="S52" s="76">
        <v>0.0</v>
      </c>
      <c r="T52" s="76">
        <v>0.0</v>
      </c>
      <c r="U52" s="76">
        <v>0.0</v>
      </c>
      <c r="V52" s="76">
        <v>0.0</v>
      </c>
      <c r="W52" s="76">
        <v>0.0</v>
      </c>
      <c r="X52" s="76">
        <v>0.0</v>
      </c>
      <c r="Y52" s="76">
        <v>0.0</v>
      </c>
      <c r="Z52" s="76">
        <v>0.0</v>
      </c>
      <c r="AA52" s="76">
        <v>0.0</v>
      </c>
      <c r="AB52" s="76">
        <v>0.0</v>
      </c>
      <c r="AC52" s="76">
        <v>0.0</v>
      </c>
      <c r="AD52" s="76">
        <v>0.0</v>
      </c>
      <c r="AE52" s="76">
        <v>0.0</v>
      </c>
      <c r="AF52" s="76">
        <v>0.0</v>
      </c>
      <c r="AG52" s="76">
        <v>0.0</v>
      </c>
      <c r="AH52" s="76">
        <v>0.0</v>
      </c>
      <c r="AI52" s="76">
        <v>0.0</v>
      </c>
      <c r="AJ52" s="76">
        <v>0.0</v>
      </c>
      <c r="AK52" s="76">
        <v>0.0</v>
      </c>
      <c r="AL52" s="76">
        <v>0.0</v>
      </c>
      <c r="AM52" s="76">
        <v>0.0</v>
      </c>
      <c r="AN52" s="76">
        <v>0.0</v>
      </c>
      <c r="AO52" s="76">
        <v>0.0</v>
      </c>
      <c r="AP52" s="76">
        <v>0.0</v>
      </c>
      <c r="AQ52" s="76">
        <v>0.0</v>
      </c>
      <c r="AR52" s="76">
        <v>0.0</v>
      </c>
      <c r="AS52" s="76">
        <v>0.0</v>
      </c>
      <c r="AT52" s="76">
        <v>0.0</v>
      </c>
      <c r="AU52" s="76">
        <v>0.0</v>
      </c>
      <c r="AV52" s="76">
        <v>0.0</v>
      </c>
      <c r="AW52" s="76">
        <v>0.0</v>
      </c>
      <c r="AX52" s="76">
        <v>0.0</v>
      </c>
      <c r="AY52" s="76">
        <v>0.0</v>
      </c>
      <c r="AZ52" s="76">
        <v>0.0</v>
      </c>
      <c r="BA52" s="76">
        <v>0.0</v>
      </c>
      <c r="BB52" s="76">
        <v>0.0</v>
      </c>
      <c r="BC52" s="76">
        <v>0.0</v>
      </c>
      <c r="BD52" s="76">
        <v>0.0</v>
      </c>
      <c r="BE52" s="120">
        <v>0.0</v>
      </c>
      <c r="BF52" s="120">
        <v>0.0</v>
      </c>
      <c r="BG52" s="120">
        <v>0.0</v>
      </c>
      <c r="BH52" s="120">
        <v>0.0</v>
      </c>
      <c r="BI52" s="120">
        <v>0.0</v>
      </c>
      <c r="BJ52" s="120">
        <v>0.0</v>
      </c>
      <c r="BK52" s="120">
        <v>0.0</v>
      </c>
      <c r="BL52" s="120">
        <v>4.5</v>
      </c>
      <c r="BM52" s="120">
        <v>0.0</v>
      </c>
      <c r="BN52" s="120">
        <v>0.0</v>
      </c>
      <c r="BO52" s="120">
        <v>0.0</v>
      </c>
      <c r="BP52" s="120">
        <v>0.0</v>
      </c>
      <c r="BQ52" s="120">
        <v>0.0</v>
      </c>
      <c r="BR52" s="120">
        <v>0.0</v>
      </c>
      <c r="BS52" s="120">
        <v>0.0</v>
      </c>
      <c r="BT52" s="120">
        <v>0.0</v>
      </c>
      <c r="BU52" s="120">
        <v>0.0</v>
      </c>
      <c r="BV52" s="120">
        <v>0.0</v>
      </c>
      <c r="BW52" s="120">
        <v>0.0</v>
      </c>
      <c r="BX52" s="120">
        <v>0.0</v>
      </c>
      <c r="BY52" s="120">
        <v>0.0</v>
      </c>
      <c r="BZ52" s="120">
        <v>0.0</v>
      </c>
      <c r="CA52" s="120">
        <v>0.0</v>
      </c>
      <c r="CB52" s="120">
        <v>0.0</v>
      </c>
      <c r="CC52" s="120">
        <v>0.0</v>
      </c>
      <c r="CD52" s="120">
        <v>0.0</v>
      </c>
      <c r="CE52" s="120">
        <v>0.0</v>
      </c>
      <c r="CF52" s="120">
        <v>0.0</v>
      </c>
      <c r="CG52" s="120">
        <v>0.0</v>
      </c>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121">
        <f t="shared" si="3"/>
        <v>4.5</v>
      </c>
    </row>
    <row r="53" ht="14.25" customHeight="1">
      <c r="A53" s="1">
        <f t="shared" si="5"/>
        <v>44</v>
      </c>
      <c r="B53" s="1" t="str">
        <f>IF('Club Roster-Directory'!B64="","",'Club Roster-Directory'!B64)</f>
        <v>Li Weimei</v>
      </c>
      <c r="C53" s="61"/>
      <c r="D53" s="1" t="str">
        <f>IF('Club Roster-Directory'!K64="","",'Club Roster-Directory'!K64)</f>
        <v>Yes</v>
      </c>
      <c r="E53" s="122">
        <f t="shared" si="9"/>
        <v>13.5</v>
      </c>
      <c r="F53" s="68">
        <v>0.0</v>
      </c>
      <c r="G53" s="68">
        <v>0.0</v>
      </c>
      <c r="H53" s="68">
        <v>0.0</v>
      </c>
      <c r="I53" s="68">
        <v>0.0</v>
      </c>
      <c r="J53" s="68">
        <v>0.0</v>
      </c>
      <c r="K53" s="68">
        <v>0.0</v>
      </c>
      <c r="L53" s="68">
        <v>0.0</v>
      </c>
      <c r="M53" s="90">
        <v>0.0</v>
      </c>
      <c r="N53" s="90">
        <v>0.0</v>
      </c>
      <c r="O53" s="90">
        <v>0.0</v>
      </c>
      <c r="P53" s="68">
        <v>0.0</v>
      </c>
      <c r="Q53" s="68">
        <v>0.0</v>
      </c>
      <c r="R53" s="68">
        <v>0.0</v>
      </c>
      <c r="S53" s="68">
        <v>0.0</v>
      </c>
      <c r="T53" s="68">
        <v>0.0</v>
      </c>
      <c r="U53" s="68">
        <v>0.0</v>
      </c>
      <c r="V53" s="68">
        <v>0.0</v>
      </c>
      <c r="W53" s="68">
        <v>0.0</v>
      </c>
      <c r="X53" s="68">
        <v>0.0</v>
      </c>
      <c r="Y53" s="68">
        <v>0.0</v>
      </c>
      <c r="Z53" s="68">
        <v>0.0</v>
      </c>
      <c r="AA53" s="68">
        <v>0.0</v>
      </c>
      <c r="AB53" s="68">
        <v>0.0</v>
      </c>
      <c r="AC53" s="68">
        <v>0.0</v>
      </c>
      <c r="AD53" s="68">
        <v>0.0</v>
      </c>
      <c r="AE53" s="68">
        <v>0.0</v>
      </c>
      <c r="AF53" s="68">
        <v>0.0</v>
      </c>
      <c r="AG53" s="68">
        <v>0.0</v>
      </c>
      <c r="AH53" s="68">
        <v>0.0</v>
      </c>
      <c r="AI53" s="68">
        <v>0.0</v>
      </c>
      <c r="AJ53" s="68">
        <v>0.0</v>
      </c>
      <c r="AK53" s="68">
        <v>0.0</v>
      </c>
      <c r="AL53" s="68">
        <v>0.0</v>
      </c>
      <c r="AM53" s="68">
        <v>0.0</v>
      </c>
      <c r="AN53" s="68">
        <v>0.0</v>
      </c>
      <c r="AO53" s="68">
        <v>0.0</v>
      </c>
      <c r="AP53" s="68">
        <v>0.0</v>
      </c>
      <c r="AQ53" s="68">
        <v>0.0</v>
      </c>
      <c r="AR53" s="68">
        <v>0.0</v>
      </c>
      <c r="AS53" s="68">
        <v>0.0</v>
      </c>
      <c r="AT53" s="68">
        <v>0.0</v>
      </c>
      <c r="AU53" s="68">
        <v>0.0</v>
      </c>
      <c r="AV53" s="68">
        <v>0.0</v>
      </c>
      <c r="AW53" s="68">
        <v>0.0</v>
      </c>
      <c r="AX53" s="68">
        <v>0.0</v>
      </c>
      <c r="AY53" s="76">
        <v>4.0</v>
      </c>
      <c r="AZ53" s="76">
        <v>0.0</v>
      </c>
      <c r="BA53" s="76">
        <v>0.0</v>
      </c>
      <c r="BB53" s="120">
        <v>0.0</v>
      </c>
      <c r="BC53" s="120">
        <v>0.0</v>
      </c>
      <c r="BD53" s="120">
        <v>0.0</v>
      </c>
      <c r="BE53" s="120">
        <v>0.0</v>
      </c>
      <c r="BF53" s="120">
        <v>0.0</v>
      </c>
      <c r="BG53" s="120">
        <v>0.0</v>
      </c>
      <c r="BH53" s="120">
        <v>0.0</v>
      </c>
      <c r="BI53" s="120">
        <v>0.0</v>
      </c>
      <c r="BJ53" s="120">
        <v>0.0</v>
      </c>
      <c r="BK53" s="120">
        <v>0.0</v>
      </c>
      <c r="BL53" s="120">
        <v>0.0</v>
      </c>
      <c r="BM53" s="120">
        <v>0.0</v>
      </c>
      <c r="BN53" s="120">
        <v>0.0</v>
      </c>
      <c r="BO53" s="120">
        <v>0.0</v>
      </c>
      <c r="BP53" s="120">
        <v>0.0</v>
      </c>
      <c r="BQ53" s="120">
        <v>0.0</v>
      </c>
      <c r="BR53" s="120">
        <v>0.0</v>
      </c>
      <c r="BS53" s="120">
        <v>0.0</v>
      </c>
      <c r="BT53" s="120">
        <v>0.0</v>
      </c>
      <c r="BU53" s="120">
        <v>0.0</v>
      </c>
      <c r="BV53" s="120">
        <v>0.0</v>
      </c>
      <c r="BW53" s="120">
        <v>0.0</v>
      </c>
      <c r="BX53" s="120">
        <v>0.0</v>
      </c>
      <c r="BY53" s="120">
        <v>0.0</v>
      </c>
      <c r="BZ53" s="120">
        <v>0.0</v>
      </c>
      <c r="CA53" s="120">
        <v>0.0</v>
      </c>
      <c r="CB53" s="120">
        <v>0.0</v>
      </c>
      <c r="CC53" s="120">
        <v>5.5</v>
      </c>
      <c r="CD53" s="120">
        <v>0.0</v>
      </c>
      <c r="CE53" s="120">
        <v>0.0</v>
      </c>
      <c r="CF53" s="120">
        <v>0.0</v>
      </c>
      <c r="CG53" s="120">
        <v>4.0</v>
      </c>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121">
        <f t="shared" si="3"/>
        <v>13.5</v>
      </c>
    </row>
    <row r="54" ht="14.25" customHeight="1">
      <c r="A54" s="1">
        <f t="shared" si="5"/>
        <v>45</v>
      </c>
      <c r="B54" s="1" t="str">
        <f>IF('Club Roster-Directory'!B65="","",'Club Roster-Directory'!B65)</f>
        <v>Lin Michelle</v>
      </c>
      <c r="C54" s="61"/>
      <c r="D54" s="1" t="str">
        <f>IF('Club Roster-Directory'!K65="","",'Club Roster-Directory'!K65)</f>
        <v>Yes</v>
      </c>
      <c r="E54" s="122">
        <f t="shared" si="9"/>
        <v>23.5</v>
      </c>
      <c r="F54" s="120">
        <v>0.0</v>
      </c>
      <c r="G54" s="120">
        <v>0.0</v>
      </c>
      <c r="H54" s="120">
        <v>0.0</v>
      </c>
      <c r="I54" s="120">
        <v>0.0</v>
      </c>
      <c r="J54" s="120">
        <v>0.0</v>
      </c>
      <c r="K54" s="120">
        <v>0.0</v>
      </c>
      <c r="L54" s="120">
        <v>0.0</v>
      </c>
      <c r="M54" s="21">
        <v>0.0</v>
      </c>
      <c r="N54" s="21">
        <v>0.0</v>
      </c>
      <c r="O54" s="21">
        <v>0.0</v>
      </c>
      <c r="P54" s="120">
        <v>0.0</v>
      </c>
      <c r="Q54" s="120">
        <v>0.0</v>
      </c>
      <c r="R54" s="120">
        <v>0.0</v>
      </c>
      <c r="S54" s="120">
        <v>0.0</v>
      </c>
      <c r="T54" s="120">
        <v>0.0</v>
      </c>
      <c r="U54" s="120">
        <v>0.0</v>
      </c>
      <c r="V54" s="120">
        <v>0.0</v>
      </c>
      <c r="W54" s="120">
        <v>0.0</v>
      </c>
      <c r="X54" s="120">
        <v>0.0</v>
      </c>
      <c r="Y54" s="120">
        <v>0.0</v>
      </c>
      <c r="Z54" s="120">
        <v>0.0</v>
      </c>
      <c r="AA54" s="120">
        <v>0.0</v>
      </c>
      <c r="AB54" s="120">
        <v>0.0</v>
      </c>
      <c r="AC54" s="120">
        <v>0.0</v>
      </c>
      <c r="AD54" s="120">
        <v>0.0</v>
      </c>
      <c r="AE54" s="120">
        <v>0.0</v>
      </c>
      <c r="AF54" s="120">
        <v>0.0</v>
      </c>
      <c r="AG54" s="120">
        <v>0.0</v>
      </c>
      <c r="AH54" s="120">
        <v>0.0</v>
      </c>
      <c r="AI54" s="120">
        <v>0.0</v>
      </c>
      <c r="AJ54" s="120">
        <v>0.0</v>
      </c>
      <c r="AK54" s="120">
        <v>0.0</v>
      </c>
      <c r="AL54" s="120">
        <v>0.0</v>
      </c>
      <c r="AM54" s="120">
        <v>0.0</v>
      </c>
      <c r="AN54" s="120">
        <v>0.0</v>
      </c>
      <c r="AO54" s="120">
        <v>8.5</v>
      </c>
      <c r="AP54" s="120">
        <v>0.0</v>
      </c>
      <c r="AQ54" s="120">
        <v>0.0</v>
      </c>
      <c r="AR54" s="120">
        <v>0.0</v>
      </c>
      <c r="AS54" s="120">
        <v>0.0</v>
      </c>
      <c r="AT54" s="120">
        <v>0.0</v>
      </c>
      <c r="AU54" s="120">
        <v>0.0</v>
      </c>
      <c r="AV54" s="120">
        <v>0.0</v>
      </c>
      <c r="AW54" s="120">
        <v>0.0</v>
      </c>
      <c r="AX54" s="120">
        <v>0.0</v>
      </c>
      <c r="AY54" s="120">
        <v>0.0</v>
      </c>
      <c r="AZ54" s="120">
        <v>0.0</v>
      </c>
      <c r="BA54" s="120">
        <v>0.0</v>
      </c>
      <c r="BB54" s="120">
        <v>0.0</v>
      </c>
      <c r="BC54" s="120">
        <v>1.5</v>
      </c>
      <c r="BD54" s="120">
        <v>0.0</v>
      </c>
      <c r="BE54" s="120">
        <v>4.0</v>
      </c>
      <c r="BF54" s="120">
        <v>0.0</v>
      </c>
      <c r="BG54" s="120">
        <v>0.0</v>
      </c>
      <c r="BH54" s="120">
        <v>0.0</v>
      </c>
      <c r="BI54" s="120">
        <v>0.0</v>
      </c>
      <c r="BJ54" s="120">
        <v>0.0</v>
      </c>
      <c r="BK54" s="120">
        <v>0.0</v>
      </c>
      <c r="BL54" s="120">
        <v>4.5</v>
      </c>
      <c r="BM54" s="120">
        <v>0.0</v>
      </c>
      <c r="BN54" s="120">
        <v>0.0</v>
      </c>
      <c r="BO54" s="120">
        <v>0.0</v>
      </c>
      <c r="BP54" s="120">
        <v>0.0</v>
      </c>
      <c r="BQ54" s="120">
        <v>0.0</v>
      </c>
      <c r="BR54" s="120">
        <v>0.0</v>
      </c>
      <c r="BS54" s="120">
        <v>0.0</v>
      </c>
      <c r="BT54" s="120">
        <v>1.5</v>
      </c>
      <c r="BU54" s="120">
        <v>0.0</v>
      </c>
      <c r="BV54" s="120">
        <v>3.5</v>
      </c>
      <c r="BW54" s="120">
        <v>0.0</v>
      </c>
      <c r="BX54" s="120">
        <v>0.0</v>
      </c>
      <c r="BY54" s="120">
        <v>0.0</v>
      </c>
      <c r="BZ54" s="120">
        <v>0.0</v>
      </c>
      <c r="CA54" s="120">
        <v>0.0</v>
      </c>
      <c r="CB54" s="120">
        <v>0.0</v>
      </c>
      <c r="CC54" s="120">
        <v>0.0</v>
      </c>
      <c r="CD54" s="120">
        <v>0.0</v>
      </c>
      <c r="CE54" s="120">
        <v>0.0</v>
      </c>
      <c r="CF54" s="120">
        <v>0.0</v>
      </c>
      <c r="CG54" s="120">
        <v>0.0</v>
      </c>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121">
        <f t="shared" si="3"/>
        <v>23.5</v>
      </c>
    </row>
    <row r="55" ht="14.25" customHeight="1">
      <c r="A55" s="1">
        <f t="shared" si="5"/>
        <v>46</v>
      </c>
      <c r="B55" s="1" t="str">
        <f>IF('Club Roster-Directory'!B66="","",'Club Roster-Directory'!B66)</f>
        <v>Low Jacky</v>
      </c>
      <c r="C55" s="61"/>
      <c r="D55" s="1" t="str">
        <f>IF('Club Roster-Directory'!K66="","",'Club Roster-Directory'!K66)</f>
        <v>Yes</v>
      </c>
      <c r="E55" s="122">
        <f t="shared" si="9"/>
        <v>8</v>
      </c>
      <c r="F55" s="120">
        <v>0.0</v>
      </c>
      <c r="G55" s="120">
        <v>0.0</v>
      </c>
      <c r="H55" s="120">
        <v>0.0</v>
      </c>
      <c r="I55" s="120">
        <v>0.0</v>
      </c>
      <c r="J55" s="120">
        <v>7.5</v>
      </c>
      <c r="K55" s="120">
        <v>0.0</v>
      </c>
      <c r="L55" s="120">
        <v>0.0</v>
      </c>
      <c r="M55" s="21">
        <v>0.0</v>
      </c>
      <c r="N55" s="21">
        <v>0.0</v>
      </c>
      <c r="O55" s="21">
        <v>0.0</v>
      </c>
      <c r="P55" s="120">
        <v>0.0</v>
      </c>
      <c r="Q55" s="120">
        <v>0.0</v>
      </c>
      <c r="R55" s="120">
        <v>0.0</v>
      </c>
      <c r="S55" s="120">
        <v>0.0</v>
      </c>
      <c r="T55" s="120">
        <v>0.0</v>
      </c>
      <c r="U55" s="120">
        <v>0.0</v>
      </c>
      <c r="V55" s="120">
        <v>0.0</v>
      </c>
      <c r="W55" s="120">
        <v>0.0</v>
      </c>
      <c r="X55" s="120">
        <v>0.0</v>
      </c>
      <c r="Y55" s="120">
        <v>0.0</v>
      </c>
      <c r="Z55" s="120">
        <v>0.0</v>
      </c>
      <c r="AA55" s="120">
        <v>0.0</v>
      </c>
      <c r="AB55" s="120">
        <v>0.0</v>
      </c>
      <c r="AC55" s="120">
        <v>0.0</v>
      </c>
      <c r="AD55" s="120">
        <v>0.0</v>
      </c>
      <c r="AE55" s="120">
        <v>0.0</v>
      </c>
      <c r="AF55" s="120">
        <v>0.0</v>
      </c>
      <c r="AG55" s="120">
        <v>0.0</v>
      </c>
      <c r="AH55" s="120">
        <v>0.0</v>
      </c>
      <c r="AI55" s="120">
        <v>0.0</v>
      </c>
      <c r="AJ55" s="120">
        <v>0.0</v>
      </c>
      <c r="AK55" s="120">
        <v>0.0</v>
      </c>
      <c r="AL55" s="120">
        <v>0.0</v>
      </c>
      <c r="AM55" s="120">
        <v>0.0</v>
      </c>
      <c r="AN55" s="120">
        <v>0.0</v>
      </c>
      <c r="AO55" s="120">
        <v>0.0</v>
      </c>
      <c r="AP55" s="120">
        <v>0.0</v>
      </c>
      <c r="AQ55" s="120">
        <v>0.0</v>
      </c>
      <c r="AR55" s="120">
        <v>0.0</v>
      </c>
      <c r="AS55" s="120">
        <v>0.0</v>
      </c>
      <c r="AT55" s="120">
        <v>0.0</v>
      </c>
      <c r="AU55" s="120">
        <v>0.0</v>
      </c>
      <c r="AV55" s="120">
        <v>0.5</v>
      </c>
      <c r="AW55" s="120">
        <v>0.0</v>
      </c>
      <c r="AX55" s="120">
        <v>0.0</v>
      </c>
      <c r="AY55" s="120">
        <v>0.0</v>
      </c>
      <c r="AZ55" s="120">
        <v>0.0</v>
      </c>
      <c r="BA55" s="120">
        <v>0.0</v>
      </c>
      <c r="BB55" s="120">
        <v>0.0</v>
      </c>
      <c r="BC55" s="120">
        <v>0.0</v>
      </c>
      <c r="BD55" s="120">
        <v>0.0</v>
      </c>
      <c r="BE55" s="120">
        <v>0.0</v>
      </c>
      <c r="BF55" s="120">
        <v>0.0</v>
      </c>
      <c r="BG55" s="120">
        <v>0.0</v>
      </c>
      <c r="BH55" s="120">
        <v>0.0</v>
      </c>
      <c r="BI55" s="120">
        <v>0.0</v>
      </c>
      <c r="BJ55" s="120">
        <v>0.0</v>
      </c>
      <c r="BK55" s="120">
        <v>0.0</v>
      </c>
      <c r="BL55" s="120">
        <v>0.0</v>
      </c>
      <c r="BM55" s="120">
        <v>0.0</v>
      </c>
      <c r="BN55" s="120">
        <v>0.0</v>
      </c>
      <c r="BO55" s="120">
        <v>0.0</v>
      </c>
      <c r="BP55" s="120">
        <v>0.0</v>
      </c>
      <c r="BQ55" s="120">
        <v>0.0</v>
      </c>
      <c r="BR55" s="120">
        <v>0.0</v>
      </c>
      <c r="BS55" s="120">
        <v>0.0</v>
      </c>
      <c r="BT55" s="120">
        <v>0.0</v>
      </c>
      <c r="BU55" s="120">
        <v>0.0</v>
      </c>
      <c r="BV55" s="120">
        <v>0.0</v>
      </c>
      <c r="BW55" s="120">
        <v>0.0</v>
      </c>
      <c r="BX55" s="120">
        <v>0.0</v>
      </c>
      <c r="BY55" s="120">
        <v>0.0</v>
      </c>
      <c r="BZ55" s="120">
        <v>0.0</v>
      </c>
      <c r="CA55" s="120">
        <v>0.0</v>
      </c>
      <c r="CB55" s="120">
        <v>0.0</v>
      </c>
      <c r="CC55" s="120">
        <v>0.0</v>
      </c>
      <c r="CD55" s="120">
        <v>0.0</v>
      </c>
      <c r="CE55" s="120">
        <v>0.0</v>
      </c>
      <c r="CF55" s="120">
        <v>0.0</v>
      </c>
      <c r="CG55" s="120">
        <v>0.0</v>
      </c>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121">
        <f t="shared" si="3"/>
        <v>8</v>
      </c>
    </row>
    <row r="56" ht="14.25" customHeight="1">
      <c r="A56" s="1">
        <f t="shared" si="5"/>
        <v>47</v>
      </c>
      <c r="B56" s="1" t="str">
        <f>IF('Club Roster-Directory'!B67="","",'Club Roster-Directory'!B67)</f>
        <v>Luna Anthony</v>
      </c>
      <c r="C56" s="61"/>
      <c r="D56" s="1" t="str">
        <f>IF('Club Roster-Directory'!K67="","",'Club Roster-Directory'!K67)</f>
        <v>Yes</v>
      </c>
      <c r="E56" s="35">
        <f t="shared" si="9"/>
        <v>2</v>
      </c>
      <c r="F56" s="120">
        <v>0.0</v>
      </c>
      <c r="G56" s="120">
        <v>0.0</v>
      </c>
      <c r="H56" s="120">
        <v>0.0</v>
      </c>
      <c r="I56" s="120">
        <v>0.0</v>
      </c>
      <c r="J56" s="120">
        <v>0.0</v>
      </c>
      <c r="K56" s="120">
        <v>0.0</v>
      </c>
      <c r="L56" s="120">
        <v>0.0</v>
      </c>
      <c r="M56" s="21">
        <v>0.0</v>
      </c>
      <c r="N56" s="21">
        <v>0.0</v>
      </c>
      <c r="O56" s="21">
        <v>0.0</v>
      </c>
      <c r="P56" s="120">
        <v>0.0</v>
      </c>
      <c r="Q56" s="120">
        <v>0.0</v>
      </c>
      <c r="R56" s="120">
        <v>0.0</v>
      </c>
      <c r="S56" s="120">
        <v>0.0</v>
      </c>
      <c r="T56" s="120">
        <v>0.0</v>
      </c>
      <c r="U56" s="120">
        <v>0.0</v>
      </c>
      <c r="V56" s="120">
        <v>0.0</v>
      </c>
      <c r="W56" s="120">
        <v>0.0</v>
      </c>
      <c r="X56" s="120">
        <v>0.0</v>
      </c>
      <c r="Y56" s="120">
        <v>0.0</v>
      </c>
      <c r="Z56" s="120">
        <v>0.0</v>
      </c>
      <c r="AA56" s="120">
        <v>0.0</v>
      </c>
      <c r="AB56" s="120">
        <v>0.0</v>
      </c>
      <c r="AC56" s="120">
        <v>0.0</v>
      </c>
      <c r="AD56" s="120">
        <v>0.0</v>
      </c>
      <c r="AE56" s="120">
        <v>0.0</v>
      </c>
      <c r="AF56" s="120">
        <v>0.0</v>
      </c>
      <c r="AG56" s="120">
        <v>0.0</v>
      </c>
      <c r="AH56" s="120">
        <v>0.0</v>
      </c>
      <c r="AI56" s="120">
        <v>0.0</v>
      </c>
      <c r="AJ56" s="120">
        <v>0.0</v>
      </c>
      <c r="AK56" s="120">
        <v>0.0</v>
      </c>
      <c r="AL56" s="120">
        <v>0.0</v>
      </c>
      <c r="AM56" s="120">
        <v>0.0</v>
      </c>
      <c r="AN56" s="120">
        <v>0.0</v>
      </c>
      <c r="AO56" s="120">
        <v>0.0</v>
      </c>
      <c r="AP56" s="120">
        <v>0.0</v>
      </c>
      <c r="AQ56" s="120">
        <v>0.0</v>
      </c>
      <c r="AR56" s="120">
        <v>0.0</v>
      </c>
      <c r="AS56" s="120">
        <v>0.0</v>
      </c>
      <c r="AT56" s="120">
        <v>0.0</v>
      </c>
      <c r="AU56" s="120">
        <v>0.0</v>
      </c>
      <c r="AV56" s="120">
        <v>0.0</v>
      </c>
      <c r="AW56" s="120">
        <v>0.0</v>
      </c>
      <c r="AX56" s="120">
        <v>0.0</v>
      </c>
      <c r="AY56" s="120">
        <v>0.0</v>
      </c>
      <c r="AZ56" s="120">
        <v>0.0</v>
      </c>
      <c r="BA56" s="120">
        <v>0.0</v>
      </c>
      <c r="BB56" s="120">
        <v>0.0</v>
      </c>
      <c r="BC56" s="120">
        <v>0.0</v>
      </c>
      <c r="BD56" s="120">
        <v>0.0</v>
      </c>
      <c r="BE56" s="120">
        <v>0.0</v>
      </c>
      <c r="BF56" s="120">
        <v>0.0</v>
      </c>
      <c r="BG56" s="120">
        <v>0.0</v>
      </c>
      <c r="BH56" s="120">
        <v>0.0</v>
      </c>
      <c r="BI56" s="120">
        <v>0.0</v>
      </c>
      <c r="BJ56" s="120">
        <v>0.0</v>
      </c>
      <c r="BK56" s="120">
        <v>0.0</v>
      </c>
      <c r="BL56" s="120">
        <v>2.0</v>
      </c>
      <c r="BM56" s="120">
        <v>0.0</v>
      </c>
      <c r="BN56" s="120">
        <v>0.0</v>
      </c>
      <c r="BO56" s="120">
        <v>0.0</v>
      </c>
      <c r="BP56" s="120">
        <v>0.0</v>
      </c>
      <c r="BQ56" s="120">
        <v>0.0</v>
      </c>
      <c r="BR56" s="120">
        <v>0.0</v>
      </c>
      <c r="BS56" s="120">
        <v>0.0</v>
      </c>
      <c r="BT56" s="120">
        <v>0.0</v>
      </c>
      <c r="BU56" s="120">
        <v>0.0</v>
      </c>
      <c r="BV56" s="120">
        <v>0.0</v>
      </c>
      <c r="BW56" s="120">
        <v>0.0</v>
      </c>
      <c r="BX56" s="120">
        <v>0.0</v>
      </c>
      <c r="BY56" s="120">
        <v>0.0</v>
      </c>
      <c r="BZ56" s="120">
        <v>0.0</v>
      </c>
      <c r="CA56" s="120">
        <v>0.0</v>
      </c>
      <c r="CB56" s="120">
        <v>0.0</v>
      </c>
      <c r="CC56" s="120">
        <v>0.0</v>
      </c>
      <c r="CD56" s="120">
        <v>0.0</v>
      </c>
      <c r="CE56" s="120">
        <v>0.0</v>
      </c>
      <c r="CF56" s="120">
        <v>0.0</v>
      </c>
      <c r="CG56" s="120">
        <v>0.0</v>
      </c>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121">
        <f t="shared" si="3"/>
        <v>2</v>
      </c>
    </row>
    <row r="57" ht="14.25" customHeight="1">
      <c r="A57" s="1">
        <f t="shared" si="5"/>
        <v>48</v>
      </c>
      <c r="B57" s="1" t="str">
        <f>IF('Club Roster-Directory'!B68="","",'Club Roster-Directory'!B68)</f>
        <v>Ly Kathy</v>
      </c>
      <c r="C57" s="61"/>
      <c r="D57" s="1" t="str">
        <f>IF('Club Roster-Directory'!K68="","",'Club Roster-Directory'!K68)</f>
        <v>Yes</v>
      </c>
      <c r="E57" s="35">
        <f>SUM(F57:DL57)</f>
        <v>7</v>
      </c>
      <c r="F57" s="124">
        <v>0.0</v>
      </c>
      <c r="G57" s="124">
        <v>0.0</v>
      </c>
      <c r="H57" s="124">
        <v>0.0</v>
      </c>
      <c r="I57" s="124">
        <v>0.0</v>
      </c>
      <c r="J57" s="124">
        <v>0.0</v>
      </c>
      <c r="K57" s="124">
        <v>0.0</v>
      </c>
      <c r="L57" s="124">
        <v>0.0</v>
      </c>
      <c r="M57" s="124">
        <v>0.0</v>
      </c>
      <c r="N57" s="124">
        <v>0.0</v>
      </c>
      <c r="O57" s="124">
        <v>0.0</v>
      </c>
      <c r="P57" s="124">
        <v>0.0</v>
      </c>
      <c r="Q57" s="124">
        <v>0.0</v>
      </c>
      <c r="R57" s="124">
        <v>0.0</v>
      </c>
      <c r="S57" s="124">
        <v>0.0</v>
      </c>
      <c r="T57" s="124">
        <v>0.0</v>
      </c>
      <c r="U57" s="124">
        <v>0.0</v>
      </c>
      <c r="V57" s="124">
        <v>0.0</v>
      </c>
      <c r="W57" s="124">
        <v>0.0</v>
      </c>
      <c r="X57" s="124">
        <v>0.0</v>
      </c>
      <c r="Y57" s="124">
        <v>0.0</v>
      </c>
      <c r="Z57" s="124">
        <v>0.0</v>
      </c>
      <c r="AA57" s="124">
        <v>0.0</v>
      </c>
      <c r="AB57" s="124">
        <v>0.0</v>
      </c>
      <c r="AC57" s="124">
        <v>0.0</v>
      </c>
      <c r="AD57" s="124">
        <v>0.0</v>
      </c>
      <c r="AE57" s="124">
        <v>0.0</v>
      </c>
      <c r="AF57" s="124">
        <v>0.0</v>
      </c>
      <c r="AG57" s="124">
        <v>0.0</v>
      </c>
      <c r="AH57" s="124">
        <v>0.0</v>
      </c>
      <c r="AI57" s="124">
        <v>0.0</v>
      </c>
      <c r="AJ57" s="124">
        <v>0.0</v>
      </c>
      <c r="AK57" s="124">
        <v>0.0</v>
      </c>
      <c r="AL57" s="124">
        <v>0.0</v>
      </c>
      <c r="AM57" s="124">
        <v>0.0</v>
      </c>
      <c r="AN57" s="124">
        <v>0.0</v>
      </c>
      <c r="AO57" s="124">
        <v>0.0</v>
      </c>
      <c r="AP57" s="124">
        <v>0.0</v>
      </c>
      <c r="AQ57" s="124">
        <v>0.0</v>
      </c>
      <c r="AR57" s="124">
        <v>0.0</v>
      </c>
      <c r="AS57" s="124">
        <v>0.0</v>
      </c>
      <c r="AT57" s="124">
        <v>0.0</v>
      </c>
      <c r="AU57" s="124">
        <v>0.0</v>
      </c>
      <c r="AV57" s="124">
        <v>0.0</v>
      </c>
      <c r="AW57" s="124">
        <v>0.0</v>
      </c>
      <c r="AX57" s="124">
        <v>0.0</v>
      </c>
      <c r="AY57" s="124">
        <v>0.0</v>
      </c>
      <c r="AZ57" s="124">
        <v>0.0</v>
      </c>
      <c r="BA57" s="124">
        <v>3.0</v>
      </c>
      <c r="BB57" s="120">
        <v>0.0</v>
      </c>
      <c r="BC57" s="120">
        <v>0.0</v>
      </c>
      <c r="BD57" s="120">
        <v>0.0</v>
      </c>
      <c r="BE57" s="120">
        <v>4.0</v>
      </c>
      <c r="BF57" s="120">
        <v>0.0</v>
      </c>
      <c r="BG57" s="120">
        <v>0.0</v>
      </c>
      <c r="BH57" s="120">
        <v>0.0</v>
      </c>
      <c r="BI57" s="120">
        <v>0.0</v>
      </c>
      <c r="BJ57" s="120">
        <v>0.0</v>
      </c>
      <c r="BK57" s="120">
        <v>0.0</v>
      </c>
      <c r="BL57" s="120">
        <v>0.0</v>
      </c>
      <c r="BM57" s="120">
        <v>0.0</v>
      </c>
      <c r="BN57" s="120">
        <v>0.0</v>
      </c>
      <c r="BO57" s="120">
        <v>0.0</v>
      </c>
      <c r="BP57" s="120">
        <v>0.0</v>
      </c>
      <c r="BQ57" s="120">
        <v>0.0</v>
      </c>
      <c r="BR57" s="120">
        <v>0.0</v>
      </c>
      <c r="BS57" s="120">
        <v>0.0</v>
      </c>
      <c r="BT57" s="120">
        <v>0.0</v>
      </c>
      <c r="BU57" s="120">
        <v>0.0</v>
      </c>
      <c r="BV57" s="120">
        <v>0.0</v>
      </c>
      <c r="BW57" s="120">
        <v>0.0</v>
      </c>
      <c r="BX57" s="120">
        <v>0.0</v>
      </c>
      <c r="BY57" s="120">
        <v>0.0</v>
      </c>
      <c r="BZ57" s="120">
        <v>0.0</v>
      </c>
      <c r="CA57" s="120">
        <v>0.0</v>
      </c>
      <c r="CB57" s="120">
        <v>0.0</v>
      </c>
      <c r="CC57" s="120">
        <v>0.0</v>
      </c>
      <c r="CD57" s="120">
        <v>0.0</v>
      </c>
      <c r="CE57" s="120">
        <v>0.0</v>
      </c>
      <c r="CF57" s="120">
        <v>0.0</v>
      </c>
      <c r="CG57" s="120">
        <v>0.0</v>
      </c>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121">
        <f t="shared" si="3"/>
        <v>7</v>
      </c>
    </row>
    <row r="58" ht="14.25" customHeight="1">
      <c r="A58" s="1">
        <f t="shared" si="5"/>
        <v>49</v>
      </c>
      <c r="B58" s="1" t="str">
        <f>IF('Club Roster-Directory'!B69="","",'Club Roster-Directory'!B69)</f>
        <v>Macatuno Aleksei</v>
      </c>
      <c r="C58" s="61"/>
      <c r="D58" s="1" t="str">
        <f>IF('Club Roster-Directory'!K69="","",'Club Roster-Directory'!K69)</f>
        <v>Yes</v>
      </c>
      <c r="E58" s="35">
        <f t="shared" ref="E58:E69" si="10">DM58</f>
        <v>20.5</v>
      </c>
      <c r="F58" s="120">
        <v>0.0</v>
      </c>
      <c r="G58" s="120">
        <v>0.0</v>
      </c>
      <c r="H58" s="120">
        <v>0.0</v>
      </c>
      <c r="I58" s="120">
        <v>0.0</v>
      </c>
      <c r="J58" s="120">
        <v>0.0</v>
      </c>
      <c r="K58" s="120">
        <v>0.0</v>
      </c>
      <c r="L58" s="120">
        <v>0.0</v>
      </c>
      <c r="M58" s="21">
        <v>0.0</v>
      </c>
      <c r="N58" s="21">
        <v>0.0</v>
      </c>
      <c r="O58" s="21">
        <v>0.0</v>
      </c>
      <c r="P58" s="120">
        <v>0.0</v>
      </c>
      <c r="Q58" s="120">
        <v>3.5</v>
      </c>
      <c r="R58" s="120">
        <v>0.0</v>
      </c>
      <c r="S58" s="120">
        <v>0.0</v>
      </c>
      <c r="T58" s="120">
        <v>0.0</v>
      </c>
      <c r="U58" s="120">
        <v>0.0</v>
      </c>
      <c r="V58" s="120">
        <v>0.0</v>
      </c>
      <c r="W58" s="120">
        <v>0.0</v>
      </c>
      <c r="X58" s="120">
        <v>0.0</v>
      </c>
      <c r="Y58" s="120">
        <v>0.0</v>
      </c>
      <c r="Z58" s="120">
        <v>0.0</v>
      </c>
      <c r="AA58" s="120">
        <v>0.0</v>
      </c>
      <c r="AB58" s="120">
        <v>0.0</v>
      </c>
      <c r="AC58" s="120">
        <v>0.0</v>
      </c>
      <c r="AD58" s="120">
        <v>0.0</v>
      </c>
      <c r="AE58" s="120">
        <v>0.0</v>
      </c>
      <c r="AF58" s="120">
        <v>0.0</v>
      </c>
      <c r="AG58" s="120">
        <v>0.0</v>
      </c>
      <c r="AH58" s="120">
        <v>0.0</v>
      </c>
      <c r="AI58" s="120">
        <v>0.0</v>
      </c>
      <c r="AJ58" s="120">
        <v>0.0</v>
      </c>
      <c r="AK58" s="120">
        <v>0.0</v>
      </c>
      <c r="AL58" s="120">
        <v>0.0</v>
      </c>
      <c r="AM58" s="120">
        <v>0.0</v>
      </c>
      <c r="AN58" s="120">
        <v>0.0</v>
      </c>
      <c r="AO58" s="120">
        <v>4.5</v>
      </c>
      <c r="AP58" s="120">
        <v>0.0</v>
      </c>
      <c r="AQ58" s="120">
        <v>0.0</v>
      </c>
      <c r="AR58" s="120">
        <v>0.0</v>
      </c>
      <c r="AS58" s="120">
        <v>0.0</v>
      </c>
      <c r="AT58" s="120">
        <v>0.0</v>
      </c>
      <c r="AU58" s="120">
        <v>0.0</v>
      </c>
      <c r="AV58" s="120">
        <v>0.0</v>
      </c>
      <c r="AW58" s="120">
        <v>0.0</v>
      </c>
      <c r="AX58" s="120">
        <v>0.0</v>
      </c>
      <c r="AY58" s="120">
        <v>0.0</v>
      </c>
      <c r="AZ58" s="120">
        <v>0.0</v>
      </c>
      <c r="BA58" s="120">
        <v>0.0</v>
      </c>
      <c r="BB58" s="120">
        <v>0.0</v>
      </c>
      <c r="BC58" s="120">
        <v>0.0</v>
      </c>
      <c r="BD58" s="120">
        <v>0.0</v>
      </c>
      <c r="BE58" s="120">
        <v>0.0</v>
      </c>
      <c r="BF58" s="120">
        <v>0.0</v>
      </c>
      <c r="BG58" s="120">
        <v>5.0</v>
      </c>
      <c r="BH58" s="120">
        <v>0.0</v>
      </c>
      <c r="BI58" s="120">
        <v>0.0</v>
      </c>
      <c r="BJ58" s="120">
        <v>0.0</v>
      </c>
      <c r="BK58" s="120">
        <v>0.0</v>
      </c>
      <c r="BL58" s="120">
        <v>6.0</v>
      </c>
      <c r="BM58" s="120">
        <v>0.0</v>
      </c>
      <c r="BN58" s="120">
        <v>0.0</v>
      </c>
      <c r="BO58" s="120">
        <v>0.0</v>
      </c>
      <c r="BP58" s="120">
        <v>0.0</v>
      </c>
      <c r="BQ58" s="120">
        <v>0.0</v>
      </c>
      <c r="BR58" s="120">
        <v>0.0</v>
      </c>
      <c r="BS58" s="120">
        <v>0.0</v>
      </c>
      <c r="BT58" s="120">
        <v>1.5</v>
      </c>
      <c r="BU58" s="120">
        <v>0.0</v>
      </c>
      <c r="BV58" s="120">
        <v>0.0</v>
      </c>
      <c r="BW58" s="120">
        <v>0.0</v>
      </c>
      <c r="BX58" s="120">
        <v>0.0</v>
      </c>
      <c r="BY58" s="120">
        <v>0.0</v>
      </c>
      <c r="BZ58" s="120">
        <v>0.0</v>
      </c>
      <c r="CA58" s="120">
        <v>0.0</v>
      </c>
      <c r="CB58" s="120">
        <v>0.0</v>
      </c>
      <c r="CC58" s="120">
        <v>0.0</v>
      </c>
      <c r="CD58" s="120">
        <v>0.0</v>
      </c>
      <c r="CE58" s="120">
        <v>0.0</v>
      </c>
      <c r="CF58" s="120">
        <v>0.0</v>
      </c>
      <c r="CG58" s="120">
        <v>0.0</v>
      </c>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121">
        <f t="shared" si="3"/>
        <v>20.5</v>
      </c>
    </row>
    <row r="59" ht="14.25" customHeight="1">
      <c r="A59" s="1">
        <f t="shared" si="5"/>
        <v>50</v>
      </c>
      <c r="B59" s="1" t="str">
        <f>IF('Club Roster-Directory'!B70="","",'Club Roster-Directory'!B70)</f>
        <v>Malhotra Rishab</v>
      </c>
      <c r="C59" s="61"/>
      <c r="D59" s="1" t="str">
        <f>IF('Club Roster-Directory'!K70="","",'Club Roster-Directory'!K70)</f>
        <v>Yes</v>
      </c>
      <c r="E59" s="35">
        <f t="shared" si="10"/>
        <v>13</v>
      </c>
      <c r="F59" s="120">
        <v>0.0</v>
      </c>
      <c r="G59" s="120">
        <v>0.0</v>
      </c>
      <c r="H59" s="120">
        <v>0.0</v>
      </c>
      <c r="I59" s="120">
        <v>0.0</v>
      </c>
      <c r="J59" s="120">
        <v>0.0</v>
      </c>
      <c r="K59" s="120">
        <v>0.0</v>
      </c>
      <c r="L59" s="120">
        <v>0.0</v>
      </c>
      <c r="M59" s="21">
        <v>0.0</v>
      </c>
      <c r="N59" s="21">
        <v>0.0</v>
      </c>
      <c r="O59" s="21">
        <v>0.0</v>
      </c>
      <c r="P59" s="120">
        <v>0.0</v>
      </c>
      <c r="Q59" s="120">
        <v>0.0</v>
      </c>
      <c r="R59" s="120">
        <v>0.0</v>
      </c>
      <c r="S59" s="120">
        <v>0.0</v>
      </c>
      <c r="T59" s="120">
        <v>0.0</v>
      </c>
      <c r="U59" s="120">
        <v>0.0</v>
      </c>
      <c r="V59" s="120">
        <v>0.0</v>
      </c>
      <c r="W59" s="120">
        <v>0.0</v>
      </c>
      <c r="X59" s="120">
        <v>0.0</v>
      </c>
      <c r="Y59" s="120">
        <v>0.0</v>
      </c>
      <c r="Z59" s="120">
        <v>0.0</v>
      </c>
      <c r="AA59" s="120">
        <v>0.0</v>
      </c>
      <c r="AB59" s="120">
        <v>0.0</v>
      </c>
      <c r="AC59" s="120">
        <v>0.0</v>
      </c>
      <c r="AD59" s="120">
        <v>0.0</v>
      </c>
      <c r="AE59" s="120">
        <v>0.0</v>
      </c>
      <c r="AF59" s="120">
        <v>0.0</v>
      </c>
      <c r="AG59" s="120">
        <v>0.0</v>
      </c>
      <c r="AH59" s="120">
        <v>0.0</v>
      </c>
      <c r="AI59" s="120">
        <v>0.0</v>
      </c>
      <c r="AJ59" s="120">
        <v>0.0</v>
      </c>
      <c r="AK59" s="120">
        <v>0.0</v>
      </c>
      <c r="AL59" s="120">
        <v>0.0</v>
      </c>
      <c r="AM59" s="120">
        <v>0.0</v>
      </c>
      <c r="AN59" s="120">
        <v>0.0</v>
      </c>
      <c r="AO59" s="120">
        <v>0.0</v>
      </c>
      <c r="AP59" s="120">
        <v>0.0</v>
      </c>
      <c r="AQ59" s="120">
        <v>0.0</v>
      </c>
      <c r="AR59" s="120">
        <v>0.0</v>
      </c>
      <c r="AS59" s="120">
        <v>0.0</v>
      </c>
      <c r="AT59" s="120">
        <v>0.0</v>
      </c>
      <c r="AU59" s="120">
        <v>0.0</v>
      </c>
      <c r="AV59" s="120">
        <v>0.0</v>
      </c>
      <c r="AW59" s="120">
        <v>0.0</v>
      </c>
      <c r="AX59" s="120">
        <v>0.0</v>
      </c>
      <c r="AY59" s="120">
        <v>0.0</v>
      </c>
      <c r="AZ59" s="120">
        <v>0.0</v>
      </c>
      <c r="BA59" s="120">
        <v>0.0</v>
      </c>
      <c r="BB59" s="120">
        <v>0.0</v>
      </c>
      <c r="BC59" s="120">
        <v>0.0</v>
      </c>
      <c r="BD59" s="120">
        <v>0.0</v>
      </c>
      <c r="BE59" s="120">
        <v>0.0</v>
      </c>
      <c r="BF59" s="120">
        <v>0.0</v>
      </c>
      <c r="BG59" s="120">
        <v>5.0</v>
      </c>
      <c r="BH59" s="120">
        <v>0.0</v>
      </c>
      <c r="BI59" s="120">
        <v>0.0</v>
      </c>
      <c r="BJ59" s="120">
        <v>0.0</v>
      </c>
      <c r="BK59" s="120">
        <v>8.0</v>
      </c>
      <c r="BL59" s="120">
        <v>0.0</v>
      </c>
      <c r="BM59" s="120">
        <v>0.0</v>
      </c>
      <c r="BN59" s="120">
        <v>0.0</v>
      </c>
      <c r="BO59" s="120">
        <v>0.0</v>
      </c>
      <c r="BP59" s="120">
        <v>0.0</v>
      </c>
      <c r="BQ59" s="120">
        <v>0.0</v>
      </c>
      <c r="BR59" s="120">
        <v>0.0</v>
      </c>
      <c r="BS59" s="120">
        <v>0.0</v>
      </c>
      <c r="BT59" s="120">
        <v>0.0</v>
      </c>
      <c r="BU59" s="120">
        <v>0.0</v>
      </c>
      <c r="BV59" s="120">
        <v>0.0</v>
      </c>
      <c r="BW59" s="120">
        <v>0.0</v>
      </c>
      <c r="BX59" s="120">
        <v>0.0</v>
      </c>
      <c r="BY59" s="120">
        <v>0.0</v>
      </c>
      <c r="BZ59" s="120">
        <v>0.0</v>
      </c>
      <c r="CA59" s="120">
        <v>0.0</v>
      </c>
      <c r="CB59" s="120">
        <v>0.0</v>
      </c>
      <c r="CC59" s="120">
        <v>0.0</v>
      </c>
      <c r="CD59" s="120">
        <v>0.0</v>
      </c>
      <c r="CE59" s="120">
        <v>0.0</v>
      </c>
      <c r="CF59" s="120">
        <v>0.0</v>
      </c>
      <c r="CG59" s="120">
        <v>0.0</v>
      </c>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121">
        <f t="shared" si="3"/>
        <v>13</v>
      </c>
    </row>
    <row r="60" ht="14.25" customHeight="1">
      <c r="A60" s="1">
        <f t="shared" si="5"/>
        <v>51</v>
      </c>
      <c r="B60" s="1" t="str">
        <f>IF('Club Roster-Directory'!B71="","",'Club Roster-Directory'!B71)</f>
        <v>Mansilla Giancarlo</v>
      </c>
      <c r="C60" s="61"/>
      <c r="D60" s="1" t="str">
        <f>IF('Club Roster-Directory'!K71="","",'Club Roster-Directory'!K71)</f>
        <v>Yes</v>
      </c>
      <c r="E60" s="35">
        <f t="shared" si="10"/>
        <v>0.5</v>
      </c>
      <c r="F60" s="120">
        <v>0.0</v>
      </c>
      <c r="G60" s="120">
        <v>0.0</v>
      </c>
      <c r="H60" s="120">
        <v>0.0</v>
      </c>
      <c r="I60" s="120">
        <v>0.0</v>
      </c>
      <c r="J60" s="120">
        <v>0.0</v>
      </c>
      <c r="K60" s="120">
        <v>0.0</v>
      </c>
      <c r="L60" s="120">
        <v>0.0</v>
      </c>
      <c r="M60" s="120">
        <v>0.0</v>
      </c>
      <c r="N60" s="120">
        <v>0.0</v>
      </c>
      <c r="O60" s="120">
        <v>0.0</v>
      </c>
      <c r="P60" s="120">
        <v>0.0</v>
      </c>
      <c r="Q60" s="120">
        <v>0.0</v>
      </c>
      <c r="R60" s="120">
        <v>0.0</v>
      </c>
      <c r="S60" s="120">
        <v>0.0</v>
      </c>
      <c r="T60" s="120">
        <v>0.0</v>
      </c>
      <c r="U60" s="120">
        <v>0.0</v>
      </c>
      <c r="V60" s="120">
        <v>0.0</v>
      </c>
      <c r="W60" s="120">
        <v>0.0</v>
      </c>
      <c r="X60" s="120">
        <v>0.0</v>
      </c>
      <c r="Y60" s="120">
        <v>0.0</v>
      </c>
      <c r="Z60" s="120">
        <v>0.0</v>
      </c>
      <c r="AA60" s="120">
        <v>0.0</v>
      </c>
      <c r="AB60" s="120">
        <v>0.0</v>
      </c>
      <c r="AC60" s="120">
        <v>0.0</v>
      </c>
      <c r="AD60" s="120">
        <v>0.0</v>
      </c>
      <c r="AE60" s="120">
        <v>0.0</v>
      </c>
      <c r="AF60" s="120">
        <v>0.0</v>
      </c>
      <c r="AG60" s="120">
        <v>0.0</v>
      </c>
      <c r="AH60" s="120">
        <v>0.0</v>
      </c>
      <c r="AI60" s="120">
        <v>0.0</v>
      </c>
      <c r="AJ60" s="120">
        <v>0.0</v>
      </c>
      <c r="AK60" s="120">
        <v>0.0</v>
      </c>
      <c r="AL60" s="120">
        <v>0.0</v>
      </c>
      <c r="AM60" s="120">
        <v>0.0</v>
      </c>
      <c r="AN60" s="120">
        <v>0.0</v>
      </c>
      <c r="AO60" s="120">
        <v>0.0</v>
      </c>
      <c r="AP60" s="120">
        <v>0.0</v>
      </c>
      <c r="AQ60" s="120">
        <v>0.0</v>
      </c>
      <c r="AR60" s="120">
        <v>0.0</v>
      </c>
      <c r="AS60" s="120">
        <v>0.0</v>
      </c>
      <c r="AT60" s="120">
        <v>0.0</v>
      </c>
      <c r="AU60" s="120">
        <v>0.0</v>
      </c>
      <c r="AV60" s="120">
        <v>0.5</v>
      </c>
      <c r="AW60" s="120">
        <v>0.0</v>
      </c>
      <c r="AX60" s="120">
        <v>0.0</v>
      </c>
      <c r="AY60" s="120">
        <v>0.0</v>
      </c>
      <c r="AZ60" s="120">
        <v>0.0</v>
      </c>
      <c r="BA60" s="120">
        <v>0.0</v>
      </c>
      <c r="BB60" s="120">
        <v>0.0</v>
      </c>
      <c r="BC60" s="120">
        <v>0.0</v>
      </c>
      <c r="BD60" s="120">
        <v>0.0</v>
      </c>
      <c r="BE60" s="120">
        <v>0.0</v>
      </c>
      <c r="BF60" s="120">
        <v>0.0</v>
      </c>
      <c r="BG60" s="120">
        <v>0.0</v>
      </c>
      <c r="BH60" s="120">
        <v>0.0</v>
      </c>
      <c r="BI60" s="120">
        <v>0.0</v>
      </c>
      <c r="BJ60" s="120">
        <v>0.0</v>
      </c>
      <c r="BK60" s="120">
        <v>0.0</v>
      </c>
      <c r="BL60" s="120">
        <v>0.0</v>
      </c>
      <c r="BM60" s="120">
        <v>0.0</v>
      </c>
      <c r="BN60" s="120">
        <v>0.0</v>
      </c>
      <c r="BO60" s="120">
        <v>0.0</v>
      </c>
      <c r="BP60" s="120">
        <v>0.0</v>
      </c>
      <c r="BQ60" s="120">
        <v>0.0</v>
      </c>
      <c r="BR60" s="120">
        <v>0.0</v>
      </c>
      <c r="BS60" s="120">
        <v>0.0</v>
      </c>
      <c r="BT60" s="120">
        <v>0.0</v>
      </c>
      <c r="BU60" s="120">
        <v>0.0</v>
      </c>
      <c r="BV60" s="120">
        <v>0.0</v>
      </c>
      <c r="BW60" s="120">
        <v>0.0</v>
      </c>
      <c r="BX60" s="120">
        <v>0.0</v>
      </c>
      <c r="BY60" s="120">
        <v>0.0</v>
      </c>
      <c r="BZ60" s="120">
        <v>0.0</v>
      </c>
      <c r="CA60" s="120">
        <v>0.0</v>
      </c>
      <c r="CB60" s="120">
        <v>0.0</v>
      </c>
      <c r="CC60" s="120">
        <v>0.0</v>
      </c>
      <c r="CD60" s="120">
        <v>0.0</v>
      </c>
      <c r="CE60" s="120">
        <v>0.0</v>
      </c>
      <c r="CF60" s="120">
        <v>0.0</v>
      </c>
      <c r="CG60" s="120">
        <v>0.0</v>
      </c>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121">
        <f t="shared" si="3"/>
        <v>0.5</v>
      </c>
    </row>
    <row r="61" ht="14.25" customHeight="1">
      <c r="A61" s="1">
        <f t="shared" si="5"/>
        <v>52</v>
      </c>
      <c r="B61" s="1" t="str">
        <f>IF('Club Roster-Directory'!B72="","",'Club Roster-Directory'!B72)</f>
        <v>Molamphy Judy</v>
      </c>
      <c r="C61" s="61"/>
      <c r="D61" s="1" t="str">
        <f>IF('Club Roster-Directory'!K72="","",'Club Roster-Directory'!K72)</f>
        <v>Yes</v>
      </c>
      <c r="E61" s="35">
        <f t="shared" si="10"/>
        <v>9.5</v>
      </c>
      <c r="F61" s="120">
        <v>0.0</v>
      </c>
      <c r="G61" s="120">
        <v>0.0</v>
      </c>
      <c r="H61" s="120">
        <v>0.0</v>
      </c>
      <c r="I61" s="120">
        <v>0.0</v>
      </c>
      <c r="J61" s="120">
        <v>0.0</v>
      </c>
      <c r="K61" s="120">
        <v>0.0</v>
      </c>
      <c r="L61" s="120">
        <v>0.0</v>
      </c>
      <c r="M61" s="21">
        <v>0.0</v>
      </c>
      <c r="N61" s="21">
        <v>0.0</v>
      </c>
      <c r="O61" s="21">
        <v>0.0</v>
      </c>
      <c r="P61" s="120">
        <v>0.0</v>
      </c>
      <c r="Q61" s="120">
        <v>0.0</v>
      </c>
      <c r="R61" s="120">
        <v>0.0</v>
      </c>
      <c r="S61" s="120">
        <v>0.0</v>
      </c>
      <c r="T61" s="120">
        <v>0.0</v>
      </c>
      <c r="U61" s="120">
        <v>0.0</v>
      </c>
      <c r="V61" s="120">
        <v>0.0</v>
      </c>
      <c r="W61" s="120">
        <v>0.0</v>
      </c>
      <c r="X61" s="120">
        <v>0.0</v>
      </c>
      <c r="Y61" s="120">
        <v>0.0</v>
      </c>
      <c r="Z61" s="120">
        <v>0.0</v>
      </c>
      <c r="AA61" s="120">
        <v>0.0</v>
      </c>
      <c r="AB61" s="120">
        <v>0.0</v>
      </c>
      <c r="AC61" s="120">
        <v>0.0</v>
      </c>
      <c r="AD61" s="120">
        <v>0.0</v>
      </c>
      <c r="AE61" s="120">
        <v>0.0</v>
      </c>
      <c r="AF61" s="120">
        <v>0.0</v>
      </c>
      <c r="AG61" s="120">
        <v>0.0</v>
      </c>
      <c r="AH61" s="120">
        <v>0.0</v>
      </c>
      <c r="AI61" s="120">
        <v>0.0</v>
      </c>
      <c r="AJ61" s="120">
        <v>0.0</v>
      </c>
      <c r="AK61" s="120">
        <v>0.0</v>
      </c>
      <c r="AL61" s="120">
        <v>0.0</v>
      </c>
      <c r="AM61" s="120">
        <v>0.0</v>
      </c>
      <c r="AN61" s="120">
        <v>0.0</v>
      </c>
      <c r="AO61" s="120">
        <v>0.0</v>
      </c>
      <c r="AP61" s="120">
        <v>0.0</v>
      </c>
      <c r="AQ61" s="120">
        <v>0.0</v>
      </c>
      <c r="AR61" s="120">
        <v>0.0</v>
      </c>
      <c r="AS61" s="120">
        <v>0.0</v>
      </c>
      <c r="AT61" s="120">
        <v>0.0</v>
      </c>
      <c r="AU61" s="120">
        <v>0.0</v>
      </c>
      <c r="AV61" s="120">
        <v>0.0</v>
      </c>
      <c r="AW61" s="120">
        <v>0.0</v>
      </c>
      <c r="AX61" s="120">
        <v>0.0</v>
      </c>
      <c r="AY61" s="120">
        <v>0.0</v>
      </c>
      <c r="AZ61" s="120">
        <v>0.0</v>
      </c>
      <c r="BA61" s="120">
        <v>0.0</v>
      </c>
      <c r="BB61" s="120">
        <v>0.0</v>
      </c>
      <c r="BC61" s="120">
        <v>0.0</v>
      </c>
      <c r="BD61" s="120">
        <v>0.0</v>
      </c>
      <c r="BE61" s="120">
        <v>0.0</v>
      </c>
      <c r="BF61" s="120">
        <v>0.0</v>
      </c>
      <c r="BG61" s="120">
        <v>0.0</v>
      </c>
      <c r="BH61" s="120">
        <v>0.0</v>
      </c>
      <c r="BI61" s="120">
        <v>0.0</v>
      </c>
      <c r="BJ61" s="120">
        <v>0.0</v>
      </c>
      <c r="BK61" s="120">
        <v>5.0</v>
      </c>
      <c r="BL61" s="120">
        <v>0.0</v>
      </c>
      <c r="BM61" s="120">
        <v>0.0</v>
      </c>
      <c r="BN61" s="120">
        <v>0.0</v>
      </c>
      <c r="BO61" s="120">
        <v>0.0</v>
      </c>
      <c r="BP61" s="120">
        <v>0.0</v>
      </c>
      <c r="BQ61" s="120">
        <v>0.0</v>
      </c>
      <c r="BR61" s="120">
        <v>0.0</v>
      </c>
      <c r="BS61" s="120">
        <v>0.0</v>
      </c>
      <c r="BT61" s="120">
        <v>0.0</v>
      </c>
      <c r="BU61" s="120">
        <v>0.0</v>
      </c>
      <c r="BV61" s="120">
        <v>0.0</v>
      </c>
      <c r="BW61" s="120">
        <v>0.0</v>
      </c>
      <c r="BX61" s="120">
        <v>0.0</v>
      </c>
      <c r="BY61" s="120">
        <v>0.0</v>
      </c>
      <c r="BZ61" s="120">
        <v>0.0</v>
      </c>
      <c r="CA61" s="120">
        <v>0.0</v>
      </c>
      <c r="CB61" s="120">
        <v>0.0</v>
      </c>
      <c r="CC61" s="120">
        <v>0.0</v>
      </c>
      <c r="CD61" s="120">
        <v>0.0</v>
      </c>
      <c r="CE61" s="120">
        <v>0.0</v>
      </c>
      <c r="CF61" s="120">
        <v>4.5</v>
      </c>
      <c r="CG61" s="120">
        <v>0.0</v>
      </c>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121">
        <f t="shared" si="3"/>
        <v>9.5</v>
      </c>
    </row>
    <row r="62" ht="14.25" customHeight="1">
      <c r="A62" s="1">
        <f t="shared" si="5"/>
        <v>53</v>
      </c>
      <c r="B62" s="1" t="str">
        <f>IF('Club Roster-Directory'!B73="","",'Club Roster-Directory'!B73)</f>
        <v>Moreno Stephanie</v>
      </c>
      <c r="C62" s="61"/>
      <c r="D62" s="1" t="str">
        <f>IF('Club Roster-Directory'!K73="","",'Club Roster-Directory'!K73)</f>
        <v>Yes</v>
      </c>
      <c r="E62" s="35">
        <f t="shared" si="10"/>
        <v>0</v>
      </c>
      <c r="F62" s="68">
        <v>0.0</v>
      </c>
      <c r="G62" s="68">
        <v>0.0</v>
      </c>
      <c r="H62" s="68">
        <v>0.0</v>
      </c>
      <c r="I62" s="68">
        <v>0.0</v>
      </c>
      <c r="J62" s="68">
        <v>0.0</v>
      </c>
      <c r="K62" s="68">
        <v>0.0</v>
      </c>
      <c r="L62" s="68">
        <v>0.0</v>
      </c>
      <c r="M62" s="90">
        <v>0.0</v>
      </c>
      <c r="N62" s="90">
        <v>0.0</v>
      </c>
      <c r="O62" s="90">
        <v>0.0</v>
      </c>
      <c r="P62" s="68">
        <v>0.0</v>
      </c>
      <c r="Q62" s="68">
        <v>0.0</v>
      </c>
      <c r="R62" s="68">
        <v>0.0</v>
      </c>
      <c r="S62" s="68">
        <v>0.0</v>
      </c>
      <c r="T62" s="68">
        <v>0.0</v>
      </c>
      <c r="U62" s="68">
        <v>0.0</v>
      </c>
      <c r="V62" s="68">
        <v>0.0</v>
      </c>
      <c r="W62" s="68">
        <v>0.0</v>
      </c>
      <c r="X62" s="68">
        <v>0.0</v>
      </c>
      <c r="Y62" s="68">
        <v>0.0</v>
      </c>
      <c r="Z62" s="68">
        <v>0.0</v>
      </c>
      <c r="AA62" s="68">
        <v>0.0</v>
      </c>
      <c r="AB62" s="68">
        <v>0.0</v>
      </c>
      <c r="AC62" s="68">
        <v>0.0</v>
      </c>
      <c r="AD62" s="68">
        <v>0.0</v>
      </c>
      <c r="AE62" s="68">
        <v>0.0</v>
      </c>
      <c r="AF62" s="68">
        <v>0.0</v>
      </c>
      <c r="AG62" s="68">
        <v>0.0</v>
      </c>
      <c r="AH62" s="68">
        <v>0.0</v>
      </c>
      <c r="AI62" s="68">
        <v>0.0</v>
      </c>
      <c r="AJ62" s="68">
        <v>0.0</v>
      </c>
      <c r="AK62" s="68">
        <v>0.0</v>
      </c>
      <c r="AL62" s="68">
        <v>0.0</v>
      </c>
      <c r="AM62" s="68">
        <v>0.0</v>
      </c>
      <c r="AN62" s="68">
        <v>0.0</v>
      </c>
      <c r="AO62" s="68">
        <v>0.0</v>
      </c>
      <c r="AP62" s="68">
        <v>0.0</v>
      </c>
      <c r="AQ62" s="68">
        <v>0.0</v>
      </c>
      <c r="AR62" s="68">
        <v>0.0</v>
      </c>
      <c r="AS62" s="68">
        <v>0.0</v>
      </c>
      <c r="AT62" s="68">
        <v>0.0</v>
      </c>
      <c r="AU62" s="68">
        <v>0.0</v>
      </c>
      <c r="AV62" s="68">
        <v>0.0</v>
      </c>
      <c r="AW62" s="68">
        <v>0.0</v>
      </c>
      <c r="AX62" s="68">
        <v>0.0</v>
      </c>
      <c r="AY62" s="68">
        <v>0.0</v>
      </c>
      <c r="AZ62" s="68">
        <v>0.0</v>
      </c>
      <c r="BA62" s="68">
        <v>0.0</v>
      </c>
      <c r="BB62" s="120">
        <v>0.0</v>
      </c>
      <c r="BC62" s="120">
        <v>0.0</v>
      </c>
      <c r="BD62" s="120">
        <v>0.0</v>
      </c>
      <c r="BE62" s="120">
        <v>0.0</v>
      </c>
      <c r="BF62" s="120">
        <v>0.0</v>
      </c>
      <c r="BG62" s="120">
        <v>0.0</v>
      </c>
      <c r="BH62" s="120">
        <v>0.0</v>
      </c>
      <c r="BI62" s="120">
        <v>0.0</v>
      </c>
      <c r="BJ62" s="120">
        <v>0.0</v>
      </c>
      <c r="BK62" s="120">
        <v>0.0</v>
      </c>
      <c r="BL62" s="120">
        <v>0.0</v>
      </c>
      <c r="BM62" s="120">
        <v>0.0</v>
      </c>
      <c r="BN62" s="120">
        <v>0.0</v>
      </c>
      <c r="BO62" s="120">
        <v>0.0</v>
      </c>
      <c r="BP62" s="120">
        <v>0.0</v>
      </c>
      <c r="BQ62" s="120">
        <v>0.0</v>
      </c>
      <c r="BR62" s="120">
        <v>0.0</v>
      </c>
      <c r="BS62" s="120">
        <v>0.0</v>
      </c>
      <c r="BT62" s="120">
        <v>0.0</v>
      </c>
      <c r="BU62" s="120">
        <v>0.0</v>
      </c>
      <c r="BV62" s="120">
        <v>0.0</v>
      </c>
      <c r="BW62" s="120">
        <v>0.0</v>
      </c>
      <c r="BX62" s="120">
        <v>0.0</v>
      </c>
      <c r="BY62" s="120">
        <v>0.0</v>
      </c>
      <c r="BZ62" s="120">
        <v>0.0</v>
      </c>
      <c r="CA62" s="120">
        <v>0.0</v>
      </c>
      <c r="CB62" s="120">
        <v>0.0</v>
      </c>
      <c r="CC62" s="120">
        <v>0.0</v>
      </c>
      <c r="CD62" s="120">
        <v>0.0</v>
      </c>
      <c r="CE62" s="120">
        <v>0.0</v>
      </c>
      <c r="CF62" s="120">
        <v>0.0</v>
      </c>
      <c r="CG62" s="120">
        <v>0.0</v>
      </c>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121">
        <f t="shared" si="3"/>
        <v>0</v>
      </c>
    </row>
    <row r="63" ht="14.25" customHeight="1">
      <c r="A63" s="1">
        <f t="shared" si="5"/>
        <v>54</v>
      </c>
      <c r="B63" s="1" t="str">
        <f>IF('Club Roster-Directory'!B74="","",'Club Roster-Directory'!B74)</f>
        <v>Munoz Sarah</v>
      </c>
      <c r="C63" s="61"/>
      <c r="D63" s="1" t="str">
        <f>IF('Club Roster-Directory'!K74="","",'Club Roster-Directory'!K74)</f>
        <v>Yes</v>
      </c>
      <c r="E63" s="35">
        <f t="shared" si="10"/>
        <v>3</v>
      </c>
      <c r="F63" s="120">
        <v>0.0</v>
      </c>
      <c r="G63" s="120">
        <v>0.0</v>
      </c>
      <c r="H63" s="120">
        <v>0.0</v>
      </c>
      <c r="I63" s="120">
        <v>0.0</v>
      </c>
      <c r="J63" s="120">
        <v>0.0</v>
      </c>
      <c r="K63" s="120">
        <v>0.0</v>
      </c>
      <c r="L63" s="120">
        <v>0.0</v>
      </c>
      <c r="M63" s="120">
        <v>0.0</v>
      </c>
      <c r="N63" s="120">
        <v>0.0</v>
      </c>
      <c r="O63" s="120">
        <v>0.0</v>
      </c>
      <c r="P63" s="120">
        <v>0.0</v>
      </c>
      <c r="Q63" s="120">
        <v>0.0</v>
      </c>
      <c r="R63" s="120">
        <v>0.0</v>
      </c>
      <c r="S63" s="120">
        <v>0.0</v>
      </c>
      <c r="T63" s="120">
        <v>0.0</v>
      </c>
      <c r="U63" s="120">
        <v>0.0</v>
      </c>
      <c r="V63" s="120">
        <v>0.0</v>
      </c>
      <c r="W63" s="120">
        <v>0.0</v>
      </c>
      <c r="X63" s="120">
        <v>0.0</v>
      </c>
      <c r="Y63" s="120">
        <v>0.0</v>
      </c>
      <c r="Z63" s="120">
        <v>0.0</v>
      </c>
      <c r="AA63" s="120">
        <v>0.0</v>
      </c>
      <c r="AB63" s="120">
        <v>0.0</v>
      </c>
      <c r="AC63" s="120">
        <v>0.0</v>
      </c>
      <c r="AD63" s="120">
        <v>0.0</v>
      </c>
      <c r="AE63" s="120">
        <v>0.0</v>
      </c>
      <c r="AF63" s="120">
        <v>0.0</v>
      </c>
      <c r="AG63" s="120">
        <v>0.0</v>
      </c>
      <c r="AH63" s="120">
        <v>0.0</v>
      </c>
      <c r="AI63" s="120">
        <v>0.0</v>
      </c>
      <c r="AJ63" s="120">
        <v>0.0</v>
      </c>
      <c r="AK63" s="120">
        <v>0.0</v>
      </c>
      <c r="AL63" s="120">
        <v>0.0</v>
      </c>
      <c r="AM63" s="120">
        <v>0.0</v>
      </c>
      <c r="AN63" s="120">
        <v>0.0</v>
      </c>
      <c r="AO63" s="120">
        <v>0.0</v>
      </c>
      <c r="AP63" s="120">
        <v>0.0</v>
      </c>
      <c r="AQ63" s="120">
        <v>0.0</v>
      </c>
      <c r="AR63" s="120">
        <v>0.0</v>
      </c>
      <c r="AS63" s="120">
        <v>0.0</v>
      </c>
      <c r="AT63" s="120">
        <v>0.0</v>
      </c>
      <c r="AU63" s="120">
        <v>0.0</v>
      </c>
      <c r="AV63" s="120">
        <v>0.0</v>
      </c>
      <c r="AW63" s="120">
        <v>0.0</v>
      </c>
      <c r="AX63" s="120">
        <v>0.0</v>
      </c>
      <c r="AY63" s="120">
        <v>0.0</v>
      </c>
      <c r="AZ63" s="120">
        <v>0.0</v>
      </c>
      <c r="BA63" s="120">
        <v>0.0</v>
      </c>
      <c r="BB63" s="120">
        <v>0.0</v>
      </c>
      <c r="BC63" s="120">
        <v>0.0</v>
      </c>
      <c r="BD63" s="120">
        <v>0.0</v>
      </c>
      <c r="BE63" s="120">
        <v>0.0</v>
      </c>
      <c r="BF63" s="120">
        <v>0.0</v>
      </c>
      <c r="BG63" s="120">
        <v>0.0</v>
      </c>
      <c r="BH63" s="120">
        <v>0.0</v>
      </c>
      <c r="BI63" s="120">
        <v>0.0</v>
      </c>
      <c r="BJ63" s="120">
        <v>0.0</v>
      </c>
      <c r="BK63" s="120">
        <v>0.0</v>
      </c>
      <c r="BL63" s="120">
        <v>0.0</v>
      </c>
      <c r="BM63" s="120">
        <v>0.0</v>
      </c>
      <c r="BN63" s="120">
        <v>0.0</v>
      </c>
      <c r="BO63" s="120">
        <v>0.0</v>
      </c>
      <c r="BP63" s="120">
        <v>0.0</v>
      </c>
      <c r="BQ63" s="120">
        <v>0.0</v>
      </c>
      <c r="BR63" s="120">
        <v>0.0</v>
      </c>
      <c r="BS63" s="120">
        <v>0.0</v>
      </c>
      <c r="BT63" s="120">
        <v>0.0</v>
      </c>
      <c r="BU63" s="120">
        <v>3.0</v>
      </c>
      <c r="BV63" s="120">
        <v>0.0</v>
      </c>
      <c r="BW63" s="120">
        <v>0.0</v>
      </c>
      <c r="BX63" s="120">
        <v>0.0</v>
      </c>
      <c r="BY63" s="120">
        <v>0.0</v>
      </c>
      <c r="BZ63" s="120">
        <v>0.0</v>
      </c>
      <c r="CA63" s="120">
        <v>0.0</v>
      </c>
      <c r="CB63" s="120">
        <v>0.0</v>
      </c>
      <c r="CC63" s="120">
        <v>0.0</v>
      </c>
      <c r="CD63" s="120">
        <v>0.0</v>
      </c>
      <c r="CE63" s="120">
        <v>0.0</v>
      </c>
      <c r="CF63" s="120">
        <v>0.0</v>
      </c>
      <c r="CG63" s="120">
        <v>0.0</v>
      </c>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121">
        <f t="shared" si="3"/>
        <v>3</v>
      </c>
    </row>
    <row r="64" ht="14.25" customHeight="1">
      <c r="A64" s="1">
        <f t="shared" si="5"/>
        <v>55</v>
      </c>
      <c r="B64" s="1" t="str">
        <f>IF('Club Roster-Directory'!B75="","",'Club Roster-Directory'!B75)</f>
        <v>Nelson Isaiah</v>
      </c>
      <c r="C64" s="61"/>
      <c r="D64" s="1" t="str">
        <f>IF('Club Roster-Directory'!K75="","",'Club Roster-Directory'!K75)</f>
        <v>Yes</v>
      </c>
      <c r="E64" s="35">
        <f t="shared" si="10"/>
        <v>18.5</v>
      </c>
      <c r="F64" s="120">
        <v>4.0</v>
      </c>
      <c r="G64" s="120">
        <v>0.0</v>
      </c>
      <c r="H64" s="120">
        <v>0.0</v>
      </c>
      <c r="I64" s="120">
        <v>7.0</v>
      </c>
      <c r="J64" s="120">
        <v>7.5</v>
      </c>
      <c r="K64" s="120">
        <v>0.0</v>
      </c>
      <c r="L64" s="120">
        <v>0.0</v>
      </c>
      <c r="M64" s="21">
        <v>0.0</v>
      </c>
      <c r="N64" s="21">
        <v>0.0</v>
      </c>
      <c r="O64" s="21">
        <v>0.0</v>
      </c>
      <c r="P64" s="120">
        <v>0.0</v>
      </c>
      <c r="Q64" s="120">
        <v>0.0</v>
      </c>
      <c r="R64" s="120">
        <v>0.0</v>
      </c>
      <c r="S64" s="120">
        <v>0.0</v>
      </c>
      <c r="T64" s="120">
        <v>0.0</v>
      </c>
      <c r="U64" s="120">
        <v>0.0</v>
      </c>
      <c r="V64" s="120">
        <v>0.0</v>
      </c>
      <c r="W64" s="120">
        <v>0.0</v>
      </c>
      <c r="X64" s="120">
        <v>0.0</v>
      </c>
      <c r="Y64" s="120">
        <v>0.0</v>
      </c>
      <c r="Z64" s="120">
        <v>0.0</v>
      </c>
      <c r="AA64" s="120">
        <v>0.0</v>
      </c>
      <c r="AB64" s="120">
        <v>0.0</v>
      </c>
      <c r="AC64" s="120">
        <v>0.0</v>
      </c>
      <c r="AD64" s="120">
        <v>0.0</v>
      </c>
      <c r="AE64" s="120">
        <v>0.0</v>
      </c>
      <c r="AF64" s="120">
        <v>0.0</v>
      </c>
      <c r="AG64" s="120">
        <v>0.0</v>
      </c>
      <c r="AH64" s="120">
        <v>0.0</v>
      </c>
      <c r="AI64" s="120">
        <v>0.0</v>
      </c>
      <c r="AJ64" s="120">
        <v>0.0</v>
      </c>
      <c r="AK64" s="120">
        <v>0.0</v>
      </c>
      <c r="AL64" s="120">
        <v>0.0</v>
      </c>
      <c r="AM64" s="120">
        <v>0.0</v>
      </c>
      <c r="AN64" s="120">
        <v>0.0</v>
      </c>
      <c r="AO64" s="120">
        <v>0.0</v>
      </c>
      <c r="AP64" s="120">
        <v>0.0</v>
      </c>
      <c r="AQ64" s="120">
        <v>0.0</v>
      </c>
      <c r="AR64" s="120">
        <v>0.0</v>
      </c>
      <c r="AS64" s="120">
        <v>0.0</v>
      </c>
      <c r="AT64" s="120">
        <v>0.0</v>
      </c>
      <c r="AU64" s="120">
        <v>0.0</v>
      </c>
      <c r="AV64" s="120">
        <v>0.0</v>
      </c>
      <c r="AW64" s="120">
        <v>0.0</v>
      </c>
      <c r="AX64" s="120">
        <v>0.0</v>
      </c>
      <c r="AY64" s="120">
        <v>0.0</v>
      </c>
      <c r="AZ64" s="120">
        <v>0.0</v>
      </c>
      <c r="BA64" s="120">
        <v>0.0</v>
      </c>
      <c r="BB64" s="120">
        <v>0.0</v>
      </c>
      <c r="BC64" s="120">
        <v>0.0</v>
      </c>
      <c r="BD64" s="120">
        <v>0.0</v>
      </c>
      <c r="BE64" s="120">
        <v>0.0</v>
      </c>
      <c r="BF64" s="120">
        <v>0.0</v>
      </c>
      <c r="BG64" s="120">
        <v>0.0</v>
      </c>
      <c r="BH64" s="120">
        <v>0.0</v>
      </c>
      <c r="BI64" s="120">
        <v>0.0</v>
      </c>
      <c r="BJ64" s="120">
        <v>0.0</v>
      </c>
      <c r="BK64" s="120">
        <v>0.0</v>
      </c>
      <c r="BL64" s="120">
        <v>0.0</v>
      </c>
      <c r="BM64" s="120">
        <v>0.0</v>
      </c>
      <c r="BN64" s="120">
        <v>0.0</v>
      </c>
      <c r="BO64" s="120">
        <v>0.0</v>
      </c>
      <c r="BP64" s="120">
        <v>0.0</v>
      </c>
      <c r="BQ64" s="120">
        <v>0.0</v>
      </c>
      <c r="BR64" s="120">
        <v>0.0</v>
      </c>
      <c r="BS64" s="120">
        <v>0.0</v>
      </c>
      <c r="BT64" s="120">
        <v>0.0</v>
      </c>
      <c r="BU64" s="120">
        <v>0.0</v>
      </c>
      <c r="BV64" s="120">
        <v>0.0</v>
      </c>
      <c r="BW64" s="120">
        <v>0.0</v>
      </c>
      <c r="BX64" s="120">
        <v>0.0</v>
      </c>
      <c r="BY64" s="120">
        <v>0.0</v>
      </c>
      <c r="BZ64" s="120">
        <v>0.0</v>
      </c>
      <c r="CA64" s="120">
        <v>0.0</v>
      </c>
      <c r="CB64" s="120">
        <v>0.0</v>
      </c>
      <c r="CC64" s="120">
        <v>0.0</v>
      </c>
      <c r="CD64" s="120">
        <v>0.0</v>
      </c>
      <c r="CE64" s="120">
        <v>0.0</v>
      </c>
      <c r="CF64" s="120">
        <v>0.0</v>
      </c>
      <c r="CG64" s="120">
        <v>0.0</v>
      </c>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121">
        <f t="shared" si="3"/>
        <v>18.5</v>
      </c>
    </row>
    <row r="65" ht="14.25" customHeight="1">
      <c r="A65" s="1">
        <f t="shared" si="5"/>
        <v>56</v>
      </c>
      <c r="B65" s="1" t="str">
        <f>IF('Club Roster-Directory'!B76="","",'Club Roster-Directory'!B76)</f>
        <v>Nguyen Aijhanaya</v>
      </c>
      <c r="C65" s="61"/>
      <c r="D65" s="1" t="str">
        <f>IF('Club Roster-Directory'!K76="","",'Club Roster-Directory'!K76)</f>
        <v>Yes</v>
      </c>
      <c r="E65" s="35">
        <f t="shared" si="10"/>
        <v>0</v>
      </c>
      <c r="F65" s="120">
        <v>0.0</v>
      </c>
      <c r="G65" s="120">
        <v>0.0</v>
      </c>
      <c r="H65" s="120">
        <v>0.0</v>
      </c>
      <c r="I65" s="120">
        <v>0.0</v>
      </c>
      <c r="J65" s="120">
        <v>0.0</v>
      </c>
      <c r="K65" s="120">
        <v>0.0</v>
      </c>
      <c r="L65" s="120">
        <v>0.0</v>
      </c>
      <c r="M65" s="21">
        <v>0.0</v>
      </c>
      <c r="N65" s="21">
        <v>0.0</v>
      </c>
      <c r="O65" s="21">
        <v>0.0</v>
      </c>
      <c r="P65" s="120">
        <v>0.0</v>
      </c>
      <c r="Q65" s="120">
        <v>0.0</v>
      </c>
      <c r="R65" s="120">
        <v>0.0</v>
      </c>
      <c r="S65" s="120">
        <v>0.0</v>
      </c>
      <c r="T65" s="120">
        <v>0.0</v>
      </c>
      <c r="U65" s="120">
        <v>0.0</v>
      </c>
      <c r="V65" s="120">
        <v>0.0</v>
      </c>
      <c r="W65" s="120">
        <v>0.0</v>
      </c>
      <c r="X65" s="120">
        <v>0.0</v>
      </c>
      <c r="Y65" s="120">
        <v>0.0</v>
      </c>
      <c r="Z65" s="120">
        <v>0.0</v>
      </c>
      <c r="AA65" s="120">
        <v>0.0</v>
      </c>
      <c r="AB65" s="120">
        <v>0.0</v>
      </c>
      <c r="AC65" s="120">
        <v>0.0</v>
      </c>
      <c r="AD65" s="120">
        <v>0.0</v>
      </c>
      <c r="AE65" s="120">
        <v>0.0</v>
      </c>
      <c r="AF65" s="120">
        <v>0.0</v>
      </c>
      <c r="AG65" s="120">
        <v>0.0</v>
      </c>
      <c r="AH65" s="120">
        <v>0.0</v>
      </c>
      <c r="AI65" s="120">
        <v>0.0</v>
      </c>
      <c r="AJ65" s="120">
        <v>0.0</v>
      </c>
      <c r="AK65" s="120">
        <v>0.0</v>
      </c>
      <c r="AL65" s="120">
        <v>0.0</v>
      </c>
      <c r="AM65" s="120">
        <v>0.0</v>
      </c>
      <c r="AN65" s="120">
        <v>0.0</v>
      </c>
      <c r="AO65" s="120">
        <v>0.0</v>
      </c>
      <c r="AP65" s="120">
        <v>0.0</v>
      </c>
      <c r="AQ65" s="120">
        <v>0.0</v>
      </c>
      <c r="AR65" s="120">
        <v>0.0</v>
      </c>
      <c r="AS65" s="120">
        <v>0.0</v>
      </c>
      <c r="AT65" s="120">
        <v>0.0</v>
      </c>
      <c r="AU65" s="120">
        <v>0.0</v>
      </c>
      <c r="AV65" s="120">
        <v>0.0</v>
      </c>
      <c r="AW65" s="120">
        <v>0.0</v>
      </c>
      <c r="AX65" s="120">
        <v>0.0</v>
      </c>
      <c r="AY65" s="120">
        <v>0.0</v>
      </c>
      <c r="AZ65" s="120">
        <v>0.0</v>
      </c>
      <c r="BA65" s="120">
        <v>0.0</v>
      </c>
      <c r="BB65" s="120">
        <v>0.0</v>
      </c>
      <c r="BC65" s="120">
        <v>0.0</v>
      </c>
      <c r="BD65" s="120">
        <v>0.0</v>
      </c>
      <c r="BE65" s="120">
        <v>0.0</v>
      </c>
      <c r="BF65" s="120">
        <v>0.0</v>
      </c>
      <c r="BG65" s="120">
        <v>0.0</v>
      </c>
      <c r="BH65" s="120">
        <v>0.0</v>
      </c>
      <c r="BI65" s="120">
        <v>0.0</v>
      </c>
      <c r="BJ65" s="120">
        <v>0.0</v>
      </c>
      <c r="BK65" s="120">
        <v>0.0</v>
      </c>
      <c r="BL65" s="120">
        <v>0.0</v>
      </c>
      <c r="BM65" s="120">
        <v>0.0</v>
      </c>
      <c r="BN65" s="120">
        <v>0.0</v>
      </c>
      <c r="BO65" s="120">
        <v>0.0</v>
      </c>
      <c r="BP65" s="120">
        <v>0.0</v>
      </c>
      <c r="BQ65" s="120">
        <v>0.0</v>
      </c>
      <c r="BR65" s="120">
        <v>0.0</v>
      </c>
      <c r="BS65" s="120">
        <v>0.0</v>
      </c>
      <c r="BT65" s="120">
        <v>0.0</v>
      </c>
      <c r="BU65" s="120">
        <v>0.0</v>
      </c>
      <c r="BV65" s="120">
        <v>0.0</v>
      </c>
      <c r="BW65" s="120">
        <v>0.0</v>
      </c>
      <c r="BX65" s="120">
        <v>0.0</v>
      </c>
      <c r="BY65" s="120">
        <v>0.0</v>
      </c>
      <c r="BZ65" s="120">
        <v>0.0</v>
      </c>
      <c r="CA65" s="120">
        <v>0.0</v>
      </c>
      <c r="CB65" s="120">
        <v>0.0</v>
      </c>
      <c r="CC65" s="120">
        <v>0.0</v>
      </c>
      <c r="CD65" s="120">
        <v>0.0</v>
      </c>
      <c r="CE65" s="120">
        <v>0.0</v>
      </c>
      <c r="CF65" s="120">
        <v>0.0</v>
      </c>
      <c r="CG65" s="120">
        <v>0.0</v>
      </c>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121">
        <f t="shared" si="3"/>
        <v>0</v>
      </c>
    </row>
    <row r="66" ht="14.25" customHeight="1">
      <c r="A66" s="1">
        <f t="shared" si="5"/>
        <v>57</v>
      </c>
      <c r="B66" s="1" t="str">
        <f>IF('Club Roster-Directory'!B77="","",'Club Roster-Directory'!B77)</f>
        <v>Nguyen Ngoc</v>
      </c>
      <c r="C66" s="61"/>
      <c r="D66" s="1" t="str">
        <f>IF('Club Roster-Directory'!K80="","",'Club Roster-Directory'!K80)</f>
        <v>Yes</v>
      </c>
      <c r="E66" s="35">
        <f t="shared" si="10"/>
        <v>8.5</v>
      </c>
      <c r="F66" s="120">
        <v>0.0</v>
      </c>
      <c r="G66" s="120">
        <v>0.0</v>
      </c>
      <c r="H66" s="120">
        <v>0.0</v>
      </c>
      <c r="I66" s="120">
        <v>0.0</v>
      </c>
      <c r="J66" s="120">
        <v>0.0</v>
      </c>
      <c r="K66" s="120">
        <v>0.0</v>
      </c>
      <c r="L66" s="120">
        <v>0.0</v>
      </c>
      <c r="M66" s="125">
        <v>0.0</v>
      </c>
      <c r="N66" s="21">
        <v>0.0</v>
      </c>
      <c r="O66" s="21">
        <v>0.0</v>
      </c>
      <c r="P66" s="120">
        <v>0.0</v>
      </c>
      <c r="Q66" s="120">
        <v>0.0</v>
      </c>
      <c r="R66" s="120">
        <v>0.0</v>
      </c>
      <c r="S66" s="120">
        <v>0.0</v>
      </c>
      <c r="T66" s="120">
        <v>0.0</v>
      </c>
      <c r="U66" s="120">
        <v>0.0</v>
      </c>
      <c r="V66" s="120">
        <v>0.0</v>
      </c>
      <c r="W66" s="120">
        <v>0.0</v>
      </c>
      <c r="X66" s="120">
        <v>0.0</v>
      </c>
      <c r="Y66" s="120">
        <v>0.0</v>
      </c>
      <c r="Z66" s="120">
        <v>0.0</v>
      </c>
      <c r="AA66" s="120">
        <v>0.0</v>
      </c>
      <c r="AB66" s="120">
        <v>0.0</v>
      </c>
      <c r="AC66" s="120">
        <v>0.0</v>
      </c>
      <c r="AD66" s="120">
        <v>0.0</v>
      </c>
      <c r="AE66" s="120">
        <v>0.0</v>
      </c>
      <c r="AF66" s="120">
        <v>0.0</v>
      </c>
      <c r="AG66" s="120">
        <v>0.0</v>
      </c>
      <c r="AH66" s="120">
        <v>0.0</v>
      </c>
      <c r="AI66" s="120">
        <v>0.0</v>
      </c>
      <c r="AJ66" s="120">
        <v>0.0</v>
      </c>
      <c r="AK66" s="120">
        <v>0.0</v>
      </c>
      <c r="AL66" s="120">
        <v>0.0</v>
      </c>
      <c r="AM66" s="120">
        <v>0.0</v>
      </c>
      <c r="AN66" s="120">
        <v>0.0</v>
      </c>
      <c r="AO66" s="120">
        <v>0.0</v>
      </c>
      <c r="AP66" s="120">
        <v>0.0</v>
      </c>
      <c r="AQ66" s="120">
        <v>0.0</v>
      </c>
      <c r="AR66" s="120">
        <v>0.0</v>
      </c>
      <c r="AS66" s="120">
        <v>0.0</v>
      </c>
      <c r="AT66" s="120">
        <v>0.0</v>
      </c>
      <c r="AU66" s="120">
        <v>0.0</v>
      </c>
      <c r="AV66" s="120">
        <v>0.0</v>
      </c>
      <c r="AW66" s="120">
        <v>0.0</v>
      </c>
      <c r="AX66" s="120">
        <v>0.0</v>
      </c>
      <c r="AY66" s="120">
        <v>0.0</v>
      </c>
      <c r="AZ66" s="120">
        <v>0.0</v>
      </c>
      <c r="BA66" s="120">
        <v>0.0</v>
      </c>
      <c r="BB66" s="120">
        <v>0.0</v>
      </c>
      <c r="BC66" s="120">
        <v>0.0</v>
      </c>
      <c r="BD66" s="120">
        <v>0.0</v>
      </c>
      <c r="BE66" s="120">
        <v>0.0</v>
      </c>
      <c r="BF66" s="120">
        <v>0.0</v>
      </c>
      <c r="BG66" s="120">
        <v>0.0</v>
      </c>
      <c r="BH66" s="120">
        <v>0.0</v>
      </c>
      <c r="BI66" s="120">
        <v>0.0</v>
      </c>
      <c r="BJ66" s="120">
        <v>0.0</v>
      </c>
      <c r="BK66" s="120">
        <v>0.0</v>
      </c>
      <c r="BL66" s="120">
        <v>4.5</v>
      </c>
      <c r="BM66" s="120">
        <v>0.0</v>
      </c>
      <c r="BN66" s="120">
        <v>0.0</v>
      </c>
      <c r="BO66" s="120">
        <v>0.0</v>
      </c>
      <c r="BP66" s="120">
        <v>4.0</v>
      </c>
      <c r="BQ66" s="120">
        <v>0.0</v>
      </c>
      <c r="BR66" s="120">
        <v>0.0</v>
      </c>
      <c r="BS66" s="120">
        <v>0.0</v>
      </c>
      <c r="BT66" s="120">
        <v>0.0</v>
      </c>
      <c r="BU66" s="120">
        <v>0.0</v>
      </c>
      <c r="BV66" s="120">
        <v>0.0</v>
      </c>
      <c r="BW66" s="120">
        <v>0.0</v>
      </c>
      <c r="BX66" s="120">
        <v>0.0</v>
      </c>
      <c r="BY66" s="120">
        <v>0.0</v>
      </c>
      <c r="BZ66" s="120">
        <v>0.0</v>
      </c>
      <c r="CA66" s="120">
        <v>0.0</v>
      </c>
      <c r="CB66" s="120">
        <v>0.0</v>
      </c>
      <c r="CC66" s="120">
        <v>0.0</v>
      </c>
      <c r="CD66" s="120">
        <v>0.0</v>
      </c>
      <c r="CE66" s="120">
        <v>0.0</v>
      </c>
      <c r="CF66" s="120">
        <v>0.0</v>
      </c>
      <c r="CG66" s="120">
        <v>0.0</v>
      </c>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121">
        <f t="shared" si="3"/>
        <v>8.5</v>
      </c>
    </row>
    <row r="67" ht="14.25" customHeight="1">
      <c r="A67" s="1">
        <f t="shared" si="5"/>
        <v>58</v>
      </c>
      <c r="B67" s="1" t="str">
        <f>IF('Club Roster-Directory'!B78="","",'Club Roster-Directory'!B78)</f>
        <v>Ordonez Maria Alyana</v>
      </c>
      <c r="C67" s="61"/>
      <c r="D67" s="1" t="str">
        <f>IF('Club Roster-Directory'!K81="","",'Club Roster-Directory'!K81)</f>
        <v>Yes</v>
      </c>
      <c r="E67" s="35">
        <f t="shared" si="10"/>
        <v>8.5</v>
      </c>
      <c r="F67" s="120">
        <v>0.0</v>
      </c>
      <c r="G67" s="120">
        <v>0.0</v>
      </c>
      <c r="H67" s="120">
        <v>0.0</v>
      </c>
      <c r="I67" s="120">
        <v>0.0</v>
      </c>
      <c r="J67" s="120">
        <v>0.0</v>
      </c>
      <c r="K67" s="120">
        <v>0.0</v>
      </c>
      <c r="L67" s="120">
        <v>0.0</v>
      </c>
      <c r="M67" s="21">
        <v>0.0</v>
      </c>
      <c r="N67" s="21">
        <v>0.0</v>
      </c>
      <c r="O67" s="21">
        <v>0.0</v>
      </c>
      <c r="P67" s="120">
        <v>0.0</v>
      </c>
      <c r="Q67" s="120">
        <v>0.0</v>
      </c>
      <c r="R67" s="120">
        <v>0.0</v>
      </c>
      <c r="S67" s="120">
        <v>0.0</v>
      </c>
      <c r="T67" s="120">
        <v>0.0</v>
      </c>
      <c r="U67" s="120">
        <v>0.0</v>
      </c>
      <c r="V67" s="120">
        <v>0.0</v>
      </c>
      <c r="W67" s="120">
        <v>0.0</v>
      </c>
      <c r="X67" s="120">
        <v>0.0</v>
      </c>
      <c r="Y67" s="120">
        <v>0.0</v>
      </c>
      <c r="Z67" s="120">
        <v>0.0</v>
      </c>
      <c r="AA67" s="120">
        <v>0.0</v>
      </c>
      <c r="AB67" s="120">
        <v>0.0</v>
      </c>
      <c r="AC67" s="120">
        <v>0.0</v>
      </c>
      <c r="AD67" s="120">
        <v>0.0</v>
      </c>
      <c r="AE67" s="120">
        <v>0.0</v>
      </c>
      <c r="AF67" s="120">
        <v>0.0</v>
      </c>
      <c r="AG67" s="120">
        <v>0.0</v>
      </c>
      <c r="AH67" s="120">
        <v>0.0</v>
      </c>
      <c r="AI67" s="120">
        <v>0.0</v>
      </c>
      <c r="AJ67" s="120">
        <v>0.0</v>
      </c>
      <c r="AK67" s="120">
        <v>0.0</v>
      </c>
      <c r="AL67" s="120">
        <v>0.0</v>
      </c>
      <c r="AM67" s="120">
        <v>0.0</v>
      </c>
      <c r="AN67" s="120">
        <v>0.0</v>
      </c>
      <c r="AO67" s="120">
        <v>0.0</v>
      </c>
      <c r="AP67" s="120">
        <v>0.0</v>
      </c>
      <c r="AQ67" s="120">
        <v>0.0</v>
      </c>
      <c r="AR67" s="120">
        <v>0.0</v>
      </c>
      <c r="AS67" s="120">
        <v>0.0</v>
      </c>
      <c r="AT67" s="120">
        <v>0.0</v>
      </c>
      <c r="AU67" s="120">
        <v>0.0</v>
      </c>
      <c r="AV67" s="120">
        <v>0.0</v>
      </c>
      <c r="AW67" s="120">
        <v>0.0</v>
      </c>
      <c r="AX67" s="120">
        <v>0.0</v>
      </c>
      <c r="AY67" s="120">
        <v>0.0</v>
      </c>
      <c r="AZ67" s="120">
        <v>0.0</v>
      </c>
      <c r="BA67" s="120">
        <v>0.0</v>
      </c>
      <c r="BB67" s="120">
        <v>0.0</v>
      </c>
      <c r="BC67" s="120">
        <v>0.0</v>
      </c>
      <c r="BD67" s="120">
        <v>0.0</v>
      </c>
      <c r="BE67" s="120">
        <v>0.0</v>
      </c>
      <c r="BF67" s="120">
        <v>0.0</v>
      </c>
      <c r="BG67" s="120">
        <v>0.0</v>
      </c>
      <c r="BH67" s="120">
        <v>0.0</v>
      </c>
      <c r="BI67" s="120">
        <v>0.0</v>
      </c>
      <c r="BJ67" s="120">
        <v>0.0</v>
      </c>
      <c r="BK67" s="120">
        <v>0.0</v>
      </c>
      <c r="BL67" s="120">
        <v>0.0</v>
      </c>
      <c r="BM67" s="120">
        <v>0.0</v>
      </c>
      <c r="BN67" s="120">
        <v>0.0</v>
      </c>
      <c r="BO67" s="120">
        <v>0.0</v>
      </c>
      <c r="BP67" s="120">
        <v>0.0</v>
      </c>
      <c r="BQ67" s="120">
        <v>0.0</v>
      </c>
      <c r="BR67" s="120">
        <v>0.0</v>
      </c>
      <c r="BS67" s="120">
        <v>0.0</v>
      </c>
      <c r="BT67" s="120">
        <v>0.0</v>
      </c>
      <c r="BU67" s="120">
        <v>0.0</v>
      </c>
      <c r="BV67" s="120">
        <v>0.0</v>
      </c>
      <c r="BW67" s="120">
        <v>0.0</v>
      </c>
      <c r="BX67" s="120">
        <v>0.0</v>
      </c>
      <c r="BY67" s="120">
        <v>0.0</v>
      </c>
      <c r="BZ67" s="120">
        <v>0.0</v>
      </c>
      <c r="CA67" s="120">
        <v>0.0</v>
      </c>
      <c r="CB67" s="120">
        <v>0.0</v>
      </c>
      <c r="CC67" s="120">
        <v>0.0</v>
      </c>
      <c r="CD67" s="120">
        <v>0.0</v>
      </c>
      <c r="CE67" s="120">
        <v>0.0</v>
      </c>
      <c r="CF67" s="120">
        <v>8.5</v>
      </c>
      <c r="CG67" s="120">
        <v>0.0</v>
      </c>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121">
        <f t="shared" si="3"/>
        <v>8.5</v>
      </c>
    </row>
    <row r="68" ht="14.25" customHeight="1">
      <c r="A68" s="1">
        <f t="shared" si="5"/>
        <v>59</v>
      </c>
      <c r="B68" s="1" t="str">
        <f>IF('Club Roster-Directory'!B79="","",'Club Roster-Directory'!B79)</f>
        <v>Pagueo Faith</v>
      </c>
      <c r="C68" s="61"/>
      <c r="D68" s="1" t="str">
        <f>IF('Club Roster-Directory'!K82="","",'Club Roster-Directory'!K82)</f>
        <v>Yes</v>
      </c>
      <c r="E68" s="35">
        <f t="shared" si="10"/>
        <v>14</v>
      </c>
      <c r="F68" s="120">
        <v>0.0</v>
      </c>
      <c r="G68" s="120">
        <v>0.0</v>
      </c>
      <c r="H68" s="120">
        <v>0.0</v>
      </c>
      <c r="I68" s="120">
        <v>0.0</v>
      </c>
      <c r="J68" s="120">
        <v>0.0</v>
      </c>
      <c r="K68" s="120">
        <v>0.0</v>
      </c>
      <c r="L68" s="120">
        <v>0.0</v>
      </c>
      <c r="M68" s="21">
        <v>0.0</v>
      </c>
      <c r="N68" s="21">
        <v>0.0</v>
      </c>
      <c r="O68" s="21">
        <v>0.0</v>
      </c>
      <c r="P68" s="120">
        <v>0.0</v>
      </c>
      <c r="Q68" s="120">
        <v>0.0</v>
      </c>
      <c r="R68" s="120">
        <v>0.0</v>
      </c>
      <c r="S68" s="120">
        <v>0.0</v>
      </c>
      <c r="T68" s="120">
        <v>0.0</v>
      </c>
      <c r="U68" s="120">
        <v>0.0</v>
      </c>
      <c r="V68" s="120">
        <v>0.0</v>
      </c>
      <c r="W68" s="120">
        <v>0.0</v>
      </c>
      <c r="X68" s="120">
        <v>0.0</v>
      </c>
      <c r="Y68" s="120">
        <v>0.0</v>
      </c>
      <c r="Z68" s="120">
        <v>0.0</v>
      </c>
      <c r="AA68" s="120">
        <v>0.0</v>
      </c>
      <c r="AB68" s="120">
        <v>0.0</v>
      </c>
      <c r="AC68" s="120">
        <v>0.0</v>
      </c>
      <c r="AD68" s="120">
        <v>0.0</v>
      </c>
      <c r="AE68" s="120">
        <v>0.0</v>
      </c>
      <c r="AF68" s="120">
        <v>0.0</v>
      </c>
      <c r="AG68" s="120">
        <v>0.0</v>
      </c>
      <c r="AH68" s="120">
        <v>0.0</v>
      </c>
      <c r="AI68" s="120">
        <v>0.0</v>
      </c>
      <c r="AJ68" s="120">
        <v>0.0</v>
      </c>
      <c r="AK68" s="120">
        <v>0.0</v>
      </c>
      <c r="AL68" s="120">
        <v>0.0</v>
      </c>
      <c r="AM68" s="120">
        <v>0.0</v>
      </c>
      <c r="AN68" s="120">
        <v>0.0</v>
      </c>
      <c r="AO68" s="120">
        <v>0.0</v>
      </c>
      <c r="AP68" s="120">
        <v>0.0</v>
      </c>
      <c r="AQ68" s="120">
        <v>0.0</v>
      </c>
      <c r="AR68" s="120">
        <v>0.0</v>
      </c>
      <c r="AS68" s="120">
        <v>0.0</v>
      </c>
      <c r="AT68" s="120">
        <v>0.0</v>
      </c>
      <c r="AU68" s="120">
        <v>0.0</v>
      </c>
      <c r="AV68" s="120">
        <v>0.0</v>
      </c>
      <c r="AW68" s="120">
        <v>0.0</v>
      </c>
      <c r="AX68" s="120">
        <v>0.0</v>
      </c>
      <c r="AY68" s="120">
        <v>0.0</v>
      </c>
      <c r="AZ68" s="120">
        <v>0.0</v>
      </c>
      <c r="BA68" s="120">
        <v>0.0</v>
      </c>
      <c r="BB68" s="120">
        <v>0.0</v>
      </c>
      <c r="BC68" s="120">
        <v>0.0</v>
      </c>
      <c r="BD68" s="120">
        <v>0.0</v>
      </c>
      <c r="BE68" s="120">
        <v>0.0</v>
      </c>
      <c r="BF68" s="120">
        <v>0.0</v>
      </c>
      <c r="BG68" s="120">
        <v>0.0</v>
      </c>
      <c r="BH68" s="120">
        <v>0.0</v>
      </c>
      <c r="BI68" s="120">
        <v>5.0</v>
      </c>
      <c r="BJ68" s="120">
        <v>0.0</v>
      </c>
      <c r="BK68" s="120">
        <v>0.0</v>
      </c>
      <c r="BL68" s="120">
        <v>0.0</v>
      </c>
      <c r="BM68" s="120">
        <v>0.0</v>
      </c>
      <c r="BN68" s="120">
        <v>0.0</v>
      </c>
      <c r="BO68" s="120">
        <v>0.0</v>
      </c>
      <c r="BP68" s="120">
        <v>0.0</v>
      </c>
      <c r="BQ68" s="120">
        <v>0.0</v>
      </c>
      <c r="BR68" s="120">
        <v>0.5</v>
      </c>
      <c r="BS68" s="120">
        <v>0.0</v>
      </c>
      <c r="BT68" s="120">
        <v>1.5</v>
      </c>
      <c r="BU68" s="120">
        <v>0.0</v>
      </c>
      <c r="BV68" s="120">
        <v>0.0</v>
      </c>
      <c r="BW68" s="120">
        <v>0.0</v>
      </c>
      <c r="BX68" s="120">
        <v>0.0</v>
      </c>
      <c r="BY68" s="120">
        <v>0.0</v>
      </c>
      <c r="BZ68" s="120">
        <v>0.0</v>
      </c>
      <c r="CA68" s="120">
        <v>0.0</v>
      </c>
      <c r="CB68" s="120">
        <v>0.0</v>
      </c>
      <c r="CC68" s="120">
        <v>0.0</v>
      </c>
      <c r="CD68" s="120">
        <v>0.0</v>
      </c>
      <c r="CE68" s="120">
        <v>7.0</v>
      </c>
      <c r="CF68" s="120">
        <v>0.0</v>
      </c>
      <c r="CG68" s="120">
        <v>0.0</v>
      </c>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121">
        <f t="shared" si="3"/>
        <v>14</v>
      </c>
    </row>
    <row r="69" ht="14.25" customHeight="1">
      <c r="A69" s="1">
        <f t="shared" si="5"/>
        <v>60</v>
      </c>
      <c r="B69" s="1" t="str">
        <f>IF('Club Roster-Directory'!B80="","",'Club Roster-Directory'!B80)</f>
        <v>Pannu Khushi</v>
      </c>
      <c r="C69" s="61"/>
      <c r="D69" s="1" t="str">
        <f>IF('Club Roster-Directory'!K85="","",'Club Roster-Directory'!K85)</f>
        <v>Yes</v>
      </c>
      <c r="E69" s="35">
        <f t="shared" si="10"/>
        <v>11</v>
      </c>
      <c r="F69" s="120">
        <v>0.0</v>
      </c>
      <c r="G69" s="120">
        <v>3.5</v>
      </c>
      <c r="H69" s="120">
        <v>0.0</v>
      </c>
      <c r="I69" s="120">
        <v>3.5</v>
      </c>
      <c r="J69" s="120">
        <v>0.0</v>
      </c>
      <c r="K69" s="120">
        <v>0.0</v>
      </c>
      <c r="L69" s="120">
        <v>0.0</v>
      </c>
      <c r="M69" s="21">
        <v>0.0</v>
      </c>
      <c r="N69" s="21">
        <v>0.0</v>
      </c>
      <c r="O69" s="21">
        <v>0.0</v>
      </c>
      <c r="P69" s="120">
        <v>0.0</v>
      </c>
      <c r="Q69" s="120">
        <v>0.0</v>
      </c>
      <c r="R69" s="120">
        <v>0.0</v>
      </c>
      <c r="S69" s="120">
        <v>0.0</v>
      </c>
      <c r="T69" s="120">
        <v>0.0</v>
      </c>
      <c r="U69" s="120">
        <v>0.0</v>
      </c>
      <c r="V69" s="120">
        <v>0.0</v>
      </c>
      <c r="W69" s="120">
        <v>0.0</v>
      </c>
      <c r="X69" s="120">
        <v>0.0</v>
      </c>
      <c r="Y69" s="120">
        <v>0.0</v>
      </c>
      <c r="Z69" s="120">
        <v>0.0</v>
      </c>
      <c r="AA69" s="120">
        <v>0.0</v>
      </c>
      <c r="AB69" s="120">
        <v>0.0</v>
      </c>
      <c r="AC69" s="120">
        <v>0.0</v>
      </c>
      <c r="AD69" s="120">
        <v>0.0</v>
      </c>
      <c r="AE69" s="120">
        <v>0.0</v>
      </c>
      <c r="AF69" s="120">
        <v>0.0</v>
      </c>
      <c r="AG69" s="120">
        <v>0.0</v>
      </c>
      <c r="AH69" s="120">
        <v>0.0</v>
      </c>
      <c r="AI69" s="120">
        <v>0.0</v>
      </c>
      <c r="AJ69" s="120">
        <v>0.0</v>
      </c>
      <c r="AK69" s="120">
        <v>0.0</v>
      </c>
      <c r="AL69" s="120">
        <v>0.0</v>
      </c>
      <c r="AM69" s="120">
        <v>0.0</v>
      </c>
      <c r="AN69" s="120">
        <v>0.0</v>
      </c>
      <c r="AO69" s="120">
        <v>0.0</v>
      </c>
      <c r="AP69" s="120">
        <v>0.0</v>
      </c>
      <c r="AQ69" s="120">
        <v>0.0</v>
      </c>
      <c r="AR69" s="120">
        <v>0.0</v>
      </c>
      <c r="AS69" s="120">
        <v>0.0</v>
      </c>
      <c r="AT69" s="120">
        <v>0.0</v>
      </c>
      <c r="AU69" s="120">
        <v>0.0</v>
      </c>
      <c r="AV69" s="120">
        <v>0.0</v>
      </c>
      <c r="AW69" s="120">
        <v>0.0</v>
      </c>
      <c r="AX69" s="120">
        <v>0.0</v>
      </c>
      <c r="AY69" s="120">
        <v>0.0</v>
      </c>
      <c r="AZ69" s="120">
        <v>0.0</v>
      </c>
      <c r="BA69" s="120">
        <v>0.0</v>
      </c>
      <c r="BB69" s="120">
        <v>0.0</v>
      </c>
      <c r="BC69" s="120">
        <v>0.0</v>
      </c>
      <c r="BD69" s="120">
        <v>0.0</v>
      </c>
      <c r="BE69" s="120">
        <v>0.0</v>
      </c>
      <c r="BF69" s="120">
        <v>0.0</v>
      </c>
      <c r="BG69" s="120">
        <v>0.0</v>
      </c>
      <c r="BH69" s="120">
        <v>0.0</v>
      </c>
      <c r="BI69" s="120">
        <v>0.0</v>
      </c>
      <c r="BJ69" s="120">
        <v>0.0</v>
      </c>
      <c r="BK69" s="120">
        <v>0.0</v>
      </c>
      <c r="BL69" s="120">
        <v>0.0</v>
      </c>
      <c r="BM69" s="120">
        <v>0.0</v>
      </c>
      <c r="BN69" s="120">
        <v>0.0</v>
      </c>
      <c r="BO69" s="120">
        <v>0.0</v>
      </c>
      <c r="BP69" s="120">
        <v>4.0</v>
      </c>
      <c r="BQ69" s="120">
        <v>0.0</v>
      </c>
      <c r="BR69" s="120">
        <v>0.0</v>
      </c>
      <c r="BS69" s="120">
        <v>0.0</v>
      </c>
      <c r="BT69" s="120">
        <v>0.0</v>
      </c>
      <c r="BU69" s="120">
        <v>0.0</v>
      </c>
      <c r="BV69" s="120">
        <v>0.0</v>
      </c>
      <c r="BW69" s="120">
        <v>0.0</v>
      </c>
      <c r="BX69" s="120">
        <v>0.0</v>
      </c>
      <c r="BY69" s="120">
        <v>0.0</v>
      </c>
      <c r="BZ69" s="120">
        <v>0.0</v>
      </c>
      <c r="CA69" s="120">
        <v>0.0</v>
      </c>
      <c r="CB69" s="120">
        <v>0.0</v>
      </c>
      <c r="CC69" s="120">
        <v>0.0</v>
      </c>
      <c r="CD69" s="120">
        <v>0.0</v>
      </c>
      <c r="CE69" s="120">
        <v>0.0</v>
      </c>
      <c r="CF69" s="120">
        <v>0.0</v>
      </c>
      <c r="CG69" s="120">
        <v>0.0</v>
      </c>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121">
        <f t="shared" si="3"/>
        <v>11</v>
      </c>
    </row>
    <row r="70" ht="14.25" customHeight="1">
      <c r="A70" s="1">
        <f t="shared" si="5"/>
        <v>61</v>
      </c>
      <c r="B70" s="1" t="str">
        <f>IF('Club Roster-Directory'!B81="","",'Club Roster-Directory'!B81)</f>
        <v>Pelera Sofia Avelina</v>
      </c>
      <c r="C70" s="61"/>
      <c r="D70" s="1" t="str">
        <f>IF('Club Roster-Directory'!K86="","",'Club Roster-Directory'!K86)</f>
        <v>Yes</v>
      </c>
      <c r="E70" s="35">
        <f t="shared" ref="E70:E109" si="11">SUM(F70:DL70)</f>
        <v>13</v>
      </c>
      <c r="F70" s="76">
        <v>0.0</v>
      </c>
      <c r="G70" s="76">
        <v>0.0</v>
      </c>
      <c r="H70" s="76">
        <v>0.0</v>
      </c>
      <c r="I70" s="76">
        <v>0.0</v>
      </c>
      <c r="J70" s="76">
        <v>0.0</v>
      </c>
      <c r="K70" s="76">
        <v>0.0</v>
      </c>
      <c r="L70" s="76">
        <v>0.0</v>
      </c>
      <c r="M70" s="76">
        <v>0.0</v>
      </c>
      <c r="N70" s="76">
        <v>0.0</v>
      </c>
      <c r="O70" s="76">
        <v>0.0</v>
      </c>
      <c r="P70" s="76">
        <v>0.0</v>
      </c>
      <c r="Q70" s="76">
        <v>0.0</v>
      </c>
      <c r="R70" s="76">
        <v>0.0</v>
      </c>
      <c r="S70" s="76">
        <v>0.0</v>
      </c>
      <c r="T70" s="76">
        <v>0.0</v>
      </c>
      <c r="U70" s="76">
        <v>0.0</v>
      </c>
      <c r="V70" s="76">
        <v>0.0</v>
      </c>
      <c r="W70" s="76">
        <v>0.0</v>
      </c>
      <c r="X70" s="76">
        <v>0.0</v>
      </c>
      <c r="Y70" s="76">
        <v>0.0</v>
      </c>
      <c r="Z70" s="76">
        <v>0.0</v>
      </c>
      <c r="AA70" s="76">
        <v>0.0</v>
      </c>
      <c r="AB70" s="76">
        <v>0.0</v>
      </c>
      <c r="AC70" s="76">
        <v>0.0</v>
      </c>
      <c r="AD70" s="76">
        <v>0.0</v>
      </c>
      <c r="AE70" s="76">
        <v>0.0</v>
      </c>
      <c r="AF70" s="76">
        <v>0.0</v>
      </c>
      <c r="AG70" s="76">
        <v>0.0</v>
      </c>
      <c r="AH70" s="76">
        <v>0.0</v>
      </c>
      <c r="AI70" s="76">
        <v>0.0</v>
      </c>
      <c r="AJ70" s="76">
        <v>0.0</v>
      </c>
      <c r="AK70" s="76">
        <v>0.0</v>
      </c>
      <c r="AL70" s="76">
        <v>0.0</v>
      </c>
      <c r="AM70" s="76">
        <v>0.0</v>
      </c>
      <c r="AN70" s="76">
        <v>0.0</v>
      </c>
      <c r="AO70" s="76">
        <v>0.0</v>
      </c>
      <c r="AP70" s="76">
        <v>0.0</v>
      </c>
      <c r="AQ70" s="76">
        <v>0.0</v>
      </c>
      <c r="AR70" s="76">
        <v>0.0</v>
      </c>
      <c r="AS70" s="76">
        <v>0.0</v>
      </c>
      <c r="AT70" s="76">
        <v>0.0</v>
      </c>
      <c r="AU70" s="76">
        <v>0.0</v>
      </c>
      <c r="AV70" s="76">
        <v>0.0</v>
      </c>
      <c r="AW70" s="76">
        <v>0.0</v>
      </c>
      <c r="AX70" s="76">
        <v>0.0</v>
      </c>
      <c r="AY70" s="76">
        <v>0.0</v>
      </c>
      <c r="AZ70" s="76">
        <v>0.0</v>
      </c>
      <c r="BA70" s="76">
        <v>0.0</v>
      </c>
      <c r="BB70" s="120">
        <v>0.0</v>
      </c>
      <c r="BC70" s="120">
        <v>0.0</v>
      </c>
      <c r="BD70" s="120">
        <v>0.0</v>
      </c>
      <c r="BE70" s="120">
        <v>0.0</v>
      </c>
      <c r="BF70" s="120">
        <v>0.0</v>
      </c>
      <c r="BG70" s="120">
        <v>0.0</v>
      </c>
      <c r="BH70" s="120">
        <v>0.0</v>
      </c>
      <c r="BI70" s="120">
        <v>0.0</v>
      </c>
      <c r="BJ70" s="120">
        <v>0.0</v>
      </c>
      <c r="BK70" s="120">
        <v>8.5</v>
      </c>
      <c r="BL70" s="120">
        <v>0.0</v>
      </c>
      <c r="BM70" s="120">
        <v>0.0</v>
      </c>
      <c r="BN70" s="120">
        <v>0.0</v>
      </c>
      <c r="BO70" s="120">
        <v>0.0</v>
      </c>
      <c r="BP70" s="120">
        <v>0.0</v>
      </c>
      <c r="BQ70" s="120">
        <v>0.0</v>
      </c>
      <c r="BR70" s="120">
        <v>0.0</v>
      </c>
      <c r="BS70" s="120">
        <v>0.0</v>
      </c>
      <c r="BT70" s="120">
        <v>1.5</v>
      </c>
      <c r="BU70" s="120">
        <v>3.0</v>
      </c>
      <c r="BV70" s="120">
        <v>0.0</v>
      </c>
      <c r="BW70" s="120">
        <v>0.0</v>
      </c>
      <c r="BX70" s="120">
        <v>0.0</v>
      </c>
      <c r="BY70" s="120">
        <v>0.0</v>
      </c>
      <c r="BZ70" s="120">
        <v>0.0</v>
      </c>
      <c r="CA70" s="120">
        <v>0.0</v>
      </c>
      <c r="CB70" s="120">
        <v>0.0</v>
      </c>
      <c r="CC70" s="120">
        <v>0.0</v>
      </c>
      <c r="CD70" s="120">
        <v>0.0</v>
      </c>
      <c r="CE70" s="120">
        <v>0.0</v>
      </c>
      <c r="CF70" s="120">
        <v>0.0</v>
      </c>
      <c r="CG70" s="120">
        <v>0.0</v>
      </c>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121">
        <f t="shared" si="3"/>
        <v>13</v>
      </c>
    </row>
    <row r="71" ht="14.25" customHeight="1">
      <c r="A71" s="1">
        <f t="shared" si="5"/>
        <v>62</v>
      </c>
      <c r="B71" s="1" t="str">
        <f>IF('Club Roster-Directory'!B82="","",'Club Roster-Directory'!B82)</f>
        <v>Pen Kalina</v>
      </c>
      <c r="C71" s="61"/>
      <c r="D71" s="1" t="str">
        <f>IF('Club Roster-Directory'!K87="","",'Club Roster-Directory'!K87)</f>
        <v>Yes</v>
      </c>
      <c r="E71" s="122">
        <f t="shared" si="11"/>
        <v>17</v>
      </c>
      <c r="F71" s="68">
        <v>0.0</v>
      </c>
      <c r="G71" s="68">
        <v>0.0</v>
      </c>
      <c r="H71" s="68">
        <v>0.0</v>
      </c>
      <c r="I71" s="68">
        <v>0.0</v>
      </c>
      <c r="J71" s="68">
        <v>0.0</v>
      </c>
      <c r="K71" s="68">
        <v>0.0</v>
      </c>
      <c r="L71" s="68">
        <v>0.0</v>
      </c>
      <c r="M71" s="90">
        <v>0.0</v>
      </c>
      <c r="N71" s="90">
        <v>0.0</v>
      </c>
      <c r="O71" s="90">
        <v>0.0</v>
      </c>
      <c r="P71" s="68">
        <v>0.0</v>
      </c>
      <c r="Q71" s="68">
        <v>0.0</v>
      </c>
      <c r="R71" s="68">
        <v>0.0</v>
      </c>
      <c r="S71" s="68">
        <v>2.0</v>
      </c>
      <c r="T71" s="68">
        <v>0.0</v>
      </c>
      <c r="U71" s="68">
        <v>0.0</v>
      </c>
      <c r="V71" s="68">
        <v>0.0</v>
      </c>
      <c r="W71" s="68">
        <v>0.0</v>
      </c>
      <c r="X71" s="68">
        <v>0.0</v>
      </c>
      <c r="Y71" s="68">
        <v>0.0</v>
      </c>
      <c r="Z71" s="68">
        <v>0.0</v>
      </c>
      <c r="AA71" s="68">
        <v>0.0</v>
      </c>
      <c r="AB71" s="68">
        <v>0.0</v>
      </c>
      <c r="AC71" s="68">
        <v>0.0</v>
      </c>
      <c r="AD71" s="68">
        <v>0.0</v>
      </c>
      <c r="AE71" s="68">
        <v>0.0</v>
      </c>
      <c r="AF71" s="68">
        <v>0.0</v>
      </c>
      <c r="AG71" s="68">
        <v>0.0</v>
      </c>
      <c r="AH71" s="68">
        <v>0.0</v>
      </c>
      <c r="AI71" s="68">
        <v>0.0</v>
      </c>
      <c r="AJ71" s="68">
        <v>0.0</v>
      </c>
      <c r="AK71" s="68">
        <v>0.0</v>
      </c>
      <c r="AL71" s="68">
        <v>0.0</v>
      </c>
      <c r="AM71" s="68">
        <v>0.0</v>
      </c>
      <c r="AN71" s="68">
        <v>0.0</v>
      </c>
      <c r="AO71" s="68">
        <v>0.0</v>
      </c>
      <c r="AP71" s="68">
        <v>0.0</v>
      </c>
      <c r="AQ71" s="68">
        <v>0.0</v>
      </c>
      <c r="AR71" s="68">
        <v>0.0</v>
      </c>
      <c r="AS71" s="68">
        <v>0.0</v>
      </c>
      <c r="AT71" s="68">
        <v>0.0</v>
      </c>
      <c r="AU71" s="68">
        <v>0.0</v>
      </c>
      <c r="AV71" s="68">
        <v>0.5</v>
      </c>
      <c r="AW71" s="68">
        <v>0.0</v>
      </c>
      <c r="AX71" s="68">
        <v>0.0</v>
      </c>
      <c r="AY71" s="68">
        <v>0.0</v>
      </c>
      <c r="AZ71" s="68">
        <v>0.0</v>
      </c>
      <c r="BA71" s="68">
        <v>0.0</v>
      </c>
      <c r="BB71" s="120">
        <v>0.0</v>
      </c>
      <c r="BC71" s="120">
        <v>1.5</v>
      </c>
      <c r="BD71" s="120">
        <v>0.0</v>
      </c>
      <c r="BE71" s="120">
        <v>0.0</v>
      </c>
      <c r="BF71" s="120">
        <v>0.0</v>
      </c>
      <c r="BG71" s="120">
        <v>0.0</v>
      </c>
      <c r="BH71" s="120">
        <v>0.0</v>
      </c>
      <c r="BI71" s="120">
        <v>0.0</v>
      </c>
      <c r="BJ71" s="120">
        <v>0.0</v>
      </c>
      <c r="BK71" s="120">
        <v>4.5</v>
      </c>
      <c r="BL71" s="120">
        <v>0.0</v>
      </c>
      <c r="BM71" s="120">
        <v>0.0</v>
      </c>
      <c r="BN71" s="120">
        <v>0.0</v>
      </c>
      <c r="BO71" s="120">
        <v>0.0</v>
      </c>
      <c r="BP71" s="120">
        <v>0.0</v>
      </c>
      <c r="BQ71" s="120">
        <v>0.0</v>
      </c>
      <c r="BR71" s="120">
        <v>0.0</v>
      </c>
      <c r="BS71" s="120">
        <v>0.0</v>
      </c>
      <c r="BT71" s="120">
        <v>0.0</v>
      </c>
      <c r="BU71" s="120">
        <v>0.0</v>
      </c>
      <c r="BV71" s="120">
        <v>0.0</v>
      </c>
      <c r="BW71" s="120">
        <v>0.0</v>
      </c>
      <c r="BX71" s="120">
        <v>0.0</v>
      </c>
      <c r="BY71" s="120">
        <v>0.0</v>
      </c>
      <c r="BZ71" s="120">
        <v>0.0</v>
      </c>
      <c r="CA71" s="120">
        <v>0.0</v>
      </c>
      <c r="CB71" s="120">
        <v>0.0</v>
      </c>
      <c r="CC71" s="120">
        <v>0.0</v>
      </c>
      <c r="CD71" s="120">
        <v>0.0</v>
      </c>
      <c r="CE71" s="120">
        <v>0.0</v>
      </c>
      <c r="CF71" s="120">
        <v>8.5</v>
      </c>
      <c r="CG71" s="120">
        <v>0.0</v>
      </c>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121">
        <f t="shared" si="3"/>
        <v>17</v>
      </c>
    </row>
    <row r="72" ht="14.25" customHeight="1">
      <c r="A72" s="1">
        <f t="shared" si="5"/>
        <v>63</v>
      </c>
      <c r="B72" s="1" t="str">
        <f>IF('Club Roster-Directory'!B83="","",'Club Roster-Directory'!B83)</f>
        <v>Ramsical Joy Louise</v>
      </c>
      <c r="C72" s="61"/>
      <c r="D72" s="1" t="str">
        <f>IF('Club Roster-Directory'!K88="","",'Club Roster-Directory'!K88)</f>
        <v>Yes</v>
      </c>
      <c r="E72" s="122">
        <f t="shared" si="11"/>
        <v>9.5</v>
      </c>
      <c r="F72" s="120">
        <v>0.0</v>
      </c>
      <c r="G72" s="120">
        <v>0.0</v>
      </c>
      <c r="H72" s="120">
        <v>0.0</v>
      </c>
      <c r="I72" s="120">
        <v>0.0</v>
      </c>
      <c r="J72" s="120">
        <v>0.0</v>
      </c>
      <c r="K72" s="120">
        <v>0.0</v>
      </c>
      <c r="L72" s="120">
        <v>0.0</v>
      </c>
      <c r="M72" s="120">
        <v>0.0</v>
      </c>
      <c r="N72" s="120">
        <v>0.0</v>
      </c>
      <c r="O72" s="120">
        <v>0.0</v>
      </c>
      <c r="P72" s="120">
        <v>0.0</v>
      </c>
      <c r="Q72" s="120">
        <v>0.0</v>
      </c>
      <c r="R72" s="120">
        <v>0.0</v>
      </c>
      <c r="S72" s="120">
        <v>0.0</v>
      </c>
      <c r="T72" s="120">
        <v>0.0</v>
      </c>
      <c r="U72" s="120">
        <v>0.0</v>
      </c>
      <c r="V72" s="120">
        <v>0.0</v>
      </c>
      <c r="W72" s="120">
        <v>0.0</v>
      </c>
      <c r="X72" s="120">
        <v>0.0</v>
      </c>
      <c r="Y72" s="120">
        <v>0.0</v>
      </c>
      <c r="Z72" s="120">
        <v>0.0</v>
      </c>
      <c r="AA72" s="120">
        <v>0.0</v>
      </c>
      <c r="AB72" s="120">
        <v>0.0</v>
      </c>
      <c r="AC72" s="120">
        <v>0.0</v>
      </c>
      <c r="AD72" s="120">
        <v>0.0</v>
      </c>
      <c r="AE72" s="120">
        <v>0.0</v>
      </c>
      <c r="AF72" s="120">
        <v>0.0</v>
      </c>
      <c r="AG72" s="120">
        <v>0.0</v>
      </c>
      <c r="AH72" s="120">
        <v>0.0</v>
      </c>
      <c r="AI72" s="120">
        <v>0.0</v>
      </c>
      <c r="AJ72" s="120">
        <v>0.0</v>
      </c>
      <c r="AK72" s="120">
        <v>0.0</v>
      </c>
      <c r="AL72" s="120">
        <v>0.0</v>
      </c>
      <c r="AM72" s="120">
        <v>0.0</v>
      </c>
      <c r="AN72" s="120">
        <v>0.0</v>
      </c>
      <c r="AO72" s="120">
        <v>0.0</v>
      </c>
      <c r="AP72" s="120">
        <v>0.0</v>
      </c>
      <c r="AQ72" s="120">
        <v>0.0</v>
      </c>
      <c r="AR72" s="120">
        <v>0.0</v>
      </c>
      <c r="AS72" s="120">
        <v>0.0</v>
      </c>
      <c r="AT72" s="120">
        <v>0.0</v>
      </c>
      <c r="AU72" s="120">
        <v>0.0</v>
      </c>
      <c r="AV72" s="120">
        <v>0.0</v>
      </c>
      <c r="AW72" s="120">
        <v>0.0</v>
      </c>
      <c r="AX72" s="120">
        <v>0.0</v>
      </c>
      <c r="AY72" s="120">
        <v>0.0</v>
      </c>
      <c r="AZ72" s="120">
        <v>0.0</v>
      </c>
      <c r="BA72" s="120">
        <v>0.0</v>
      </c>
      <c r="BB72" s="120">
        <v>0.0</v>
      </c>
      <c r="BC72" s="120">
        <v>0.0</v>
      </c>
      <c r="BD72" s="120">
        <v>0.0</v>
      </c>
      <c r="BE72" s="120">
        <v>4.0</v>
      </c>
      <c r="BF72" s="120">
        <v>0.0</v>
      </c>
      <c r="BG72" s="120">
        <v>0.0</v>
      </c>
      <c r="BH72" s="120">
        <v>0.0</v>
      </c>
      <c r="BI72" s="120">
        <v>0.0</v>
      </c>
      <c r="BJ72" s="120">
        <v>0.0</v>
      </c>
      <c r="BK72" s="120">
        <v>0.0</v>
      </c>
      <c r="BL72" s="120">
        <v>5.5</v>
      </c>
      <c r="BM72" s="120">
        <v>0.0</v>
      </c>
      <c r="BN72" s="120">
        <v>0.0</v>
      </c>
      <c r="BO72" s="120">
        <v>0.0</v>
      </c>
      <c r="BP72" s="120">
        <v>0.0</v>
      </c>
      <c r="BQ72" s="120">
        <v>0.0</v>
      </c>
      <c r="BR72" s="120">
        <v>0.0</v>
      </c>
      <c r="BS72" s="120">
        <v>0.0</v>
      </c>
      <c r="BT72" s="120">
        <v>0.0</v>
      </c>
      <c r="BU72" s="120">
        <v>0.0</v>
      </c>
      <c r="BV72" s="120">
        <v>0.0</v>
      </c>
      <c r="BW72" s="120">
        <v>0.0</v>
      </c>
      <c r="BX72" s="120">
        <v>0.0</v>
      </c>
      <c r="BY72" s="120">
        <v>0.0</v>
      </c>
      <c r="BZ72" s="120">
        <v>0.0</v>
      </c>
      <c r="CA72" s="120">
        <v>0.0</v>
      </c>
      <c r="CB72" s="120">
        <v>0.0</v>
      </c>
      <c r="CC72" s="120">
        <v>0.0</v>
      </c>
      <c r="CD72" s="120">
        <v>0.0</v>
      </c>
      <c r="CE72" s="120">
        <v>0.0</v>
      </c>
      <c r="CF72" s="120">
        <v>0.0</v>
      </c>
      <c r="CG72" s="120">
        <v>0.0</v>
      </c>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121">
        <f t="shared" si="3"/>
        <v>9.5</v>
      </c>
    </row>
    <row r="73" ht="14.25" customHeight="1">
      <c r="A73" s="1">
        <f t="shared" si="5"/>
        <v>64</v>
      </c>
      <c r="B73" s="1" t="str">
        <f>IF('Club Roster-Directory'!B84="","",'Club Roster-Directory'!B84)</f>
        <v>Ramsical Vinson</v>
      </c>
      <c r="C73" s="61"/>
      <c r="D73" s="1" t="str">
        <f>IF('Club Roster-Directory'!K89="","",'Club Roster-Directory'!K89)</f>
        <v>Yes</v>
      </c>
      <c r="E73" s="122">
        <f t="shared" si="11"/>
        <v>9.5</v>
      </c>
      <c r="F73" s="120">
        <v>0.0</v>
      </c>
      <c r="G73" s="120">
        <v>0.0</v>
      </c>
      <c r="H73" s="120">
        <v>0.0</v>
      </c>
      <c r="I73" s="120">
        <v>0.0</v>
      </c>
      <c r="J73" s="120">
        <v>0.0</v>
      </c>
      <c r="K73" s="120">
        <v>0.0</v>
      </c>
      <c r="L73" s="120">
        <v>0.0</v>
      </c>
      <c r="M73" s="120">
        <v>0.0</v>
      </c>
      <c r="N73" s="120">
        <v>0.0</v>
      </c>
      <c r="O73" s="120">
        <v>0.0</v>
      </c>
      <c r="P73" s="120">
        <v>0.0</v>
      </c>
      <c r="Q73" s="120">
        <v>0.0</v>
      </c>
      <c r="R73" s="120">
        <v>0.0</v>
      </c>
      <c r="S73" s="120">
        <v>0.0</v>
      </c>
      <c r="T73" s="120">
        <v>0.0</v>
      </c>
      <c r="U73" s="120">
        <v>0.0</v>
      </c>
      <c r="V73" s="120">
        <v>0.0</v>
      </c>
      <c r="W73" s="120">
        <v>0.0</v>
      </c>
      <c r="X73" s="120">
        <v>0.0</v>
      </c>
      <c r="Y73" s="120">
        <v>0.0</v>
      </c>
      <c r="Z73" s="120">
        <v>0.0</v>
      </c>
      <c r="AA73" s="120">
        <v>0.0</v>
      </c>
      <c r="AB73" s="120">
        <v>0.0</v>
      </c>
      <c r="AC73" s="120">
        <v>0.0</v>
      </c>
      <c r="AD73" s="120">
        <v>0.0</v>
      </c>
      <c r="AE73" s="120">
        <v>0.0</v>
      </c>
      <c r="AF73" s="120">
        <v>0.0</v>
      </c>
      <c r="AG73" s="120">
        <v>0.0</v>
      </c>
      <c r="AH73" s="120">
        <v>0.0</v>
      </c>
      <c r="AI73" s="120">
        <v>0.0</v>
      </c>
      <c r="AJ73" s="120">
        <v>0.0</v>
      </c>
      <c r="AK73" s="120">
        <v>0.0</v>
      </c>
      <c r="AL73" s="120">
        <v>0.0</v>
      </c>
      <c r="AM73" s="120">
        <v>0.0</v>
      </c>
      <c r="AN73" s="120">
        <v>0.0</v>
      </c>
      <c r="AO73" s="120">
        <v>0.0</v>
      </c>
      <c r="AP73" s="120">
        <v>0.0</v>
      </c>
      <c r="AQ73" s="120">
        <v>0.0</v>
      </c>
      <c r="AR73" s="120">
        <v>0.0</v>
      </c>
      <c r="AS73" s="120">
        <v>0.0</v>
      </c>
      <c r="AT73" s="120">
        <v>0.0</v>
      </c>
      <c r="AU73" s="120">
        <v>0.0</v>
      </c>
      <c r="AV73" s="120">
        <v>0.0</v>
      </c>
      <c r="AW73" s="120">
        <v>0.0</v>
      </c>
      <c r="AX73" s="120">
        <v>0.0</v>
      </c>
      <c r="AY73" s="120">
        <v>0.0</v>
      </c>
      <c r="AZ73" s="120">
        <v>0.0</v>
      </c>
      <c r="BA73" s="120">
        <v>0.0</v>
      </c>
      <c r="BB73" s="120">
        <v>0.0</v>
      </c>
      <c r="BC73" s="120">
        <v>0.0</v>
      </c>
      <c r="BD73" s="120">
        <v>0.0</v>
      </c>
      <c r="BE73" s="120">
        <v>4.0</v>
      </c>
      <c r="BF73" s="120">
        <v>0.0</v>
      </c>
      <c r="BG73" s="120">
        <v>0.0</v>
      </c>
      <c r="BH73" s="120">
        <v>0.0</v>
      </c>
      <c r="BI73" s="120">
        <v>0.0</v>
      </c>
      <c r="BJ73" s="120">
        <v>0.0</v>
      </c>
      <c r="BK73" s="120">
        <v>0.0</v>
      </c>
      <c r="BL73" s="120">
        <v>5.5</v>
      </c>
      <c r="BM73" s="120">
        <v>0.0</v>
      </c>
      <c r="BN73" s="120">
        <v>0.0</v>
      </c>
      <c r="BO73" s="120">
        <v>0.0</v>
      </c>
      <c r="BP73" s="120">
        <v>0.0</v>
      </c>
      <c r="BQ73" s="120">
        <v>0.0</v>
      </c>
      <c r="BR73" s="120">
        <v>0.0</v>
      </c>
      <c r="BS73" s="120">
        <v>0.0</v>
      </c>
      <c r="BT73" s="120">
        <v>0.0</v>
      </c>
      <c r="BU73" s="120">
        <v>0.0</v>
      </c>
      <c r="BV73" s="120">
        <v>0.0</v>
      </c>
      <c r="BW73" s="120">
        <v>0.0</v>
      </c>
      <c r="BX73" s="120">
        <v>0.0</v>
      </c>
      <c r="BY73" s="120">
        <v>0.0</v>
      </c>
      <c r="BZ73" s="120">
        <v>0.0</v>
      </c>
      <c r="CA73" s="120">
        <v>0.0</v>
      </c>
      <c r="CB73" s="120">
        <v>0.0</v>
      </c>
      <c r="CC73" s="120">
        <v>0.0</v>
      </c>
      <c r="CD73" s="120">
        <v>0.0</v>
      </c>
      <c r="CE73" s="120">
        <v>0.0</v>
      </c>
      <c r="CF73" s="120">
        <v>0.0</v>
      </c>
      <c r="CG73" s="120">
        <v>0.0</v>
      </c>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121">
        <f t="shared" si="3"/>
        <v>9.5</v>
      </c>
    </row>
    <row r="74" ht="14.25" customHeight="1">
      <c r="A74" s="1">
        <f t="shared" si="5"/>
        <v>65</v>
      </c>
      <c r="B74" s="1" t="str">
        <f>IF('Club Roster-Directory'!B85="","",'Club Roster-Directory'!B85)</f>
        <v>Rasamee Caitlynn</v>
      </c>
      <c r="C74" s="61"/>
      <c r="D74" s="1" t="str">
        <f>IF('Club Roster-Directory'!K90="","",'Club Roster-Directory'!K90)</f>
        <v>Yes</v>
      </c>
      <c r="E74" s="122">
        <f t="shared" si="11"/>
        <v>56</v>
      </c>
      <c r="F74" s="120">
        <v>0.0</v>
      </c>
      <c r="G74" s="120">
        <v>0.0</v>
      </c>
      <c r="H74" s="120">
        <v>0.0</v>
      </c>
      <c r="I74" s="120">
        <v>0.0</v>
      </c>
      <c r="J74" s="120">
        <v>0.0</v>
      </c>
      <c r="K74" s="120">
        <v>0.0</v>
      </c>
      <c r="L74" s="120">
        <v>0.0</v>
      </c>
      <c r="M74" s="21">
        <v>0.0</v>
      </c>
      <c r="N74" s="21">
        <v>0.0</v>
      </c>
      <c r="O74" s="21">
        <v>2.0</v>
      </c>
      <c r="P74" s="120">
        <v>0.0</v>
      </c>
      <c r="Q74" s="120">
        <v>0.0</v>
      </c>
      <c r="R74" s="120">
        <v>0.0</v>
      </c>
      <c r="S74" s="120">
        <v>0.0</v>
      </c>
      <c r="T74" s="120">
        <v>0.0</v>
      </c>
      <c r="U74" s="120">
        <v>0.0</v>
      </c>
      <c r="V74" s="120">
        <v>0.0</v>
      </c>
      <c r="W74" s="120">
        <v>0.0</v>
      </c>
      <c r="X74" s="120">
        <v>0.0</v>
      </c>
      <c r="Y74" s="120">
        <v>0.0</v>
      </c>
      <c r="Z74" s="120">
        <v>0.0</v>
      </c>
      <c r="AA74" s="120">
        <v>0.0</v>
      </c>
      <c r="AB74" s="120">
        <v>0.0</v>
      </c>
      <c r="AC74" s="120">
        <v>0.0</v>
      </c>
      <c r="AD74" s="120">
        <v>0.0</v>
      </c>
      <c r="AE74" s="120">
        <v>0.0</v>
      </c>
      <c r="AF74" s="120">
        <v>0.0</v>
      </c>
      <c r="AG74" s="120">
        <v>0.0</v>
      </c>
      <c r="AH74" s="120">
        <v>6.0</v>
      </c>
      <c r="AI74" s="120">
        <v>0.0</v>
      </c>
      <c r="AJ74" s="120">
        <v>2.0</v>
      </c>
      <c r="AK74" s="120">
        <v>0.0</v>
      </c>
      <c r="AL74" s="120">
        <v>0.0</v>
      </c>
      <c r="AM74" s="120">
        <v>0.0</v>
      </c>
      <c r="AN74" s="120">
        <v>7.0</v>
      </c>
      <c r="AO74" s="120">
        <v>0.0</v>
      </c>
      <c r="AP74" s="120">
        <v>6.0</v>
      </c>
      <c r="AQ74" s="120">
        <v>3.0</v>
      </c>
      <c r="AR74" s="120">
        <v>4.0</v>
      </c>
      <c r="AS74" s="120">
        <v>0.0</v>
      </c>
      <c r="AT74" s="120">
        <v>0.0</v>
      </c>
      <c r="AU74" s="120">
        <v>0.0</v>
      </c>
      <c r="AV74" s="120">
        <v>0.5</v>
      </c>
      <c r="AW74" s="120">
        <v>0.0</v>
      </c>
      <c r="AX74" s="120">
        <v>4.0</v>
      </c>
      <c r="AY74" s="120">
        <v>0.0</v>
      </c>
      <c r="AZ74" s="120">
        <v>0.0</v>
      </c>
      <c r="BA74" s="120">
        <v>0.0</v>
      </c>
      <c r="BB74" s="120">
        <v>4.0</v>
      </c>
      <c r="BC74" s="120">
        <v>0.0</v>
      </c>
      <c r="BD74" s="120">
        <v>4.0</v>
      </c>
      <c r="BE74" s="120">
        <v>0.0</v>
      </c>
      <c r="BF74" s="120">
        <v>0.0</v>
      </c>
      <c r="BG74" s="120">
        <v>0.0</v>
      </c>
      <c r="BH74" s="120">
        <v>0.0</v>
      </c>
      <c r="BI74" s="120">
        <v>0.0</v>
      </c>
      <c r="BJ74" s="120">
        <v>0.0</v>
      </c>
      <c r="BK74" s="120">
        <v>3.5</v>
      </c>
      <c r="BL74" s="120">
        <v>0.0</v>
      </c>
      <c r="BM74" s="120">
        <v>0.0</v>
      </c>
      <c r="BN74" s="120">
        <v>0.0</v>
      </c>
      <c r="BO74" s="120">
        <v>0.0</v>
      </c>
      <c r="BP74" s="120">
        <v>0.0</v>
      </c>
      <c r="BQ74" s="120">
        <v>0.0</v>
      </c>
      <c r="BR74" s="120">
        <v>0.0</v>
      </c>
      <c r="BS74" s="120">
        <v>0.0</v>
      </c>
      <c r="BT74" s="120">
        <v>1.5</v>
      </c>
      <c r="BU74" s="120">
        <v>0.0</v>
      </c>
      <c r="BV74" s="120">
        <v>0.0</v>
      </c>
      <c r="BW74" s="120">
        <v>0.0</v>
      </c>
      <c r="BX74" s="120">
        <v>3.5</v>
      </c>
      <c r="BY74" s="120">
        <v>0.0</v>
      </c>
      <c r="BZ74" s="120">
        <v>0.0</v>
      </c>
      <c r="CA74" s="120">
        <v>3.0</v>
      </c>
      <c r="CB74" s="120">
        <v>2.0</v>
      </c>
      <c r="CC74" s="120">
        <v>0.0</v>
      </c>
      <c r="CD74" s="120">
        <v>0.0</v>
      </c>
      <c r="CE74" s="120">
        <v>0.0</v>
      </c>
      <c r="CF74" s="120">
        <v>0.0</v>
      </c>
      <c r="CG74" s="120">
        <v>0.0</v>
      </c>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121">
        <f t="shared" si="3"/>
        <v>56</v>
      </c>
    </row>
    <row r="75" ht="14.25" customHeight="1">
      <c r="A75" s="1">
        <f t="shared" si="5"/>
        <v>66</v>
      </c>
      <c r="B75" s="1" t="str">
        <f>IF('Club Roster-Directory'!B86="","",'Club Roster-Directory'!B86)</f>
        <v>Rasamee Claire</v>
      </c>
      <c r="C75" s="61"/>
      <c r="D75" s="1" t="str">
        <f>IF('Club Roster-Directory'!K86="","",'Club Roster-Directory'!K86)</f>
        <v>Yes</v>
      </c>
      <c r="E75" s="122">
        <f t="shared" si="11"/>
        <v>62</v>
      </c>
      <c r="F75" s="120">
        <v>0.0</v>
      </c>
      <c r="G75" s="120">
        <v>0.0</v>
      </c>
      <c r="H75" s="120">
        <v>0.0</v>
      </c>
      <c r="I75" s="120">
        <v>0.0</v>
      </c>
      <c r="J75" s="120">
        <v>0.0</v>
      </c>
      <c r="K75" s="120">
        <v>0.0</v>
      </c>
      <c r="L75" s="120">
        <v>0.0</v>
      </c>
      <c r="M75" s="21">
        <v>0.0</v>
      </c>
      <c r="N75" s="21">
        <v>0.0</v>
      </c>
      <c r="O75" s="21">
        <v>0.0</v>
      </c>
      <c r="P75" s="120">
        <v>0.0</v>
      </c>
      <c r="Q75" s="120">
        <v>0.0</v>
      </c>
      <c r="R75" s="120">
        <v>0.0</v>
      </c>
      <c r="S75" s="120">
        <v>2.0</v>
      </c>
      <c r="T75" s="120">
        <v>0.0</v>
      </c>
      <c r="U75" s="120">
        <v>0.0</v>
      </c>
      <c r="V75" s="120">
        <v>0.0</v>
      </c>
      <c r="W75" s="120">
        <v>0.0</v>
      </c>
      <c r="X75" s="120">
        <v>0.0</v>
      </c>
      <c r="Y75" s="120">
        <v>0.0</v>
      </c>
      <c r="Z75" s="120">
        <v>0.0</v>
      </c>
      <c r="AA75" s="120">
        <v>0.0</v>
      </c>
      <c r="AB75" s="120">
        <v>0.0</v>
      </c>
      <c r="AC75" s="120">
        <v>0.0</v>
      </c>
      <c r="AD75" s="120">
        <v>0.0</v>
      </c>
      <c r="AE75" s="120">
        <v>0.0</v>
      </c>
      <c r="AF75" s="120">
        <v>0.0</v>
      </c>
      <c r="AG75" s="120">
        <v>0.0</v>
      </c>
      <c r="AH75" s="120">
        <v>6.0</v>
      </c>
      <c r="AI75" s="120">
        <v>0.0</v>
      </c>
      <c r="AJ75" s="120">
        <v>2.0</v>
      </c>
      <c r="AK75" s="120">
        <v>0.0</v>
      </c>
      <c r="AL75" s="120">
        <v>0.0</v>
      </c>
      <c r="AM75" s="120">
        <v>0.0</v>
      </c>
      <c r="AN75" s="120">
        <v>7.0</v>
      </c>
      <c r="AO75" s="120">
        <v>0.0</v>
      </c>
      <c r="AP75" s="120">
        <v>6.0</v>
      </c>
      <c r="AQ75" s="120">
        <v>3.0</v>
      </c>
      <c r="AR75" s="120">
        <v>4.0</v>
      </c>
      <c r="AS75" s="120">
        <v>1.0</v>
      </c>
      <c r="AT75" s="120">
        <v>0.0</v>
      </c>
      <c r="AU75" s="120">
        <v>0.0</v>
      </c>
      <c r="AV75" s="120">
        <v>0.5</v>
      </c>
      <c r="AW75" s="120">
        <v>0.0</v>
      </c>
      <c r="AX75" s="120">
        <v>4.0</v>
      </c>
      <c r="AY75" s="120">
        <v>0.0</v>
      </c>
      <c r="AZ75" s="120">
        <v>0.0</v>
      </c>
      <c r="BA75" s="120">
        <v>0.0</v>
      </c>
      <c r="BB75" s="120">
        <v>4.0</v>
      </c>
      <c r="BC75" s="120">
        <v>1.5</v>
      </c>
      <c r="BD75" s="120">
        <v>4.0</v>
      </c>
      <c r="BE75" s="120">
        <v>0.0</v>
      </c>
      <c r="BF75" s="120">
        <v>0.0</v>
      </c>
      <c r="BG75" s="120">
        <v>0.0</v>
      </c>
      <c r="BH75" s="120">
        <v>0.0</v>
      </c>
      <c r="BI75" s="120">
        <v>5.0</v>
      </c>
      <c r="BJ75" s="120">
        <v>0.0</v>
      </c>
      <c r="BK75" s="120">
        <v>3.5</v>
      </c>
      <c r="BL75" s="120">
        <v>0.0</v>
      </c>
      <c r="BM75" s="120">
        <v>0.0</v>
      </c>
      <c r="BN75" s="120">
        <v>0.0</v>
      </c>
      <c r="BO75" s="120">
        <v>0.0</v>
      </c>
      <c r="BP75" s="120">
        <v>0.0</v>
      </c>
      <c r="BQ75" s="120">
        <v>0.0</v>
      </c>
      <c r="BR75" s="120">
        <v>1.5</v>
      </c>
      <c r="BS75" s="120">
        <v>0.0</v>
      </c>
      <c r="BT75" s="120">
        <v>1.5</v>
      </c>
      <c r="BU75" s="120">
        <v>0.0</v>
      </c>
      <c r="BV75" s="120">
        <v>0.0</v>
      </c>
      <c r="BW75" s="120">
        <v>0.0</v>
      </c>
      <c r="BX75" s="120">
        <v>3.5</v>
      </c>
      <c r="BY75" s="120">
        <v>0.0</v>
      </c>
      <c r="BZ75" s="120">
        <v>0.0</v>
      </c>
      <c r="CA75" s="120">
        <v>0.0</v>
      </c>
      <c r="CB75" s="120">
        <v>2.0</v>
      </c>
      <c r="CC75" s="120">
        <v>0.0</v>
      </c>
      <c r="CD75" s="120">
        <v>0.0</v>
      </c>
      <c r="CE75" s="120">
        <v>0.0</v>
      </c>
      <c r="CF75" s="120">
        <v>0.0</v>
      </c>
      <c r="CG75" s="120">
        <v>0.0</v>
      </c>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121">
        <f t="shared" si="3"/>
        <v>62</v>
      </c>
    </row>
    <row r="76" ht="14.25" customHeight="1">
      <c r="A76" s="1">
        <f t="shared" si="5"/>
        <v>67</v>
      </c>
      <c r="B76" s="1" t="str">
        <f>IF('Club Roster-Directory'!B87="","",'Club Roster-Directory'!B87)</f>
        <v>Reyes Darian</v>
      </c>
      <c r="C76" s="61"/>
      <c r="D76" s="1" t="str">
        <f>IF('Club Roster-Directory'!K87="","",'Club Roster-Directory'!K87)</f>
        <v>Yes</v>
      </c>
      <c r="E76" s="122">
        <f t="shared" si="11"/>
        <v>3</v>
      </c>
      <c r="F76" s="120">
        <v>0.0</v>
      </c>
      <c r="G76" s="120">
        <v>0.0</v>
      </c>
      <c r="H76" s="120">
        <v>0.0</v>
      </c>
      <c r="I76" s="120">
        <v>0.0</v>
      </c>
      <c r="J76" s="120">
        <v>0.0</v>
      </c>
      <c r="K76" s="120">
        <v>0.0</v>
      </c>
      <c r="L76" s="120">
        <v>0.0</v>
      </c>
      <c r="M76" s="21">
        <v>0.0</v>
      </c>
      <c r="N76" s="21">
        <v>0.0</v>
      </c>
      <c r="O76" s="21">
        <v>0.0</v>
      </c>
      <c r="P76" s="120">
        <v>0.0</v>
      </c>
      <c r="Q76" s="120">
        <v>0.0</v>
      </c>
      <c r="R76" s="120">
        <v>0.0</v>
      </c>
      <c r="S76" s="120">
        <v>0.0</v>
      </c>
      <c r="T76" s="120">
        <v>0.0</v>
      </c>
      <c r="U76" s="120">
        <v>0.0</v>
      </c>
      <c r="V76" s="120">
        <v>0.0</v>
      </c>
      <c r="W76" s="120">
        <v>0.0</v>
      </c>
      <c r="X76" s="120">
        <v>0.0</v>
      </c>
      <c r="Y76" s="120">
        <v>0.0</v>
      </c>
      <c r="Z76" s="120">
        <v>0.0</v>
      </c>
      <c r="AA76" s="120">
        <v>0.0</v>
      </c>
      <c r="AB76" s="120">
        <v>0.0</v>
      </c>
      <c r="AC76" s="120">
        <v>0.0</v>
      </c>
      <c r="AD76" s="120">
        <v>0.0</v>
      </c>
      <c r="AE76" s="120">
        <v>0.0</v>
      </c>
      <c r="AF76" s="120">
        <v>0.0</v>
      </c>
      <c r="AG76" s="120">
        <v>0.0</v>
      </c>
      <c r="AH76" s="120">
        <v>0.0</v>
      </c>
      <c r="AI76" s="120">
        <v>0.0</v>
      </c>
      <c r="AJ76" s="120">
        <v>0.0</v>
      </c>
      <c r="AK76" s="120">
        <v>0.0</v>
      </c>
      <c r="AL76" s="120">
        <v>0.0</v>
      </c>
      <c r="AM76" s="120">
        <v>0.0</v>
      </c>
      <c r="AN76" s="120">
        <v>0.0</v>
      </c>
      <c r="AO76" s="120">
        <v>0.0</v>
      </c>
      <c r="AP76" s="120">
        <v>0.0</v>
      </c>
      <c r="AQ76" s="120">
        <v>0.0</v>
      </c>
      <c r="AR76" s="120">
        <v>0.0</v>
      </c>
      <c r="AS76" s="120">
        <v>0.0</v>
      </c>
      <c r="AT76" s="120">
        <v>0.0</v>
      </c>
      <c r="AU76" s="120">
        <v>0.0</v>
      </c>
      <c r="AV76" s="120">
        <v>0.0</v>
      </c>
      <c r="AW76" s="120">
        <v>0.0</v>
      </c>
      <c r="AX76" s="120">
        <v>0.0</v>
      </c>
      <c r="AY76" s="120">
        <v>0.0</v>
      </c>
      <c r="AZ76" s="120">
        <v>0.0</v>
      </c>
      <c r="BA76" s="120">
        <v>0.0</v>
      </c>
      <c r="BB76" s="120">
        <v>0.0</v>
      </c>
      <c r="BC76" s="120">
        <v>0.0</v>
      </c>
      <c r="BD76" s="120">
        <v>0.0</v>
      </c>
      <c r="BE76" s="120">
        <v>0.0</v>
      </c>
      <c r="BF76" s="120">
        <v>0.0</v>
      </c>
      <c r="BG76" s="120">
        <v>0.0</v>
      </c>
      <c r="BH76" s="120">
        <v>0.0</v>
      </c>
      <c r="BI76" s="120">
        <v>0.0</v>
      </c>
      <c r="BJ76" s="120">
        <v>0.0</v>
      </c>
      <c r="BK76" s="120">
        <v>3.0</v>
      </c>
      <c r="BL76" s="120">
        <v>0.0</v>
      </c>
      <c r="BM76" s="120">
        <v>0.0</v>
      </c>
      <c r="BN76" s="120">
        <v>0.0</v>
      </c>
      <c r="BO76" s="120">
        <v>0.0</v>
      </c>
      <c r="BP76" s="120">
        <v>0.0</v>
      </c>
      <c r="BQ76" s="120">
        <v>0.0</v>
      </c>
      <c r="BR76" s="120">
        <v>0.0</v>
      </c>
      <c r="BS76" s="120">
        <v>0.0</v>
      </c>
      <c r="BT76" s="120">
        <v>0.0</v>
      </c>
      <c r="BU76" s="120">
        <v>0.0</v>
      </c>
      <c r="BV76" s="120">
        <v>0.0</v>
      </c>
      <c r="BW76" s="120">
        <v>0.0</v>
      </c>
      <c r="BX76" s="120">
        <v>0.0</v>
      </c>
      <c r="BY76" s="120">
        <v>0.0</v>
      </c>
      <c r="BZ76" s="120">
        <v>0.0</v>
      </c>
      <c r="CA76" s="120">
        <v>0.0</v>
      </c>
      <c r="CB76" s="120">
        <v>0.0</v>
      </c>
      <c r="CC76" s="120">
        <v>0.0</v>
      </c>
      <c r="CD76" s="120">
        <v>0.0</v>
      </c>
      <c r="CE76" s="120">
        <v>0.0</v>
      </c>
      <c r="CF76" s="120">
        <v>0.0</v>
      </c>
      <c r="CG76" s="120">
        <v>0.0</v>
      </c>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121">
        <f t="shared" si="3"/>
        <v>3</v>
      </c>
    </row>
    <row r="77" ht="14.25" customHeight="1">
      <c r="A77" s="1">
        <f t="shared" si="5"/>
        <v>68</v>
      </c>
      <c r="B77" s="1" t="str">
        <f>IF('Club Roster-Directory'!B88="","",'Club Roster-Directory'!B88)</f>
        <v>Reyes Sierra</v>
      </c>
      <c r="C77" s="61"/>
      <c r="D77" s="1" t="str">
        <f>IF('Club Roster-Directory'!K88="","",'Club Roster-Directory'!K88)</f>
        <v>Yes</v>
      </c>
      <c r="E77" s="122">
        <f t="shared" si="11"/>
        <v>3</v>
      </c>
      <c r="F77" s="120">
        <v>0.0</v>
      </c>
      <c r="G77" s="120">
        <v>0.0</v>
      </c>
      <c r="H77" s="120">
        <v>0.0</v>
      </c>
      <c r="I77" s="120">
        <v>0.0</v>
      </c>
      <c r="J77" s="120">
        <v>0.0</v>
      </c>
      <c r="K77" s="120">
        <v>0.0</v>
      </c>
      <c r="L77" s="120">
        <v>0.0</v>
      </c>
      <c r="M77" s="120">
        <v>0.0</v>
      </c>
      <c r="N77" s="120">
        <v>0.0</v>
      </c>
      <c r="O77" s="120">
        <v>0.0</v>
      </c>
      <c r="P77" s="120">
        <v>0.0</v>
      </c>
      <c r="Q77" s="120">
        <v>0.0</v>
      </c>
      <c r="R77" s="120">
        <v>0.0</v>
      </c>
      <c r="S77" s="120">
        <v>0.0</v>
      </c>
      <c r="T77" s="120">
        <v>0.0</v>
      </c>
      <c r="U77" s="120">
        <v>0.0</v>
      </c>
      <c r="V77" s="120">
        <v>0.0</v>
      </c>
      <c r="W77" s="120">
        <v>0.0</v>
      </c>
      <c r="X77" s="120">
        <v>0.0</v>
      </c>
      <c r="Y77" s="120">
        <v>0.0</v>
      </c>
      <c r="Z77" s="120">
        <v>0.0</v>
      </c>
      <c r="AA77" s="120">
        <v>0.0</v>
      </c>
      <c r="AB77" s="120">
        <v>0.0</v>
      </c>
      <c r="AC77" s="120">
        <v>0.0</v>
      </c>
      <c r="AD77" s="120">
        <v>0.0</v>
      </c>
      <c r="AE77" s="120">
        <v>0.0</v>
      </c>
      <c r="AF77" s="120">
        <v>0.0</v>
      </c>
      <c r="AG77" s="120">
        <v>0.0</v>
      </c>
      <c r="AH77" s="120">
        <v>0.0</v>
      </c>
      <c r="AI77" s="120">
        <v>0.0</v>
      </c>
      <c r="AJ77" s="120">
        <v>0.0</v>
      </c>
      <c r="AK77" s="120">
        <v>0.0</v>
      </c>
      <c r="AL77" s="120">
        <v>0.0</v>
      </c>
      <c r="AM77" s="120">
        <v>0.0</v>
      </c>
      <c r="AN77" s="120">
        <v>0.0</v>
      </c>
      <c r="AO77" s="120">
        <v>0.0</v>
      </c>
      <c r="AP77" s="120">
        <v>0.0</v>
      </c>
      <c r="AQ77" s="120">
        <v>0.0</v>
      </c>
      <c r="AR77" s="120">
        <v>0.0</v>
      </c>
      <c r="AS77" s="120">
        <v>0.0</v>
      </c>
      <c r="AT77" s="120">
        <v>0.0</v>
      </c>
      <c r="AU77" s="120">
        <v>0.0</v>
      </c>
      <c r="AV77" s="120">
        <v>0.0</v>
      </c>
      <c r="AW77" s="120">
        <v>0.0</v>
      </c>
      <c r="AX77" s="120">
        <v>0.0</v>
      </c>
      <c r="AY77" s="120">
        <v>0.0</v>
      </c>
      <c r="AZ77" s="120">
        <v>0.0</v>
      </c>
      <c r="BA77" s="120">
        <v>0.0</v>
      </c>
      <c r="BB77" s="120">
        <v>0.0</v>
      </c>
      <c r="BC77" s="120">
        <v>0.0</v>
      </c>
      <c r="BD77" s="120">
        <v>0.0</v>
      </c>
      <c r="BE77" s="120">
        <v>0.0</v>
      </c>
      <c r="BF77" s="120">
        <v>0.0</v>
      </c>
      <c r="BG77" s="120">
        <v>0.0</v>
      </c>
      <c r="BH77" s="120">
        <v>0.0</v>
      </c>
      <c r="BI77" s="120">
        <v>0.0</v>
      </c>
      <c r="BJ77" s="120">
        <v>0.0</v>
      </c>
      <c r="BK77" s="120">
        <v>3.0</v>
      </c>
      <c r="BL77" s="120">
        <v>0.0</v>
      </c>
      <c r="BM77" s="120">
        <v>0.0</v>
      </c>
      <c r="BN77" s="120">
        <v>0.0</v>
      </c>
      <c r="BO77" s="120">
        <v>0.0</v>
      </c>
      <c r="BP77" s="120">
        <v>0.0</v>
      </c>
      <c r="BQ77" s="120">
        <v>0.0</v>
      </c>
      <c r="BR77" s="120">
        <v>0.0</v>
      </c>
      <c r="BS77" s="120">
        <v>0.0</v>
      </c>
      <c r="BT77" s="120">
        <v>0.0</v>
      </c>
      <c r="BU77" s="120">
        <v>0.0</v>
      </c>
      <c r="BV77" s="120">
        <v>0.0</v>
      </c>
      <c r="BW77" s="120">
        <v>0.0</v>
      </c>
      <c r="BX77" s="120">
        <v>0.0</v>
      </c>
      <c r="BY77" s="120">
        <v>0.0</v>
      </c>
      <c r="BZ77" s="120">
        <v>0.0</v>
      </c>
      <c r="CA77" s="120">
        <v>0.0</v>
      </c>
      <c r="CB77" s="120">
        <v>0.0</v>
      </c>
      <c r="CC77" s="120">
        <v>0.0</v>
      </c>
      <c r="CD77" s="120">
        <v>0.0</v>
      </c>
      <c r="CE77" s="120">
        <v>0.0</v>
      </c>
      <c r="CF77" s="120">
        <v>0.0</v>
      </c>
      <c r="CG77" s="120">
        <v>0.0</v>
      </c>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121">
        <f t="shared" si="3"/>
        <v>3</v>
      </c>
    </row>
    <row r="78" ht="14.25" customHeight="1">
      <c r="A78" s="1">
        <f t="shared" si="5"/>
        <v>69</v>
      </c>
      <c r="B78" s="1" t="str">
        <f>IF('Club Roster-Directory'!B89="","",'Club Roster-Directory'!B89)</f>
        <v>Riberal Sophia Pauleen</v>
      </c>
      <c r="C78" s="61"/>
      <c r="D78" s="1" t="str">
        <f>IF('Club Roster-Directory'!K89="","",'Club Roster-Directory'!K89)</f>
        <v>Yes</v>
      </c>
      <c r="E78" s="35">
        <f t="shared" si="11"/>
        <v>0</v>
      </c>
      <c r="F78" s="120">
        <v>0.0</v>
      </c>
      <c r="G78" s="120">
        <v>0.0</v>
      </c>
      <c r="H78" s="120">
        <v>0.0</v>
      </c>
      <c r="I78" s="120">
        <v>0.0</v>
      </c>
      <c r="J78" s="120">
        <v>0.0</v>
      </c>
      <c r="K78" s="120">
        <v>0.0</v>
      </c>
      <c r="L78" s="120">
        <v>0.0</v>
      </c>
      <c r="M78" s="120">
        <v>0.0</v>
      </c>
      <c r="N78" s="120">
        <v>0.0</v>
      </c>
      <c r="O78" s="120">
        <v>0.0</v>
      </c>
      <c r="P78" s="120">
        <v>0.0</v>
      </c>
      <c r="Q78" s="120">
        <v>0.0</v>
      </c>
      <c r="R78" s="120">
        <v>0.0</v>
      </c>
      <c r="S78" s="120">
        <v>0.0</v>
      </c>
      <c r="T78" s="120">
        <v>0.0</v>
      </c>
      <c r="U78" s="120">
        <v>0.0</v>
      </c>
      <c r="V78" s="120">
        <v>0.0</v>
      </c>
      <c r="W78" s="120">
        <v>0.0</v>
      </c>
      <c r="X78" s="120">
        <v>0.0</v>
      </c>
      <c r="Y78" s="120">
        <v>0.0</v>
      </c>
      <c r="Z78" s="120">
        <v>0.0</v>
      </c>
      <c r="AA78" s="120">
        <v>0.0</v>
      </c>
      <c r="AB78" s="120">
        <v>0.0</v>
      </c>
      <c r="AC78" s="120">
        <v>0.0</v>
      </c>
      <c r="AD78" s="120">
        <v>0.0</v>
      </c>
      <c r="AE78" s="120">
        <v>0.0</v>
      </c>
      <c r="AF78" s="120">
        <v>0.0</v>
      </c>
      <c r="AG78" s="120">
        <v>0.0</v>
      </c>
      <c r="AH78" s="120">
        <v>0.0</v>
      </c>
      <c r="AI78" s="120">
        <v>0.0</v>
      </c>
      <c r="AJ78" s="120">
        <v>0.0</v>
      </c>
      <c r="AK78" s="120">
        <v>0.0</v>
      </c>
      <c r="AL78" s="120">
        <v>0.0</v>
      </c>
      <c r="AM78" s="120">
        <v>0.0</v>
      </c>
      <c r="AN78" s="120">
        <v>0.0</v>
      </c>
      <c r="AO78" s="120">
        <v>0.0</v>
      </c>
      <c r="AP78" s="120">
        <v>0.0</v>
      </c>
      <c r="AQ78" s="120">
        <v>0.0</v>
      </c>
      <c r="AR78" s="120">
        <v>0.0</v>
      </c>
      <c r="AS78" s="120">
        <v>0.0</v>
      </c>
      <c r="AT78" s="120">
        <v>0.0</v>
      </c>
      <c r="AU78" s="120">
        <v>0.0</v>
      </c>
      <c r="AV78" s="120">
        <v>0.0</v>
      </c>
      <c r="AW78" s="120">
        <v>0.0</v>
      </c>
      <c r="AX78" s="120">
        <v>0.0</v>
      </c>
      <c r="AY78" s="120">
        <v>0.0</v>
      </c>
      <c r="AZ78" s="120">
        <v>0.0</v>
      </c>
      <c r="BA78" s="120">
        <v>0.0</v>
      </c>
      <c r="BB78" s="120">
        <v>0.0</v>
      </c>
      <c r="BC78" s="120">
        <v>0.0</v>
      </c>
      <c r="BD78" s="120">
        <v>0.0</v>
      </c>
      <c r="BE78" s="120">
        <v>0.0</v>
      </c>
      <c r="BF78" s="120">
        <v>0.0</v>
      </c>
      <c r="BG78" s="120">
        <v>0.0</v>
      </c>
      <c r="BH78" s="120">
        <v>0.0</v>
      </c>
      <c r="BI78" s="120">
        <v>0.0</v>
      </c>
      <c r="BJ78" s="120">
        <v>0.0</v>
      </c>
      <c r="BK78" s="120">
        <v>0.0</v>
      </c>
      <c r="BL78" s="120">
        <v>0.0</v>
      </c>
      <c r="BM78" s="120">
        <v>0.0</v>
      </c>
      <c r="BN78" s="120">
        <v>0.0</v>
      </c>
      <c r="BO78" s="120">
        <v>0.0</v>
      </c>
      <c r="BP78" s="120">
        <v>0.0</v>
      </c>
      <c r="BQ78" s="120">
        <v>0.0</v>
      </c>
      <c r="BR78" s="120">
        <v>0.0</v>
      </c>
      <c r="BS78" s="120">
        <v>0.0</v>
      </c>
      <c r="BT78" s="120">
        <v>0.0</v>
      </c>
      <c r="BU78" s="120">
        <v>0.0</v>
      </c>
      <c r="BV78" s="120">
        <v>0.0</v>
      </c>
      <c r="BW78" s="120">
        <v>0.0</v>
      </c>
      <c r="BX78" s="120">
        <v>0.0</v>
      </c>
      <c r="BY78" s="120">
        <v>0.0</v>
      </c>
      <c r="BZ78" s="120">
        <v>0.0</v>
      </c>
      <c r="CA78" s="120">
        <v>0.0</v>
      </c>
      <c r="CB78" s="120">
        <v>0.0</v>
      </c>
      <c r="CC78" s="120">
        <v>0.0</v>
      </c>
      <c r="CD78" s="120">
        <v>0.0</v>
      </c>
      <c r="CE78" s="120">
        <v>0.0</v>
      </c>
      <c r="CF78" s="120">
        <v>0.0</v>
      </c>
      <c r="CG78" s="120">
        <v>0.0</v>
      </c>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121">
        <f t="shared" si="3"/>
        <v>0</v>
      </c>
    </row>
    <row r="79" ht="14.25" customHeight="1">
      <c r="A79" s="1">
        <f t="shared" si="5"/>
        <v>70</v>
      </c>
      <c r="B79" s="1" t="str">
        <f>IF('Club Roster-Directory'!B90="","",'Club Roster-Directory'!B90)</f>
        <v>Sana Arthea Nicole Lynne</v>
      </c>
      <c r="C79" s="61"/>
      <c r="D79" s="1" t="str">
        <f>IF('Club Roster-Directory'!K90="","",'Club Roster-Directory'!K90)</f>
        <v>Yes</v>
      </c>
      <c r="E79" s="35">
        <f t="shared" si="11"/>
        <v>34</v>
      </c>
      <c r="F79" s="120">
        <v>4.0</v>
      </c>
      <c r="G79" s="120">
        <v>3.5</v>
      </c>
      <c r="H79" s="120">
        <v>0.0</v>
      </c>
      <c r="I79" s="120">
        <v>4.5</v>
      </c>
      <c r="J79" s="120">
        <v>0.0</v>
      </c>
      <c r="K79" s="120">
        <v>0.0</v>
      </c>
      <c r="L79" s="120">
        <v>0.0</v>
      </c>
      <c r="M79" s="21">
        <v>0.0</v>
      </c>
      <c r="N79" s="21">
        <v>0.0</v>
      </c>
      <c r="O79" s="21">
        <v>0.0</v>
      </c>
      <c r="P79" s="120">
        <v>0.0</v>
      </c>
      <c r="Q79" s="120">
        <v>3.5</v>
      </c>
      <c r="R79" s="120">
        <v>0.0</v>
      </c>
      <c r="S79" s="120">
        <v>0.0</v>
      </c>
      <c r="T79" s="120">
        <v>0.0</v>
      </c>
      <c r="U79" s="120">
        <v>0.0</v>
      </c>
      <c r="V79" s="120">
        <v>0.0</v>
      </c>
      <c r="W79" s="120">
        <v>0.0</v>
      </c>
      <c r="X79" s="120">
        <v>0.0</v>
      </c>
      <c r="Y79" s="120">
        <v>0.0</v>
      </c>
      <c r="Z79" s="120">
        <v>0.0</v>
      </c>
      <c r="AA79" s="120">
        <v>0.0</v>
      </c>
      <c r="AB79" s="120">
        <v>0.0</v>
      </c>
      <c r="AC79" s="120">
        <v>0.0</v>
      </c>
      <c r="AD79" s="120">
        <v>0.0</v>
      </c>
      <c r="AE79" s="120">
        <v>0.0</v>
      </c>
      <c r="AF79" s="120">
        <v>0.0</v>
      </c>
      <c r="AG79" s="120">
        <v>0.0</v>
      </c>
      <c r="AH79" s="120">
        <v>0.0</v>
      </c>
      <c r="AI79" s="120">
        <v>0.0</v>
      </c>
      <c r="AJ79" s="120">
        <v>0.0</v>
      </c>
      <c r="AK79" s="120">
        <v>0.0</v>
      </c>
      <c r="AL79" s="120">
        <v>0.0</v>
      </c>
      <c r="AM79" s="120">
        <v>0.0</v>
      </c>
      <c r="AN79" s="120">
        <v>0.0</v>
      </c>
      <c r="AO79" s="120">
        <v>0.0</v>
      </c>
      <c r="AP79" s="120">
        <v>0.0</v>
      </c>
      <c r="AQ79" s="120">
        <v>0.0</v>
      </c>
      <c r="AR79" s="120">
        <v>0.0</v>
      </c>
      <c r="AS79" s="120">
        <v>0.0</v>
      </c>
      <c r="AT79" s="120">
        <v>0.0</v>
      </c>
      <c r="AU79" s="120">
        <v>0.0</v>
      </c>
      <c r="AV79" s="120">
        <v>0.0</v>
      </c>
      <c r="AW79" s="120">
        <v>0.0</v>
      </c>
      <c r="AX79" s="120">
        <v>0.0</v>
      </c>
      <c r="AY79" s="120">
        <v>0.0</v>
      </c>
      <c r="AZ79" s="120">
        <v>0.0</v>
      </c>
      <c r="BA79" s="120">
        <v>0.0</v>
      </c>
      <c r="BB79" s="120">
        <v>5.5</v>
      </c>
      <c r="BC79" s="120">
        <v>0.0</v>
      </c>
      <c r="BD79" s="120">
        <v>0.0</v>
      </c>
      <c r="BE79" s="120">
        <v>0.0</v>
      </c>
      <c r="BF79" s="120">
        <v>0.0</v>
      </c>
      <c r="BG79" s="120">
        <v>0.0</v>
      </c>
      <c r="BH79" s="120">
        <v>0.0</v>
      </c>
      <c r="BI79" s="120">
        <v>5.0</v>
      </c>
      <c r="BJ79" s="120">
        <v>0.0</v>
      </c>
      <c r="BK79" s="120">
        <v>0.0</v>
      </c>
      <c r="BL79" s="120">
        <v>5.0</v>
      </c>
      <c r="BM79" s="120">
        <v>0.0</v>
      </c>
      <c r="BN79" s="120">
        <v>0.0</v>
      </c>
      <c r="BO79" s="120">
        <v>0.0</v>
      </c>
      <c r="BP79" s="120">
        <v>0.0</v>
      </c>
      <c r="BQ79" s="120">
        <v>0.0</v>
      </c>
      <c r="BR79" s="120">
        <v>0.0</v>
      </c>
      <c r="BS79" s="120">
        <v>0.0</v>
      </c>
      <c r="BT79" s="120">
        <v>0.0</v>
      </c>
      <c r="BU79" s="120">
        <v>3.0</v>
      </c>
      <c r="BV79" s="120">
        <v>0.0</v>
      </c>
      <c r="BW79" s="120">
        <v>0.0</v>
      </c>
      <c r="BX79" s="120">
        <v>0.0</v>
      </c>
      <c r="BY79" s="120">
        <v>0.0</v>
      </c>
      <c r="BZ79" s="120">
        <v>0.0</v>
      </c>
      <c r="CA79" s="120">
        <v>0.0</v>
      </c>
      <c r="CB79" s="120">
        <v>0.0</v>
      </c>
      <c r="CC79" s="120">
        <v>0.0</v>
      </c>
      <c r="CD79" s="120">
        <v>0.0</v>
      </c>
      <c r="CE79" s="120">
        <v>0.0</v>
      </c>
      <c r="CF79" s="120">
        <v>0.0</v>
      </c>
      <c r="CG79" s="120">
        <v>0.0</v>
      </c>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121">
        <f t="shared" si="3"/>
        <v>34</v>
      </c>
    </row>
    <row r="80" ht="14.25" customHeight="1">
      <c r="A80" s="1">
        <f t="shared" si="5"/>
        <v>71</v>
      </c>
      <c r="B80" s="1" t="str">
        <f>IF('Club Roster-Directory'!B91="","",'Club Roster-Directory'!B91)</f>
        <v>Sandhu Savreet</v>
      </c>
      <c r="C80" s="61"/>
      <c r="D80" s="1" t="str">
        <f>IF('Club Roster-Directory'!K91="","",'Club Roster-Directory'!K91)</f>
        <v>Yes</v>
      </c>
      <c r="E80" s="35">
        <f t="shared" si="11"/>
        <v>8.5</v>
      </c>
      <c r="F80" s="120">
        <v>0.0</v>
      </c>
      <c r="G80" s="120">
        <v>0.0</v>
      </c>
      <c r="H80" s="120">
        <v>0.0</v>
      </c>
      <c r="I80" s="120">
        <v>0.0</v>
      </c>
      <c r="J80" s="120">
        <v>0.0</v>
      </c>
      <c r="K80" s="120">
        <v>0.0</v>
      </c>
      <c r="L80" s="120">
        <v>0.0</v>
      </c>
      <c r="M80" s="120">
        <v>0.0</v>
      </c>
      <c r="N80" s="120">
        <v>0.0</v>
      </c>
      <c r="O80" s="120">
        <v>0.0</v>
      </c>
      <c r="P80" s="120">
        <v>0.0</v>
      </c>
      <c r="Q80" s="120">
        <v>0.0</v>
      </c>
      <c r="R80" s="120">
        <v>0.0</v>
      </c>
      <c r="S80" s="120">
        <v>0.0</v>
      </c>
      <c r="T80" s="120">
        <v>0.0</v>
      </c>
      <c r="U80" s="120">
        <v>0.0</v>
      </c>
      <c r="V80" s="120">
        <v>0.0</v>
      </c>
      <c r="W80" s="120">
        <v>0.0</v>
      </c>
      <c r="X80" s="120">
        <v>0.0</v>
      </c>
      <c r="Y80" s="120">
        <v>0.0</v>
      </c>
      <c r="Z80" s="120">
        <v>0.0</v>
      </c>
      <c r="AA80" s="120">
        <v>0.0</v>
      </c>
      <c r="AB80" s="120">
        <v>0.0</v>
      </c>
      <c r="AC80" s="120">
        <v>0.0</v>
      </c>
      <c r="AD80" s="120">
        <v>0.0</v>
      </c>
      <c r="AE80" s="120">
        <v>0.0</v>
      </c>
      <c r="AF80" s="120">
        <v>0.0</v>
      </c>
      <c r="AG80" s="120">
        <v>0.0</v>
      </c>
      <c r="AH80" s="120">
        <v>0.0</v>
      </c>
      <c r="AI80" s="120">
        <v>0.0</v>
      </c>
      <c r="AJ80" s="120">
        <v>0.0</v>
      </c>
      <c r="AK80" s="120">
        <v>0.0</v>
      </c>
      <c r="AL80" s="120">
        <v>0.0</v>
      </c>
      <c r="AM80" s="120">
        <v>0.0</v>
      </c>
      <c r="AN80" s="120">
        <v>0.0</v>
      </c>
      <c r="AO80" s="120">
        <v>0.0</v>
      </c>
      <c r="AP80" s="120">
        <v>0.0</v>
      </c>
      <c r="AQ80" s="120">
        <v>0.0</v>
      </c>
      <c r="AR80" s="120">
        <v>0.0</v>
      </c>
      <c r="AS80" s="120">
        <v>0.0</v>
      </c>
      <c r="AT80" s="120">
        <v>0.0</v>
      </c>
      <c r="AU80" s="120">
        <v>0.0</v>
      </c>
      <c r="AV80" s="120">
        <v>0.0</v>
      </c>
      <c r="AW80" s="120">
        <v>0.0</v>
      </c>
      <c r="AX80" s="120">
        <v>0.0</v>
      </c>
      <c r="AY80" s="120">
        <v>0.0</v>
      </c>
      <c r="AZ80" s="120">
        <v>0.0</v>
      </c>
      <c r="BA80" s="120">
        <v>0.0</v>
      </c>
      <c r="BB80" s="120">
        <v>0.0</v>
      </c>
      <c r="BC80" s="120">
        <v>0.0</v>
      </c>
      <c r="BD80" s="120">
        <v>0.0</v>
      </c>
      <c r="BE80" s="120">
        <v>0.0</v>
      </c>
      <c r="BF80" s="120">
        <v>0.0</v>
      </c>
      <c r="BG80" s="120">
        <v>0.0</v>
      </c>
      <c r="BH80" s="120">
        <v>0.0</v>
      </c>
      <c r="BI80" s="120">
        <v>0.0</v>
      </c>
      <c r="BJ80" s="120">
        <v>0.0</v>
      </c>
      <c r="BK80" s="120">
        <v>0.0</v>
      </c>
      <c r="BL80" s="120">
        <v>0.0</v>
      </c>
      <c r="BM80" s="120">
        <v>0.0</v>
      </c>
      <c r="BN80" s="120">
        <v>0.0</v>
      </c>
      <c r="BO80" s="120">
        <v>0.0</v>
      </c>
      <c r="BP80" s="120">
        <v>0.0</v>
      </c>
      <c r="BQ80" s="120">
        <v>0.0</v>
      </c>
      <c r="BR80" s="120">
        <v>0.0</v>
      </c>
      <c r="BS80" s="120">
        <v>0.0</v>
      </c>
      <c r="BT80" s="120">
        <v>0.0</v>
      </c>
      <c r="BU80" s="120">
        <v>0.0</v>
      </c>
      <c r="BV80" s="120">
        <v>0.0</v>
      </c>
      <c r="BW80" s="120">
        <v>0.0</v>
      </c>
      <c r="BX80" s="120">
        <v>0.0</v>
      </c>
      <c r="BY80" s="120">
        <v>0.0</v>
      </c>
      <c r="BZ80" s="120">
        <v>0.0</v>
      </c>
      <c r="CA80" s="120">
        <v>0.0</v>
      </c>
      <c r="CB80" s="120">
        <v>0.0</v>
      </c>
      <c r="CC80" s="120">
        <v>0.0</v>
      </c>
      <c r="CD80" s="120">
        <v>0.0</v>
      </c>
      <c r="CE80" s="120">
        <v>0.0</v>
      </c>
      <c r="CF80" s="120">
        <v>8.5</v>
      </c>
      <c r="CG80" s="120">
        <v>0.0</v>
      </c>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121">
        <f t="shared" si="3"/>
        <v>8.5</v>
      </c>
    </row>
    <row r="81" ht="14.25" customHeight="1">
      <c r="A81" s="1">
        <f t="shared" si="5"/>
        <v>72</v>
      </c>
      <c r="B81" s="1" t="str">
        <f>IF('Club Roster-Directory'!B92="","",'Club Roster-Directory'!B92)</f>
        <v>Serrano Ron</v>
      </c>
      <c r="C81" s="61"/>
      <c r="D81" s="1" t="str">
        <f>IF('Club Roster-Directory'!K92="","",'Club Roster-Directory'!K92)</f>
        <v>Yes</v>
      </c>
      <c r="E81" s="35">
        <f t="shared" si="11"/>
        <v>0</v>
      </c>
      <c r="F81" s="120">
        <v>0.0</v>
      </c>
      <c r="G81" s="120">
        <v>0.0</v>
      </c>
      <c r="H81" s="120">
        <v>0.0</v>
      </c>
      <c r="I81" s="120">
        <v>0.0</v>
      </c>
      <c r="J81" s="120">
        <v>0.0</v>
      </c>
      <c r="K81" s="120">
        <v>0.0</v>
      </c>
      <c r="L81" s="120">
        <v>0.0</v>
      </c>
      <c r="M81" s="21">
        <v>0.0</v>
      </c>
      <c r="N81" s="21">
        <v>0.0</v>
      </c>
      <c r="O81" s="21">
        <v>0.0</v>
      </c>
      <c r="P81" s="120">
        <v>0.0</v>
      </c>
      <c r="Q81" s="120">
        <v>0.0</v>
      </c>
      <c r="R81" s="120">
        <v>0.0</v>
      </c>
      <c r="S81" s="120">
        <v>0.0</v>
      </c>
      <c r="T81" s="120">
        <v>0.0</v>
      </c>
      <c r="U81" s="120">
        <v>0.0</v>
      </c>
      <c r="V81" s="120">
        <v>0.0</v>
      </c>
      <c r="W81" s="120">
        <v>0.0</v>
      </c>
      <c r="X81" s="120">
        <v>0.0</v>
      </c>
      <c r="Y81" s="120">
        <v>0.0</v>
      </c>
      <c r="Z81" s="120">
        <v>0.0</v>
      </c>
      <c r="AA81" s="120">
        <v>0.0</v>
      </c>
      <c r="AB81" s="120">
        <v>0.0</v>
      </c>
      <c r="AC81" s="120">
        <v>0.0</v>
      </c>
      <c r="AD81" s="120">
        <v>0.0</v>
      </c>
      <c r="AE81" s="120">
        <v>0.0</v>
      </c>
      <c r="AF81" s="120">
        <v>0.0</v>
      </c>
      <c r="AG81" s="120">
        <v>0.0</v>
      </c>
      <c r="AH81" s="120">
        <v>0.0</v>
      </c>
      <c r="AI81" s="120">
        <v>0.0</v>
      </c>
      <c r="AJ81" s="120">
        <v>0.0</v>
      </c>
      <c r="AK81" s="120">
        <v>0.0</v>
      </c>
      <c r="AL81" s="120">
        <v>0.0</v>
      </c>
      <c r="AM81" s="120">
        <v>0.0</v>
      </c>
      <c r="AN81" s="120">
        <v>0.0</v>
      </c>
      <c r="AO81" s="120">
        <v>0.0</v>
      </c>
      <c r="AP81" s="120">
        <v>0.0</v>
      </c>
      <c r="AQ81" s="120">
        <v>0.0</v>
      </c>
      <c r="AR81" s="120">
        <v>0.0</v>
      </c>
      <c r="AS81" s="120">
        <v>0.0</v>
      </c>
      <c r="AT81" s="120">
        <v>0.0</v>
      </c>
      <c r="AU81" s="120">
        <v>0.0</v>
      </c>
      <c r="AV81" s="120">
        <v>0.0</v>
      </c>
      <c r="AW81" s="120">
        <v>0.0</v>
      </c>
      <c r="AX81" s="120">
        <v>0.0</v>
      </c>
      <c r="AY81" s="120">
        <v>0.0</v>
      </c>
      <c r="AZ81" s="120">
        <v>0.0</v>
      </c>
      <c r="BA81" s="120">
        <v>0.0</v>
      </c>
      <c r="BB81" s="120">
        <v>0.0</v>
      </c>
      <c r="BC81" s="120">
        <v>0.0</v>
      </c>
      <c r="BD81" s="120">
        <v>0.0</v>
      </c>
      <c r="BE81" s="120">
        <v>0.0</v>
      </c>
      <c r="BF81" s="120">
        <v>0.0</v>
      </c>
      <c r="BG81" s="120">
        <v>0.0</v>
      </c>
      <c r="BH81" s="120">
        <v>0.0</v>
      </c>
      <c r="BI81" s="120">
        <v>0.0</v>
      </c>
      <c r="BJ81" s="120">
        <v>0.0</v>
      </c>
      <c r="BK81" s="120">
        <v>0.0</v>
      </c>
      <c r="BL81" s="120">
        <v>0.0</v>
      </c>
      <c r="BM81" s="120">
        <v>0.0</v>
      </c>
      <c r="BN81" s="120">
        <v>0.0</v>
      </c>
      <c r="BO81" s="120">
        <v>0.0</v>
      </c>
      <c r="BP81" s="120">
        <v>0.0</v>
      </c>
      <c r="BQ81" s="120">
        <v>0.0</v>
      </c>
      <c r="BR81" s="120">
        <v>0.0</v>
      </c>
      <c r="BS81" s="120">
        <v>0.0</v>
      </c>
      <c r="BT81" s="120">
        <v>0.0</v>
      </c>
      <c r="BU81" s="120">
        <v>0.0</v>
      </c>
      <c r="BV81" s="120">
        <v>0.0</v>
      </c>
      <c r="BW81" s="120">
        <v>0.0</v>
      </c>
      <c r="BX81" s="120">
        <v>0.0</v>
      </c>
      <c r="BY81" s="120">
        <v>0.0</v>
      </c>
      <c r="BZ81" s="120">
        <v>0.0</v>
      </c>
      <c r="CA81" s="120">
        <v>0.0</v>
      </c>
      <c r="CB81" s="120">
        <v>0.0</v>
      </c>
      <c r="CC81" s="120">
        <v>0.0</v>
      </c>
      <c r="CD81" s="120">
        <v>0.0</v>
      </c>
      <c r="CE81" s="120">
        <v>0.0</v>
      </c>
      <c r="CF81" s="120">
        <v>0.0</v>
      </c>
      <c r="CG81" s="120">
        <v>0.0</v>
      </c>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121">
        <f t="shared" si="3"/>
        <v>0</v>
      </c>
    </row>
    <row r="82" ht="14.25" customHeight="1">
      <c r="A82" s="1">
        <f t="shared" si="5"/>
        <v>73</v>
      </c>
      <c r="B82" s="1" t="str">
        <f>IF('Club Roster-Directory'!B93="","",'Club Roster-Directory'!B93)</f>
        <v>Seung Mercury</v>
      </c>
      <c r="C82" s="61"/>
      <c r="D82" s="1" t="str">
        <f>IF('Club Roster-Directory'!K93="","",'Club Roster-Directory'!K93)</f>
        <v>Yes</v>
      </c>
      <c r="E82" s="35">
        <f t="shared" si="11"/>
        <v>0</v>
      </c>
      <c r="F82" s="120">
        <v>0.0</v>
      </c>
      <c r="G82" s="120">
        <v>0.0</v>
      </c>
      <c r="H82" s="120">
        <v>0.0</v>
      </c>
      <c r="I82" s="120">
        <v>0.0</v>
      </c>
      <c r="J82" s="120">
        <v>0.0</v>
      </c>
      <c r="K82" s="120">
        <v>0.0</v>
      </c>
      <c r="L82" s="120">
        <v>0.0</v>
      </c>
      <c r="M82" s="120">
        <v>0.0</v>
      </c>
      <c r="N82" s="120">
        <v>0.0</v>
      </c>
      <c r="O82" s="120">
        <v>0.0</v>
      </c>
      <c r="P82" s="120">
        <v>0.0</v>
      </c>
      <c r="Q82" s="120">
        <v>0.0</v>
      </c>
      <c r="R82" s="120">
        <v>0.0</v>
      </c>
      <c r="S82" s="120">
        <v>0.0</v>
      </c>
      <c r="T82" s="120">
        <v>0.0</v>
      </c>
      <c r="U82" s="120">
        <v>0.0</v>
      </c>
      <c r="V82" s="120">
        <v>0.0</v>
      </c>
      <c r="W82" s="120">
        <v>0.0</v>
      </c>
      <c r="X82" s="120">
        <v>0.0</v>
      </c>
      <c r="Y82" s="120">
        <v>0.0</v>
      </c>
      <c r="Z82" s="120">
        <v>0.0</v>
      </c>
      <c r="AA82" s="120">
        <v>0.0</v>
      </c>
      <c r="AB82" s="120">
        <v>0.0</v>
      </c>
      <c r="AC82" s="120">
        <v>0.0</v>
      </c>
      <c r="AD82" s="120">
        <v>0.0</v>
      </c>
      <c r="AE82" s="120">
        <v>0.0</v>
      </c>
      <c r="AF82" s="120">
        <v>0.0</v>
      </c>
      <c r="AG82" s="120">
        <v>0.0</v>
      </c>
      <c r="AH82" s="120">
        <v>0.0</v>
      </c>
      <c r="AI82" s="120">
        <v>0.0</v>
      </c>
      <c r="AJ82" s="120">
        <v>0.0</v>
      </c>
      <c r="AK82" s="120">
        <v>0.0</v>
      </c>
      <c r="AL82" s="120">
        <v>0.0</v>
      </c>
      <c r="AM82" s="120">
        <v>0.0</v>
      </c>
      <c r="AN82" s="120">
        <v>0.0</v>
      </c>
      <c r="AO82" s="120">
        <v>0.0</v>
      </c>
      <c r="AP82" s="120">
        <v>0.0</v>
      </c>
      <c r="AQ82" s="120">
        <v>0.0</v>
      </c>
      <c r="AR82" s="120">
        <v>0.0</v>
      </c>
      <c r="AS82" s="120">
        <v>0.0</v>
      </c>
      <c r="AT82" s="120">
        <v>0.0</v>
      </c>
      <c r="AU82" s="120">
        <v>0.0</v>
      </c>
      <c r="AV82" s="120">
        <v>0.0</v>
      </c>
      <c r="AW82" s="120">
        <v>0.0</v>
      </c>
      <c r="AX82" s="120">
        <v>0.0</v>
      </c>
      <c r="AY82" s="120">
        <v>0.0</v>
      </c>
      <c r="AZ82" s="120">
        <v>0.0</v>
      </c>
      <c r="BA82" s="120">
        <v>0.0</v>
      </c>
      <c r="BB82" s="120">
        <v>0.0</v>
      </c>
      <c r="BC82" s="120">
        <v>0.0</v>
      </c>
      <c r="BD82" s="120">
        <v>0.0</v>
      </c>
      <c r="BE82" s="120">
        <v>0.0</v>
      </c>
      <c r="BF82" s="120">
        <v>0.0</v>
      </c>
      <c r="BG82" s="120">
        <v>0.0</v>
      </c>
      <c r="BH82" s="120">
        <v>0.0</v>
      </c>
      <c r="BI82" s="120">
        <v>0.0</v>
      </c>
      <c r="BJ82" s="120">
        <v>0.0</v>
      </c>
      <c r="BK82" s="120">
        <v>0.0</v>
      </c>
      <c r="BL82" s="120">
        <v>0.0</v>
      </c>
      <c r="BM82" s="120">
        <v>0.0</v>
      </c>
      <c r="BN82" s="120">
        <v>0.0</v>
      </c>
      <c r="BO82" s="120">
        <v>0.0</v>
      </c>
      <c r="BP82" s="120">
        <v>0.0</v>
      </c>
      <c r="BQ82" s="120">
        <v>0.0</v>
      </c>
      <c r="BR82" s="120">
        <v>0.0</v>
      </c>
      <c r="BS82" s="120">
        <v>0.0</v>
      </c>
      <c r="BT82" s="120">
        <v>0.0</v>
      </c>
      <c r="BU82" s="120">
        <v>0.0</v>
      </c>
      <c r="BV82" s="120">
        <v>0.0</v>
      </c>
      <c r="BW82" s="120">
        <v>0.0</v>
      </c>
      <c r="BX82" s="120">
        <v>0.0</v>
      </c>
      <c r="BY82" s="120">
        <v>0.0</v>
      </c>
      <c r="BZ82" s="120">
        <v>0.0</v>
      </c>
      <c r="CA82" s="120">
        <v>0.0</v>
      </c>
      <c r="CB82" s="120">
        <v>0.0</v>
      </c>
      <c r="CC82" s="120">
        <v>0.0</v>
      </c>
      <c r="CD82" s="120">
        <v>0.0</v>
      </c>
      <c r="CE82" s="120">
        <v>0.0</v>
      </c>
      <c r="CF82" s="120">
        <v>0.0</v>
      </c>
      <c r="CG82" s="120">
        <v>0.0</v>
      </c>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121">
        <f t="shared" si="3"/>
        <v>0</v>
      </c>
    </row>
    <row r="83" ht="14.25" customHeight="1">
      <c r="A83" s="1">
        <f t="shared" si="5"/>
        <v>74</v>
      </c>
      <c r="B83" s="1" t="str">
        <f>IF('Club Roster-Directory'!B94="","",'Club Roster-Directory'!B94)</f>
        <v>Silverio Gustabo</v>
      </c>
      <c r="C83" s="61"/>
      <c r="D83" s="1" t="str">
        <f>IF('Club Roster-Directory'!K94="","",'Club Roster-Directory'!K94)</f>
        <v>Yes</v>
      </c>
      <c r="E83" s="35">
        <f t="shared" si="11"/>
        <v>0</v>
      </c>
      <c r="F83" s="120">
        <v>0.0</v>
      </c>
      <c r="G83" s="120">
        <v>0.0</v>
      </c>
      <c r="H83" s="120">
        <v>0.0</v>
      </c>
      <c r="I83" s="120">
        <v>0.0</v>
      </c>
      <c r="J83" s="120">
        <v>0.0</v>
      </c>
      <c r="K83" s="120">
        <v>0.0</v>
      </c>
      <c r="L83" s="120">
        <v>0.0</v>
      </c>
      <c r="M83" s="21">
        <v>0.0</v>
      </c>
      <c r="N83" s="21">
        <v>0.0</v>
      </c>
      <c r="O83" s="21">
        <v>0.0</v>
      </c>
      <c r="P83" s="120">
        <v>0.0</v>
      </c>
      <c r="Q83" s="120">
        <v>0.0</v>
      </c>
      <c r="R83" s="120">
        <v>0.0</v>
      </c>
      <c r="S83" s="120">
        <v>0.0</v>
      </c>
      <c r="T83" s="120">
        <v>0.0</v>
      </c>
      <c r="U83" s="120">
        <v>0.0</v>
      </c>
      <c r="V83" s="120">
        <v>0.0</v>
      </c>
      <c r="W83" s="120">
        <v>0.0</v>
      </c>
      <c r="X83" s="120">
        <v>0.0</v>
      </c>
      <c r="Y83" s="120">
        <v>0.0</v>
      </c>
      <c r="Z83" s="120">
        <v>0.0</v>
      </c>
      <c r="AA83" s="120">
        <v>0.0</v>
      </c>
      <c r="AB83" s="120">
        <v>0.0</v>
      </c>
      <c r="AC83" s="120">
        <v>0.0</v>
      </c>
      <c r="AD83" s="120">
        <v>0.0</v>
      </c>
      <c r="AE83" s="120">
        <v>0.0</v>
      </c>
      <c r="AF83" s="120">
        <v>0.0</v>
      </c>
      <c r="AG83" s="120">
        <v>0.0</v>
      </c>
      <c r="AH83" s="120">
        <v>0.0</v>
      </c>
      <c r="AI83" s="120">
        <v>0.0</v>
      </c>
      <c r="AJ83" s="120">
        <v>0.0</v>
      </c>
      <c r="AK83" s="120">
        <v>0.0</v>
      </c>
      <c r="AL83" s="120">
        <v>0.0</v>
      </c>
      <c r="AM83" s="120">
        <v>0.0</v>
      </c>
      <c r="AN83" s="120">
        <v>0.0</v>
      </c>
      <c r="AO83" s="120">
        <v>0.0</v>
      </c>
      <c r="AP83" s="120">
        <v>0.0</v>
      </c>
      <c r="AQ83" s="120">
        <v>0.0</v>
      </c>
      <c r="AR83" s="120">
        <v>0.0</v>
      </c>
      <c r="AS83" s="120">
        <v>0.0</v>
      </c>
      <c r="AT83" s="120">
        <v>0.0</v>
      </c>
      <c r="AU83" s="120">
        <v>0.0</v>
      </c>
      <c r="AV83" s="120">
        <v>0.0</v>
      </c>
      <c r="AW83" s="120">
        <v>0.0</v>
      </c>
      <c r="AX83" s="120">
        <v>0.0</v>
      </c>
      <c r="AY83" s="120">
        <v>0.0</v>
      </c>
      <c r="AZ83" s="120">
        <v>0.0</v>
      </c>
      <c r="BA83" s="120">
        <v>0.0</v>
      </c>
      <c r="BB83" s="120">
        <v>0.0</v>
      </c>
      <c r="BC83" s="120">
        <v>0.0</v>
      </c>
      <c r="BD83" s="120">
        <v>0.0</v>
      </c>
      <c r="BE83" s="120">
        <v>0.0</v>
      </c>
      <c r="BF83" s="120">
        <v>0.0</v>
      </c>
      <c r="BG83" s="120">
        <v>0.0</v>
      </c>
      <c r="BH83" s="120">
        <v>0.0</v>
      </c>
      <c r="BI83" s="120">
        <v>0.0</v>
      </c>
      <c r="BJ83" s="120">
        <v>0.0</v>
      </c>
      <c r="BK83" s="120">
        <v>0.0</v>
      </c>
      <c r="BL83" s="120">
        <v>0.0</v>
      </c>
      <c r="BM83" s="120">
        <v>0.0</v>
      </c>
      <c r="BN83" s="120">
        <v>0.0</v>
      </c>
      <c r="BO83" s="120">
        <v>0.0</v>
      </c>
      <c r="BP83" s="120">
        <v>0.0</v>
      </c>
      <c r="BQ83" s="120">
        <v>0.0</v>
      </c>
      <c r="BR83" s="120">
        <v>0.0</v>
      </c>
      <c r="BS83" s="120">
        <v>0.0</v>
      </c>
      <c r="BT83" s="120">
        <v>0.0</v>
      </c>
      <c r="BU83" s="120">
        <v>0.0</v>
      </c>
      <c r="BV83" s="120">
        <v>0.0</v>
      </c>
      <c r="BW83" s="120">
        <v>0.0</v>
      </c>
      <c r="BX83" s="120">
        <v>0.0</v>
      </c>
      <c r="BY83" s="120">
        <v>0.0</v>
      </c>
      <c r="BZ83" s="120">
        <v>0.0</v>
      </c>
      <c r="CA83" s="120">
        <v>0.0</v>
      </c>
      <c r="CB83" s="120">
        <v>0.0</v>
      </c>
      <c r="CC83" s="120">
        <v>0.0</v>
      </c>
      <c r="CD83" s="120">
        <v>0.0</v>
      </c>
      <c r="CE83" s="120">
        <v>0.0</v>
      </c>
      <c r="CF83" s="120">
        <v>0.0</v>
      </c>
      <c r="CG83" s="120">
        <v>0.0</v>
      </c>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121">
        <f t="shared" si="3"/>
        <v>0</v>
      </c>
    </row>
    <row r="84" ht="14.25" customHeight="1">
      <c r="A84" s="1">
        <f t="shared" si="5"/>
        <v>75</v>
      </c>
      <c r="B84" s="1" t="str">
        <f>IF('Club Roster-Directory'!B95="","",'Club Roster-Directory'!B95)</f>
        <v>Soeung Paousim</v>
      </c>
      <c r="C84" s="61"/>
      <c r="D84" s="1" t="str">
        <f>IF('Club Roster-Directory'!K99="","",'Club Roster-Directory'!K99)</f>
        <v>Yes</v>
      </c>
      <c r="E84" s="35">
        <f t="shared" si="11"/>
        <v>4</v>
      </c>
      <c r="F84" s="120">
        <v>0.0</v>
      </c>
      <c r="G84" s="120">
        <v>0.0</v>
      </c>
      <c r="H84" s="120">
        <v>0.0</v>
      </c>
      <c r="I84" s="120">
        <v>0.0</v>
      </c>
      <c r="J84" s="120">
        <v>0.0</v>
      </c>
      <c r="K84" s="120">
        <v>0.0</v>
      </c>
      <c r="L84" s="120">
        <v>0.0</v>
      </c>
      <c r="M84" s="21">
        <v>0.0</v>
      </c>
      <c r="N84" s="21">
        <v>0.0</v>
      </c>
      <c r="O84" s="21">
        <v>0.0</v>
      </c>
      <c r="P84" s="120">
        <v>0.0</v>
      </c>
      <c r="Q84" s="120">
        <v>0.0</v>
      </c>
      <c r="R84" s="120">
        <v>0.0</v>
      </c>
      <c r="S84" s="120">
        <v>0.0</v>
      </c>
      <c r="T84" s="120">
        <v>0.0</v>
      </c>
      <c r="U84" s="120">
        <v>0.0</v>
      </c>
      <c r="V84" s="120">
        <v>0.0</v>
      </c>
      <c r="W84" s="120">
        <v>0.0</v>
      </c>
      <c r="X84" s="120">
        <v>0.0</v>
      </c>
      <c r="Y84" s="120">
        <v>0.0</v>
      </c>
      <c r="Z84" s="120">
        <v>0.0</v>
      </c>
      <c r="AA84" s="120">
        <v>0.0</v>
      </c>
      <c r="AB84" s="120">
        <v>0.0</v>
      </c>
      <c r="AC84" s="120">
        <v>0.0</v>
      </c>
      <c r="AD84" s="120">
        <v>0.0</v>
      </c>
      <c r="AE84" s="120">
        <v>0.0</v>
      </c>
      <c r="AF84" s="120">
        <v>0.0</v>
      </c>
      <c r="AG84" s="120">
        <v>0.0</v>
      </c>
      <c r="AH84" s="120">
        <v>0.0</v>
      </c>
      <c r="AI84" s="120">
        <v>0.0</v>
      </c>
      <c r="AJ84" s="120">
        <v>0.0</v>
      </c>
      <c r="AK84" s="120">
        <v>0.0</v>
      </c>
      <c r="AL84" s="120">
        <v>0.0</v>
      </c>
      <c r="AM84" s="120">
        <v>0.0</v>
      </c>
      <c r="AN84" s="120">
        <v>0.0</v>
      </c>
      <c r="AO84" s="120">
        <v>0.0</v>
      </c>
      <c r="AP84" s="120">
        <v>0.0</v>
      </c>
      <c r="AQ84" s="120">
        <v>0.0</v>
      </c>
      <c r="AR84" s="120">
        <v>0.0</v>
      </c>
      <c r="AS84" s="120">
        <v>0.0</v>
      </c>
      <c r="AT84" s="120">
        <v>0.0</v>
      </c>
      <c r="AU84" s="120">
        <v>0.0</v>
      </c>
      <c r="AV84" s="120">
        <v>0.0</v>
      </c>
      <c r="AW84" s="120">
        <v>0.0</v>
      </c>
      <c r="AX84" s="120">
        <v>0.0</v>
      </c>
      <c r="AY84" s="120">
        <v>0.0</v>
      </c>
      <c r="AZ84" s="120">
        <v>0.0</v>
      </c>
      <c r="BA84" s="120">
        <v>0.0</v>
      </c>
      <c r="BB84" s="120">
        <v>0.0</v>
      </c>
      <c r="BC84" s="120">
        <v>0.0</v>
      </c>
      <c r="BD84" s="120">
        <v>0.0</v>
      </c>
      <c r="BE84" s="120">
        <v>0.0</v>
      </c>
      <c r="BF84" s="120">
        <v>0.0</v>
      </c>
      <c r="BG84" s="120">
        <v>0.0</v>
      </c>
      <c r="BH84" s="120">
        <v>0.0</v>
      </c>
      <c r="BI84" s="120">
        <v>0.0</v>
      </c>
      <c r="BJ84" s="120">
        <v>0.0</v>
      </c>
      <c r="BK84" s="120">
        <v>0.0</v>
      </c>
      <c r="BL84" s="120">
        <v>4.0</v>
      </c>
      <c r="BM84" s="120">
        <v>0.0</v>
      </c>
      <c r="BN84" s="120">
        <v>0.0</v>
      </c>
      <c r="BO84" s="120">
        <v>0.0</v>
      </c>
      <c r="BP84" s="120">
        <v>0.0</v>
      </c>
      <c r="BQ84" s="120">
        <v>0.0</v>
      </c>
      <c r="BR84" s="120">
        <v>0.0</v>
      </c>
      <c r="BS84" s="120">
        <v>0.0</v>
      </c>
      <c r="BT84" s="120">
        <v>0.0</v>
      </c>
      <c r="BU84" s="120">
        <v>0.0</v>
      </c>
      <c r="BV84" s="120">
        <v>0.0</v>
      </c>
      <c r="BW84" s="120">
        <v>0.0</v>
      </c>
      <c r="BX84" s="120">
        <v>0.0</v>
      </c>
      <c r="BY84" s="120">
        <v>0.0</v>
      </c>
      <c r="BZ84" s="120">
        <v>0.0</v>
      </c>
      <c r="CA84" s="120">
        <v>0.0</v>
      </c>
      <c r="CB84" s="120">
        <v>0.0</v>
      </c>
      <c r="CC84" s="120">
        <v>0.0</v>
      </c>
      <c r="CD84" s="120">
        <v>0.0</v>
      </c>
      <c r="CE84" s="120">
        <v>0.0</v>
      </c>
      <c r="CF84" s="120">
        <v>0.0</v>
      </c>
      <c r="CG84" s="120">
        <v>0.0</v>
      </c>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121">
        <f t="shared" si="3"/>
        <v>4</v>
      </c>
    </row>
    <row r="85" ht="14.25" customHeight="1">
      <c r="A85" s="1">
        <f t="shared" si="5"/>
        <v>76</v>
      </c>
      <c r="B85" s="1" t="str">
        <f>IF('Club Roster-Directory'!B96="","",'Club Roster-Directory'!B96)</f>
        <v>Soliven Dianne</v>
      </c>
      <c r="C85" s="61"/>
      <c r="D85" s="1" t="str">
        <f>IF('Club Roster-Directory'!K100="","",'Club Roster-Directory'!K100)</f>
        <v>Yes</v>
      </c>
      <c r="E85" s="35">
        <f t="shared" si="11"/>
        <v>21</v>
      </c>
      <c r="F85" s="120">
        <v>0.0</v>
      </c>
      <c r="G85" s="120">
        <v>0.0</v>
      </c>
      <c r="H85" s="120">
        <v>0.0</v>
      </c>
      <c r="I85" s="120">
        <v>0.0</v>
      </c>
      <c r="J85" s="120">
        <v>0.0</v>
      </c>
      <c r="K85" s="120">
        <v>0.0</v>
      </c>
      <c r="L85" s="120">
        <v>0.0</v>
      </c>
      <c r="M85" s="21">
        <v>0.0</v>
      </c>
      <c r="N85" s="21">
        <v>0.0</v>
      </c>
      <c r="O85" s="21">
        <v>0.0</v>
      </c>
      <c r="P85" s="120">
        <v>0.0</v>
      </c>
      <c r="Q85" s="120">
        <v>0.0</v>
      </c>
      <c r="R85" s="120">
        <v>0.0</v>
      </c>
      <c r="S85" s="120">
        <v>0.0</v>
      </c>
      <c r="T85" s="120">
        <v>0.0</v>
      </c>
      <c r="U85" s="120">
        <v>0.0</v>
      </c>
      <c r="V85" s="120">
        <v>0.0</v>
      </c>
      <c r="W85" s="120">
        <v>0.0</v>
      </c>
      <c r="X85" s="120">
        <v>0.0</v>
      </c>
      <c r="Y85" s="120">
        <v>0.0</v>
      </c>
      <c r="Z85" s="120">
        <v>0.0</v>
      </c>
      <c r="AA85" s="120">
        <v>0.0</v>
      </c>
      <c r="AB85" s="120">
        <v>0.0</v>
      </c>
      <c r="AC85" s="120">
        <v>0.0</v>
      </c>
      <c r="AD85" s="120">
        <v>0.0</v>
      </c>
      <c r="AE85" s="120">
        <v>0.0</v>
      </c>
      <c r="AF85" s="120">
        <v>0.0</v>
      </c>
      <c r="AG85" s="120">
        <v>0.0</v>
      </c>
      <c r="AH85" s="120">
        <v>0.0</v>
      </c>
      <c r="AI85" s="120">
        <v>0.0</v>
      </c>
      <c r="AJ85" s="120">
        <v>0.0</v>
      </c>
      <c r="AK85" s="120">
        <v>0.0</v>
      </c>
      <c r="AL85" s="120">
        <v>0.0</v>
      </c>
      <c r="AM85" s="120">
        <v>0.0</v>
      </c>
      <c r="AN85" s="120">
        <v>0.0</v>
      </c>
      <c r="AO85" s="120">
        <v>0.0</v>
      </c>
      <c r="AP85" s="120">
        <v>0.0</v>
      </c>
      <c r="AQ85" s="120">
        <v>0.0</v>
      </c>
      <c r="AR85" s="120">
        <v>0.0</v>
      </c>
      <c r="AS85" s="120">
        <v>0.0</v>
      </c>
      <c r="AT85" s="120">
        <v>0.0</v>
      </c>
      <c r="AU85" s="120">
        <v>0.0</v>
      </c>
      <c r="AV85" s="120">
        <v>0.0</v>
      </c>
      <c r="AW85" s="120">
        <v>0.0</v>
      </c>
      <c r="AX85" s="120">
        <v>0.0</v>
      </c>
      <c r="AY85" s="120">
        <v>0.0</v>
      </c>
      <c r="AZ85" s="120">
        <v>0.0</v>
      </c>
      <c r="BA85" s="120">
        <v>0.0</v>
      </c>
      <c r="BB85" s="120">
        <v>0.0</v>
      </c>
      <c r="BC85" s="120">
        <v>0.0</v>
      </c>
      <c r="BD85" s="120">
        <v>0.0</v>
      </c>
      <c r="BE85" s="120">
        <v>4.0</v>
      </c>
      <c r="BF85" s="120">
        <v>0.0</v>
      </c>
      <c r="BG85" s="120">
        <v>0.0</v>
      </c>
      <c r="BH85" s="120">
        <v>0.0</v>
      </c>
      <c r="BI85" s="120">
        <v>0.0</v>
      </c>
      <c r="BJ85" s="120">
        <v>0.0</v>
      </c>
      <c r="BK85" s="120">
        <v>8.5</v>
      </c>
      <c r="BL85" s="120">
        <v>0.0</v>
      </c>
      <c r="BM85" s="120">
        <v>0.0</v>
      </c>
      <c r="BN85" s="120">
        <v>0.0</v>
      </c>
      <c r="BO85" s="120">
        <v>0.0</v>
      </c>
      <c r="BP85" s="120">
        <v>0.0</v>
      </c>
      <c r="BQ85" s="120">
        <v>0.0</v>
      </c>
      <c r="BR85" s="120">
        <v>0.0</v>
      </c>
      <c r="BS85" s="120">
        <v>0.0</v>
      </c>
      <c r="BT85" s="120">
        <v>1.5</v>
      </c>
      <c r="BU85" s="120">
        <v>0.0</v>
      </c>
      <c r="BV85" s="120">
        <v>0.0</v>
      </c>
      <c r="BW85" s="120">
        <v>0.0</v>
      </c>
      <c r="BX85" s="120">
        <v>0.0</v>
      </c>
      <c r="BY85" s="120">
        <v>0.0</v>
      </c>
      <c r="BZ85" s="120">
        <v>0.0</v>
      </c>
      <c r="CA85" s="120">
        <v>0.0</v>
      </c>
      <c r="CB85" s="120">
        <v>0.0</v>
      </c>
      <c r="CC85" s="120">
        <v>0.0</v>
      </c>
      <c r="CD85" s="120">
        <v>0.0</v>
      </c>
      <c r="CE85" s="120">
        <v>7.0</v>
      </c>
      <c r="CF85" s="120">
        <v>0.0</v>
      </c>
      <c r="CG85" s="120">
        <v>0.0</v>
      </c>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121">
        <f t="shared" si="3"/>
        <v>21</v>
      </c>
    </row>
    <row r="86" ht="14.25" customHeight="1">
      <c r="A86" s="1">
        <f t="shared" si="5"/>
        <v>77</v>
      </c>
      <c r="B86" s="1" t="str">
        <f>IF('Club Roster-Directory'!B97="","",'Club Roster-Directory'!B97)</f>
        <v>Tabaco Wisher</v>
      </c>
      <c r="C86" s="61"/>
      <c r="D86" s="1" t="str">
        <f>IF('Club Roster-Directory'!K101="","",'Club Roster-Directory'!K101)</f>
        <v>Yes</v>
      </c>
      <c r="E86" s="35">
        <f t="shared" si="11"/>
        <v>8.5</v>
      </c>
      <c r="F86" s="120">
        <v>0.0</v>
      </c>
      <c r="G86" s="120">
        <v>0.0</v>
      </c>
      <c r="H86" s="120">
        <v>0.0</v>
      </c>
      <c r="I86" s="120">
        <v>0.0</v>
      </c>
      <c r="J86" s="120">
        <v>0.0</v>
      </c>
      <c r="K86" s="120">
        <v>0.0</v>
      </c>
      <c r="L86" s="120">
        <v>0.0</v>
      </c>
      <c r="M86" s="21">
        <v>0.0</v>
      </c>
      <c r="N86" s="21">
        <v>0.0</v>
      </c>
      <c r="O86" s="21">
        <v>0.0</v>
      </c>
      <c r="P86" s="120">
        <v>0.0</v>
      </c>
      <c r="Q86" s="120">
        <v>0.0</v>
      </c>
      <c r="R86" s="120">
        <v>0.0</v>
      </c>
      <c r="S86" s="120">
        <v>0.0</v>
      </c>
      <c r="T86" s="120">
        <v>0.0</v>
      </c>
      <c r="U86" s="120">
        <v>0.0</v>
      </c>
      <c r="V86" s="120">
        <v>0.0</v>
      </c>
      <c r="W86" s="120">
        <v>0.0</v>
      </c>
      <c r="X86" s="120">
        <v>0.0</v>
      </c>
      <c r="Y86" s="120">
        <v>0.0</v>
      </c>
      <c r="Z86" s="120">
        <v>0.0</v>
      </c>
      <c r="AA86" s="120">
        <v>0.0</v>
      </c>
      <c r="AB86" s="120">
        <v>0.0</v>
      </c>
      <c r="AC86" s="120">
        <v>0.0</v>
      </c>
      <c r="AD86" s="120">
        <v>0.0</v>
      </c>
      <c r="AE86" s="120">
        <v>0.0</v>
      </c>
      <c r="AF86" s="120">
        <v>0.0</v>
      </c>
      <c r="AG86" s="120">
        <v>0.0</v>
      </c>
      <c r="AH86" s="120">
        <v>0.0</v>
      </c>
      <c r="AI86" s="120">
        <v>0.0</v>
      </c>
      <c r="AJ86" s="120">
        <v>0.0</v>
      </c>
      <c r="AK86" s="120">
        <v>0.0</v>
      </c>
      <c r="AL86" s="120">
        <v>0.0</v>
      </c>
      <c r="AM86" s="120">
        <v>0.0</v>
      </c>
      <c r="AN86" s="120">
        <v>0.0</v>
      </c>
      <c r="AO86" s="120">
        <v>0.0</v>
      </c>
      <c r="AP86" s="120">
        <v>0.0</v>
      </c>
      <c r="AQ86" s="120">
        <v>0.0</v>
      </c>
      <c r="AR86" s="120">
        <v>0.0</v>
      </c>
      <c r="AS86" s="120">
        <v>0.0</v>
      </c>
      <c r="AT86" s="120">
        <v>0.0</v>
      </c>
      <c r="AU86" s="120">
        <v>0.0</v>
      </c>
      <c r="AV86" s="120">
        <v>0.0</v>
      </c>
      <c r="AW86" s="120">
        <v>0.0</v>
      </c>
      <c r="AX86" s="120">
        <v>0.0</v>
      </c>
      <c r="AY86" s="120">
        <v>0.0</v>
      </c>
      <c r="AZ86" s="120">
        <v>0.0</v>
      </c>
      <c r="BA86" s="120">
        <v>0.0</v>
      </c>
      <c r="BB86" s="120">
        <v>0.0</v>
      </c>
      <c r="BC86" s="120">
        <v>1.5</v>
      </c>
      <c r="BD86" s="120">
        <v>0.0</v>
      </c>
      <c r="BE86" s="120">
        <v>0.0</v>
      </c>
      <c r="BF86" s="120">
        <v>0.0</v>
      </c>
      <c r="BG86" s="120">
        <v>0.0</v>
      </c>
      <c r="BH86" s="120">
        <v>0.0</v>
      </c>
      <c r="BI86" s="120">
        <v>4.0</v>
      </c>
      <c r="BJ86" s="120">
        <v>3.0</v>
      </c>
      <c r="BK86" s="120">
        <v>0.0</v>
      </c>
      <c r="BL86" s="120">
        <v>0.0</v>
      </c>
      <c r="BM86" s="120">
        <v>0.0</v>
      </c>
      <c r="BN86" s="120">
        <v>0.0</v>
      </c>
      <c r="BO86" s="120">
        <v>0.0</v>
      </c>
      <c r="BP86" s="120">
        <v>0.0</v>
      </c>
      <c r="BQ86" s="120">
        <v>0.0</v>
      </c>
      <c r="BR86" s="120">
        <v>0.0</v>
      </c>
      <c r="BS86" s="120">
        <v>0.0</v>
      </c>
      <c r="BT86" s="120">
        <v>0.0</v>
      </c>
      <c r="BU86" s="120">
        <v>0.0</v>
      </c>
      <c r="BV86" s="120">
        <v>0.0</v>
      </c>
      <c r="BW86" s="120">
        <v>0.0</v>
      </c>
      <c r="BX86" s="120">
        <v>0.0</v>
      </c>
      <c r="BY86" s="120">
        <v>0.0</v>
      </c>
      <c r="BZ86" s="120">
        <v>0.0</v>
      </c>
      <c r="CA86" s="120">
        <v>0.0</v>
      </c>
      <c r="CB86" s="120">
        <v>0.0</v>
      </c>
      <c r="CC86" s="120">
        <v>0.0</v>
      </c>
      <c r="CD86" s="120">
        <v>0.0</v>
      </c>
      <c r="CE86" s="120">
        <v>0.0</v>
      </c>
      <c r="CF86" s="120">
        <v>0.0</v>
      </c>
      <c r="CG86" s="120">
        <v>0.0</v>
      </c>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121">
        <f t="shared" si="3"/>
        <v>8.5</v>
      </c>
    </row>
    <row r="87" ht="14.25" customHeight="1">
      <c r="A87" s="1">
        <f t="shared" si="5"/>
        <v>78</v>
      </c>
      <c r="B87" s="1" t="str">
        <f>IF('Club Roster-Directory'!B98="","",'Club Roster-Directory'!B98)</f>
        <v>Thao Choua</v>
      </c>
      <c r="C87" s="61"/>
      <c r="D87" s="1" t="str">
        <f>IF('Club Roster-Directory'!K102="","",'Club Roster-Directory'!K102)</f>
        <v>Yes</v>
      </c>
      <c r="E87" s="35">
        <f t="shared" si="11"/>
        <v>15</v>
      </c>
      <c r="F87" s="120">
        <v>0.0</v>
      </c>
      <c r="G87" s="120">
        <v>0.0</v>
      </c>
      <c r="H87" s="120">
        <v>0.0</v>
      </c>
      <c r="I87" s="120">
        <v>0.0</v>
      </c>
      <c r="J87" s="120">
        <v>0.0</v>
      </c>
      <c r="K87" s="120">
        <v>0.0</v>
      </c>
      <c r="L87" s="120">
        <v>0.0</v>
      </c>
      <c r="M87" s="21">
        <v>0.0</v>
      </c>
      <c r="N87" s="21">
        <v>0.0</v>
      </c>
      <c r="O87" s="21">
        <v>0.0</v>
      </c>
      <c r="P87" s="120">
        <v>0.0</v>
      </c>
      <c r="Q87" s="120">
        <v>0.0</v>
      </c>
      <c r="R87" s="120">
        <v>0.0</v>
      </c>
      <c r="S87" s="120">
        <v>0.0</v>
      </c>
      <c r="T87" s="120">
        <v>0.0</v>
      </c>
      <c r="U87" s="120">
        <v>0.0</v>
      </c>
      <c r="V87" s="120">
        <v>0.0</v>
      </c>
      <c r="W87" s="120">
        <v>0.0</v>
      </c>
      <c r="X87" s="120">
        <v>0.0</v>
      </c>
      <c r="Y87" s="120">
        <v>0.0</v>
      </c>
      <c r="Z87" s="120">
        <v>0.0</v>
      </c>
      <c r="AA87" s="120">
        <v>0.0</v>
      </c>
      <c r="AB87" s="120">
        <v>0.0</v>
      </c>
      <c r="AC87" s="120">
        <v>0.0</v>
      </c>
      <c r="AD87" s="120">
        <v>0.0</v>
      </c>
      <c r="AE87" s="120">
        <v>0.0</v>
      </c>
      <c r="AF87" s="120">
        <v>0.0</v>
      </c>
      <c r="AG87" s="120">
        <v>0.0</v>
      </c>
      <c r="AH87" s="120">
        <v>0.0</v>
      </c>
      <c r="AI87" s="120">
        <v>0.0</v>
      </c>
      <c r="AJ87" s="120">
        <v>0.0</v>
      </c>
      <c r="AK87" s="120">
        <v>0.0</v>
      </c>
      <c r="AL87" s="120">
        <v>0.0</v>
      </c>
      <c r="AM87" s="120">
        <v>0.0</v>
      </c>
      <c r="AN87" s="120">
        <v>0.0</v>
      </c>
      <c r="AO87" s="120">
        <v>0.0</v>
      </c>
      <c r="AP87" s="120">
        <v>0.0</v>
      </c>
      <c r="AQ87" s="120">
        <v>0.0</v>
      </c>
      <c r="AR87" s="120">
        <v>0.0</v>
      </c>
      <c r="AS87" s="120">
        <v>0.0</v>
      </c>
      <c r="AT87" s="120">
        <v>0.0</v>
      </c>
      <c r="AU87" s="120">
        <v>0.0</v>
      </c>
      <c r="AV87" s="120">
        <v>0.0</v>
      </c>
      <c r="AW87" s="120">
        <v>0.0</v>
      </c>
      <c r="AX87" s="120">
        <v>0.0</v>
      </c>
      <c r="AY87" s="120">
        <v>0.0</v>
      </c>
      <c r="AZ87" s="120">
        <v>0.0</v>
      </c>
      <c r="BA87" s="120">
        <v>0.0</v>
      </c>
      <c r="BB87" s="120">
        <v>0.0</v>
      </c>
      <c r="BC87" s="120">
        <v>0.0</v>
      </c>
      <c r="BD87" s="120">
        <v>0.0</v>
      </c>
      <c r="BE87" s="120">
        <v>4.0</v>
      </c>
      <c r="BF87" s="120">
        <v>0.0</v>
      </c>
      <c r="BG87" s="120">
        <v>0.0</v>
      </c>
      <c r="BH87" s="120">
        <v>0.0</v>
      </c>
      <c r="BI87" s="120">
        <v>0.0</v>
      </c>
      <c r="BJ87" s="120">
        <v>0.0</v>
      </c>
      <c r="BK87" s="120">
        <v>0.0</v>
      </c>
      <c r="BL87" s="120">
        <v>0.0</v>
      </c>
      <c r="BM87" s="120">
        <v>0.0</v>
      </c>
      <c r="BN87" s="120">
        <v>0.0</v>
      </c>
      <c r="BO87" s="120">
        <v>0.0</v>
      </c>
      <c r="BP87" s="120">
        <v>0.0</v>
      </c>
      <c r="BQ87" s="120">
        <v>0.0</v>
      </c>
      <c r="BR87" s="120">
        <v>0.0</v>
      </c>
      <c r="BS87" s="120">
        <v>0.0</v>
      </c>
      <c r="BT87" s="120">
        <v>0.0</v>
      </c>
      <c r="BU87" s="120">
        <v>0.0</v>
      </c>
      <c r="BV87" s="120">
        <v>0.0</v>
      </c>
      <c r="BW87" s="120">
        <v>0.0</v>
      </c>
      <c r="BX87" s="120">
        <v>0.0</v>
      </c>
      <c r="BY87" s="120">
        <v>0.0</v>
      </c>
      <c r="BZ87" s="120">
        <v>0.0</v>
      </c>
      <c r="CA87" s="120">
        <v>0.0</v>
      </c>
      <c r="CB87" s="120">
        <v>0.0</v>
      </c>
      <c r="CC87" s="120">
        <v>0.0</v>
      </c>
      <c r="CD87" s="120">
        <v>0.0</v>
      </c>
      <c r="CE87" s="120">
        <v>7.0</v>
      </c>
      <c r="CF87" s="120">
        <v>0.0</v>
      </c>
      <c r="CG87" s="120">
        <v>4.0</v>
      </c>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121">
        <f t="shared" si="3"/>
        <v>15</v>
      </c>
    </row>
    <row r="88" ht="14.25" customHeight="1">
      <c r="A88" s="1">
        <f t="shared" si="5"/>
        <v>79</v>
      </c>
      <c r="B88" s="1" t="str">
        <f>IF('Club Roster-Directory'!B99="","",'Club Roster-Directory'!B99)</f>
        <v>Tongco Aidan</v>
      </c>
      <c r="C88" s="61"/>
      <c r="D88" s="1" t="str">
        <f>IF('Club Roster-Directory'!K104="","",'Club Roster-Directory'!K104)</f>
        <v>Yes</v>
      </c>
      <c r="E88" s="35">
        <f t="shared" si="11"/>
        <v>5.5</v>
      </c>
      <c r="F88" s="120">
        <v>0.0</v>
      </c>
      <c r="G88" s="120">
        <v>0.0</v>
      </c>
      <c r="H88" s="120">
        <v>0.0</v>
      </c>
      <c r="I88" s="120">
        <v>0.0</v>
      </c>
      <c r="J88" s="120">
        <v>0.0</v>
      </c>
      <c r="K88" s="120">
        <v>0.0</v>
      </c>
      <c r="L88" s="120">
        <v>0.0</v>
      </c>
      <c r="M88" s="21">
        <v>0.0</v>
      </c>
      <c r="N88" s="21">
        <v>0.0</v>
      </c>
      <c r="O88" s="21">
        <v>0.0</v>
      </c>
      <c r="P88" s="120">
        <v>0.0</v>
      </c>
      <c r="Q88" s="120">
        <v>0.0</v>
      </c>
      <c r="R88" s="120">
        <v>0.0</v>
      </c>
      <c r="S88" s="120">
        <v>0.0</v>
      </c>
      <c r="T88" s="120">
        <v>0.0</v>
      </c>
      <c r="U88" s="120">
        <v>0.0</v>
      </c>
      <c r="V88" s="120">
        <v>0.0</v>
      </c>
      <c r="W88" s="120">
        <v>0.0</v>
      </c>
      <c r="X88" s="120">
        <v>0.0</v>
      </c>
      <c r="Y88" s="120">
        <v>0.0</v>
      </c>
      <c r="Z88" s="120">
        <v>0.0</v>
      </c>
      <c r="AA88" s="120">
        <v>0.0</v>
      </c>
      <c r="AB88" s="120">
        <v>0.0</v>
      </c>
      <c r="AC88" s="120">
        <v>0.0</v>
      </c>
      <c r="AD88" s="120">
        <v>0.0</v>
      </c>
      <c r="AE88" s="120">
        <v>0.0</v>
      </c>
      <c r="AF88" s="120">
        <v>0.0</v>
      </c>
      <c r="AG88" s="120">
        <v>0.0</v>
      </c>
      <c r="AH88" s="120">
        <v>0.0</v>
      </c>
      <c r="AI88" s="120">
        <v>0.0</v>
      </c>
      <c r="AJ88" s="120">
        <v>0.0</v>
      </c>
      <c r="AK88" s="120">
        <v>0.0</v>
      </c>
      <c r="AL88" s="120">
        <v>0.0</v>
      </c>
      <c r="AM88" s="120">
        <v>0.0</v>
      </c>
      <c r="AN88" s="120">
        <v>0.0</v>
      </c>
      <c r="AO88" s="120">
        <v>0.0</v>
      </c>
      <c r="AP88" s="120">
        <v>0.0</v>
      </c>
      <c r="AQ88" s="120">
        <v>0.0</v>
      </c>
      <c r="AR88" s="120">
        <v>0.0</v>
      </c>
      <c r="AS88" s="120">
        <v>0.0</v>
      </c>
      <c r="AT88" s="120">
        <v>0.0</v>
      </c>
      <c r="AU88" s="120">
        <v>0.0</v>
      </c>
      <c r="AV88" s="120">
        <v>0.0</v>
      </c>
      <c r="AW88" s="120">
        <v>0.0</v>
      </c>
      <c r="AX88" s="120">
        <v>0.0</v>
      </c>
      <c r="AY88" s="120">
        <v>0.0</v>
      </c>
      <c r="AZ88" s="120">
        <v>0.0</v>
      </c>
      <c r="BA88" s="120">
        <v>0.0</v>
      </c>
      <c r="BB88" s="120">
        <v>0.0</v>
      </c>
      <c r="BC88" s="120">
        <v>0.0</v>
      </c>
      <c r="BD88" s="120">
        <v>0.0</v>
      </c>
      <c r="BE88" s="120">
        <v>0.0</v>
      </c>
      <c r="BF88" s="120">
        <v>0.0</v>
      </c>
      <c r="BG88" s="120">
        <v>0.0</v>
      </c>
      <c r="BH88" s="120">
        <v>0.0</v>
      </c>
      <c r="BI88" s="120">
        <v>0.0</v>
      </c>
      <c r="BJ88" s="120">
        <v>0.0</v>
      </c>
      <c r="BK88" s="120">
        <v>0.0</v>
      </c>
      <c r="BL88" s="120">
        <v>5.5</v>
      </c>
      <c r="BM88" s="120">
        <v>0.0</v>
      </c>
      <c r="BN88" s="120">
        <v>0.0</v>
      </c>
      <c r="BO88" s="120">
        <v>0.0</v>
      </c>
      <c r="BP88" s="120">
        <v>0.0</v>
      </c>
      <c r="BQ88" s="120">
        <v>0.0</v>
      </c>
      <c r="BR88" s="120">
        <v>0.0</v>
      </c>
      <c r="BS88" s="120">
        <v>0.0</v>
      </c>
      <c r="BT88" s="120">
        <v>0.0</v>
      </c>
      <c r="BU88" s="120">
        <v>0.0</v>
      </c>
      <c r="BV88" s="120">
        <v>0.0</v>
      </c>
      <c r="BW88" s="120">
        <v>0.0</v>
      </c>
      <c r="BX88" s="120">
        <v>0.0</v>
      </c>
      <c r="BY88" s="120">
        <v>0.0</v>
      </c>
      <c r="BZ88" s="120">
        <v>0.0</v>
      </c>
      <c r="CA88" s="120">
        <v>0.0</v>
      </c>
      <c r="CB88" s="120">
        <v>0.0</v>
      </c>
      <c r="CC88" s="120">
        <v>0.0</v>
      </c>
      <c r="CD88" s="120">
        <v>0.0</v>
      </c>
      <c r="CE88" s="120">
        <v>0.0</v>
      </c>
      <c r="CF88" s="120">
        <v>0.0</v>
      </c>
      <c r="CG88" s="120">
        <v>0.0</v>
      </c>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121">
        <f t="shared" si="3"/>
        <v>5.5</v>
      </c>
    </row>
    <row r="89" ht="14.25" customHeight="1">
      <c r="A89" s="1">
        <f t="shared" si="5"/>
        <v>80</v>
      </c>
      <c r="B89" s="1" t="str">
        <f>IF('Club Roster-Directory'!B100="","",'Club Roster-Directory'!B100)</f>
        <v>Trejo Gloria</v>
      </c>
      <c r="C89" s="61"/>
      <c r="D89" s="1" t="str">
        <f>IF('Club Roster-Directory'!K105="","",'Club Roster-Directory'!K105)</f>
        <v>Yes</v>
      </c>
      <c r="E89" s="35">
        <f t="shared" si="11"/>
        <v>3</v>
      </c>
      <c r="F89" s="120">
        <v>0.0</v>
      </c>
      <c r="G89" s="120">
        <v>0.0</v>
      </c>
      <c r="H89" s="120">
        <v>0.0</v>
      </c>
      <c r="I89" s="120">
        <v>0.0</v>
      </c>
      <c r="J89" s="120">
        <v>0.0</v>
      </c>
      <c r="K89" s="120">
        <v>0.0</v>
      </c>
      <c r="L89" s="120">
        <v>0.0</v>
      </c>
      <c r="M89" s="21">
        <v>0.0</v>
      </c>
      <c r="N89" s="21">
        <v>0.0</v>
      </c>
      <c r="O89" s="21">
        <v>0.0</v>
      </c>
      <c r="P89" s="120">
        <v>0.0</v>
      </c>
      <c r="Q89" s="120">
        <v>0.0</v>
      </c>
      <c r="R89" s="120">
        <v>0.0</v>
      </c>
      <c r="S89" s="120">
        <v>0.0</v>
      </c>
      <c r="T89" s="120">
        <v>0.0</v>
      </c>
      <c r="U89" s="120">
        <v>0.0</v>
      </c>
      <c r="V89" s="120">
        <v>0.0</v>
      </c>
      <c r="W89" s="120">
        <v>0.0</v>
      </c>
      <c r="X89" s="120">
        <v>0.0</v>
      </c>
      <c r="Y89" s="120">
        <v>0.0</v>
      </c>
      <c r="Z89" s="120">
        <v>0.0</v>
      </c>
      <c r="AA89" s="120">
        <v>0.0</v>
      </c>
      <c r="AB89" s="120">
        <v>0.0</v>
      </c>
      <c r="AC89" s="120">
        <v>0.0</v>
      </c>
      <c r="AD89" s="120">
        <v>0.0</v>
      </c>
      <c r="AE89" s="120">
        <v>0.0</v>
      </c>
      <c r="AF89" s="120">
        <v>0.0</v>
      </c>
      <c r="AG89" s="120">
        <v>0.0</v>
      </c>
      <c r="AH89" s="120">
        <v>0.0</v>
      </c>
      <c r="AI89" s="120">
        <v>0.0</v>
      </c>
      <c r="AJ89" s="120">
        <v>0.0</v>
      </c>
      <c r="AK89" s="120">
        <v>0.0</v>
      </c>
      <c r="AL89" s="120">
        <v>0.0</v>
      </c>
      <c r="AM89" s="120">
        <v>0.0</v>
      </c>
      <c r="AN89" s="120">
        <v>0.0</v>
      </c>
      <c r="AO89" s="120">
        <v>0.0</v>
      </c>
      <c r="AP89" s="120">
        <v>0.0</v>
      </c>
      <c r="AQ89" s="120">
        <v>0.0</v>
      </c>
      <c r="AR89" s="120">
        <v>0.0</v>
      </c>
      <c r="AS89" s="120">
        <v>0.0</v>
      </c>
      <c r="AT89" s="120">
        <v>0.0</v>
      </c>
      <c r="AU89" s="120">
        <v>0.0</v>
      </c>
      <c r="AV89" s="120">
        <v>0.0</v>
      </c>
      <c r="AW89" s="120">
        <v>0.0</v>
      </c>
      <c r="AX89" s="120">
        <v>0.0</v>
      </c>
      <c r="AY89" s="120">
        <v>0.0</v>
      </c>
      <c r="AZ89" s="120">
        <v>0.0</v>
      </c>
      <c r="BA89" s="120">
        <v>0.0</v>
      </c>
      <c r="BB89" s="120">
        <v>0.0</v>
      </c>
      <c r="BC89" s="120">
        <v>0.0</v>
      </c>
      <c r="BD89" s="120">
        <v>0.0</v>
      </c>
      <c r="BE89" s="120">
        <v>0.0</v>
      </c>
      <c r="BF89" s="120">
        <v>0.0</v>
      </c>
      <c r="BG89" s="120">
        <v>0.0</v>
      </c>
      <c r="BH89" s="120">
        <v>0.0</v>
      </c>
      <c r="BI89" s="120">
        <v>0.0</v>
      </c>
      <c r="BJ89" s="120">
        <v>0.0</v>
      </c>
      <c r="BK89" s="120">
        <v>0.0</v>
      </c>
      <c r="BL89" s="120">
        <v>0.0</v>
      </c>
      <c r="BM89" s="120">
        <v>0.0</v>
      </c>
      <c r="BN89" s="120">
        <v>0.0</v>
      </c>
      <c r="BO89" s="120">
        <v>0.0</v>
      </c>
      <c r="BP89" s="120">
        <v>0.0</v>
      </c>
      <c r="BQ89" s="120">
        <v>0.0</v>
      </c>
      <c r="BR89" s="120">
        <v>0.0</v>
      </c>
      <c r="BS89" s="120">
        <v>0.0</v>
      </c>
      <c r="BT89" s="120">
        <v>0.0</v>
      </c>
      <c r="BU89" s="120">
        <v>3.0</v>
      </c>
      <c r="BV89" s="120">
        <v>0.0</v>
      </c>
      <c r="BW89" s="120">
        <v>0.0</v>
      </c>
      <c r="BX89" s="120">
        <v>0.0</v>
      </c>
      <c r="BY89" s="120">
        <v>0.0</v>
      </c>
      <c r="BZ89" s="120">
        <v>0.0</v>
      </c>
      <c r="CA89" s="120">
        <v>0.0</v>
      </c>
      <c r="CB89" s="120">
        <v>0.0</v>
      </c>
      <c r="CC89" s="120">
        <v>0.0</v>
      </c>
      <c r="CD89" s="120">
        <v>0.0</v>
      </c>
      <c r="CE89" s="120">
        <v>0.0</v>
      </c>
      <c r="CF89" s="120">
        <v>0.0</v>
      </c>
      <c r="CG89" s="120">
        <v>0.0</v>
      </c>
      <c r="CH89" s="35"/>
      <c r="CI89" s="35"/>
      <c r="CJ89" s="35"/>
      <c r="CK89" s="35"/>
      <c r="CL89" s="35"/>
      <c r="CM89" s="35"/>
      <c r="CN89" s="35"/>
      <c r="CO89" s="35"/>
      <c r="CP89" s="35"/>
      <c r="CQ89" s="35"/>
      <c r="CR89" s="35"/>
      <c r="CS89" s="35"/>
      <c r="CT89" s="35"/>
      <c r="CU89" s="35"/>
      <c r="CV89" s="35"/>
      <c r="CW89" s="35" t="str">
        <f t="shared" ref="CW89:CY89" si="12">FD89</f>
        <v/>
      </c>
      <c r="CX89" s="35" t="str">
        <f t="shared" si="12"/>
        <v/>
      </c>
      <c r="CY89" s="35" t="str">
        <f t="shared" si="12"/>
        <v/>
      </c>
      <c r="CZ89" s="21"/>
      <c r="DA89" s="21"/>
      <c r="DB89" s="21"/>
      <c r="DC89" s="21"/>
      <c r="DD89" s="21"/>
      <c r="DE89" s="21"/>
      <c r="DF89" s="21"/>
      <c r="DG89" s="21"/>
      <c r="DH89" s="21"/>
      <c r="DI89" s="21"/>
      <c r="DJ89" s="21"/>
      <c r="DK89" s="21"/>
      <c r="DL89" s="21"/>
      <c r="DM89" s="121">
        <f t="shared" si="3"/>
        <v>3</v>
      </c>
    </row>
    <row r="90" ht="14.25" customHeight="1">
      <c r="A90" s="1">
        <f t="shared" si="5"/>
        <v>81</v>
      </c>
      <c r="B90" s="1" t="str">
        <f>IF('Club Roster-Directory'!B101="","",'Club Roster-Directory'!B101)</f>
        <v>Trinh Vi</v>
      </c>
      <c r="C90" s="61"/>
      <c r="D90" s="1" t="str">
        <f>IF('Club Roster-Directory'!K106="","",'Club Roster-Directory'!K106)</f>
        <v>Yes</v>
      </c>
      <c r="E90" s="35">
        <f t="shared" si="11"/>
        <v>5</v>
      </c>
      <c r="F90" s="120">
        <v>0.0</v>
      </c>
      <c r="G90" s="120">
        <v>0.0</v>
      </c>
      <c r="H90" s="120">
        <v>0.0</v>
      </c>
      <c r="I90" s="120">
        <v>0.0</v>
      </c>
      <c r="J90" s="120">
        <v>0.0</v>
      </c>
      <c r="K90" s="120">
        <v>0.0</v>
      </c>
      <c r="L90" s="120">
        <v>0.0</v>
      </c>
      <c r="M90" s="21">
        <v>0.0</v>
      </c>
      <c r="N90" s="21">
        <v>0.0</v>
      </c>
      <c r="O90" s="21">
        <v>0.0</v>
      </c>
      <c r="P90" s="120">
        <v>0.0</v>
      </c>
      <c r="Q90" s="120">
        <v>0.0</v>
      </c>
      <c r="R90" s="120">
        <v>0.0</v>
      </c>
      <c r="S90" s="120">
        <v>0.0</v>
      </c>
      <c r="T90" s="120">
        <v>0.0</v>
      </c>
      <c r="U90" s="120">
        <v>0.0</v>
      </c>
      <c r="V90" s="120">
        <v>0.0</v>
      </c>
      <c r="W90" s="120">
        <v>0.0</v>
      </c>
      <c r="X90" s="120">
        <v>0.0</v>
      </c>
      <c r="Y90" s="120">
        <v>0.0</v>
      </c>
      <c r="Z90" s="120">
        <v>0.0</v>
      </c>
      <c r="AA90" s="120">
        <v>0.0</v>
      </c>
      <c r="AB90" s="120">
        <v>0.0</v>
      </c>
      <c r="AC90" s="120">
        <v>0.0</v>
      </c>
      <c r="AD90" s="120">
        <v>0.0</v>
      </c>
      <c r="AE90" s="120">
        <v>0.0</v>
      </c>
      <c r="AF90" s="120">
        <v>0.0</v>
      </c>
      <c r="AG90" s="120">
        <v>0.0</v>
      </c>
      <c r="AH90" s="120">
        <v>0.0</v>
      </c>
      <c r="AI90" s="120">
        <v>0.0</v>
      </c>
      <c r="AJ90" s="120">
        <v>0.0</v>
      </c>
      <c r="AK90" s="120">
        <v>0.0</v>
      </c>
      <c r="AL90" s="120">
        <v>0.0</v>
      </c>
      <c r="AM90" s="120">
        <v>0.0</v>
      </c>
      <c r="AN90" s="120">
        <v>0.0</v>
      </c>
      <c r="AO90" s="120">
        <v>0.0</v>
      </c>
      <c r="AP90" s="120">
        <v>0.0</v>
      </c>
      <c r="AQ90" s="120">
        <v>0.0</v>
      </c>
      <c r="AR90" s="120">
        <v>0.0</v>
      </c>
      <c r="AS90" s="120">
        <v>0.0</v>
      </c>
      <c r="AT90" s="120">
        <v>0.0</v>
      </c>
      <c r="AU90" s="120">
        <v>0.0</v>
      </c>
      <c r="AV90" s="120">
        <v>0.0</v>
      </c>
      <c r="AW90" s="120">
        <v>0.0</v>
      </c>
      <c r="AX90" s="120">
        <v>0.0</v>
      </c>
      <c r="AY90" s="120">
        <v>0.0</v>
      </c>
      <c r="AZ90" s="120">
        <v>0.0</v>
      </c>
      <c r="BA90" s="120">
        <v>0.0</v>
      </c>
      <c r="BB90" s="120">
        <v>0.0</v>
      </c>
      <c r="BC90" s="120">
        <v>0.0</v>
      </c>
      <c r="BD90" s="120">
        <v>0.0</v>
      </c>
      <c r="BE90" s="120">
        <v>0.0</v>
      </c>
      <c r="BF90" s="120">
        <v>0.0</v>
      </c>
      <c r="BG90" s="120">
        <v>0.0</v>
      </c>
      <c r="BH90" s="120">
        <v>0.0</v>
      </c>
      <c r="BI90" s="120">
        <v>0.0</v>
      </c>
      <c r="BJ90" s="120">
        <v>0.0</v>
      </c>
      <c r="BK90" s="120">
        <v>0.0</v>
      </c>
      <c r="BL90" s="120">
        <v>5.0</v>
      </c>
      <c r="BM90" s="120">
        <v>0.0</v>
      </c>
      <c r="BN90" s="120">
        <v>0.0</v>
      </c>
      <c r="BO90" s="120">
        <v>0.0</v>
      </c>
      <c r="BP90" s="120">
        <v>0.0</v>
      </c>
      <c r="BQ90" s="120">
        <v>0.0</v>
      </c>
      <c r="BR90" s="120">
        <v>0.0</v>
      </c>
      <c r="BS90" s="120">
        <v>0.0</v>
      </c>
      <c r="BT90" s="120">
        <v>0.0</v>
      </c>
      <c r="BU90" s="120">
        <v>0.0</v>
      </c>
      <c r="BV90" s="120">
        <v>0.0</v>
      </c>
      <c r="BW90" s="120">
        <v>0.0</v>
      </c>
      <c r="BX90" s="120">
        <v>0.0</v>
      </c>
      <c r="BY90" s="120">
        <v>0.0</v>
      </c>
      <c r="BZ90" s="120">
        <v>0.0</v>
      </c>
      <c r="CA90" s="120">
        <v>0.0</v>
      </c>
      <c r="CB90" s="120">
        <v>0.0</v>
      </c>
      <c r="CC90" s="120">
        <v>0.0</v>
      </c>
      <c r="CD90" s="120">
        <v>0.0</v>
      </c>
      <c r="CE90" s="120">
        <v>0.0</v>
      </c>
      <c r="CF90" s="120">
        <v>0.0</v>
      </c>
      <c r="CG90" s="120">
        <v>0.0</v>
      </c>
      <c r="CH90" s="35"/>
      <c r="CI90" s="35"/>
      <c r="CJ90" s="35"/>
      <c r="CK90" s="35"/>
      <c r="CL90" s="35"/>
      <c r="CM90" s="35"/>
      <c r="CN90" s="35"/>
      <c r="CO90" s="35"/>
      <c r="CP90" s="35"/>
      <c r="CQ90" s="35"/>
      <c r="CR90" s="35"/>
      <c r="CS90" s="35"/>
      <c r="CT90" s="35"/>
      <c r="CU90" s="35"/>
      <c r="CV90" s="35"/>
      <c r="CW90" s="35" t="str">
        <f t="shared" ref="CW90:CY90" si="13">FD90</f>
        <v/>
      </c>
      <c r="CX90" s="35" t="str">
        <f t="shared" si="13"/>
        <v/>
      </c>
      <c r="CY90" s="35" t="str">
        <f t="shared" si="13"/>
        <v/>
      </c>
      <c r="CZ90" s="21"/>
      <c r="DA90" s="21"/>
      <c r="DB90" s="21"/>
      <c r="DC90" s="21"/>
      <c r="DD90" s="21"/>
      <c r="DE90" s="21"/>
      <c r="DF90" s="21"/>
      <c r="DG90" s="21"/>
      <c r="DH90" s="21"/>
      <c r="DI90" s="21"/>
      <c r="DJ90" s="21"/>
      <c r="DK90" s="21"/>
      <c r="DL90" s="21"/>
      <c r="DM90" s="121">
        <f t="shared" si="3"/>
        <v>5</v>
      </c>
    </row>
    <row r="91" ht="14.25" customHeight="1">
      <c r="A91" s="1">
        <f t="shared" si="5"/>
        <v>82</v>
      </c>
      <c r="B91" s="1" t="str">
        <f>IF('Club Roster-Directory'!B102="","",'Club Roster-Directory'!B102)</f>
        <v>Tubig Aliana Mikaela</v>
      </c>
      <c r="C91" s="61"/>
      <c r="D91" s="1" t="str">
        <f>IF('Club Roster-Directory'!K107="","",'Club Roster-Directory'!K107)</f>
        <v>Yes</v>
      </c>
      <c r="E91" s="35">
        <f t="shared" si="11"/>
        <v>8.5</v>
      </c>
      <c r="F91" s="120">
        <v>0.0</v>
      </c>
      <c r="G91" s="120">
        <v>0.0</v>
      </c>
      <c r="H91" s="120">
        <v>0.0</v>
      </c>
      <c r="I91" s="120">
        <v>0.0</v>
      </c>
      <c r="J91" s="120">
        <v>0.0</v>
      </c>
      <c r="K91" s="120">
        <v>0.0</v>
      </c>
      <c r="L91" s="120">
        <v>0.0</v>
      </c>
      <c r="M91" s="21">
        <v>0.0</v>
      </c>
      <c r="N91" s="21">
        <v>0.0</v>
      </c>
      <c r="O91" s="21">
        <v>0.0</v>
      </c>
      <c r="P91" s="120">
        <v>0.0</v>
      </c>
      <c r="Q91" s="120">
        <v>0.0</v>
      </c>
      <c r="R91" s="120">
        <v>0.0</v>
      </c>
      <c r="S91" s="120">
        <v>0.0</v>
      </c>
      <c r="T91" s="120">
        <v>0.0</v>
      </c>
      <c r="U91" s="120">
        <v>0.0</v>
      </c>
      <c r="V91" s="120">
        <v>0.0</v>
      </c>
      <c r="W91" s="120">
        <v>0.0</v>
      </c>
      <c r="X91" s="120">
        <v>0.0</v>
      </c>
      <c r="Y91" s="120">
        <v>0.0</v>
      </c>
      <c r="Z91" s="120">
        <v>0.0</v>
      </c>
      <c r="AA91" s="120">
        <v>0.0</v>
      </c>
      <c r="AB91" s="120">
        <v>0.0</v>
      </c>
      <c r="AC91" s="120">
        <v>0.0</v>
      </c>
      <c r="AD91" s="120">
        <v>0.0</v>
      </c>
      <c r="AE91" s="120">
        <v>0.0</v>
      </c>
      <c r="AF91" s="120">
        <v>0.0</v>
      </c>
      <c r="AG91" s="120">
        <v>0.0</v>
      </c>
      <c r="AH91" s="120">
        <v>0.0</v>
      </c>
      <c r="AI91" s="120">
        <v>0.0</v>
      </c>
      <c r="AJ91" s="120">
        <v>0.0</v>
      </c>
      <c r="AK91" s="120">
        <v>0.0</v>
      </c>
      <c r="AL91" s="120">
        <v>0.0</v>
      </c>
      <c r="AM91" s="120">
        <v>0.0</v>
      </c>
      <c r="AN91" s="120">
        <v>0.0</v>
      </c>
      <c r="AO91" s="120">
        <v>0.0</v>
      </c>
      <c r="AP91" s="120">
        <v>0.0</v>
      </c>
      <c r="AQ91" s="120">
        <v>0.0</v>
      </c>
      <c r="AR91" s="120">
        <v>0.0</v>
      </c>
      <c r="AS91" s="120">
        <v>0.0</v>
      </c>
      <c r="AT91" s="120">
        <v>0.0</v>
      </c>
      <c r="AU91" s="120">
        <v>0.0</v>
      </c>
      <c r="AV91" s="120">
        <v>0.0</v>
      </c>
      <c r="AW91" s="120">
        <v>0.0</v>
      </c>
      <c r="AX91" s="120">
        <v>0.0</v>
      </c>
      <c r="AY91" s="120">
        <v>0.0</v>
      </c>
      <c r="AZ91" s="120">
        <v>0.0</v>
      </c>
      <c r="BA91" s="120">
        <v>0.0</v>
      </c>
      <c r="BB91" s="120">
        <v>0.0</v>
      </c>
      <c r="BC91" s="120">
        <v>0.0</v>
      </c>
      <c r="BD91" s="120">
        <v>0.0</v>
      </c>
      <c r="BE91" s="120">
        <v>4.0</v>
      </c>
      <c r="BF91" s="120">
        <v>0.0</v>
      </c>
      <c r="BG91" s="120">
        <v>0.0</v>
      </c>
      <c r="BH91" s="120">
        <v>0.0</v>
      </c>
      <c r="BI91" s="120">
        <v>0.0</v>
      </c>
      <c r="BJ91" s="120">
        <v>0.0</v>
      </c>
      <c r="BK91" s="120">
        <v>0.0</v>
      </c>
      <c r="BL91" s="120">
        <v>4.5</v>
      </c>
      <c r="BM91" s="120">
        <v>0.0</v>
      </c>
      <c r="BN91" s="120">
        <v>0.0</v>
      </c>
      <c r="BO91" s="120">
        <v>0.0</v>
      </c>
      <c r="BP91" s="120">
        <v>0.0</v>
      </c>
      <c r="BQ91" s="120">
        <v>0.0</v>
      </c>
      <c r="BR91" s="120">
        <v>0.0</v>
      </c>
      <c r="BS91" s="120">
        <v>0.0</v>
      </c>
      <c r="BT91" s="120">
        <v>0.0</v>
      </c>
      <c r="BU91" s="120">
        <v>0.0</v>
      </c>
      <c r="BV91" s="120">
        <v>0.0</v>
      </c>
      <c r="BW91" s="120">
        <v>0.0</v>
      </c>
      <c r="BX91" s="120">
        <v>0.0</v>
      </c>
      <c r="BY91" s="120">
        <v>0.0</v>
      </c>
      <c r="BZ91" s="120">
        <v>0.0</v>
      </c>
      <c r="CA91" s="120">
        <v>0.0</v>
      </c>
      <c r="CB91" s="120">
        <v>0.0</v>
      </c>
      <c r="CC91" s="120">
        <v>0.0</v>
      </c>
      <c r="CD91" s="120">
        <v>0.0</v>
      </c>
      <c r="CE91" s="120">
        <v>0.0</v>
      </c>
      <c r="CF91" s="120">
        <v>0.0</v>
      </c>
      <c r="CG91" s="120">
        <v>0.0</v>
      </c>
      <c r="CH91" s="35"/>
      <c r="CI91" s="35"/>
      <c r="CJ91" s="35"/>
      <c r="CK91" s="35"/>
      <c r="CL91" s="35"/>
      <c r="CM91" s="35"/>
      <c r="CN91" s="35"/>
      <c r="CO91" s="35"/>
      <c r="CP91" s="35"/>
      <c r="CQ91" s="35"/>
      <c r="CR91" s="35"/>
      <c r="CS91" s="35"/>
      <c r="CT91" s="35"/>
      <c r="CU91" s="35"/>
      <c r="CV91" s="35"/>
      <c r="CW91" s="35" t="str">
        <f t="shared" ref="CW91:CY91" si="14">FD91</f>
        <v/>
      </c>
      <c r="CX91" s="35" t="str">
        <f t="shared" si="14"/>
        <v/>
      </c>
      <c r="CY91" s="35" t="str">
        <f t="shared" si="14"/>
        <v/>
      </c>
      <c r="CZ91" s="21"/>
      <c r="DA91" s="21"/>
      <c r="DB91" s="21"/>
      <c r="DC91" s="21"/>
      <c r="DD91" s="21"/>
      <c r="DE91" s="21"/>
      <c r="DF91" s="21"/>
      <c r="DG91" s="21"/>
      <c r="DH91" s="21"/>
      <c r="DI91" s="21"/>
      <c r="DJ91" s="21"/>
      <c r="DK91" s="21"/>
      <c r="DL91" s="21"/>
      <c r="DM91" s="121">
        <f t="shared" si="3"/>
        <v>8.5</v>
      </c>
    </row>
    <row r="92" ht="14.25" customHeight="1">
      <c r="A92" s="1">
        <f t="shared" si="5"/>
        <v>83</v>
      </c>
      <c r="B92" s="1" t="str">
        <f>IF('Club Roster-Directory'!B103="","",'Club Roster-Directory'!B103)</f>
        <v>Upadhyay Aayushi</v>
      </c>
      <c r="C92" s="61"/>
      <c r="D92" s="1" t="str">
        <f>IF('Club Roster-Directory'!K108="","",'Club Roster-Directory'!K108)</f>
        <v>Yes</v>
      </c>
      <c r="E92" s="35">
        <f t="shared" si="11"/>
        <v>11.5</v>
      </c>
      <c r="F92" s="120">
        <v>4.0</v>
      </c>
      <c r="G92" s="120">
        <v>0.0</v>
      </c>
      <c r="H92" s="120">
        <v>0.0</v>
      </c>
      <c r="I92" s="120">
        <v>0.0</v>
      </c>
      <c r="J92" s="120">
        <v>0.0</v>
      </c>
      <c r="K92" s="120">
        <v>0.0</v>
      </c>
      <c r="L92" s="120">
        <v>0.0</v>
      </c>
      <c r="M92" s="120">
        <v>0.0</v>
      </c>
      <c r="N92" s="120">
        <v>0.0</v>
      </c>
      <c r="O92" s="120">
        <v>0.0</v>
      </c>
      <c r="P92" s="120">
        <v>0.0</v>
      </c>
      <c r="Q92" s="120">
        <v>0.0</v>
      </c>
      <c r="R92" s="120">
        <v>0.0</v>
      </c>
      <c r="S92" s="120">
        <v>0.0</v>
      </c>
      <c r="T92" s="120">
        <v>0.0</v>
      </c>
      <c r="U92" s="120">
        <v>0.0</v>
      </c>
      <c r="V92" s="120">
        <v>0.0</v>
      </c>
      <c r="W92" s="120">
        <v>0.0</v>
      </c>
      <c r="X92" s="120">
        <v>0.0</v>
      </c>
      <c r="Y92" s="120">
        <v>0.0</v>
      </c>
      <c r="Z92" s="120">
        <v>0.0</v>
      </c>
      <c r="AA92" s="120">
        <v>0.0</v>
      </c>
      <c r="AB92" s="120">
        <v>0.0</v>
      </c>
      <c r="AC92" s="120">
        <v>0.0</v>
      </c>
      <c r="AD92" s="120">
        <v>0.0</v>
      </c>
      <c r="AE92" s="120">
        <v>0.0</v>
      </c>
      <c r="AF92" s="120">
        <v>0.0</v>
      </c>
      <c r="AG92" s="120">
        <v>0.0</v>
      </c>
      <c r="AH92" s="120">
        <v>0.0</v>
      </c>
      <c r="AI92" s="120">
        <v>0.0</v>
      </c>
      <c r="AJ92" s="120">
        <v>0.0</v>
      </c>
      <c r="AK92" s="120">
        <v>0.0</v>
      </c>
      <c r="AL92" s="120">
        <v>0.0</v>
      </c>
      <c r="AM92" s="120">
        <v>0.0</v>
      </c>
      <c r="AN92" s="120">
        <v>0.0</v>
      </c>
      <c r="AO92" s="120">
        <v>0.0</v>
      </c>
      <c r="AP92" s="120">
        <v>0.0</v>
      </c>
      <c r="AQ92" s="120">
        <v>0.0</v>
      </c>
      <c r="AR92" s="120">
        <v>0.0</v>
      </c>
      <c r="AS92" s="120">
        <v>0.0</v>
      </c>
      <c r="AT92" s="120">
        <v>0.0</v>
      </c>
      <c r="AU92" s="120">
        <v>0.0</v>
      </c>
      <c r="AV92" s="120">
        <v>0.0</v>
      </c>
      <c r="AW92" s="120">
        <v>0.0</v>
      </c>
      <c r="AX92" s="120">
        <v>0.0</v>
      </c>
      <c r="AY92" s="120">
        <v>0.0</v>
      </c>
      <c r="AZ92" s="120">
        <v>0.0</v>
      </c>
      <c r="BA92" s="120">
        <v>0.0</v>
      </c>
      <c r="BB92" s="120">
        <v>0.0</v>
      </c>
      <c r="BC92" s="120">
        <v>0.0</v>
      </c>
      <c r="BD92" s="120">
        <v>0.0</v>
      </c>
      <c r="BE92" s="120">
        <v>0.0</v>
      </c>
      <c r="BF92" s="120">
        <v>0.0</v>
      </c>
      <c r="BG92" s="120">
        <v>0.0</v>
      </c>
      <c r="BH92" s="120">
        <v>0.0</v>
      </c>
      <c r="BI92" s="120">
        <v>0.0</v>
      </c>
      <c r="BJ92" s="120">
        <v>0.0</v>
      </c>
      <c r="BK92" s="120">
        <v>0.0</v>
      </c>
      <c r="BL92" s="120">
        <v>0.0</v>
      </c>
      <c r="BM92" s="120">
        <v>0.0</v>
      </c>
      <c r="BN92" s="120">
        <v>0.0</v>
      </c>
      <c r="BO92" s="120">
        <v>0.0</v>
      </c>
      <c r="BP92" s="120">
        <v>0.0</v>
      </c>
      <c r="BQ92" s="120">
        <v>0.0</v>
      </c>
      <c r="BR92" s="120">
        <v>0.0</v>
      </c>
      <c r="BS92" s="120">
        <v>0.0</v>
      </c>
      <c r="BT92" s="120">
        <v>0.0</v>
      </c>
      <c r="BU92" s="120">
        <v>0.0</v>
      </c>
      <c r="BV92" s="120">
        <v>0.0</v>
      </c>
      <c r="BW92" s="120">
        <v>0.0</v>
      </c>
      <c r="BX92" s="120">
        <v>0.0</v>
      </c>
      <c r="BY92" s="120">
        <v>0.0</v>
      </c>
      <c r="BZ92" s="120">
        <v>0.0</v>
      </c>
      <c r="CA92" s="120">
        <v>0.0</v>
      </c>
      <c r="CB92" s="120">
        <v>0.0</v>
      </c>
      <c r="CC92" s="120">
        <v>7.5</v>
      </c>
      <c r="CD92" s="120">
        <v>0.0</v>
      </c>
      <c r="CE92" s="120">
        <v>0.0</v>
      </c>
      <c r="CF92" s="120">
        <v>0.0</v>
      </c>
      <c r="CG92" s="120">
        <v>0.0</v>
      </c>
      <c r="CH92" s="35"/>
      <c r="CI92" s="35"/>
      <c r="CJ92" s="35"/>
      <c r="CK92" s="35"/>
      <c r="CL92" s="35"/>
      <c r="CM92" s="35"/>
      <c r="CN92" s="35"/>
      <c r="CO92" s="35"/>
      <c r="CP92" s="35"/>
      <c r="CQ92" s="35"/>
      <c r="CR92" s="35"/>
      <c r="CS92" s="35"/>
      <c r="CT92" s="35"/>
      <c r="CU92" s="35"/>
      <c r="CV92" s="35"/>
      <c r="CW92" s="35"/>
      <c r="CX92" s="35"/>
      <c r="CY92" s="35"/>
      <c r="CZ92" s="21"/>
      <c r="DA92" s="21"/>
      <c r="DB92" s="21"/>
      <c r="DC92" s="21"/>
      <c r="DD92" s="21"/>
      <c r="DE92" s="21"/>
      <c r="DF92" s="21"/>
      <c r="DG92" s="21"/>
      <c r="DH92" s="21"/>
      <c r="DI92" s="21"/>
      <c r="DJ92" s="21"/>
      <c r="DK92" s="21"/>
      <c r="DL92" s="21"/>
      <c r="DM92" s="121">
        <f t="shared" si="3"/>
        <v>11.5</v>
      </c>
    </row>
    <row r="93" ht="14.25" customHeight="1">
      <c r="A93" s="1">
        <f t="shared" si="5"/>
        <v>84</v>
      </c>
      <c r="B93" s="1" t="str">
        <f>IF('Club Roster-Directory'!B104="","",'Club Roster-Directory'!B104)</f>
        <v>Vang Alexander</v>
      </c>
      <c r="C93" s="61"/>
      <c r="D93" s="1" t="str">
        <f>IF('Club Roster-Directory'!K109="","",'Club Roster-Directory'!K109)</f>
        <v>Yes</v>
      </c>
      <c r="E93" s="35">
        <f t="shared" si="11"/>
        <v>0</v>
      </c>
      <c r="F93" s="120">
        <v>0.0</v>
      </c>
      <c r="G93" s="120">
        <v>0.0</v>
      </c>
      <c r="H93" s="120">
        <v>0.0</v>
      </c>
      <c r="I93" s="120">
        <v>0.0</v>
      </c>
      <c r="J93" s="120">
        <v>0.0</v>
      </c>
      <c r="K93" s="120">
        <v>0.0</v>
      </c>
      <c r="L93" s="120">
        <v>0.0</v>
      </c>
      <c r="M93" s="21">
        <v>0.0</v>
      </c>
      <c r="N93" s="21">
        <v>0.0</v>
      </c>
      <c r="O93" s="21">
        <v>0.0</v>
      </c>
      <c r="P93" s="120">
        <v>0.0</v>
      </c>
      <c r="Q93" s="120">
        <v>0.0</v>
      </c>
      <c r="R93" s="120">
        <v>0.0</v>
      </c>
      <c r="S93" s="120">
        <v>0.0</v>
      </c>
      <c r="T93" s="120">
        <v>0.0</v>
      </c>
      <c r="U93" s="120">
        <v>0.0</v>
      </c>
      <c r="V93" s="120">
        <v>0.0</v>
      </c>
      <c r="W93" s="120">
        <v>0.0</v>
      </c>
      <c r="X93" s="120">
        <v>0.0</v>
      </c>
      <c r="Y93" s="120">
        <v>0.0</v>
      </c>
      <c r="Z93" s="120">
        <v>0.0</v>
      </c>
      <c r="AA93" s="120">
        <v>0.0</v>
      </c>
      <c r="AB93" s="120">
        <v>0.0</v>
      </c>
      <c r="AC93" s="120">
        <v>0.0</v>
      </c>
      <c r="AD93" s="120">
        <v>0.0</v>
      </c>
      <c r="AE93" s="120">
        <v>0.0</v>
      </c>
      <c r="AF93" s="120">
        <v>0.0</v>
      </c>
      <c r="AG93" s="120">
        <v>0.0</v>
      </c>
      <c r="AH93" s="120">
        <v>0.0</v>
      </c>
      <c r="AI93" s="120">
        <v>0.0</v>
      </c>
      <c r="AJ93" s="120">
        <v>0.0</v>
      </c>
      <c r="AK93" s="120">
        <v>0.0</v>
      </c>
      <c r="AL93" s="120">
        <v>0.0</v>
      </c>
      <c r="AM93" s="120">
        <v>0.0</v>
      </c>
      <c r="AN93" s="120">
        <v>0.0</v>
      </c>
      <c r="AO93" s="120">
        <v>0.0</v>
      </c>
      <c r="AP93" s="120">
        <v>0.0</v>
      </c>
      <c r="AQ93" s="120">
        <v>0.0</v>
      </c>
      <c r="AR93" s="120">
        <v>0.0</v>
      </c>
      <c r="AS93" s="120">
        <v>0.0</v>
      </c>
      <c r="AT93" s="120">
        <v>0.0</v>
      </c>
      <c r="AU93" s="120">
        <v>0.0</v>
      </c>
      <c r="AV93" s="120">
        <v>0.0</v>
      </c>
      <c r="AW93" s="120">
        <v>0.0</v>
      </c>
      <c r="AX93" s="120">
        <v>0.0</v>
      </c>
      <c r="AY93" s="120">
        <v>0.0</v>
      </c>
      <c r="AZ93" s="120">
        <v>0.0</v>
      </c>
      <c r="BA93" s="120">
        <v>0.0</v>
      </c>
      <c r="BB93" s="120">
        <v>0.0</v>
      </c>
      <c r="BC93" s="120">
        <v>0.0</v>
      </c>
      <c r="BD93" s="120">
        <v>0.0</v>
      </c>
      <c r="BE93" s="120">
        <v>0.0</v>
      </c>
      <c r="BF93" s="120">
        <v>0.0</v>
      </c>
      <c r="BG93" s="120">
        <v>0.0</v>
      </c>
      <c r="BH93" s="120">
        <v>0.0</v>
      </c>
      <c r="BI93" s="120">
        <v>0.0</v>
      </c>
      <c r="BJ93" s="120">
        <v>0.0</v>
      </c>
      <c r="BK93" s="120">
        <v>0.0</v>
      </c>
      <c r="BL93" s="120">
        <v>0.0</v>
      </c>
      <c r="BM93" s="120">
        <v>0.0</v>
      </c>
      <c r="BN93" s="120">
        <v>0.0</v>
      </c>
      <c r="BO93" s="120">
        <v>0.0</v>
      </c>
      <c r="BP93" s="120">
        <v>0.0</v>
      </c>
      <c r="BQ93" s="120">
        <v>0.0</v>
      </c>
      <c r="BR93" s="120">
        <v>0.0</v>
      </c>
      <c r="BS93" s="120">
        <v>0.0</v>
      </c>
      <c r="BT93" s="120">
        <v>0.0</v>
      </c>
      <c r="BU93" s="120">
        <v>0.0</v>
      </c>
      <c r="BV93" s="120">
        <v>0.0</v>
      </c>
      <c r="BW93" s="120">
        <v>0.0</v>
      </c>
      <c r="BX93" s="120">
        <v>0.0</v>
      </c>
      <c r="BY93" s="120">
        <v>0.0</v>
      </c>
      <c r="BZ93" s="120">
        <v>0.0</v>
      </c>
      <c r="CA93" s="120">
        <v>0.0</v>
      </c>
      <c r="CB93" s="120">
        <v>0.0</v>
      </c>
      <c r="CC93" s="120">
        <v>0.0</v>
      </c>
      <c r="CD93" s="120">
        <v>0.0</v>
      </c>
      <c r="CE93" s="120">
        <v>0.0</v>
      </c>
      <c r="CF93" s="120">
        <v>0.0</v>
      </c>
      <c r="CG93" s="120">
        <v>0.0</v>
      </c>
      <c r="CH93" s="35"/>
      <c r="CI93" s="35"/>
      <c r="CJ93" s="35"/>
      <c r="CK93" s="35"/>
      <c r="CL93" s="35"/>
      <c r="CM93" s="35"/>
      <c r="CN93" s="35"/>
      <c r="CO93" s="35"/>
      <c r="CP93" s="35"/>
      <c r="CQ93" s="35"/>
      <c r="CR93" s="35"/>
      <c r="CS93" s="35"/>
      <c r="CT93" s="35"/>
      <c r="CU93" s="35"/>
      <c r="CV93" s="35"/>
      <c r="CW93" s="35" t="str">
        <f t="shared" ref="CW93:CY93" si="15">FD93</f>
        <v/>
      </c>
      <c r="CX93" s="35" t="str">
        <f t="shared" si="15"/>
        <v/>
      </c>
      <c r="CY93" s="35" t="str">
        <f t="shared" si="15"/>
        <v/>
      </c>
      <c r="CZ93" s="21"/>
      <c r="DA93" s="21"/>
      <c r="DB93" s="21"/>
      <c r="DC93" s="21"/>
      <c r="DD93" s="21"/>
      <c r="DE93" s="21"/>
      <c r="DF93" s="21"/>
      <c r="DG93" s="21"/>
      <c r="DH93" s="21"/>
      <c r="DI93" s="21"/>
      <c r="DJ93" s="21"/>
      <c r="DK93" s="21"/>
      <c r="DL93" s="21"/>
      <c r="DM93" s="121">
        <f t="shared" si="3"/>
        <v>0</v>
      </c>
    </row>
    <row r="94" ht="14.25" customHeight="1">
      <c r="A94" s="1">
        <f t="shared" si="5"/>
        <v>85</v>
      </c>
      <c r="B94" s="1" t="str">
        <f>IF('Club Roster-Directory'!B105="","",'Club Roster-Directory'!B105)</f>
        <v>Vang Kivo</v>
      </c>
      <c r="C94" s="61"/>
      <c r="D94" s="1" t="str">
        <f>IF('Club Roster-Directory'!K110="","",'Club Roster-Directory'!K110)</f>
        <v>Yes</v>
      </c>
      <c r="E94" s="35">
        <f t="shared" si="11"/>
        <v>22.5</v>
      </c>
      <c r="F94" s="120">
        <v>0.0</v>
      </c>
      <c r="G94" s="120">
        <v>0.0</v>
      </c>
      <c r="H94" s="120">
        <v>0.0</v>
      </c>
      <c r="I94" s="120">
        <v>0.0</v>
      </c>
      <c r="J94" s="120">
        <v>0.0</v>
      </c>
      <c r="K94" s="120">
        <v>0.0</v>
      </c>
      <c r="L94" s="120">
        <v>0.0</v>
      </c>
      <c r="M94" s="21">
        <v>0.0</v>
      </c>
      <c r="N94" s="21">
        <v>0.0</v>
      </c>
      <c r="O94" s="21">
        <v>0.0</v>
      </c>
      <c r="P94" s="120">
        <v>0.0</v>
      </c>
      <c r="Q94" s="120">
        <v>0.0</v>
      </c>
      <c r="R94" s="120">
        <v>0.0</v>
      </c>
      <c r="S94" s="120">
        <v>0.0</v>
      </c>
      <c r="T94" s="120">
        <v>0.0</v>
      </c>
      <c r="U94" s="120">
        <v>0.0</v>
      </c>
      <c r="V94" s="120">
        <v>0.0</v>
      </c>
      <c r="W94" s="120">
        <v>0.0</v>
      </c>
      <c r="X94" s="120">
        <v>0.0</v>
      </c>
      <c r="Y94" s="120">
        <v>0.0</v>
      </c>
      <c r="Z94" s="120">
        <v>0.0</v>
      </c>
      <c r="AA94" s="120">
        <v>0.0</v>
      </c>
      <c r="AB94" s="120">
        <v>0.0</v>
      </c>
      <c r="AC94" s="120">
        <v>0.0</v>
      </c>
      <c r="AD94" s="120">
        <v>0.0</v>
      </c>
      <c r="AE94" s="120">
        <v>0.0</v>
      </c>
      <c r="AF94" s="120">
        <v>0.0</v>
      </c>
      <c r="AG94" s="120">
        <v>0.0</v>
      </c>
      <c r="AH94" s="120">
        <v>0.0</v>
      </c>
      <c r="AI94" s="120">
        <v>0.0</v>
      </c>
      <c r="AJ94" s="120">
        <v>0.0</v>
      </c>
      <c r="AK94" s="120">
        <v>0.0</v>
      </c>
      <c r="AL94" s="120">
        <v>0.0</v>
      </c>
      <c r="AM94" s="120">
        <v>0.0</v>
      </c>
      <c r="AN94" s="120">
        <v>0.0</v>
      </c>
      <c r="AO94" s="120">
        <v>0.0</v>
      </c>
      <c r="AP94" s="120">
        <v>0.0</v>
      </c>
      <c r="AQ94" s="120">
        <v>0.0</v>
      </c>
      <c r="AR94" s="120">
        <v>0.0</v>
      </c>
      <c r="AS94" s="120">
        <v>0.0</v>
      </c>
      <c r="AT94" s="120">
        <v>0.0</v>
      </c>
      <c r="AU94" s="120">
        <v>0.0</v>
      </c>
      <c r="AV94" s="120">
        <v>0.0</v>
      </c>
      <c r="AW94" s="120">
        <v>0.0</v>
      </c>
      <c r="AX94" s="120">
        <v>0.0</v>
      </c>
      <c r="AY94" s="120">
        <v>0.0</v>
      </c>
      <c r="AZ94" s="120">
        <v>4.0</v>
      </c>
      <c r="BA94" s="120">
        <v>3.0</v>
      </c>
      <c r="BB94" s="120">
        <v>9.5</v>
      </c>
      <c r="BC94" s="120">
        <v>0.0</v>
      </c>
      <c r="BD94" s="120">
        <v>0.0</v>
      </c>
      <c r="BE94" s="120">
        <v>0.0</v>
      </c>
      <c r="BF94" s="120">
        <v>0.0</v>
      </c>
      <c r="BG94" s="120">
        <v>0.0</v>
      </c>
      <c r="BH94" s="120">
        <v>0.0</v>
      </c>
      <c r="BI94" s="120">
        <v>0.0</v>
      </c>
      <c r="BJ94" s="120">
        <v>0.0</v>
      </c>
      <c r="BK94" s="120">
        <v>0.0</v>
      </c>
      <c r="BL94" s="120">
        <v>6.0</v>
      </c>
      <c r="BM94" s="120">
        <v>0.0</v>
      </c>
      <c r="BN94" s="120">
        <v>0.0</v>
      </c>
      <c r="BO94" s="120">
        <v>0.0</v>
      </c>
      <c r="BP94" s="120">
        <v>0.0</v>
      </c>
      <c r="BQ94" s="120">
        <v>0.0</v>
      </c>
      <c r="BR94" s="120">
        <v>0.0</v>
      </c>
      <c r="BS94" s="120">
        <v>0.0</v>
      </c>
      <c r="BT94" s="120">
        <v>0.0</v>
      </c>
      <c r="BU94" s="120">
        <v>0.0</v>
      </c>
      <c r="BV94" s="120">
        <v>0.0</v>
      </c>
      <c r="BW94" s="120">
        <v>0.0</v>
      </c>
      <c r="BX94" s="120">
        <v>0.0</v>
      </c>
      <c r="BY94" s="120">
        <v>0.0</v>
      </c>
      <c r="BZ94" s="120">
        <v>0.0</v>
      </c>
      <c r="CA94" s="120">
        <v>0.0</v>
      </c>
      <c r="CB94" s="120">
        <v>0.0</v>
      </c>
      <c r="CC94" s="120">
        <v>0.0</v>
      </c>
      <c r="CD94" s="120">
        <v>0.0</v>
      </c>
      <c r="CE94" s="120">
        <v>0.0</v>
      </c>
      <c r="CF94" s="120">
        <v>0.0</v>
      </c>
      <c r="CG94" s="120">
        <v>0.0</v>
      </c>
      <c r="CH94" s="35"/>
      <c r="CI94" s="35"/>
      <c r="CJ94" s="35"/>
      <c r="CK94" s="35"/>
      <c r="CL94" s="35"/>
      <c r="CM94" s="35"/>
      <c r="CN94" s="35"/>
      <c r="CO94" s="35"/>
      <c r="CP94" s="35"/>
      <c r="CQ94" s="35"/>
      <c r="CR94" s="35"/>
      <c r="CS94" s="35"/>
      <c r="CT94" s="35"/>
      <c r="CU94" s="35"/>
      <c r="CV94" s="35"/>
      <c r="CW94" s="35" t="str">
        <f t="shared" ref="CW94:CY94" si="16">FD94</f>
        <v/>
      </c>
      <c r="CX94" s="35" t="str">
        <f t="shared" si="16"/>
        <v/>
      </c>
      <c r="CY94" s="35" t="str">
        <f t="shared" si="16"/>
        <v/>
      </c>
      <c r="CZ94" s="21"/>
      <c r="DA94" s="21"/>
      <c r="DB94" s="21"/>
      <c r="DC94" s="21"/>
      <c r="DD94" s="21"/>
      <c r="DE94" s="21"/>
      <c r="DF94" s="21"/>
      <c r="DG94" s="21"/>
      <c r="DH94" s="21"/>
      <c r="DI94" s="21"/>
      <c r="DJ94" s="21"/>
      <c r="DK94" s="21"/>
      <c r="DL94" s="21"/>
      <c r="DM94" s="121">
        <f t="shared" si="3"/>
        <v>22.5</v>
      </c>
    </row>
    <row r="95" ht="14.25" customHeight="1">
      <c r="A95" s="1">
        <f t="shared" si="5"/>
        <v>86</v>
      </c>
      <c r="B95" s="1" t="str">
        <f>IF('Club Roster-Directory'!B106="","",'Club Roster-Directory'!B106)</f>
        <v>Vang Pong</v>
      </c>
      <c r="C95" s="61"/>
      <c r="D95" s="1" t="str">
        <f>IF('Club Roster-Directory'!K111="","",'Club Roster-Directory'!K111)</f>
        <v>Yes</v>
      </c>
      <c r="E95" s="35">
        <f t="shared" si="11"/>
        <v>6</v>
      </c>
      <c r="F95" s="120">
        <v>0.0</v>
      </c>
      <c r="G95" s="120">
        <v>0.0</v>
      </c>
      <c r="H95" s="120">
        <v>0.0</v>
      </c>
      <c r="I95" s="120">
        <v>0.0</v>
      </c>
      <c r="J95" s="120">
        <v>0.0</v>
      </c>
      <c r="K95" s="120">
        <v>0.0</v>
      </c>
      <c r="L95" s="120">
        <v>0.0</v>
      </c>
      <c r="M95" s="21">
        <v>0.0</v>
      </c>
      <c r="N95" s="21">
        <v>0.0</v>
      </c>
      <c r="O95" s="21">
        <v>0.0</v>
      </c>
      <c r="P95" s="120">
        <v>0.0</v>
      </c>
      <c r="Q95" s="120">
        <v>0.0</v>
      </c>
      <c r="R95" s="120">
        <v>0.0</v>
      </c>
      <c r="S95" s="120">
        <v>0.0</v>
      </c>
      <c r="T95" s="120">
        <v>0.0</v>
      </c>
      <c r="U95" s="120">
        <v>0.0</v>
      </c>
      <c r="V95" s="120">
        <v>0.0</v>
      </c>
      <c r="W95" s="120">
        <v>0.0</v>
      </c>
      <c r="X95" s="120">
        <v>0.0</v>
      </c>
      <c r="Y95" s="120">
        <v>0.0</v>
      </c>
      <c r="Z95" s="120">
        <v>0.0</v>
      </c>
      <c r="AA95" s="120">
        <v>0.0</v>
      </c>
      <c r="AB95" s="120">
        <v>0.0</v>
      </c>
      <c r="AC95" s="120">
        <v>0.0</v>
      </c>
      <c r="AD95" s="120">
        <v>0.0</v>
      </c>
      <c r="AE95" s="120">
        <v>0.0</v>
      </c>
      <c r="AF95" s="120">
        <v>0.0</v>
      </c>
      <c r="AG95" s="120">
        <v>0.0</v>
      </c>
      <c r="AH95" s="120">
        <v>0.0</v>
      </c>
      <c r="AI95" s="120">
        <v>0.0</v>
      </c>
      <c r="AJ95" s="120">
        <v>0.0</v>
      </c>
      <c r="AK95" s="120">
        <v>0.0</v>
      </c>
      <c r="AL95" s="120">
        <v>0.0</v>
      </c>
      <c r="AM95" s="120">
        <v>0.0</v>
      </c>
      <c r="AN95" s="120">
        <v>0.0</v>
      </c>
      <c r="AO95" s="120">
        <v>0.0</v>
      </c>
      <c r="AP95" s="120">
        <v>0.0</v>
      </c>
      <c r="AQ95" s="120">
        <v>0.0</v>
      </c>
      <c r="AR95" s="120">
        <v>0.0</v>
      </c>
      <c r="AS95" s="120">
        <v>0.0</v>
      </c>
      <c r="AT95" s="120">
        <v>0.0</v>
      </c>
      <c r="AU95" s="120">
        <v>0.0</v>
      </c>
      <c r="AV95" s="120">
        <v>0.0</v>
      </c>
      <c r="AW95" s="120">
        <v>0.0</v>
      </c>
      <c r="AX95" s="120">
        <v>0.0</v>
      </c>
      <c r="AY95" s="120">
        <v>0.0</v>
      </c>
      <c r="AZ95" s="120">
        <v>0.0</v>
      </c>
      <c r="BA95" s="120">
        <v>0.0</v>
      </c>
      <c r="BB95" s="120">
        <v>0.0</v>
      </c>
      <c r="BC95" s="120">
        <v>0.0</v>
      </c>
      <c r="BD95" s="120">
        <v>0.0</v>
      </c>
      <c r="BE95" s="120">
        <v>0.0</v>
      </c>
      <c r="BF95" s="120">
        <v>0.0</v>
      </c>
      <c r="BG95" s="120">
        <v>0.0</v>
      </c>
      <c r="BH95" s="120">
        <v>0.0</v>
      </c>
      <c r="BI95" s="120">
        <v>0.0</v>
      </c>
      <c r="BJ95" s="120">
        <v>0.0</v>
      </c>
      <c r="BK95" s="120">
        <v>0.0</v>
      </c>
      <c r="BL95" s="120">
        <v>6.0</v>
      </c>
      <c r="BM95" s="120">
        <v>0.0</v>
      </c>
      <c r="BN95" s="120">
        <v>0.0</v>
      </c>
      <c r="BO95" s="120">
        <v>0.0</v>
      </c>
      <c r="BP95" s="120">
        <v>0.0</v>
      </c>
      <c r="BQ95" s="120">
        <v>0.0</v>
      </c>
      <c r="BR95" s="120">
        <v>0.0</v>
      </c>
      <c r="BS95" s="120">
        <v>0.0</v>
      </c>
      <c r="BT95" s="120">
        <v>0.0</v>
      </c>
      <c r="BU95" s="120">
        <v>0.0</v>
      </c>
      <c r="BV95" s="120">
        <v>0.0</v>
      </c>
      <c r="BW95" s="120">
        <v>0.0</v>
      </c>
      <c r="BX95" s="120">
        <v>0.0</v>
      </c>
      <c r="BY95" s="120">
        <v>0.0</v>
      </c>
      <c r="BZ95" s="120">
        <v>0.0</v>
      </c>
      <c r="CA95" s="120">
        <v>0.0</v>
      </c>
      <c r="CB95" s="120">
        <v>0.0</v>
      </c>
      <c r="CC95" s="120">
        <v>0.0</v>
      </c>
      <c r="CD95" s="120">
        <v>0.0</v>
      </c>
      <c r="CE95" s="120">
        <v>0.0</v>
      </c>
      <c r="CF95" s="120">
        <v>0.0</v>
      </c>
      <c r="CG95" s="120">
        <v>0.0</v>
      </c>
      <c r="CH95" s="35"/>
      <c r="CI95" s="35"/>
      <c r="CJ95" s="35"/>
      <c r="CK95" s="35"/>
      <c r="CL95" s="35"/>
      <c r="CM95" s="35"/>
      <c r="CN95" s="35"/>
      <c r="CO95" s="35"/>
      <c r="CP95" s="35"/>
      <c r="CQ95" s="35"/>
      <c r="CR95" s="35"/>
      <c r="CS95" s="35"/>
      <c r="CT95" s="35"/>
      <c r="CU95" s="35"/>
      <c r="CV95" s="35"/>
      <c r="CW95" s="35" t="str">
        <f t="shared" ref="CW95:CY95" si="17">FD95</f>
        <v/>
      </c>
      <c r="CX95" s="35" t="str">
        <f t="shared" si="17"/>
        <v/>
      </c>
      <c r="CY95" s="35" t="str">
        <f t="shared" si="17"/>
        <v/>
      </c>
      <c r="CZ95" s="21"/>
      <c r="DA95" s="21"/>
      <c r="DB95" s="21"/>
      <c r="DC95" s="21"/>
      <c r="DD95" s="21"/>
      <c r="DE95" s="21"/>
      <c r="DF95" s="21"/>
      <c r="DG95" s="21"/>
      <c r="DH95" s="21"/>
      <c r="DI95" s="21"/>
      <c r="DJ95" s="21"/>
      <c r="DK95" s="21"/>
      <c r="DL95" s="21"/>
      <c r="DM95" s="121">
        <f t="shared" si="3"/>
        <v>6</v>
      </c>
    </row>
    <row r="96" ht="14.25" customHeight="1">
      <c r="A96" s="1">
        <f t="shared" si="5"/>
        <v>87</v>
      </c>
      <c r="B96" s="1" t="str">
        <f>IF('Club Roster-Directory'!B107="","",'Club Roster-Directory'!B107)</f>
        <v>Vasquez Shyann</v>
      </c>
      <c r="C96" s="61"/>
      <c r="D96" s="1" t="str">
        <f>IF('Club Roster-Directory'!K111="","",'Club Roster-Directory'!K111)</f>
        <v>Yes</v>
      </c>
      <c r="E96" s="35">
        <f t="shared" si="11"/>
        <v>38.5</v>
      </c>
      <c r="F96" s="120">
        <v>3.5</v>
      </c>
      <c r="G96" s="120">
        <v>0.0</v>
      </c>
      <c r="H96" s="120">
        <v>0.0</v>
      </c>
      <c r="I96" s="120">
        <v>4.0</v>
      </c>
      <c r="J96" s="120">
        <v>7.5</v>
      </c>
      <c r="K96" s="120">
        <v>0.0</v>
      </c>
      <c r="L96" s="120">
        <v>0.0</v>
      </c>
      <c r="M96" s="21">
        <v>0.0</v>
      </c>
      <c r="N96" s="21">
        <v>0.0</v>
      </c>
      <c r="O96" s="21">
        <v>0.0</v>
      </c>
      <c r="P96" s="120">
        <v>0.0</v>
      </c>
      <c r="Q96" s="120">
        <v>0.0</v>
      </c>
      <c r="R96" s="120">
        <v>0.0</v>
      </c>
      <c r="S96" s="120">
        <v>0.0</v>
      </c>
      <c r="T96" s="120">
        <v>0.0</v>
      </c>
      <c r="U96" s="120">
        <v>0.0</v>
      </c>
      <c r="V96" s="120">
        <v>0.0</v>
      </c>
      <c r="W96" s="120">
        <v>0.0</v>
      </c>
      <c r="X96" s="120">
        <v>0.0</v>
      </c>
      <c r="Y96" s="120">
        <v>0.0</v>
      </c>
      <c r="Z96" s="120">
        <v>0.0</v>
      </c>
      <c r="AA96" s="124">
        <v>10.5</v>
      </c>
      <c r="AB96" s="120">
        <v>0.0</v>
      </c>
      <c r="AC96" s="120">
        <v>0.0</v>
      </c>
      <c r="AD96" s="120">
        <v>0.0</v>
      </c>
      <c r="AE96" s="120">
        <v>0.0</v>
      </c>
      <c r="AF96" s="120">
        <v>0.0</v>
      </c>
      <c r="AG96" s="120">
        <v>0.0</v>
      </c>
      <c r="AH96" s="120">
        <v>0.0</v>
      </c>
      <c r="AI96" s="120">
        <v>0.0</v>
      </c>
      <c r="AJ96" s="120">
        <v>0.0</v>
      </c>
      <c r="AK96" s="120">
        <v>0.0</v>
      </c>
      <c r="AL96" s="120">
        <v>0.0</v>
      </c>
      <c r="AM96" s="120">
        <v>0.0</v>
      </c>
      <c r="AN96" s="120">
        <v>0.0</v>
      </c>
      <c r="AO96" s="120">
        <v>4.0</v>
      </c>
      <c r="AP96" s="120">
        <v>0.0</v>
      </c>
      <c r="AQ96" s="120">
        <v>0.0</v>
      </c>
      <c r="AR96" s="120">
        <v>0.0</v>
      </c>
      <c r="AS96" s="120">
        <v>0.0</v>
      </c>
      <c r="AT96" s="120">
        <v>0.0</v>
      </c>
      <c r="AU96" s="120">
        <v>0.0</v>
      </c>
      <c r="AV96" s="120">
        <v>0.0</v>
      </c>
      <c r="AW96" s="120">
        <v>0.0</v>
      </c>
      <c r="AX96" s="120">
        <v>0.0</v>
      </c>
      <c r="AY96" s="120">
        <v>0.0</v>
      </c>
      <c r="AZ96" s="120">
        <v>0.0</v>
      </c>
      <c r="BA96" s="120">
        <v>0.0</v>
      </c>
      <c r="BB96" s="120">
        <v>0.0</v>
      </c>
      <c r="BC96" s="120">
        <v>0.0</v>
      </c>
      <c r="BD96" s="120">
        <v>0.0</v>
      </c>
      <c r="BE96" s="120">
        <v>0.0</v>
      </c>
      <c r="BF96" s="120">
        <v>0.0</v>
      </c>
      <c r="BG96" s="120">
        <v>0.0</v>
      </c>
      <c r="BH96" s="120">
        <v>0.0</v>
      </c>
      <c r="BI96" s="120">
        <v>0.0</v>
      </c>
      <c r="BJ96" s="120">
        <v>0.0</v>
      </c>
      <c r="BK96" s="120">
        <v>0.0</v>
      </c>
      <c r="BL96" s="120">
        <v>0.0</v>
      </c>
      <c r="BM96" s="120">
        <v>0.0</v>
      </c>
      <c r="BN96" s="120">
        <v>0.0</v>
      </c>
      <c r="BO96" s="120">
        <v>0.0</v>
      </c>
      <c r="BP96" s="120">
        <v>0.0</v>
      </c>
      <c r="BQ96" s="120">
        <v>0.0</v>
      </c>
      <c r="BR96" s="120">
        <v>0.5</v>
      </c>
      <c r="BS96" s="120">
        <v>0.0</v>
      </c>
      <c r="BT96" s="120">
        <v>0.0</v>
      </c>
      <c r="BU96" s="120">
        <v>0.0</v>
      </c>
      <c r="BV96" s="120">
        <v>0.0</v>
      </c>
      <c r="BW96" s="120">
        <v>0.0</v>
      </c>
      <c r="BX96" s="120">
        <v>0.0</v>
      </c>
      <c r="BY96" s="120">
        <v>0.0</v>
      </c>
      <c r="BZ96" s="120">
        <v>0.0</v>
      </c>
      <c r="CA96" s="120">
        <v>0.0</v>
      </c>
      <c r="CB96" s="120">
        <v>0.0</v>
      </c>
      <c r="CC96" s="120">
        <v>0.0</v>
      </c>
      <c r="CD96" s="120">
        <v>0.0</v>
      </c>
      <c r="CE96" s="120">
        <v>0.0</v>
      </c>
      <c r="CF96" s="120">
        <v>8.5</v>
      </c>
      <c r="CG96" s="120">
        <v>0.0</v>
      </c>
      <c r="CH96" s="35"/>
      <c r="CI96" s="35"/>
      <c r="CJ96" s="35"/>
      <c r="CK96" s="35"/>
      <c r="CL96" s="35"/>
      <c r="CM96" s="35"/>
      <c r="CN96" s="35"/>
      <c r="CO96" s="35"/>
      <c r="CP96" s="35"/>
      <c r="CQ96" s="35"/>
      <c r="CR96" s="35"/>
      <c r="CS96" s="35"/>
      <c r="CT96" s="35"/>
      <c r="CU96" s="35"/>
      <c r="CV96" s="35"/>
      <c r="CW96" s="35" t="str">
        <f t="shared" ref="CW96:CY96" si="18">FD96</f>
        <v/>
      </c>
      <c r="CX96" s="35" t="str">
        <f t="shared" si="18"/>
        <v/>
      </c>
      <c r="CY96" s="35" t="str">
        <f t="shared" si="18"/>
        <v/>
      </c>
      <c r="CZ96" s="21"/>
      <c r="DA96" s="21"/>
      <c r="DB96" s="21"/>
      <c r="DC96" s="21"/>
      <c r="DD96" s="21"/>
      <c r="DE96" s="21"/>
      <c r="DF96" s="21"/>
      <c r="DG96" s="21"/>
      <c r="DH96" s="21"/>
      <c r="DI96" s="21"/>
      <c r="DJ96" s="21"/>
      <c r="DK96" s="21"/>
      <c r="DL96" s="21"/>
      <c r="DM96" s="121">
        <f t="shared" si="3"/>
        <v>38.5</v>
      </c>
    </row>
    <row r="97" ht="14.25" customHeight="1">
      <c r="A97" s="1">
        <f t="shared" si="5"/>
        <v>88</v>
      </c>
      <c r="B97" s="1" t="str">
        <f>IF('Club Roster-Directory'!B108="","",'Club Roster-Directory'!B108)</f>
        <v>Viddles Saul</v>
      </c>
      <c r="C97" s="61"/>
      <c r="D97" s="1" t="str">
        <f>IF('Club Roster-Directory'!K112="","",'Club Roster-Directory'!K112)</f>
        <v>Yes</v>
      </c>
      <c r="E97" s="35">
        <f t="shared" si="11"/>
        <v>0</v>
      </c>
      <c r="F97" s="120">
        <v>0.0</v>
      </c>
      <c r="G97" s="120">
        <v>0.0</v>
      </c>
      <c r="H97" s="120">
        <v>0.0</v>
      </c>
      <c r="I97" s="120">
        <v>0.0</v>
      </c>
      <c r="J97" s="120">
        <v>0.0</v>
      </c>
      <c r="K97" s="120">
        <v>0.0</v>
      </c>
      <c r="L97" s="120">
        <v>0.0</v>
      </c>
      <c r="M97" s="120">
        <v>0.0</v>
      </c>
      <c r="N97" s="120">
        <v>0.0</v>
      </c>
      <c r="O97" s="120">
        <v>0.0</v>
      </c>
      <c r="P97" s="120">
        <v>0.0</v>
      </c>
      <c r="Q97" s="120">
        <v>0.0</v>
      </c>
      <c r="R97" s="120">
        <v>0.0</v>
      </c>
      <c r="S97" s="120">
        <v>0.0</v>
      </c>
      <c r="T97" s="120">
        <v>0.0</v>
      </c>
      <c r="U97" s="120">
        <v>0.0</v>
      </c>
      <c r="V97" s="120">
        <v>0.0</v>
      </c>
      <c r="W97" s="120">
        <v>0.0</v>
      </c>
      <c r="X97" s="120">
        <v>0.0</v>
      </c>
      <c r="Y97" s="120">
        <v>0.0</v>
      </c>
      <c r="Z97" s="120">
        <v>0.0</v>
      </c>
      <c r="AA97" s="120">
        <v>0.0</v>
      </c>
      <c r="AB97" s="120">
        <v>0.0</v>
      </c>
      <c r="AC97" s="120">
        <v>0.0</v>
      </c>
      <c r="AD97" s="120">
        <v>0.0</v>
      </c>
      <c r="AE97" s="120">
        <v>0.0</v>
      </c>
      <c r="AF97" s="120">
        <v>0.0</v>
      </c>
      <c r="AG97" s="120">
        <v>0.0</v>
      </c>
      <c r="AH97" s="120">
        <v>0.0</v>
      </c>
      <c r="AI97" s="120">
        <v>0.0</v>
      </c>
      <c r="AJ97" s="120">
        <v>0.0</v>
      </c>
      <c r="AK97" s="120">
        <v>0.0</v>
      </c>
      <c r="AL97" s="120">
        <v>0.0</v>
      </c>
      <c r="AM97" s="120">
        <v>0.0</v>
      </c>
      <c r="AN97" s="120">
        <v>0.0</v>
      </c>
      <c r="AO97" s="120">
        <v>0.0</v>
      </c>
      <c r="AP97" s="120">
        <v>0.0</v>
      </c>
      <c r="AQ97" s="120">
        <v>0.0</v>
      </c>
      <c r="AR97" s="120">
        <v>0.0</v>
      </c>
      <c r="AS97" s="120">
        <v>0.0</v>
      </c>
      <c r="AT97" s="120">
        <v>0.0</v>
      </c>
      <c r="AU97" s="120">
        <v>0.0</v>
      </c>
      <c r="AV97" s="120">
        <v>0.0</v>
      </c>
      <c r="AW97" s="120">
        <v>0.0</v>
      </c>
      <c r="AX97" s="120">
        <v>0.0</v>
      </c>
      <c r="AY97" s="120">
        <v>0.0</v>
      </c>
      <c r="AZ97" s="120">
        <v>0.0</v>
      </c>
      <c r="BA97" s="120">
        <v>0.0</v>
      </c>
      <c r="BB97" s="120">
        <v>0.0</v>
      </c>
      <c r="BC97" s="120">
        <v>0.0</v>
      </c>
      <c r="BD97" s="120">
        <v>0.0</v>
      </c>
      <c r="BE97" s="120">
        <v>0.0</v>
      </c>
      <c r="BF97" s="120">
        <v>0.0</v>
      </c>
      <c r="BG97" s="120">
        <v>0.0</v>
      </c>
      <c r="BH97" s="120">
        <v>0.0</v>
      </c>
      <c r="BI97" s="120">
        <v>0.0</v>
      </c>
      <c r="BJ97" s="120">
        <v>0.0</v>
      </c>
      <c r="BK97" s="120">
        <v>0.0</v>
      </c>
      <c r="BL97" s="120">
        <v>0.0</v>
      </c>
      <c r="BM97" s="120">
        <v>0.0</v>
      </c>
      <c r="BN97" s="120">
        <v>0.0</v>
      </c>
      <c r="BO97" s="120">
        <v>0.0</v>
      </c>
      <c r="BP97" s="120">
        <v>0.0</v>
      </c>
      <c r="BQ97" s="120">
        <v>0.0</v>
      </c>
      <c r="BR97" s="120">
        <v>0.0</v>
      </c>
      <c r="BS97" s="120">
        <v>0.0</v>
      </c>
      <c r="BT97" s="120">
        <v>0.0</v>
      </c>
      <c r="BU97" s="120">
        <v>0.0</v>
      </c>
      <c r="BV97" s="120">
        <v>0.0</v>
      </c>
      <c r="BW97" s="120">
        <v>0.0</v>
      </c>
      <c r="BX97" s="120">
        <v>0.0</v>
      </c>
      <c r="BY97" s="120">
        <v>0.0</v>
      </c>
      <c r="BZ97" s="120">
        <v>0.0</v>
      </c>
      <c r="CA97" s="120">
        <v>0.0</v>
      </c>
      <c r="CB97" s="120">
        <v>0.0</v>
      </c>
      <c r="CC97" s="120">
        <v>0.0</v>
      </c>
      <c r="CD97" s="120">
        <v>0.0</v>
      </c>
      <c r="CE97" s="120">
        <v>0.0</v>
      </c>
      <c r="CF97" s="120">
        <v>0.0</v>
      </c>
      <c r="CG97" s="120">
        <v>0.0</v>
      </c>
      <c r="CH97" s="35"/>
      <c r="CI97" s="35"/>
      <c r="CJ97" s="35"/>
      <c r="CK97" s="35"/>
      <c r="CL97" s="35"/>
      <c r="CM97" s="35"/>
      <c r="CN97" s="35"/>
      <c r="CO97" s="35"/>
      <c r="CP97" s="35"/>
      <c r="CQ97" s="35"/>
      <c r="CR97" s="35"/>
      <c r="CS97" s="35"/>
      <c r="CT97" s="35"/>
      <c r="CU97" s="35"/>
      <c r="CV97" s="35"/>
      <c r="CW97" s="35" t="str">
        <f t="shared" ref="CW97:CY97" si="19">FD97</f>
        <v/>
      </c>
      <c r="CX97" s="35" t="str">
        <f t="shared" si="19"/>
        <v/>
      </c>
      <c r="CY97" s="35" t="str">
        <f t="shared" si="19"/>
        <v/>
      </c>
      <c r="CZ97" s="21"/>
      <c r="DA97" s="21"/>
      <c r="DB97" s="21"/>
      <c r="DC97" s="21"/>
      <c r="DD97" s="21"/>
      <c r="DE97" s="21"/>
      <c r="DF97" s="21"/>
      <c r="DG97" s="21"/>
      <c r="DH97" s="21"/>
      <c r="DI97" s="21"/>
      <c r="DJ97" s="21"/>
      <c r="DK97" s="21"/>
      <c r="DL97" s="21"/>
      <c r="DM97" s="121">
        <f t="shared" si="3"/>
        <v>0</v>
      </c>
    </row>
    <row r="98" ht="14.25" customHeight="1">
      <c r="A98" s="1">
        <f t="shared" si="5"/>
        <v>89</v>
      </c>
      <c r="B98" s="1" t="str">
        <f>IF('Club Roster-Directory'!B109="","",'Club Roster-Directory'!B109)</f>
        <v>Wang Amelia</v>
      </c>
      <c r="C98" s="61"/>
      <c r="D98" s="1" t="str">
        <f>IF('Club Roster-Directory'!K113="","",'Club Roster-Directory'!K113)</f>
        <v>Yes</v>
      </c>
      <c r="E98" s="35">
        <f t="shared" si="11"/>
        <v>28.5</v>
      </c>
      <c r="F98" s="68">
        <v>0.0</v>
      </c>
      <c r="G98" s="68">
        <v>3.0</v>
      </c>
      <c r="H98" s="68">
        <v>0.0</v>
      </c>
      <c r="I98" s="68">
        <v>0.0</v>
      </c>
      <c r="J98" s="68">
        <v>0.0</v>
      </c>
      <c r="K98" s="68">
        <v>0.0</v>
      </c>
      <c r="L98" s="76">
        <v>0.0</v>
      </c>
      <c r="M98" s="90">
        <v>0.0</v>
      </c>
      <c r="N98" s="90">
        <v>0.0</v>
      </c>
      <c r="O98" s="90">
        <v>0.0</v>
      </c>
      <c r="P98" s="120">
        <v>0.0</v>
      </c>
      <c r="Q98" s="120">
        <v>0.0</v>
      </c>
      <c r="R98" s="120">
        <v>0.0</v>
      </c>
      <c r="S98" s="120">
        <v>0.0</v>
      </c>
      <c r="T98" s="120">
        <v>0.0</v>
      </c>
      <c r="U98" s="120">
        <v>0.0</v>
      </c>
      <c r="V98" s="120">
        <v>0.0</v>
      </c>
      <c r="W98" s="120">
        <v>0.0</v>
      </c>
      <c r="X98" s="120">
        <v>0.0</v>
      </c>
      <c r="Y98" s="120">
        <v>0.0</v>
      </c>
      <c r="Z98" s="120">
        <v>0.0</v>
      </c>
      <c r="AA98" s="120">
        <v>0.0</v>
      </c>
      <c r="AB98" s="120">
        <v>0.0</v>
      </c>
      <c r="AC98" s="120">
        <v>0.0</v>
      </c>
      <c r="AD98" s="120">
        <v>0.0</v>
      </c>
      <c r="AE98" s="120">
        <v>0.0</v>
      </c>
      <c r="AF98" s="120">
        <v>0.0</v>
      </c>
      <c r="AG98" s="120">
        <v>0.0</v>
      </c>
      <c r="AH98" s="120">
        <v>0.0</v>
      </c>
      <c r="AI98" s="120">
        <v>0.0</v>
      </c>
      <c r="AJ98" s="120">
        <v>0.0</v>
      </c>
      <c r="AK98" s="120">
        <v>0.0</v>
      </c>
      <c r="AL98" s="120">
        <v>0.0</v>
      </c>
      <c r="AM98" s="120">
        <v>0.0</v>
      </c>
      <c r="AN98" s="120">
        <v>0.0</v>
      </c>
      <c r="AO98" s="120">
        <v>0.0</v>
      </c>
      <c r="AP98" s="120">
        <v>0.0</v>
      </c>
      <c r="AQ98" s="120">
        <v>0.0</v>
      </c>
      <c r="AR98" s="120">
        <v>0.0</v>
      </c>
      <c r="AS98" s="120">
        <v>0.0</v>
      </c>
      <c r="AT98" s="120">
        <v>0.0</v>
      </c>
      <c r="AU98" s="120">
        <v>0.0</v>
      </c>
      <c r="AV98" s="120">
        <v>0.0</v>
      </c>
      <c r="AW98" s="120">
        <v>0.0</v>
      </c>
      <c r="AX98" s="120">
        <v>0.0</v>
      </c>
      <c r="AY98" s="120">
        <v>0.0</v>
      </c>
      <c r="AZ98" s="120">
        <v>0.0</v>
      </c>
      <c r="BA98" s="120">
        <v>0.0</v>
      </c>
      <c r="BB98" s="120">
        <v>0.0</v>
      </c>
      <c r="BC98" s="120">
        <v>0.0</v>
      </c>
      <c r="BD98" s="120">
        <v>0.0</v>
      </c>
      <c r="BE98" s="120">
        <v>4.0</v>
      </c>
      <c r="BF98" s="120">
        <v>12.0</v>
      </c>
      <c r="BG98" s="120">
        <v>0.0</v>
      </c>
      <c r="BH98" s="120">
        <v>0.0</v>
      </c>
      <c r="BI98" s="120">
        <v>0.0</v>
      </c>
      <c r="BJ98" s="120">
        <v>0.0</v>
      </c>
      <c r="BK98" s="120">
        <v>2.0</v>
      </c>
      <c r="BL98" s="120">
        <v>4.5</v>
      </c>
      <c r="BM98" s="120">
        <v>0.0</v>
      </c>
      <c r="BN98" s="120">
        <v>0.0</v>
      </c>
      <c r="BO98" s="120">
        <v>0.0</v>
      </c>
      <c r="BP98" s="120">
        <v>0.0</v>
      </c>
      <c r="BQ98" s="120">
        <v>0.0</v>
      </c>
      <c r="BR98" s="120">
        <v>0.0</v>
      </c>
      <c r="BS98" s="120">
        <v>0.0</v>
      </c>
      <c r="BT98" s="120">
        <v>0.0</v>
      </c>
      <c r="BU98" s="120">
        <v>3.0</v>
      </c>
      <c r="BV98" s="120">
        <v>0.0</v>
      </c>
      <c r="BW98" s="120">
        <v>0.0</v>
      </c>
      <c r="BX98" s="120">
        <v>0.0</v>
      </c>
      <c r="BY98" s="120">
        <v>0.0</v>
      </c>
      <c r="BZ98" s="120">
        <v>0.0</v>
      </c>
      <c r="CA98" s="120">
        <v>0.0</v>
      </c>
      <c r="CB98" s="120">
        <v>0.0</v>
      </c>
      <c r="CC98" s="120">
        <v>0.0</v>
      </c>
      <c r="CD98" s="120">
        <v>0.0</v>
      </c>
      <c r="CE98" s="120">
        <v>0.0</v>
      </c>
      <c r="CF98" s="120">
        <v>0.0</v>
      </c>
      <c r="CG98" s="120">
        <v>0.0</v>
      </c>
      <c r="CH98" s="35"/>
      <c r="CI98" s="35"/>
      <c r="CJ98" s="35"/>
      <c r="CK98" s="35"/>
      <c r="CL98" s="35"/>
      <c r="CM98" s="35"/>
      <c r="CN98" s="35"/>
      <c r="CO98" s="35"/>
      <c r="CP98" s="35"/>
      <c r="CQ98" s="35"/>
      <c r="CR98" s="35"/>
      <c r="CS98" s="35"/>
      <c r="CT98" s="35"/>
      <c r="CU98" s="35"/>
      <c r="CV98" s="35"/>
      <c r="CW98" s="35" t="str">
        <f t="shared" ref="CW98:CY98" si="20">FD98</f>
        <v/>
      </c>
      <c r="CX98" s="35" t="str">
        <f t="shared" si="20"/>
        <v/>
      </c>
      <c r="CY98" s="35" t="str">
        <f t="shared" si="20"/>
        <v/>
      </c>
      <c r="CZ98" s="21"/>
      <c r="DA98" s="21"/>
      <c r="DB98" s="21"/>
      <c r="DC98" s="21"/>
      <c r="DD98" s="21"/>
      <c r="DE98" s="21"/>
      <c r="DF98" s="21"/>
      <c r="DG98" s="21"/>
      <c r="DH98" s="21"/>
      <c r="DI98" s="21"/>
      <c r="DJ98" s="21"/>
      <c r="DK98" s="21"/>
      <c r="DL98" s="21"/>
      <c r="DM98" s="121">
        <f t="shared" si="3"/>
        <v>28.5</v>
      </c>
    </row>
    <row r="99" ht="14.25" customHeight="1">
      <c r="A99" s="1">
        <f t="shared" si="5"/>
        <v>90</v>
      </c>
      <c r="B99" s="1" t="str">
        <f>IF('Club Roster-Directory'!B110="","",'Club Roster-Directory'!B110)</f>
        <v>Wang Thomas</v>
      </c>
      <c r="C99" s="61"/>
      <c r="D99" s="1" t="str">
        <f>IF('Club Roster-Directory'!K114="","",'Club Roster-Directory'!K114)</f>
        <v>Yes</v>
      </c>
      <c r="E99" s="35">
        <f t="shared" si="11"/>
        <v>65</v>
      </c>
      <c r="F99" s="68">
        <v>0.0</v>
      </c>
      <c r="G99" s="68">
        <v>3.5</v>
      </c>
      <c r="H99" s="68">
        <v>7.0</v>
      </c>
      <c r="I99" s="68">
        <v>8.0</v>
      </c>
      <c r="J99" s="68">
        <v>7.0</v>
      </c>
      <c r="K99" s="68">
        <v>0.0</v>
      </c>
      <c r="L99" s="68">
        <v>0.0</v>
      </c>
      <c r="M99" s="90">
        <v>0.0</v>
      </c>
      <c r="N99" s="90">
        <v>0.0</v>
      </c>
      <c r="O99" s="90">
        <v>0.0</v>
      </c>
      <c r="P99" s="120">
        <v>0.0</v>
      </c>
      <c r="Q99" s="120">
        <v>0.0</v>
      </c>
      <c r="R99" s="120">
        <v>0.0</v>
      </c>
      <c r="S99" s="120">
        <v>0.0</v>
      </c>
      <c r="T99" s="120">
        <v>0.0</v>
      </c>
      <c r="U99" s="120">
        <v>0.0</v>
      </c>
      <c r="V99" s="120">
        <v>0.0</v>
      </c>
      <c r="W99" s="120">
        <v>0.0</v>
      </c>
      <c r="X99" s="120">
        <v>0.0</v>
      </c>
      <c r="Y99" s="120">
        <v>0.0</v>
      </c>
      <c r="Z99" s="120">
        <v>0.0</v>
      </c>
      <c r="AA99" s="120">
        <v>0.0</v>
      </c>
      <c r="AB99" s="120">
        <v>0.0</v>
      </c>
      <c r="AC99" s="120">
        <v>0.0</v>
      </c>
      <c r="AD99" s="120">
        <v>0.0</v>
      </c>
      <c r="AE99" s="120">
        <v>0.0</v>
      </c>
      <c r="AF99" s="120">
        <v>0.0</v>
      </c>
      <c r="AG99" s="120">
        <v>0.0</v>
      </c>
      <c r="AH99" s="120">
        <v>0.0</v>
      </c>
      <c r="AI99" s="120">
        <v>0.0</v>
      </c>
      <c r="AJ99" s="120">
        <v>0.0</v>
      </c>
      <c r="AK99" s="120">
        <v>0.0</v>
      </c>
      <c r="AL99" s="120">
        <v>0.0</v>
      </c>
      <c r="AM99" s="120">
        <v>0.0</v>
      </c>
      <c r="AN99" s="120">
        <v>0.0</v>
      </c>
      <c r="AO99" s="120">
        <v>4.5</v>
      </c>
      <c r="AP99" s="120">
        <v>0.0</v>
      </c>
      <c r="AQ99" s="120">
        <v>0.0</v>
      </c>
      <c r="AR99" s="120">
        <v>0.0</v>
      </c>
      <c r="AS99" s="120">
        <v>0.0</v>
      </c>
      <c r="AT99" s="120">
        <v>0.0</v>
      </c>
      <c r="AU99" s="120">
        <v>0.0</v>
      </c>
      <c r="AV99" s="120">
        <v>0.5</v>
      </c>
      <c r="AW99" s="120">
        <v>0.0</v>
      </c>
      <c r="AX99" s="120">
        <v>0.0</v>
      </c>
      <c r="AY99" s="120">
        <v>0.0</v>
      </c>
      <c r="AZ99" s="120">
        <v>0.0</v>
      </c>
      <c r="BA99" s="120">
        <v>0.0</v>
      </c>
      <c r="BB99" s="120">
        <v>12.0</v>
      </c>
      <c r="BC99" s="120">
        <v>0.0</v>
      </c>
      <c r="BD99" s="120">
        <v>0.0</v>
      </c>
      <c r="BE99" s="120">
        <v>0.0</v>
      </c>
      <c r="BF99" s="120">
        <v>12.0</v>
      </c>
      <c r="BG99" s="120">
        <v>0.0</v>
      </c>
      <c r="BH99" s="120">
        <v>0.0</v>
      </c>
      <c r="BI99" s="120">
        <v>0.0</v>
      </c>
      <c r="BJ99" s="120">
        <v>0.0</v>
      </c>
      <c r="BK99" s="120">
        <v>2.0</v>
      </c>
      <c r="BL99" s="120">
        <v>4.5</v>
      </c>
      <c r="BM99" s="120">
        <v>0.0</v>
      </c>
      <c r="BN99" s="120">
        <v>0.0</v>
      </c>
      <c r="BO99" s="120">
        <v>0.0</v>
      </c>
      <c r="BP99" s="120">
        <v>0.0</v>
      </c>
      <c r="BQ99" s="120">
        <v>0.0</v>
      </c>
      <c r="BR99" s="120">
        <v>1.0</v>
      </c>
      <c r="BS99" s="120">
        <v>0.0</v>
      </c>
      <c r="BT99" s="120">
        <v>0.0</v>
      </c>
      <c r="BU99" s="120">
        <v>3.0</v>
      </c>
      <c r="BV99" s="120">
        <v>0.0</v>
      </c>
      <c r="BW99" s="120">
        <v>0.0</v>
      </c>
      <c r="BX99" s="120">
        <v>0.0</v>
      </c>
      <c r="BY99" s="120">
        <v>0.0</v>
      </c>
      <c r="BZ99" s="120">
        <v>0.0</v>
      </c>
      <c r="CA99" s="120">
        <v>0.0</v>
      </c>
      <c r="CB99" s="120">
        <v>0.0</v>
      </c>
      <c r="CC99" s="120">
        <v>0.0</v>
      </c>
      <c r="CD99" s="120">
        <v>0.0</v>
      </c>
      <c r="CE99" s="120">
        <v>0.0</v>
      </c>
      <c r="CF99" s="120">
        <v>0.0</v>
      </c>
      <c r="CG99" s="120">
        <v>0.0</v>
      </c>
      <c r="CH99" s="35"/>
      <c r="CI99" s="35"/>
      <c r="CJ99" s="35"/>
      <c r="CK99" s="35"/>
      <c r="CL99" s="35"/>
      <c r="CM99" s="35"/>
      <c r="CN99" s="35"/>
      <c r="CO99" s="35"/>
      <c r="CP99" s="35"/>
      <c r="CQ99" s="35"/>
      <c r="CR99" s="35"/>
      <c r="CS99" s="35"/>
      <c r="CT99" s="35"/>
      <c r="CU99" s="35"/>
      <c r="CV99" s="35"/>
      <c r="CW99" s="35" t="str">
        <f t="shared" ref="CW99:CY99" si="21">FD99</f>
        <v/>
      </c>
      <c r="CX99" s="35" t="str">
        <f t="shared" si="21"/>
        <v/>
      </c>
      <c r="CY99" s="35" t="str">
        <f t="shared" si="21"/>
        <v/>
      </c>
      <c r="CZ99" s="21"/>
      <c r="DA99" s="21"/>
      <c r="DB99" s="21"/>
      <c r="DC99" s="21"/>
      <c r="DD99" s="21"/>
      <c r="DE99" s="21"/>
      <c r="DF99" s="21"/>
      <c r="DG99" s="21"/>
      <c r="DH99" s="21"/>
      <c r="DI99" s="21"/>
      <c r="DJ99" s="21"/>
      <c r="DK99" s="21"/>
      <c r="DL99" s="21"/>
      <c r="DM99" s="121">
        <f t="shared" si="3"/>
        <v>65</v>
      </c>
    </row>
    <row r="100" ht="14.25" customHeight="1">
      <c r="A100" s="1">
        <f t="shared" si="5"/>
        <v>91</v>
      </c>
      <c r="B100" s="1" t="str">
        <f>IF('Club Roster-Directory'!B111="","",'Club Roster-Directory'!B111)</f>
        <v>Woo Andrew</v>
      </c>
      <c r="C100" s="61"/>
      <c r="D100" s="1" t="str">
        <f>IF('Club Roster-Directory'!K111="","",'Club Roster-Directory'!K111)</f>
        <v>Yes</v>
      </c>
      <c r="E100" s="35">
        <f t="shared" si="11"/>
        <v>18.5</v>
      </c>
      <c r="F100" s="68">
        <v>4.0</v>
      </c>
      <c r="G100" s="68">
        <v>0.0</v>
      </c>
      <c r="H100" s="68">
        <v>0.0</v>
      </c>
      <c r="I100" s="68">
        <v>0.0</v>
      </c>
      <c r="J100" s="68">
        <v>7.5</v>
      </c>
      <c r="K100" s="68">
        <v>0.0</v>
      </c>
      <c r="L100" s="68">
        <v>0.0</v>
      </c>
      <c r="M100" s="90">
        <v>0.0</v>
      </c>
      <c r="N100" s="90">
        <v>0.0</v>
      </c>
      <c r="O100" s="90">
        <v>0.0</v>
      </c>
      <c r="P100" s="120">
        <v>0.0</v>
      </c>
      <c r="Q100" s="120">
        <v>0.0</v>
      </c>
      <c r="R100" s="120">
        <v>0.0</v>
      </c>
      <c r="S100" s="120">
        <v>0.0</v>
      </c>
      <c r="T100" s="120">
        <v>0.0</v>
      </c>
      <c r="U100" s="120">
        <v>7.0</v>
      </c>
      <c r="V100" s="120">
        <v>0.0</v>
      </c>
      <c r="W100" s="120">
        <v>0.0</v>
      </c>
      <c r="X100" s="120">
        <v>0.0</v>
      </c>
      <c r="Y100" s="120">
        <v>0.0</v>
      </c>
      <c r="Z100" s="120">
        <v>0.0</v>
      </c>
      <c r="AA100" s="120">
        <v>0.0</v>
      </c>
      <c r="AB100" s="120">
        <v>0.0</v>
      </c>
      <c r="AC100" s="120">
        <v>0.0</v>
      </c>
      <c r="AD100" s="120">
        <v>0.0</v>
      </c>
      <c r="AE100" s="120">
        <v>0.0</v>
      </c>
      <c r="AF100" s="120">
        <v>0.0</v>
      </c>
      <c r="AG100" s="120">
        <v>0.0</v>
      </c>
      <c r="AH100" s="120">
        <v>0.0</v>
      </c>
      <c r="AI100" s="120">
        <v>0.0</v>
      </c>
      <c r="AJ100" s="120">
        <v>0.0</v>
      </c>
      <c r="AK100" s="120">
        <v>0.0</v>
      </c>
      <c r="AL100" s="120">
        <v>0.0</v>
      </c>
      <c r="AM100" s="120">
        <v>0.0</v>
      </c>
      <c r="AN100" s="120">
        <v>0.0</v>
      </c>
      <c r="AO100" s="120">
        <v>0.0</v>
      </c>
      <c r="AP100" s="120">
        <v>0.0</v>
      </c>
      <c r="AQ100" s="120">
        <v>0.0</v>
      </c>
      <c r="AR100" s="120">
        <v>0.0</v>
      </c>
      <c r="AS100" s="120">
        <v>0.0</v>
      </c>
      <c r="AT100" s="120">
        <v>0.0</v>
      </c>
      <c r="AU100" s="120">
        <v>0.0</v>
      </c>
      <c r="AV100" s="120">
        <v>0.0</v>
      </c>
      <c r="AW100" s="120">
        <v>0.0</v>
      </c>
      <c r="AX100" s="120">
        <v>0.0</v>
      </c>
      <c r="AY100" s="120">
        <v>0.0</v>
      </c>
      <c r="AZ100" s="120">
        <v>0.0</v>
      </c>
      <c r="BA100" s="120">
        <v>0.0</v>
      </c>
      <c r="BB100" s="120">
        <v>0.0</v>
      </c>
      <c r="BC100" s="120">
        <v>0.0</v>
      </c>
      <c r="BD100" s="120">
        <v>0.0</v>
      </c>
      <c r="BE100" s="120">
        <v>0.0</v>
      </c>
      <c r="BF100" s="120">
        <v>0.0</v>
      </c>
      <c r="BG100" s="120">
        <v>0.0</v>
      </c>
      <c r="BH100" s="120">
        <v>0.0</v>
      </c>
      <c r="BI100" s="120">
        <v>0.0</v>
      </c>
      <c r="BJ100" s="120">
        <v>0.0</v>
      </c>
      <c r="BK100" s="120">
        <v>0.0</v>
      </c>
      <c r="BL100" s="120">
        <v>0.0</v>
      </c>
      <c r="BM100" s="120">
        <v>0.0</v>
      </c>
      <c r="BN100" s="120">
        <v>0.0</v>
      </c>
      <c r="BO100" s="120">
        <v>0.0</v>
      </c>
      <c r="BP100" s="120">
        <v>0.0</v>
      </c>
      <c r="BQ100" s="120">
        <v>0.0</v>
      </c>
      <c r="BR100" s="120">
        <v>0.0</v>
      </c>
      <c r="BS100" s="120">
        <v>0.0</v>
      </c>
      <c r="BT100" s="120">
        <v>0.0</v>
      </c>
      <c r="BU100" s="120">
        <v>0.0</v>
      </c>
      <c r="BV100" s="120">
        <v>0.0</v>
      </c>
      <c r="BW100" s="120">
        <v>0.0</v>
      </c>
      <c r="BX100" s="120">
        <v>0.0</v>
      </c>
      <c r="BY100" s="120">
        <v>0.0</v>
      </c>
      <c r="BZ100" s="120">
        <v>0.0</v>
      </c>
      <c r="CA100" s="120">
        <v>0.0</v>
      </c>
      <c r="CB100" s="120">
        <v>0.0</v>
      </c>
      <c r="CC100" s="120">
        <v>0.0</v>
      </c>
      <c r="CD100" s="120">
        <v>0.0</v>
      </c>
      <c r="CE100" s="120">
        <v>0.0</v>
      </c>
      <c r="CF100" s="120">
        <v>0.0</v>
      </c>
      <c r="CG100" s="120">
        <v>0.0</v>
      </c>
      <c r="CH100" s="35"/>
      <c r="CI100" s="35"/>
      <c r="CJ100" s="35"/>
      <c r="CK100" s="35"/>
      <c r="CL100" s="35"/>
      <c r="CM100" s="35"/>
      <c r="CN100" s="35"/>
      <c r="CO100" s="35"/>
      <c r="CP100" s="35"/>
      <c r="CQ100" s="35"/>
      <c r="CR100" s="35"/>
      <c r="CS100" s="35"/>
      <c r="CT100" s="35"/>
      <c r="CU100" s="35"/>
      <c r="CV100" s="35"/>
      <c r="CW100" s="35" t="str">
        <f t="shared" ref="CW100:CY100" si="22">FD100</f>
        <v/>
      </c>
      <c r="CX100" s="35" t="str">
        <f t="shared" si="22"/>
        <v/>
      </c>
      <c r="CY100" s="35" t="str">
        <f t="shared" si="22"/>
        <v/>
      </c>
      <c r="CZ100" s="21"/>
      <c r="DA100" s="21"/>
      <c r="DB100" s="21"/>
      <c r="DC100" s="21"/>
      <c r="DD100" s="21"/>
      <c r="DE100" s="21"/>
      <c r="DF100" s="21"/>
      <c r="DG100" s="21"/>
      <c r="DH100" s="21"/>
      <c r="DI100" s="21"/>
      <c r="DJ100" s="21"/>
      <c r="DK100" s="21"/>
      <c r="DL100" s="21"/>
      <c r="DM100" s="121">
        <f t="shared" si="3"/>
        <v>18.5</v>
      </c>
    </row>
    <row r="101" ht="14.25" customHeight="1">
      <c r="A101" s="1">
        <f t="shared" si="5"/>
        <v>92</v>
      </c>
      <c r="B101" s="1" t="str">
        <f>IF('Club Roster-Directory'!B112="","",'Club Roster-Directory'!B112)</f>
        <v>Woo Ivy</v>
      </c>
      <c r="C101" s="61"/>
      <c r="D101" s="1" t="str">
        <f>IF('Club Roster-Directory'!K112="","",'Club Roster-Directory'!K112)</f>
        <v>Yes</v>
      </c>
      <c r="E101" s="35">
        <f t="shared" si="11"/>
        <v>3</v>
      </c>
      <c r="F101" s="76">
        <v>0.0</v>
      </c>
      <c r="G101" s="76">
        <v>0.0</v>
      </c>
      <c r="H101" s="76">
        <v>0.0</v>
      </c>
      <c r="I101" s="76">
        <v>0.0</v>
      </c>
      <c r="J101" s="76">
        <v>0.0</v>
      </c>
      <c r="K101" s="76">
        <v>0.0</v>
      </c>
      <c r="L101" s="76">
        <v>0.0</v>
      </c>
      <c r="M101" s="76">
        <v>0.0</v>
      </c>
      <c r="N101" s="76">
        <v>0.0</v>
      </c>
      <c r="O101" s="76">
        <v>0.0</v>
      </c>
      <c r="P101" s="76">
        <v>0.0</v>
      </c>
      <c r="Q101" s="76">
        <v>0.0</v>
      </c>
      <c r="R101" s="76">
        <v>0.0</v>
      </c>
      <c r="S101" s="76">
        <v>0.0</v>
      </c>
      <c r="T101" s="76">
        <v>0.0</v>
      </c>
      <c r="U101" s="76">
        <v>0.0</v>
      </c>
      <c r="V101" s="76">
        <v>0.0</v>
      </c>
      <c r="W101" s="76">
        <v>0.0</v>
      </c>
      <c r="X101" s="76">
        <v>0.0</v>
      </c>
      <c r="Y101" s="76">
        <v>0.0</v>
      </c>
      <c r="Z101" s="76">
        <v>0.0</v>
      </c>
      <c r="AA101" s="76">
        <v>0.0</v>
      </c>
      <c r="AB101" s="76">
        <v>0.0</v>
      </c>
      <c r="AC101" s="76">
        <v>0.0</v>
      </c>
      <c r="AD101" s="76">
        <v>0.0</v>
      </c>
      <c r="AE101" s="76">
        <v>0.0</v>
      </c>
      <c r="AF101" s="76">
        <v>0.0</v>
      </c>
      <c r="AG101" s="76">
        <v>0.0</v>
      </c>
      <c r="AH101" s="76">
        <v>0.0</v>
      </c>
      <c r="AI101" s="76">
        <v>0.0</v>
      </c>
      <c r="AJ101" s="76">
        <v>0.0</v>
      </c>
      <c r="AK101" s="76">
        <v>0.0</v>
      </c>
      <c r="AL101" s="76">
        <v>0.0</v>
      </c>
      <c r="AM101" s="76">
        <v>0.0</v>
      </c>
      <c r="AN101" s="76">
        <v>0.0</v>
      </c>
      <c r="AO101" s="76">
        <v>0.0</v>
      </c>
      <c r="AP101" s="76">
        <v>0.0</v>
      </c>
      <c r="AQ101" s="76">
        <v>0.0</v>
      </c>
      <c r="AR101" s="76">
        <v>0.0</v>
      </c>
      <c r="AS101" s="76">
        <v>0.0</v>
      </c>
      <c r="AT101" s="76">
        <v>0.0</v>
      </c>
      <c r="AU101" s="76">
        <v>0.0</v>
      </c>
      <c r="AV101" s="76">
        <v>0.0</v>
      </c>
      <c r="AW101" s="76">
        <v>0.0</v>
      </c>
      <c r="AX101" s="76">
        <v>0.0</v>
      </c>
      <c r="AY101" s="76">
        <v>0.0</v>
      </c>
      <c r="AZ101" s="76">
        <v>0.0</v>
      </c>
      <c r="BA101" s="76">
        <v>0.0</v>
      </c>
      <c r="BB101" s="120">
        <v>0.0</v>
      </c>
      <c r="BC101" s="120">
        <v>0.0</v>
      </c>
      <c r="BD101" s="120">
        <v>0.0</v>
      </c>
      <c r="BE101" s="120">
        <v>0.0</v>
      </c>
      <c r="BF101" s="120">
        <v>0.0</v>
      </c>
      <c r="BG101" s="120">
        <v>0.0</v>
      </c>
      <c r="BH101" s="120">
        <v>0.0</v>
      </c>
      <c r="BI101" s="120">
        <v>0.0</v>
      </c>
      <c r="BJ101" s="120">
        <v>0.0</v>
      </c>
      <c r="BK101" s="120">
        <v>0.0</v>
      </c>
      <c r="BL101" s="120">
        <v>3.0</v>
      </c>
      <c r="BM101" s="120">
        <v>0.0</v>
      </c>
      <c r="BN101" s="120">
        <v>0.0</v>
      </c>
      <c r="BO101" s="120">
        <v>0.0</v>
      </c>
      <c r="BP101" s="120">
        <v>0.0</v>
      </c>
      <c r="BQ101" s="120">
        <v>0.0</v>
      </c>
      <c r="BR101" s="120">
        <v>0.0</v>
      </c>
      <c r="BS101" s="120">
        <v>0.0</v>
      </c>
      <c r="BT101" s="120">
        <v>0.0</v>
      </c>
      <c r="BU101" s="120">
        <v>0.0</v>
      </c>
      <c r="BV101" s="120">
        <v>0.0</v>
      </c>
      <c r="BW101" s="120">
        <v>0.0</v>
      </c>
      <c r="BX101" s="120">
        <v>0.0</v>
      </c>
      <c r="BY101" s="120">
        <v>0.0</v>
      </c>
      <c r="BZ101" s="120">
        <v>0.0</v>
      </c>
      <c r="CA101" s="120">
        <v>0.0</v>
      </c>
      <c r="CB101" s="120">
        <v>0.0</v>
      </c>
      <c r="CC101" s="120">
        <v>0.0</v>
      </c>
      <c r="CD101" s="120">
        <v>0.0</v>
      </c>
      <c r="CE101" s="120">
        <v>0.0</v>
      </c>
      <c r="CF101" s="120">
        <v>0.0</v>
      </c>
      <c r="CG101" s="120">
        <v>0.0</v>
      </c>
      <c r="CH101" s="35"/>
      <c r="CI101" s="35"/>
      <c r="CJ101" s="35"/>
      <c r="CK101" s="35"/>
      <c r="CL101" s="35"/>
      <c r="CM101" s="35"/>
      <c r="CN101" s="35"/>
      <c r="CO101" s="35"/>
      <c r="CP101" s="35"/>
      <c r="CQ101" s="35"/>
      <c r="CR101" s="35"/>
      <c r="CS101" s="35"/>
      <c r="CT101" s="35"/>
      <c r="CU101" s="35"/>
      <c r="CV101" s="35"/>
      <c r="CW101" s="35"/>
      <c r="CX101" s="35"/>
      <c r="CY101" s="35"/>
      <c r="CZ101" s="21"/>
      <c r="DA101" s="21"/>
      <c r="DB101" s="21"/>
      <c r="DC101" s="21"/>
      <c r="DD101" s="21"/>
      <c r="DE101" s="21"/>
      <c r="DF101" s="21"/>
      <c r="DG101" s="21"/>
      <c r="DH101" s="21"/>
      <c r="DI101" s="21"/>
      <c r="DJ101" s="21"/>
      <c r="DK101" s="21"/>
      <c r="DL101" s="21"/>
      <c r="DM101" s="121">
        <f t="shared" si="3"/>
        <v>3</v>
      </c>
    </row>
    <row r="102" ht="14.25" customHeight="1">
      <c r="A102" s="1">
        <f t="shared" si="5"/>
        <v>93</v>
      </c>
      <c r="B102" s="1" t="str">
        <f>IF('Club Roster-Directory'!B113="","",'Club Roster-Directory'!B113)</f>
        <v>Yan Jason</v>
      </c>
      <c r="C102" s="61"/>
      <c r="D102" s="1" t="str">
        <f>IF('Club Roster-Directory'!K113="","",'Club Roster-Directory'!K113)</f>
        <v>Yes</v>
      </c>
      <c r="E102" s="35">
        <f t="shared" si="11"/>
        <v>2.5</v>
      </c>
      <c r="F102" s="76">
        <v>0.0</v>
      </c>
      <c r="G102" s="76">
        <v>0.0</v>
      </c>
      <c r="H102" s="76">
        <v>0.0</v>
      </c>
      <c r="I102" s="76">
        <v>0.0</v>
      </c>
      <c r="J102" s="76">
        <v>0.0</v>
      </c>
      <c r="K102" s="76">
        <v>0.0</v>
      </c>
      <c r="L102" s="76">
        <v>0.0</v>
      </c>
      <c r="M102" s="76">
        <v>0.0</v>
      </c>
      <c r="N102" s="76">
        <v>0.0</v>
      </c>
      <c r="O102" s="76">
        <v>0.0</v>
      </c>
      <c r="P102" s="76">
        <v>0.0</v>
      </c>
      <c r="Q102" s="76">
        <v>0.0</v>
      </c>
      <c r="R102" s="76">
        <v>0.0</v>
      </c>
      <c r="S102" s="76">
        <v>0.0</v>
      </c>
      <c r="T102" s="76">
        <v>0.0</v>
      </c>
      <c r="U102" s="76">
        <v>0.0</v>
      </c>
      <c r="V102" s="76">
        <v>0.0</v>
      </c>
      <c r="W102" s="76">
        <v>0.0</v>
      </c>
      <c r="X102" s="76">
        <v>0.0</v>
      </c>
      <c r="Y102" s="76">
        <v>0.0</v>
      </c>
      <c r="Z102" s="76">
        <v>0.0</v>
      </c>
      <c r="AA102" s="76">
        <v>0.0</v>
      </c>
      <c r="AB102" s="76">
        <v>0.0</v>
      </c>
      <c r="AC102" s="76">
        <v>0.0</v>
      </c>
      <c r="AD102" s="76">
        <v>0.0</v>
      </c>
      <c r="AE102" s="76">
        <v>0.0</v>
      </c>
      <c r="AF102" s="76">
        <v>0.0</v>
      </c>
      <c r="AG102" s="76">
        <v>0.0</v>
      </c>
      <c r="AH102" s="76">
        <v>0.0</v>
      </c>
      <c r="AI102" s="76">
        <v>0.0</v>
      </c>
      <c r="AJ102" s="76">
        <v>0.0</v>
      </c>
      <c r="AK102" s="76">
        <v>0.0</v>
      </c>
      <c r="AL102" s="76">
        <v>0.0</v>
      </c>
      <c r="AM102" s="76">
        <v>0.0</v>
      </c>
      <c r="AN102" s="76">
        <v>0.0</v>
      </c>
      <c r="AO102" s="76">
        <v>0.0</v>
      </c>
      <c r="AP102" s="76">
        <v>0.0</v>
      </c>
      <c r="AQ102" s="76">
        <v>0.0</v>
      </c>
      <c r="AR102" s="76">
        <v>0.0</v>
      </c>
      <c r="AS102" s="76">
        <v>0.0</v>
      </c>
      <c r="AT102" s="76">
        <v>0.0</v>
      </c>
      <c r="AU102" s="76">
        <v>0.0</v>
      </c>
      <c r="AV102" s="76">
        <v>0.0</v>
      </c>
      <c r="AW102" s="76">
        <v>0.0</v>
      </c>
      <c r="AX102" s="76">
        <v>0.0</v>
      </c>
      <c r="AY102" s="76">
        <v>0.0</v>
      </c>
      <c r="AZ102" s="76">
        <v>0.0</v>
      </c>
      <c r="BA102" s="76">
        <v>0.0</v>
      </c>
      <c r="BB102" s="120">
        <v>0.0</v>
      </c>
      <c r="BC102" s="120">
        <v>0.0</v>
      </c>
      <c r="BD102" s="120">
        <v>0.0</v>
      </c>
      <c r="BE102" s="120">
        <v>0.0</v>
      </c>
      <c r="BF102" s="120">
        <v>0.0</v>
      </c>
      <c r="BG102" s="120">
        <v>0.0</v>
      </c>
      <c r="BH102" s="120">
        <v>0.0</v>
      </c>
      <c r="BI102" s="120">
        <v>0.0</v>
      </c>
      <c r="BJ102" s="120">
        <v>0.0</v>
      </c>
      <c r="BK102" s="120">
        <v>0.0</v>
      </c>
      <c r="BL102" s="120">
        <v>2.5</v>
      </c>
      <c r="BM102" s="120">
        <v>0.0</v>
      </c>
      <c r="BN102" s="120">
        <v>0.0</v>
      </c>
      <c r="BO102" s="120">
        <v>0.0</v>
      </c>
      <c r="BP102" s="120">
        <v>0.0</v>
      </c>
      <c r="BQ102" s="120">
        <v>0.0</v>
      </c>
      <c r="BR102" s="120">
        <v>0.0</v>
      </c>
      <c r="BS102" s="120">
        <v>0.0</v>
      </c>
      <c r="BT102" s="120">
        <v>0.0</v>
      </c>
      <c r="BU102" s="120">
        <v>0.0</v>
      </c>
      <c r="BV102" s="120">
        <v>0.0</v>
      </c>
      <c r="BW102" s="120">
        <v>0.0</v>
      </c>
      <c r="BX102" s="120">
        <v>0.0</v>
      </c>
      <c r="BY102" s="120">
        <v>0.0</v>
      </c>
      <c r="BZ102" s="120">
        <v>0.0</v>
      </c>
      <c r="CA102" s="120">
        <v>0.0</v>
      </c>
      <c r="CB102" s="120">
        <v>0.0</v>
      </c>
      <c r="CC102" s="120">
        <v>0.0</v>
      </c>
      <c r="CD102" s="120">
        <v>0.0</v>
      </c>
      <c r="CE102" s="120">
        <v>0.0</v>
      </c>
      <c r="CF102" s="120">
        <v>0.0</v>
      </c>
      <c r="CG102" s="120">
        <v>0.0</v>
      </c>
      <c r="CH102" s="35"/>
      <c r="CI102" s="35"/>
      <c r="CJ102" s="35"/>
      <c r="CK102" s="35"/>
      <c r="CL102" s="35"/>
      <c r="CM102" s="35"/>
      <c r="CN102" s="35"/>
      <c r="CO102" s="35"/>
      <c r="CP102" s="35"/>
      <c r="CQ102" s="35"/>
      <c r="CR102" s="35"/>
      <c r="CS102" s="35"/>
      <c r="CT102" s="35"/>
      <c r="CU102" s="35"/>
      <c r="CV102" s="35"/>
      <c r="CW102" s="35"/>
      <c r="CX102" s="35"/>
      <c r="CY102" s="35"/>
      <c r="CZ102" s="21"/>
      <c r="DA102" s="21"/>
      <c r="DB102" s="21"/>
      <c r="DC102" s="21"/>
      <c r="DD102" s="21"/>
      <c r="DE102" s="21"/>
      <c r="DF102" s="21"/>
      <c r="DG102" s="21"/>
      <c r="DH102" s="21"/>
      <c r="DI102" s="21"/>
      <c r="DJ102" s="21"/>
      <c r="DK102" s="21"/>
      <c r="DL102" s="21"/>
      <c r="DM102" s="121">
        <f t="shared" si="3"/>
        <v>2.5</v>
      </c>
    </row>
    <row r="103" ht="14.25" customHeight="1">
      <c r="A103" s="1">
        <f t="shared" si="5"/>
        <v>94</v>
      </c>
      <c r="B103" s="1" t="str">
        <f>IF('Club Roster-Directory'!B114="","",'Club Roster-Directory'!B114)</f>
        <v>Yang Darling</v>
      </c>
      <c r="C103" s="61"/>
      <c r="D103" s="1" t="str">
        <f>IF('Club Roster-Directory'!K114="","",'Club Roster-Directory'!K114)</f>
        <v>Yes</v>
      </c>
      <c r="E103" s="35">
        <f t="shared" si="11"/>
        <v>19</v>
      </c>
      <c r="F103" s="68">
        <v>0.0</v>
      </c>
      <c r="G103" s="68">
        <v>0.0</v>
      </c>
      <c r="H103" s="68">
        <v>0.0</v>
      </c>
      <c r="I103" s="68">
        <v>0.0</v>
      </c>
      <c r="J103" s="68">
        <v>0.0</v>
      </c>
      <c r="K103" s="68">
        <v>0.0</v>
      </c>
      <c r="L103" s="68">
        <v>0.0</v>
      </c>
      <c r="M103" s="90">
        <v>0.0</v>
      </c>
      <c r="N103" s="90">
        <v>0.0</v>
      </c>
      <c r="O103" s="90">
        <v>0.0</v>
      </c>
      <c r="P103" s="120">
        <v>0.0</v>
      </c>
      <c r="Q103" s="120">
        <v>0.0</v>
      </c>
      <c r="R103" s="120">
        <v>0.0</v>
      </c>
      <c r="S103" s="120">
        <v>0.0</v>
      </c>
      <c r="T103" s="120">
        <v>0.0</v>
      </c>
      <c r="U103" s="120">
        <v>0.0</v>
      </c>
      <c r="V103" s="120">
        <v>0.0</v>
      </c>
      <c r="W103" s="120">
        <v>0.0</v>
      </c>
      <c r="X103" s="120">
        <v>0.0</v>
      </c>
      <c r="Y103" s="120">
        <v>0.0</v>
      </c>
      <c r="Z103" s="120">
        <v>0.0</v>
      </c>
      <c r="AA103" s="120">
        <v>0.0</v>
      </c>
      <c r="AB103" s="120">
        <v>5.5</v>
      </c>
      <c r="AC103" s="120">
        <v>0.0</v>
      </c>
      <c r="AD103" s="120">
        <v>0.0</v>
      </c>
      <c r="AE103" s="120">
        <v>0.0</v>
      </c>
      <c r="AF103" s="120">
        <v>0.0</v>
      </c>
      <c r="AG103" s="120">
        <v>0.0</v>
      </c>
      <c r="AH103" s="120">
        <v>0.0</v>
      </c>
      <c r="AI103" s="120">
        <v>0.0</v>
      </c>
      <c r="AJ103" s="120">
        <v>0.0</v>
      </c>
      <c r="AK103" s="120">
        <v>0.0</v>
      </c>
      <c r="AL103" s="120">
        <v>0.0</v>
      </c>
      <c r="AM103" s="120">
        <v>0.0</v>
      </c>
      <c r="AN103" s="120">
        <v>0.0</v>
      </c>
      <c r="AO103" s="120">
        <v>0.0</v>
      </c>
      <c r="AP103" s="120">
        <v>0.0</v>
      </c>
      <c r="AQ103" s="120">
        <v>0.0</v>
      </c>
      <c r="AR103" s="120">
        <v>0.0</v>
      </c>
      <c r="AS103" s="120">
        <v>0.0</v>
      </c>
      <c r="AT103" s="120">
        <v>0.0</v>
      </c>
      <c r="AU103" s="120">
        <v>0.0</v>
      </c>
      <c r="AV103" s="120">
        <v>0.0</v>
      </c>
      <c r="AW103" s="120">
        <v>0.0</v>
      </c>
      <c r="AX103" s="120">
        <v>0.0</v>
      </c>
      <c r="AY103" s="124">
        <v>4.0</v>
      </c>
      <c r="AZ103" s="120">
        <v>0.0</v>
      </c>
      <c r="BA103" s="120">
        <v>0.0</v>
      </c>
      <c r="BB103" s="120">
        <v>5.0</v>
      </c>
      <c r="BC103" s="120">
        <v>0.0</v>
      </c>
      <c r="BD103" s="120">
        <v>0.0</v>
      </c>
      <c r="BE103" s="120">
        <v>0.0</v>
      </c>
      <c r="BF103" s="120">
        <v>0.0</v>
      </c>
      <c r="BG103" s="120">
        <v>0.0</v>
      </c>
      <c r="BH103" s="120">
        <v>0.0</v>
      </c>
      <c r="BI103" s="120">
        <v>0.0</v>
      </c>
      <c r="BJ103" s="120">
        <v>0.0</v>
      </c>
      <c r="BK103" s="120">
        <v>0.0</v>
      </c>
      <c r="BL103" s="120">
        <v>0.0</v>
      </c>
      <c r="BM103" s="120">
        <v>0.0</v>
      </c>
      <c r="BN103" s="120">
        <v>0.0</v>
      </c>
      <c r="BO103" s="120">
        <v>0.0</v>
      </c>
      <c r="BP103" s="120">
        <v>0.0</v>
      </c>
      <c r="BQ103" s="120">
        <v>0.0</v>
      </c>
      <c r="BR103" s="120">
        <v>0.0</v>
      </c>
      <c r="BS103" s="120">
        <v>0.0</v>
      </c>
      <c r="BT103" s="120">
        <v>1.5</v>
      </c>
      <c r="BU103" s="120">
        <v>3.0</v>
      </c>
      <c r="BV103" s="120">
        <v>0.0</v>
      </c>
      <c r="BW103" s="120">
        <v>0.0</v>
      </c>
      <c r="BX103" s="120">
        <v>0.0</v>
      </c>
      <c r="BY103" s="120">
        <v>0.0</v>
      </c>
      <c r="BZ103" s="120">
        <v>0.0</v>
      </c>
      <c r="CA103" s="120">
        <v>0.0</v>
      </c>
      <c r="CB103" s="120">
        <v>0.0</v>
      </c>
      <c r="CC103" s="120">
        <v>0.0</v>
      </c>
      <c r="CD103" s="120">
        <v>0.0</v>
      </c>
      <c r="CE103" s="120">
        <v>0.0</v>
      </c>
      <c r="CF103" s="120">
        <v>0.0</v>
      </c>
      <c r="CG103" s="120">
        <v>0.0</v>
      </c>
      <c r="CH103" s="35"/>
      <c r="CI103" s="35"/>
      <c r="CJ103" s="35"/>
      <c r="CK103" s="35"/>
      <c r="CL103" s="35"/>
      <c r="CM103" s="35"/>
      <c r="CN103" s="35"/>
      <c r="CO103" s="35"/>
      <c r="CP103" s="35"/>
      <c r="CQ103" s="35"/>
      <c r="CR103" s="35"/>
      <c r="CS103" s="35"/>
      <c r="CT103" s="35"/>
      <c r="CU103" s="35"/>
      <c r="CV103" s="35"/>
      <c r="CW103" s="35" t="str">
        <f t="shared" ref="CW103:CY103" si="23">FD103</f>
        <v/>
      </c>
      <c r="CX103" s="35" t="str">
        <f t="shared" si="23"/>
        <v/>
      </c>
      <c r="CY103" s="35" t="str">
        <f t="shared" si="23"/>
        <v/>
      </c>
      <c r="CZ103" s="21"/>
      <c r="DA103" s="21"/>
      <c r="DB103" s="21"/>
      <c r="DC103" s="21"/>
      <c r="DD103" s="21"/>
      <c r="DE103" s="21"/>
      <c r="DF103" s="21"/>
      <c r="DG103" s="21"/>
      <c r="DH103" s="21"/>
      <c r="DI103" s="21"/>
      <c r="DJ103" s="21"/>
      <c r="DK103" s="21"/>
      <c r="DL103" s="21"/>
      <c r="DM103" s="121">
        <f t="shared" si="3"/>
        <v>19</v>
      </c>
    </row>
    <row r="104" ht="14.25" customHeight="1">
      <c r="A104" s="1">
        <f t="shared" si="5"/>
        <v>95</v>
      </c>
      <c r="B104" s="1" t="str">
        <f>IF('Club Roster-Directory'!B115="","",'Club Roster-Directory'!B115)</f>
        <v>Yang Larissa</v>
      </c>
      <c r="C104" s="61"/>
      <c r="D104" s="1" t="str">
        <f>IF('Club Roster-Directory'!K115="","",'Club Roster-Directory'!K115)</f>
        <v>Yes</v>
      </c>
      <c r="E104" s="35">
        <f t="shared" si="11"/>
        <v>30</v>
      </c>
      <c r="F104" s="76">
        <v>0.0</v>
      </c>
      <c r="G104" s="76">
        <v>0.0</v>
      </c>
      <c r="H104" s="76">
        <v>0.0</v>
      </c>
      <c r="I104" s="76">
        <v>0.0</v>
      </c>
      <c r="J104" s="76">
        <v>0.0</v>
      </c>
      <c r="K104" s="76">
        <v>0.0</v>
      </c>
      <c r="L104" s="76">
        <v>0.0</v>
      </c>
      <c r="M104" s="76">
        <v>0.0</v>
      </c>
      <c r="N104" s="76">
        <v>0.0</v>
      </c>
      <c r="O104" s="76">
        <v>0.0</v>
      </c>
      <c r="P104" s="76">
        <v>0.0</v>
      </c>
      <c r="Q104" s="76">
        <v>0.0</v>
      </c>
      <c r="R104" s="76">
        <v>0.0</v>
      </c>
      <c r="S104" s="76">
        <v>0.0</v>
      </c>
      <c r="T104" s="76">
        <v>0.0</v>
      </c>
      <c r="U104" s="76">
        <v>0.0</v>
      </c>
      <c r="V104" s="76">
        <v>0.0</v>
      </c>
      <c r="W104" s="76">
        <v>0.0</v>
      </c>
      <c r="X104" s="76">
        <v>0.0</v>
      </c>
      <c r="Y104" s="76">
        <v>0.0</v>
      </c>
      <c r="Z104" s="76">
        <v>0.0</v>
      </c>
      <c r="AA104" s="76">
        <v>0.0</v>
      </c>
      <c r="AB104" s="76">
        <v>0.0</v>
      </c>
      <c r="AC104" s="76">
        <v>0.0</v>
      </c>
      <c r="AD104" s="76">
        <v>0.0</v>
      </c>
      <c r="AE104" s="76">
        <v>0.0</v>
      </c>
      <c r="AF104" s="76">
        <v>0.0</v>
      </c>
      <c r="AG104" s="76">
        <v>0.0</v>
      </c>
      <c r="AH104" s="76">
        <v>0.0</v>
      </c>
      <c r="AI104" s="76">
        <v>0.0</v>
      </c>
      <c r="AJ104" s="76">
        <v>0.0</v>
      </c>
      <c r="AK104" s="76">
        <v>0.0</v>
      </c>
      <c r="AL104" s="76">
        <v>0.0</v>
      </c>
      <c r="AM104" s="76">
        <v>0.0</v>
      </c>
      <c r="AN104" s="76">
        <v>0.0</v>
      </c>
      <c r="AO104" s="76">
        <v>0.0</v>
      </c>
      <c r="AP104" s="76">
        <v>0.0</v>
      </c>
      <c r="AQ104" s="76">
        <v>0.0</v>
      </c>
      <c r="AR104" s="76">
        <v>0.0</v>
      </c>
      <c r="AS104" s="76">
        <v>0.0</v>
      </c>
      <c r="AT104" s="76">
        <v>0.0</v>
      </c>
      <c r="AU104" s="76">
        <v>0.0</v>
      </c>
      <c r="AV104" s="76">
        <v>0.0</v>
      </c>
      <c r="AW104" s="76">
        <v>0.0</v>
      </c>
      <c r="AX104" s="76">
        <v>0.0</v>
      </c>
      <c r="AY104" s="76">
        <v>0.0</v>
      </c>
      <c r="AZ104" s="76">
        <v>0.0</v>
      </c>
      <c r="BA104" s="76">
        <v>0.0</v>
      </c>
      <c r="BB104" s="120">
        <v>4.0</v>
      </c>
      <c r="BC104" s="120">
        <v>0.0</v>
      </c>
      <c r="BD104" s="120">
        <v>0.0</v>
      </c>
      <c r="BE104" s="120">
        <v>0.0</v>
      </c>
      <c r="BF104" s="120">
        <v>0.0</v>
      </c>
      <c r="BG104" s="120">
        <v>0.0</v>
      </c>
      <c r="BH104" s="120">
        <v>1.5</v>
      </c>
      <c r="BI104" s="120">
        <v>0.0</v>
      </c>
      <c r="BJ104" s="120">
        <v>3.0</v>
      </c>
      <c r="BK104" s="120">
        <v>0.0</v>
      </c>
      <c r="BL104" s="120">
        <v>3.0</v>
      </c>
      <c r="BM104" s="120">
        <v>0.0</v>
      </c>
      <c r="BN104" s="120">
        <v>0.0</v>
      </c>
      <c r="BO104" s="120">
        <v>0.0</v>
      </c>
      <c r="BP104" s="120">
        <v>0.0</v>
      </c>
      <c r="BQ104" s="120">
        <v>0.0</v>
      </c>
      <c r="BR104" s="120">
        <v>0.0</v>
      </c>
      <c r="BS104" s="120">
        <v>3.0</v>
      </c>
      <c r="BT104" s="120">
        <v>1.5</v>
      </c>
      <c r="BU104" s="120">
        <v>3.0</v>
      </c>
      <c r="BV104" s="120">
        <v>0.0</v>
      </c>
      <c r="BW104" s="120">
        <v>6.0</v>
      </c>
      <c r="BX104" s="120">
        <v>0.0</v>
      </c>
      <c r="BY104" s="120">
        <v>0.0</v>
      </c>
      <c r="BZ104" s="120">
        <v>0.0</v>
      </c>
      <c r="CA104" s="120">
        <v>0.0</v>
      </c>
      <c r="CB104" s="120">
        <v>0.0</v>
      </c>
      <c r="CC104" s="120">
        <v>0.0</v>
      </c>
      <c r="CD104" s="120">
        <v>5.0</v>
      </c>
      <c r="CE104" s="120">
        <v>0.0</v>
      </c>
      <c r="CF104" s="120">
        <v>0.0</v>
      </c>
      <c r="CG104" s="120">
        <v>0.0</v>
      </c>
      <c r="CH104" s="35"/>
      <c r="CI104" s="35"/>
      <c r="CJ104" s="35"/>
      <c r="CK104" s="35"/>
      <c r="CL104" s="35"/>
      <c r="CM104" s="35"/>
      <c r="CN104" s="35"/>
      <c r="CO104" s="35"/>
      <c r="CP104" s="35"/>
      <c r="CQ104" s="35"/>
      <c r="CR104" s="35"/>
      <c r="CS104" s="35"/>
      <c r="CT104" s="35"/>
      <c r="CU104" s="35"/>
      <c r="CV104" s="35"/>
      <c r="CW104" s="35"/>
      <c r="CX104" s="35"/>
      <c r="CY104" s="35"/>
      <c r="CZ104" s="21"/>
      <c r="DA104" s="21"/>
      <c r="DB104" s="21"/>
      <c r="DC104" s="21"/>
      <c r="DD104" s="21"/>
      <c r="DE104" s="21"/>
      <c r="DF104" s="21"/>
      <c r="DG104" s="21"/>
      <c r="DH104" s="21"/>
      <c r="DI104" s="21"/>
      <c r="DJ104" s="21"/>
      <c r="DK104" s="21"/>
      <c r="DL104" s="21"/>
      <c r="DM104" s="121">
        <f t="shared" si="3"/>
        <v>30</v>
      </c>
    </row>
    <row r="105" ht="14.25" customHeight="1">
      <c r="A105" s="1">
        <f t="shared" si="5"/>
        <v>96</v>
      </c>
      <c r="B105" s="1" t="str">
        <f>IF('Club Roster-Directory'!B116="","",'Club Roster-Directory'!B116)</f>
        <v>Yap Anthony</v>
      </c>
      <c r="C105" s="61"/>
      <c r="D105" s="1" t="str">
        <f>IF('Club Roster-Directory'!K116="","",'Club Roster-Directory'!K116)</f>
        <v>Yes</v>
      </c>
      <c r="E105" s="35">
        <f t="shared" si="11"/>
        <v>10</v>
      </c>
      <c r="F105" s="68">
        <v>0.0</v>
      </c>
      <c r="G105" s="68">
        <v>0.0</v>
      </c>
      <c r="H105" s="68">
        <v>0.0</v>
      </c>
      <c r="I105" s="68">
        <v>0.0</v>
      </c>
      <c r="J105" s="68">
        <v>0.0</v>
      </c>
      <c r="K105" s="68">
        <v>0.0</v>
      </c>
      <c r="L105" s="68">
        <v>0.0</v>
      </c>
      <c r="M105" s="90">
        <v>0.0</v>
      </c>
      <c r="N105" s="90">
        <v>0.0</v>
      </c>
      <c r="O105" s="90">
        <v>0.0</v>
      </c>
      <c r="P105" s="120">
        <v>0.0</v>
      </c>
      <c r="Q105" s="120">
        <v>1.5</v>
      </c>
      <c r="R105" s="120">
        <v>0.0</v>
      </c>
      <c r="S105" s="120">
        <v>0.0</v>
      </c>
      <c r="T105" s="120">
        <v>0.0</v>
      </c>
      <c r="U105" s="120">
        <v>0.0</v>
      </c>
      <c r="V105" s="120">
        <v>0.0</v>
      </c>
      <c r="W105" s="120">
        <v>0.0</v>
      </c>
      <c r="X105" s="120">
        <v>0.0</v>
      </c>
      <c r="Y105" s="120">
        <v>0.0</v>
      </c>
      <c r="Z105" s="120">
        <v>0.0</v>
      </c>
      <c r="AA105" s="120">
        <v>0.0</v>
      </c>
      <c r="AB105" s="120">
        <v>8.5</v>
      </c>
      <c r="AC105" s="120">
        <v>0.0</v>
      </c>
      <c r="AD105" s="120">
        <v>0.0</v>
      </c>
      <c r="AE105" s="120">
        <v>0.0</v>
      </c>
      <c r="AF105" s="120">
        <v>0.0</v>
      </c>
      <c r="AG105" s="120">
        <v>0.0</v>
      </c>
      <c r="AH105" s="120">
        <v>0.0</v>
      </c>
      <c r="AI105" s="120">
        <v>0.0</v>
      </c>
      <c r="AJ105" s="120">
        <v>0.0</v>
      </c>
      <c r="AK105" s="120">
        <v>0.0</v>
      </c>
      <c r="AL105" s="120">
        <v>0.0</v>
      </c>
      <c r="AM105" s="120">
        <v>0.0</v>
      </c>
      <c r="AN105" s="120">
        <v>0.0</v>
      </c>
      <c r="AO105" s="120">
        <v>0.0</v>
      </c>
      <c r="AP105" s="120">
        <v>0.0</v>
      </c>
      <c r="AQ105" s="120">
        <v>0.0</v>
      </c>
      <c r="AR105" s="120">
        <v>0.0</v>
      </c>
      <c r="AS105" s="120">
        <v>0.0</v>
      </c>
      <c r="AT105" s="120">
        <v>0.0</v>
      </c>
      <c r="AU105" s="120">
        <v>0.0</v>
      </c>
      <c r="AV105" s="120">
        <v>0.0</v>
      </c>
      <c r="AW105" s="120">
        <v>0.0</v>
      </c>
      <c r="AX105" s="120">
        <v>0.0</v>
      </c>
      <c r="AY105" s="120">
        <v>0.0</v>
      </c>
      <c r="AZ105" s="120">
        <v>0.0</v>
      </c>
      <c r="BA105" s="120">
        <v>0.0</v>
      </c>
      <c r="BB105" s="120">
        <v>0.0</v>
      </c>
      <c r="BC105" s="120">
        <v>0.0</v>
      </c>
      <c r="BD105" s="120">
        <v>0.0</v>
      </c>
      <c r="BE105" s="120">
        <v>0.0</v>
      </c>
      <c r="BF105" s="120">
        <v>0.0</v>
      </c>
      <c r="BG105" s="120">
        <v>0.0</v>
      </c>
      <c r="BH105" s="120">
        <v>0.0</v>
      </c>
      <c r="BI105" s="120">
        <v>0.0</v>
      </c>
      <c r="BJ105" s="120">
        <v>0.0</v>
      </c>
      <c r="BK105" s="120">
        <v>0.0</v>
      </c>
      <c r="BL105" s="120">
        <v>0.0</v>
      </c>
      <c r="BM105" s="120">
        <v>0.0</v>
      </c>
      <c r="BN105" s="120">
        <v>0.0</v>
      </c>
      <c r="BO105" s="120">
        <v>0.0</v>
      </c>
      <c r="BP105" s="120">
        <v>0.0</v>
      </c>
      <c r="BQ105" s="120">
        <v>0.0</v>
      </c>
      <c r="BR105" s="120">
        <v>0.0</v>
      </c>
      <c r="BS105" s="120">
        <v>0.0</v>
      </c>
      <c r="BT105" s="120">
        <v>0.0</v>
      </c>
      <c r="BU105" s="120">
        <v>0.0</v>
      </c>
      <c r="BV105" s="120">
        <v>0.0</v>
      </c>
      <c r="BW105" s="120">
        <v>0.0</v>
      </c>
      <c r="BX105" s="120">
        <v>0.0</v>
      </c>
      <c r="BY105" s="120">
        <v>0.0</v>
      </c>
      <c r="BZ105" s="120">
        <v>0.0</v>
      </c>
      <c r="CA105" s="120">
        <v>0.0</v>
      </c>
      <c r="CB105" s="120">
        <v>0.0</v>
      </c>
      <c r="CC105" s="120">
        <v>0.0</v>
      </c>
      <c r="CD105" s="120">
        <v>0.0</v>
      </c>
      <c r="CE105" s="120">
        <v>0.0</v>
      </c>
      <c r="CF105" s="120">
        <v>0.0</v>
      </c>
      <c r="CG105" s="120">
        <v>0.0</v>
      </c>
      <c r="CH105" s="35"/>
      <c r="CI105" s="35"/>
      <c r="CJ105" s="35"/>
      <c r="CK105" s="35"/>
      <c r="CL105" s="35"/>
      <c r="CM105" s="35"/>
      <c r="CN105" s="35"/>
      <c r="CO105" s="35"/>
      <c r="CP105" s="35"/>
      <c r="CQ105" s="35"/>
      <c r="CR105" s="35"/>
      <c r="CS105" s="35"/>
      <c r="CT105" s="35"/>
      <c r="CU105" s="35"/>
      <c r="CV105" s="35"/>
      <c r="CW105" s="35" t="str">
        <f t="shared" ref="CW105:CY105" si="24">FD105</f>
        <v/>
      </c>
      <c r="CX105" s="35" t="str">
        <f t="shared" si="24"/>
        <v/>
      </c>
      <c r="CY105" s="35" t="str">
        <f t="shared" si="24"/>
        <v/>
      </c>
      <c r="CZ105" s="21"/>
      <c r="DA105" s="21"/>
      <c r="DB105" s="21"/>
      <c r="DC105" s="21"/>
      <c r="DD105" s="21"/>
      <c r="DE105" s="21"/>
      <c r="DF105" s="21"/>
      <c r="DG105" s="21"/>
      <c r="DH105" s="21"/>
      <c r="DI105" s="21"/>
      <c r="DJ105" s="21"/>
      <c r="DK105" s="21"/>
      <c r="DL105" s="21"/>
      <c r="DM105" s="121">
        <f t="shared" si="3"/>
        <v>10</v>
      </c>
    </row>
    <row r="106" ht="14.25" customHeight="1">
      <c r="A106" s="1">
        <f t="shared" si="5"/>
        <v>97</v>
      </c>
      <c r="B106" s="1" t="str">
        <f>IF('Club Roster-Directory'!B117="","",'Club Roster-Directory'!B117)</f>
        <v>Yap Justin</v>
      </c>
      <c r="C106" s="61"/>
      <c r="D106" s="1" t="str">
        <f>IF('Club Roster-Directory'!K117="","",'Club Roster-Directory'!K117)</f>
        <v>Yes</v>
      </c>
      <c r="E106" s="35">
        <f t="shared" si="11"/>
        <v>20</v>
      </c>
      <c r="F106" s="68">
        <v>0.0</v>
      </c>
      <c r="G106" s="68">
        <v>0.0</v>
      </c>
      <c r="H106" s="68">
        <v>0.0</v>
      </c>
      <c r="I106" s="68">
        <v>0.0</v>
      </c>
      <c r="J106" s="68">
        <v>0.0</v>
      </c>
      <c r="K106" s="68">
        <v>0.0</v>
      </c>
      <c r="L106" s="68">
        <v>0.0</v>
      </c>
      <c r="M106" s="90">
        <v>0.0</v>
      </c>
      <c r="N106" s="90">
        <v>0.0</v>
      </c>
      <c r="O106" s="90">
        <v>0.0</v>
      </c>
      <c r="P106" s="120">
        <v>0.0</v>
      </c>
      <c r="Q106" s="120">
        <v>0.0</v>
      </c>
      <c r="R106" s="120">
        <v>0.0</v>
      </c>
      <c r="S106" s="120">
        <v>0.0</v>
      </c>
      <c r="T106" s="120">
        <v>0.0</v>
      </c>
      <c r="U106" s="120">
        <v>0.0</v>
      </c>
      <c r="V106" s="120">
        <v>0.0</v>
      </c>
      <c r="W106" s="120">
        <v>0.0</v>
      </c>
      <c r="X106" s="120">
        <v>0.0</v>
      </c>
      <c r="Y106" s="120">
        <v>0.0</v>
      </c>
      <c r="Z106" s="120">
        <v>0.0</v>
      </c>
      <c r="AA106" s="120">
        <v>0.0</v>
      </c>
      <c r="AB106" s="120">
        <v>0.0</v>
      </c>
      <c r="AC106" s="120">
        <v>0.0</v>
      </c>
      <c r="AD106" s="120">
        <v>0.0</v>
      </c>
      <c r="AE106" s="120">
        <v>0.0</v>
      </c>
      <c r="AF106" s="120">
        <v>0.0</v>
      </c>
      <c r="AG106" s="120">
        <v>0.0</v>
      </c>
      <c r="AH106" s="120">
        <v>0.0</v>
      </c>
      <c r="AI106" s="120">
        <v>0.0</v>
      </c>
      <c r="AJ106" s="120">
        <v>0.0</v>
      </c>
      <c r="AK106" s="120">
        <v>0.0</v>
      </c>
      <c r="AL106" s="120">
        <v>0.0</v>
      </c>
      <c r="AM106" s="120">
        <v>0.0</v>
      </c>
      <c r="AN106" s="120">
        <v>0.0</v>
      </c>
      <c r="AO106" s="120">
        <v>4.0</v>
      </c>
      <c r="AP106" s="120">
        <v>0.0</v>
      </c>
      <c r="AQ106" s="120">
        <v>0.0</v>
      </c>
      <c r="AR106" s="120">
        <v>0.0</v>
      </c>
      <c r="AS106" s="120">
        <v>0.0</v>
      </c>
      <c r="AT106" s="120">
        <v>0.0</v>
      </c>
      <c r="AU106" s="120">
        <v>0.0</v>
      </c>
      <c r="AV106" s="120">
        <v>0.0</v>
      </c>
      <c r="AW106" s="120">
        <v>0.0</v>
      </c>
      <c r="AX106" s="120">
        <v>0.0</v>
      </c>
      <c r="AY106" s="120">
        <v>0.0</v>
      </c>
      <c r="AZ106" s="120">
        <v>0.0</v>
      </c>
      <c r="BA106" s="120">
        <v>0.0</v>
      </c>
      <c r="BB106" s="120">
        <v>0.0</v>
      </c>
      <c r="BC106" s="120">
        <v>0.0</v>
      </c>
      <c r="BD106" s="120">
        <v>0.0</v>
      </c>
      <c r="BE106" s="120">
        <v>0.0</v>
      </c>
      <c r="BF106" s="120">
        <v>0.0</v>
      </c>
      <c r="BG106" s="120">
        <v>0.0</v>
      </c>
      <c r="BH106" s="120">
        <v>0.0</v>
      </c>
      <c r="BI106" s="120">
        <v>0.0</v>
      </c>
      <c r="BJ106" s="120">
        <v>0.0</v>
      </c>
      <c r="BK106" s="120">
        <v>0.0</v>
      </c>
      <c r="BL106" s="120">
        <v>0.0</v>
      </c>
      <c r="BM106" s="120">
        <v>0.0</v>
      </c>
      <c r="BN106" s="120">
        <v>0.0</v>
      </c>
      <c r="BO106" s="120">
        <v>0.0</v>
      </c>
      <c r="BP106" s="120">
        <v>0.0</v>
      </c>
      <c r="BQ106" s="120">
        <v>0.0</v>
      </c>
      <c r="BR106" s="120">
        <v>0.5</v>
      </c>
      <c r="BS106" s="120">
        <v>0.0</v>
      </c>
      <c r="BT106" s="120">
        <v>0.0</v>
      </c>
      <c r="BU106" s="120">
        <v>0.0</v>
      </c>
      <c r="BV106" s="120">
        <v>0.0</v>
      </c>
      <c r="BW106" s="120">
        <v>0.0</v>
      </c>
      <c r="BX106" s="120">
        <v>0.0</v>
      </c>
      <c r="BY106" s="120">
        <v>0.0</v>
      </c>
      <c r="BZ106" s="120">
        <v>0.0</v>
      </c>
      <c r="CA106" s="120">
        <v>0.0</v>
      </c>
      <c r="CB106" s="120">
        <v>0.0</v>
      </c>
      <c r="CC106" s="120">
        <v>0.0</v>
      </c>
      <c r="CD106" s="120">
        <v>0.0</v>
      </c>
      <c r="CE106" s="120">
        <v>7.0</v>
      </c>
      <c r="CF106" s="120">
        <v>8.5</v>
      </c>
      <c r="CG106" s="120">
        <v>0.0</v>
      </c>
      <c r="CH106" s="35"/>
      <c r="CI106" s="35"/>
      <c r="CJ106" s="35"/>
      <c r="CK106" s="35"/>
      <c r="CL106" s="35"/>
      <c r="CM106" s="35"/>
      <c r="CN106" s="35"/>
      <c r="CO106" s="35"/>
      <c r="CP106" s="35"/>
      <c r="CQ106" s="35"/>
      <c r="CR106" s="35"/>
      <c r="CS106" s="35"/>
      <c r="CT106" s="35"/>
      <c r="CU106" s="35"/>
      <c r="CV106" s="35"/>
      <c r="CW106" s="35" t="str">
        <f t="shared" ref="CW106:CY106" si="25">FD106</f>
        <v/>
      </c>
      <c r="CX106" s="35" t="str">
        <f t="shared" si="25"/>
        <v/>
      </c>
      <c r="CY106" s="35" t="str">
        <f t="shared" si="25"/>
        <v/>
      </c>
      <c r="CZ106" s="21"/>
      <c r="DA106" s="21"/>
      <c r="DB106" s="21"/>
      <c r="DC106" s="21"/>
      <c r="DD106" s="21"/>
      <c r="DE106" s="21"/>
      <c r="DF106" s="21"/>
      <c r="DG106" s="21"/>
      <c r="DH106" s="21"/>
      <c r="DI106" s="21"/>
      <c r="DJ106" s="21"/>
      <c r="DK106" s="21"/>
      <c r="DL106" s="21"/>
      <c r="DM106" s="121">
        <f t="shared" si="3"/>
        <v>20</v>
      </c>
    </row>
    <row r="107" ht="14.25" customHeight="1">
      <c r="A107" s="1">
        <f t="shared" si="5"/>
        <v>98</v>
      </c>
      <c r="B107" s="1" t="str">
        <f>IF('Club Roster-Directory'!B118="","",'Club Roster-Directory'!B118)</f>
        <v>Ye Dulin</v>
      </c>
      <c r="C107" s="61"/>
      <c r="D107" s="1" t="str">
        <f>IF('Club Roster-Directory'!K118="","",'Club Roster-Directory'!K118)</f>
        <v>Yes</v>
      </c>
      <c r="E107" s="35">
        <f t="shared" si="11"/>
        <v>31.5</v>
      </c>
      <c r="F107" s="68">
        <v>0.0</v>
      </c>
      <c r="G107" s="68">
        <v>3.5</v>
      </c>
      <c r="H107" s="68">
        <v>0.0</v>
      </c>
      <c r="I107" s="68">
        <v>8.0</v>
      </c>
      <c r="J107" s="68">
        <v>0.0</v>
      </c>
      <c r="K107" s="68">
        <v>0.0</v>
      </c>
      <c r="L107" s="68">
        <v>0.0</v>
      </c>
      <c r="M107" s="90">
        <v>0.0</v>
      </c>
      <c r="N107" s="90">
        <v>0.0</v>
      </c>
      <c r="O107" s="90">
        <v>0.0</v>
      </c>
      <c r="P107" s="120">
        <v>0.0</v>
      </c>
      <c r="Q107" s="120">
        <v>3.5</v>
      </c>
      <c r="R107" s="120">
        <v>0.0</v>
      </c>
      <c r="S107" s="120">
        <v>0.0</v>
      </c>
      <c r="T107" s="120">
        <v>0.0</v>
      </c>
      <c r="U107" s="120">
        <v>0.0</v>
      </c>
      <c r="V107" s="120">
        <v>0.0</v>
      </c>
      <c r="W107" s="120">
        <v>0.0</v>
      </c>
      <c r="X107" s="120">
        <v>0.0</v>
      </c>
      <c r="Y107" s="120">
        <v>0.0</v>
      </c>
      <c r="Z107" s="120">
        <v>0.0</v>
      </c>
      <c r="AA107" s="120">
        <v>0.0</v>
      </c>
      <c r="AB107" s="120">
        <v>0.0</v>
      </c>
      <c r="AC107" s="120">
        <v>0.0</v>
      </c>
      <c r="AD107" s="120">
        <v>0.0</v>
      </c>
      <c r="AE107" s="120">
        <v>0.0</v>
      </c>
      <c r="AF107" s="120">
        <v>0.0</v>
      </c>
      <c r="AG107" s="120">
        <v>0.0</v>
      </c>
      <c r="AH107" s="120">
        <v>0.0</v>
      </c>
      <c r="AI107" s="120">
        <v>0.0</v>
      </c>
      <c r="AJ107" s="120">
        <v>0.0</v>
      </c>
      <c r="AK107" s="120">
        <v>0.0</v>
      </c>
      <c r="AL107" s="120">
        <v>0.0</v>
      </c>
      <c r="AM107" s="120">
        <v>0.0</v>
      </c>
      <c r="AN107" s="120">
        <v>0.0</v>
      </c>
      <c r="AO107" s="120">
        <v>0.0</v>
      </c>
      <c r="AP107" s="120">
        <v>0.0</v>
      </c>
      <c r="AQ107" s="120">
        <v>0.0</v>
      </c>
      <c r="AR107" s="120">
        <v>0.0</v>
      </c>
      <c r="AS107" s="120">
        <v>0.0</v>
      </c>
      <c r="AT107" s="120">
        <v>0.0</v>
      </c>
      <c r="AU107" s="120">
        <v>0.0</v>
      </c>
      <c r="AV107" s="120">
        <v>0.0</v>
      </c>
      <c r="AW107" s="120">
        <v>0.0</v>
      </c>
      <c r="AX107" s="120">
        <v>0.0</v>
      </c>
      <c r="AY107" s="120">
        <v>0.0</v>
      </c>
      <c r="AZ107" s="120">
        <v>0.0</v>
      </c>
      <c r="BA107" s="120">
        <v>0.0</v>
      </c>
      <c r="BB107" s="120">
        <v>0.0</v>
      </c>
      <c r="BC107" s="120">
        <v>0.0</v>
      </c>
      <c r="BD107" s="120">
        <v>0.0</v>
      </c>
      <c r="BE107" s="120">
        <v>0.0</v>
      </c>
      <c r="BF107" s="120">
        <v>0.0</v>
      </c>
      <c r="BG107" s="120">
        <v>0.0</v>
      </c>
      <c r="BH107" s="120">
        <v>0.0</v>
      </c>
      <c r="BI107" s="120">
        <v>0.0</v>
      </c>
      <c r="BJ107" s="120">
        <v>0.0</v>
      </c>
      <c r="BK107" s="120">
        <v>0.0</v>
      </c>
      <c r="BL107" s="120">
        <v>6.0</v>
      </c>
      <c r="BM107" s="120">
        <v>0.0</v>
      </c>
      <c r="BN107" s="120">
        <v>0.0</v>
      </c>
      <c r="BO107" s="120">
        <v>0.0</v>
      </c>
      <c r="BP107" s="120">
        <v>0.0</v>
      </c>
      <c r="BQ107" s="120">
        <v>0.0</v>
      </c>
      <c r="BR107" s="120">
        <v>0.0</v>
      </c>
      <c r="BS107" s="120">
        <v>0.0</v>
      </c>
      <c r="BT107" s="120">
        <v>1.5</v>
      </c>
      <c r="BU107" s="120">
        <v>0.0</v>
      </c>
      <c r="BV107" s="120">
        <v>0.0</v>
      </c>
      <c r="BW107" s="120">
        <v>0.0</v>
      </c>
      <c r="BX107" s="120">
        <v>0.0</v>
      </c>
      <c r="BY107" s="120">
        <v>0.0</v>
      </c>
      <c r="BZ107" s="120">
        <v>0.0</v>
      </c>
      <c r="CA107" s="120">
        <v>9.0</v>
      </c>
      <c r="CB107" s="120">
        <v>0.0</v>
      </c>
      <c r="CC107" s="120">
        <v>0.0</v>
      </c>
      <c r="CD107" s="120">
        <v>0.0</v>
      </c>
      <c r="CE107" s="120">
        <v>0.0</v>
      </c>
      <c r="CF107" s="120">
        <v>0.0</v>
      </c>
      <c r="CG107" s="120">
        <v>0.0</v>
      </c>
      <c r="CH107" s="35"/>
      <c r="CI107" s="35"/>
      <c r="CJ107" s="35"/>
      <c r="CK107" s="35"/>
      <c r="CL107" s="35"/>
      <c r="CM107" s="35"/>
      <c r="CN107" s="35"/>
      <c r="CO107" s="35"/>
      <c r="CP107" s="35"/>
      <c r="CQ107" s="35"/>
      <c r="CR107" s="35"/>
      <c r="CS107" s="35"/>
      <c r="CT107" s="35"/>
      <c r="CU107" s="35"/>
      <c r="CV107" s="35"/>
      <c r="CW107" s="35" t="str">
        <f t="shared" ref="CW107:CY107" si="26">FD107</f>
        <v/>
      </c>
      <c r="CX107" s="35" t="str">
        <f t="shared" si="26"/>
        <v/>
      </c>
      <c r="CY107" s="35" t="str">
        <f t="shared" si="26"/>
        <v/>
      </c>
      <c r="CZ107" s="21"/>
      <c r="DA107" s="21"/>
      <c r="DB107" s="21"/>
      <c r="DC107" s="21"/>
      <c r="DD107" s="21"/>
      <c r="DE107" s="21"/>
      <c r="DF107" s="21"/>
      <c r="DG107" s="21"/>
      <c r="DH107" s="21"/>
      <c r="DI107" s="21"/>
      <c r="DJ107" s="21"/>
      <c r="DK107" s="21"/>
      <c r="DL107" s="21"/>
      <c r="DM107" s="121">
        <f t="shared" si="3"/>
        <v>31.5</v>
      </c>
    </row>
    <row r="108" ht="14.25" customHeight="1">
      <c r="A108" s="1">
        <f t="shared" si="5"/>
        <v>99</v>
      </c>
      <c r="B108" s="1" t="str">
        <f>IF('Club Roster-Directory'!B119="","",'Club Roster-Directory'!B119)</f>
        <v>Yu Rui</v>
      </c>
      <c r="C108" s="61"/>
      <c r="D108" s="1" t="str">
        <f>IF('Club Roster-Directory'!K119="","",'Club Roster-Directory'!K119)</f>
        <v>Yes</v>
      </c>
      <c r="E108" s="35">
        <f t="shared" si="11"/>
        <v>30</v>
      </c>
      <c r="F108" s="68">
        <v>0.0</v>
      </c>
      <c r="G108" s="68">
        <v>0.0</v>
      </c>
      <c r="H108" s="68">
        <v>0.0</v>
      </c>
      <c r="I108" s="68">
        <v>0.0</v>
      </c>
      <c r="J108" s="68">
        <v>0.0</v>
      </c>
      <c r="K108" s="68">
        <v>0.0</v>
      </c>
      <c r="L108" s="68">
        <v>0.0</v>
      </c>
      <c r="M108" s="90">
        <v>0.0</v>
      </c>
      <c r="N108" s="90">
        <v>0.0</v>
      </c>
      <c r="O108" s="90">
        <v>0.0</v>
      </c>
      <c r="P108" s="120">
        <v>0.0</v>
      </c>
      <c r="Q108" s="120">
        <v>3.5</v>
      </c>
      <c r="R108" s="120">
        <v>0.0</v>
      </c>
      <c r="S108" s="120">
        <v>0.0</v>
      </c>
      <c r="T108" s="120">
        <v>0.0</v>
      </c>
      <c r="U108" s="120">
        <v>0.0</v>
      </c>
      <c r="V108" s="120">
        <v>0.0</v>
      </c>
      <c r="W108" s="120">
        <v>0.0</v>
      </c>
      <c r="X108" s="120">
        <v>0.0</v>
      </c>
      <c r="Y108" s="120">
        <v>0.0</v>
      </c>
      <c r="Z108" s="120">
        <v>0.0</v>
      </c>
      <c r="AA108" s="120">
        <v>0.0</v>
      </c>
      <c r="AB108" s="120">
        <v>0.0</v>
      </c>
      <c r="AC108" s="120">
        <v>0.0</v>
      </c>
      <c r="AD108" s="120">
        <v>0.0</v>
      </c>
      <c r="AE108" s="120">
        <v>0.0</v>
      </c>
      <c r="AF108" s="120">
        <v>0.0</v>
      </c>
      <c r="AG108" s="120">
        <v>0.0</v>
      </c>
      <c r="AH108" s="120">
        <v>0.0</v>
      </c>
      <c r="AI108" s="120">
        <v>0.0</v>
      </c>
      <c r="AJ108" s="120">
        <v>0.0</v>
      </c>
      <c r="AK108" s="120">
        <v>0.0</v>
      </c>
      <c r="AL108" s="120">
        <v>0.0</v>
      </c>
      <c r="AM108" s="120">
        <v>0.0</v>
      </c>
      <c r="AN108" s="120">
        <v>0.0</v>
      </c>
      <c r="AO108" s="120">
        <v>4.5</v>
      </c>
      <c r="AP108" s="120">
        <v>0.0</v>
      </c>
      <c r="AQ108" s="120">
        <v>0.0</v>
      </c>
      <c r="AR108" s="120">
        <v>0.0</v>
      </c>
      <c r="AS108" s="120">
        <v>0.0</v>
      </c>
      <c r="AT108" s="120">
        <v>0.0</v>
      </c>
      <c r="AU108" s="120">
        <v>0.0</v>
      </c>
      <c r="AV108" s="120">
        <v>0.0</v>
      </c>
      <c r="AW108" s="120">
        <v>0.0</v>
      </c>
      <c r="AX108" s="120">
        <v>0.0</v>
      </c>
      <c r="AY108" s="120">
        <v>0.0</v>
      </c>
      <c r="AZ108" s="120">
        <v>0.0</v>
      </c>
      <c r="BA108" s="120">
        <v>0.0</v>
      </c>
      <c r="BB108" s="120">
        <v>0.0</v>
      </c>
      <c r="BC108" s="120">
        <v>0.0</v>
      </c>
      <c r="BD108" s="120">
        <v>0.0</v>
      </c>
      <c r="BE108" s="120">
        <v>0.0</v>
      </c>
      <c r="BF108" s="120">
        <v>0.0</v>
      </c>
      <c r="BG108" s="120">
        <v>4.5</v>
      </c>
      <c r="BH108" s="120">
        <v>0.0</v>
      </c>
      <c r="BI108" s="120">
        <v>0.0</v>
      </c>
      <c r="BJ108" s="120">
        <v>0.0</v>
      </c>
      <c r="BK108" s="120">
        <v>0.0</v>
      </c>
      <c r="BL108" s="120">
        <v>5.5</v>
      </c>
      <c r="BM108" s="120">
        <v>0.0</v>
      </c>
      <c r="BN108" s="120">
        <v>0.0</v>
      </c>
      <c r="BO108" s="120">
        <v>0.0</v>
      </c>
      <c r="BP108" s="120">
        <v>0.0</v>
      </c>
      <c r="BQ108" s="120">
        <v>0.0</v>
      </c>
      <c r="BR108" s="120">
        <v>1.5</v>
      </c>
      <c r="BS108" s="120">
        <v>0.0</v>
      </c>
      <c r="BT108" s="120">
        <v>1.5</v>
      </c>
      <c r="BU108" s="120">
        <v>0.0</v>
      </c>
      <c r="BV108" s="120">
        <v>0.0</v>
      </c>
      <c r="BW108" s="120">
        <v>0.0</v>
      </c>
      <c r="BX108" s="120">
        <v>0.0</v>
      </c>
      <c r="BY108" s="120">
        <v>0.0</v>
      </c>
      <c r="BZ108" s="120">
        <v>0.0</v>
      </c>
      <c r="CA108" s="120">
        <v>9.0</v>
      </c>
      <c r="CB108" s="120">
        <v>0.0</v>
      </c>
      <c r="CC108" s="120">
        <v>0.0</v>
      </c>
      <c r="CD108" s="120">
        <v>0.0</v>
      </c>
      <c r="CE108" s="120">
        <v>0.0</v>
      </c>
      <c r="CF108" s="120">
        <v>0.0</v>
      </c>
      <c r="CG108" s="120">
        <v>0.0</v>
      </c>
      <c r="CH108" s="35"/>
      <c r="CI108" s="35"/>
      <c r="CJ108" s="35"/>
      <c r="CK108" s="35"/>
      <c r="CL108" s="35"/>
      <c r="CM108" s="35"/>
      <c r="CN108" s="35"/>
      <c r="CO108" s="35"/>
      <c r="CP108" s="35"/>
      <c r="CQ108" s="35"/>
      <c r="CR108" s="35"/>
      <c r="CS108" s="35"/>
      <c r="CT108" s="35"/>
      <c r="CU108" s="35"/>
      <c r="CV108" s="35"/>
      <c r="CW108" s="35" t="str">
        <f t="shared" ref="CW108:CY108" si="27">FD108</f>
        <v/>
      </c>
      <c r="CX108" s="35" t="str">
        <f t="shared" si="27"/>
        <v/>
      </c>
      <c r="CY108" s="35" t="str">
        <f t="shared" si="27"/>
        <v/>
      </c>
      <c r="CZ108" s="21"/>
      <c r="DA108" s="21"/>
      <c r="DB108" s="21"/>
      <c r="DC108" s="21"/>
      <c r="DD108" s="21"/>
      <c r="DE108" s="21"/>
      <c r="DF108" s="21"/>
      <c r="DG108" s="21"/>
      <c r="DH108" s="21"/>
      <c r="DI108" s="21"/>
      <c r="DJ108" s="21"/>
      <c r="DK108" s="21"/>
      <c r="DL108" s="21"/>
      <c r="DM108" s="121">
        <f t="shared" si="3"/>
        <v>30</v>
      </c>
    </row>
    <row r="109" ht="14.25" customHeight="1">
      <c r="A109" s="1">
        <f t="shared" si="5"/>
        <v>100</v>
      </c>
      <c r="B109" s="1" t="str">
        <f>IF('Club Roster-Directory'!B120="","",'Club Roster-Directory'!B120)</f>
        <v>Zuniga Briana</v>
      </c>
      <c r="C109" s="61"/>
      <c r="D109" s="1" t="str">
        <f>IF('Club Roster-Directory'!K120="","",'Club Roster-Directory'!K120)</f>
        <v>Yes</v>
      </c>
      <c r="E109" s="35">
        <f t="shared" si="11"/>
        <v>8.5</v>
      </c>
      <c r="F109" s="76">
        <v>0.0</v>
      </c>
      <c r="G109" s="76">
        <v>0.0</v>
      </c>
      <c r="H109" s="90">
        <v>0.0</v>
      </c>
      <c r="I109" s="90">
        <v>0.0</v>
      </c>
      <c r="J109" s="90">
        <v>0.0</v>
      </c>
      <c r="K109" s="90">
        <v>0.0</v>
      </c>
      <c r="L109" s="90">
        <v>0.0</v>
      </c>
      <c r="M109" s="90">
        <v>0.0</v>
      </c>
      <c r="N109" s="90">
        <v>0.0</v>
      </c>
      <c r="O109" s="90">
        <v>0.0</v>
      </c>
      <c r="P109" s="120">
        <v>0.0</v>
      </c>
      <c r="Q109" s="120">
        <v>0.0</v>
      </c>
      <c r="R109" s="120">
        <v>0.0</v>
      </c>
      <c r="S109" s="120">
        <v>0.0</v>
      </c>
      <c r="T109" s="120">
        <v>0.0</v>
      </c>
      <c r="U109" s="120">
        <v>0.0</v>
      </c>
      <c r="V109" s="120">
        <v>0.0</v>
      </c>
      <c r="W109" s="120">
        <v>0.0</v>
      </c>
      <c r="X109" s="120">
        <v>0.0</v>
      </c>
      <c r="Y109" s="120">
        <v>0.0</v>
      </c>
      <c r="Z109" s="120">
        <v>0.0</v>
      </c>
      <c r="AA109" s="120">
        <v>0.0</v>
      </c>
      <c r="AB109" s="120">
        <v>0.0</v>
      </c>
      <c r="AC109" s="120">
        <v>0.0</v>
      </c>
      <c r="AD109" s="120">
        <v>0.0</v>
      </c>
      <c r="AE109" s="120">
        <v>0.0</v>
      </c>
      <c r="AF109" s="120">
        <v>0.0</v>
      </c>
      <c r="AG109" s="120">
        <v>0.0</v>
      </c>
      <c r="AH109" s="120">
        <v>0.0</v>
      </c>
      <c r="AI109" s="120">
        <v>0.0</v>
      </c>
      <c r="AJ109" s="120">
        <v>0.0</v>
      </c>
      <c r="AK109" s="120">
        <v>0.0</v>
      </c>
      <c r="AL109" s="120">
        <v>0.0</v>
      </c>
      <c r="AM109" s="120">
        <v>0.0</v>
      </c>
      <c r="AN109" s="120">
        <v>0.0</v>
      </c>
      <c r="AO109" s="120">
        <v>0.0</v>
      </c>
      <c r="AP109" s="120">
        <v>0.0</v>
      </c>
      <c r="AQ109" s="120">
        <v>0.0</v>
      </c>
      <c r="AR109" s="120">
        <v>0.0</v>
      </c>
      <c r="AS109" s="120">
        <v>0.0</v>
      </c>
      <c r="AT109" s="120">
        <v>0.0</v>
      </c>
      <c r="AU109" s="120">
        <v>0.0</v>
      </c>
      <c r="AV109" s="120">
        <v>0.0</v>
      </c>
      <c r="AW109" s="120">
        <v>0.0</v>
      </c>
      <c r="AX109" s="120">
        <v>0.0</v>
      </c>
      <c r="AY109" s="120">
        <v>0.0</v>
      </c>
      <c r="AZ109" s="120">
        <v>0.0</v>
      </c>
      <c r="BA109" s="120">
        <v>0.0</v>
      </c>
      <c r="BB109" s="120">
        <v>0.0</v>
      </c>
      <c r="BC109" s="120">
        <v>0.0</v>
      </c>
      <c r="BD109" s="120">
        <v>0.0</v>
      </c>
      <c r="BE109" s="120">
        <v>0.0</v>
      </c>
      <c r="BF109" s="120">
        <v>0.0</v>
      </c>
      <c r="BG109" s="120">
        <v>0.0</v>
      </c>
      <c r="BH109" s="120">
        <v>0.0</v>
      </c>
      <c r="BI109" s="120">
        <v>0.0</v>
      </c>
      <c r="BJ109" s="120">
        <v>0.0</v>
      </c>
      <c r="BK109" s="120">
        <v>0.0</v>
      </c>
      <c r="BL109" s="120">
        <v>0.0</v>
      </c>
      <c r="BM109" s="120">
        <v>0.0</v>
      </c>
      <c r="BN109" s="120">
        <v>0.0</v>
      </c>
      <c r="BO109" s="120">
        <v>0.0</v>
      </c>
      <c r="BP109" s="120">
        <v>0.0</v>
      </c>
      <c r="BQ109" s="120">
        <v>0.0</v>
      </c>
      <c r="BR109" s="120">
        <v>0.0</v>
      </c>
      <c r="BS109" s="120">
        <v>0.0</v>
      </c>
      <c r="BT109" s="120">
        <v>0.0</v>
      </c>
      <c r="BU109" s="120">
        <v>0.0</v>
      </c>
      <c r="BV109" s="120">
        <v>0.0</v>
      </c>
      <c r="BW109" s="120">
        <v>0.0</v>
      </c>
      <c r="BX109" s="120">
        <v>0.0</v>
      </c>
      <c r="BY109" s="120">
        <v>0.0</v>
      </c>
      <c r="BZ109" s="120">
        <v>0.0</v>
      </c>
      <c r="CA109" s="120">
        <v>0.0</v>
      </c>
      <c r="CB109" s="120">
        <v>0.0</v>
      </c>
      <c r="CC109" s="120">
        <v>0.0</v>
      </c>
      <c r="CD109" s="120">
        <v>0.0</v>
      </c>
      <c r="CE109" s="120">
        <v>0.0</v>
      </c>
      <c r="CF109" s="120">
        <v>8.5</v>
      </c>
      <c r="CG109" s="120">
        <v>0.0</v>
      </c>
      <c r="CH109" s="35"/>
      <c r="CI109" s="35"/>
      <c r="CJ109" s="35"/>
      <c r="CK109" s="35"/>
      <c r="CL109" s="35"/>
      <c r="CM109" s="35"/>
      <c r="CN109" s="35"/>
      <c r="CO109" s="35"/>
      <c r="CP109" s="35"/>
      <c r="CQ109" s="35"/>
      <c r="CR109" s="35"/>
      <c r="CS109" s="35"/>
      <c r="CT109" s="35"/>
      <c r="CU109" s="35"/>
      <c r="CV109" s="35"/>
      <c r="CW109" s="35" t="str">
        <f t="shared" ref="CW109:CY109" si="28">FD109</f>
        <v/>
      </c>
      <c r="CX109" s="35" t="str">
        <f t="shared" si="28"/>
        <v/>
      </c>
      <c r="CY109" s="35" t="str">
        <f t="shared" si="28"/>
        <v/>
      </c>
      <c r="CZ109" s="21"/>
      <c r="DA109" s="21"/>
      <c r="DB109" s="21"/>
      <c r="DC109" s="21"/>
      <c r="DD109" s="21"/>
      <c r="DE109" s="21"/>
      <c r="DF109" s="21"/>
      <c r="DG109" s="21"/>
      <c r="DH109" s="21"/>
      <c r="DI109" s="21"/>
      <c r="DJ109" s="21"/>
      <c r="DK109" s="21"/>
      <c r="DL109" s="21"/>
      <c r="DM109" s="121">
        <f t="shared" si="3"/>
        <v>8.5</v>
      </c>
    </row>
    <row r="110" ht="14.25" customHeight="1">
      <c r="A110" s="1">
        <f t="shared" si="5"/>
        <v>101</v>
      </c>
      <c r="B110" s="1" t="str">
        <f>IF('Club Roster-Directory'!B121="","",'Club Roster-Directory'!B121)</f>
        <v/>
      </c>
      <c r="C110" s="61"/>
      <c r="D110" s="1" t="str">
        <f>IF('Club Roster-Directory'!K121="","",'Club Roster-Directory'!K121)</f>
        <v/>
      </c>
      <c r="E110" s="35"/>
      <c r="F110" s="68"/>
      <c r="G110" s="68"/>
      <c r="H110" s="68"/>
      <c r="I110" s="68"/>
      <c r="J110" s="68"/>
      <c r="K110" s="68"/>
      <c r="L110" s="68"/>
      <c r="M110" s="90"/>
      <c r="N110" s="90"/>
      <c r="O110" s="9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t="str">
        <f t="shared" ref="CW110:CY110" si="29">FD110</f>
        <v/>
      </c>
      <c r="CX110" s="35" t="str">
        <f t="shared" si="29"/>
        <v/>
      </c>
      <c r="CY110" s="35" t="str">
        <f t="shared" si="29"/>
        <v/>
      </c>
      <c r="CZ110" s="21"/>
      <c r="DA110" s="21"/>
      <c r="DB110" s="21"/>
      <c r="DC110" s="21"/>
      <c r="DD110" s="21"/>
      <c r="DE110" s="21"/>
      <c r="DF110" s="21"/>
      <c r="DG110" s="21"/>
      <c r="DH110" s="21"/>
      <c r="DI110" s="21"/>
      <c r="DJ110" s="21"/>
      <c r="DK110" s="21"/>
      <c r="DL110" s="21"/>
      <c r="DM110" s="121">
        <f t="shared" si="3"/>
        <v>0</v>
      </c>
    </row>
    <row r="111" ht="14.25" customHeight="1">
      <c r="A111" s="1">
        <f t="shared" si="5"/>
        <v>102</v>
      </c>
      <c r="B111" s="1" t="str">
        <f>IF('Club Roster-Directory'!B122="","",'Club Roster-Directory'!B122)</f>
        <v/>
      </c>
      <c r="C111" s="61"/>
      <c r="D111" s="1" t="str">
        <f>IF('Club Roster-Directory'!K122="","",'Club Roster-Directory'!K122)</f>
        <v/>
      </c>
      <c r="E111" s="35"/>
      <c r="F111" s="68"/>
      <c r="G111" s="68"/>
      <c r="H111" s="68"/>
      <c r="I111" s="68"/>
      <c r="J111" s="68"/>
      <c r="K111" s="68"/>
      <c r="L111" s="68"/>
      <c r="M111" s="90"/>
      <c r="N111" s="90"/>
      <c r="O111" s="9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t="str">
        <f t="shared" ref="CW111:CY111" si="30">FD111</f>
        <v/>
      </c>
      <c r="CX111" s="35" t="str">
        <f t="shared" si="30"/>
        <v/>
      </c>
      <c r="CY111" s="35" t="str">
        <f t="shared" si="30"/>
        <v/>
      </c>
      <c r="CZ111" s="21"/>
      <c r="DA111" s="21"/>
      <c r="DB111" s="21"/>
      <c r="DC111" s="21"/>
      <c r="DD111" s="21"/>
      <c r="DE111" s="21"/>
      <c r="DF111" s="21"/>
      <c r="DG111" s="21"/>
      <c r="DH111" s="21"/>
      <c r="DI111" s="21"/>
      <c r="DJ111" s="21"/>
      <c r="DK111" s="21"/>
      <c r="DL111" s="21"/>
      <c r="DM111" s="121">
        <f t="shared" si="3"/>
        <v>0</v>
      </c>
    </row>
    <row r="112" ht="14.25" customHeight="1">
      <c r="A112" s="1">
        <f t="shared" si="5"/>
        <v>103</v>
      </c>
      <c r="B112" s="1" t="str">
        <f>IF('Club Roster-Directory'!B123="","",'Club Roster-Directory'!B123)</f>
        <v/>
      </c>
      <c r="C112" s="61"/>
      <c r="D112" s="1" t="str">
        <f>IF('Club Roster-Directory'!K123="","",'Club Roster-Directory'!K123)</f>
        <v/>
      </c>
      <c r="E112" s="35"/>
      <c r="F112" s="68"/>
      <c r="G112" s="68"/>
      <c r="H112" s="68"/>
      <c r="I112" s="68"/>
      <c r="J112" s="68"/>
      <c r="K112" s="68"/>
      <c r="L112" s="68"/>
      <c r="M112" s="90"/>
      <c r="N112" s="90"/>
      <c r="O112" s="9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t="str">
        <f t="shared" ref="CW112:CY112" si="31">FD112</f>
        <v/>
      </c>
      <c r="CX112" s="35" t="str">
        <f t="shared" si="31"/>
        <v/>
      </c>
      <c r="CY112" s="35" t="str">
        <f t="shared" si="31"/>
        <v/>
      </c>
      <c r="CZ112" s="21"/>
      <c r="DA112" s="21"/>
      <c r="DB112" s="21"/>
      <c r="DC112" s="21"/>
      <c r="DD112" s="21"/>
      <c r="DE112" s="21"/>
      <c r="DF112" s="21"/>
      <c r="DG112" s="21"/>
      <c r="DH112" s="21"/>
      <c r="DI112" s="21"/>
      <c r="DJ112" s="21"/>
      <c r="DK112" s="21"/>
      <c r="DL112" s="21"/>
      <c r="DM112" s="121">
        <f t="shared" si="3"/>
        <v>0</v>
      </c>
    </row>
    <row r="113" ht="14.25" customHeight="1">
      <c r="A113" s="1">
        <f t="shared" si="5"/>
        <v>104</v>
      </c>
      <c r="B113" s="1" t="str">
        <f>IF('Club Roster-Directory'!B124="","",'Club Roster-Directory'!B124)</f>
        <v/>
      </c>
      <c r="C113" s="61"/>
      <c r="D113" s="1" t="str">
        <f>IF('Club Roster-Directory'!K124="","",'Club Roster-Directory'!K124)</f>
        <v/>
      </c>
      <c r="E113" s="35"/>
      <c r="F113" s="68"/>
      <c r="G113" s="68"/>
      <c r="H113" s="68"/>
      <c r="I113" s="68"/>
      <c r="J113" s="68"/>
      <c r="K113" s="68"/>
      <c r="L113" s="68"/>
      <c r="M113" s="90"/>
      <c r="N113" s="90"/>
      <c r="O113" s="9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t="str">
        <f t="shared" ref="CW113:CY113" si="32">FD113</f>
        <v/>
      </c>
      <c r="CX113" s="35" t="str">
        <f t="shared" si="32"/>
        <v/>
      </c>
      <c r="CY113" s="35" t="str">
        <f t="shared" si="32"/>
        <v/>
      </c>
      <c r="CZ113" s="21"/>
      <c r="DA113" s="21"/>
      <c r="DB113" s="21"/>
      <c r="DC113" s="21"/>
      <c r="DD113" s="21"/>
      <c r="DE113" s="21"/>
      <c r="DF113" s="21"/>
      <c r="DG113" s="21"/>
      <c r="DH113" s="21"/>
      <c r="DI113" s="21"/>
      <c r="DJ113" s="21"/>
      <c r="DK113" s="21"/>
      <c r="DL113" s="21"/>
      <c r="DM113" s="121">
        <f t="shared" si="3"/>
        <v>0</v>
      </c>
    </row>
    <row r="114" ht="14.25" customHeight="1">
      <c r="A114" s="1">
        <f t="shared" si="5"/>
        <v>105</v>
      </c>
      <c r="B114" s="1" t="str">
        <f>IF('Club Roster-Directory'!B125="","",'Club Roster-Directory'!B125)</f>
        <v/>
      </c>
      <c r="C114" s="61"/>
      <c r="D114" s="1" t="str">
        <f>IF('Club Roster-Directory'!K125="","",'Club Roster-Directory'!K125)</f>
        <v/>
      </c>
      <c r="E114" s="35"/>
      <c r="F114" s="90"/>
      <c r="G114" s="90"/>
      <c r="H114" s="90"/>
      <c r="I114" s="90"/>
      <c r="J114" s="90"/>
      <c r="K114" s="90"/>
      <c r="L114" s="90"/>
      <c r="M114" s="90"/>
      <c r="N114" s="90"/>
      <c r="O114" s="9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t="str">
        <f t="shared" ref="CW114:CY114" si="33">FD114</f>
        <v/>
      </c>
      <c r="CX114" s="35" t="str">
        <f t="shared" si="33"/>
        <v/>
      </c>
      <c r="CY114" s="35" t="str">
        <f t="shared" si="33"/>
        <v/>
      </c>
      <c r="CZ114" s="21"/>
      <c r="DA114" s="21"/>
      <c r="DB114" s="21"/>
      <c r="DC114" s="21"/>
      <c r="DD114" s="21"/>
      <c r="DE114" s="21"/>
      <c r="DF114" s="21"/>
      <c r="DG114" s="21"/>
      <c r="DH114" s="21"/>
      <c r="DI114" s="21"/>
      <c r="DJ114" s="21"/>
      <c r="DK114" s="21"/>
      <c r="DL114" s="21"/>
      <c r="DM114" s="121">
        <f t="shared" si="3"/>
        <v>0</v>
      </c>
    </row>
    <row r="115" ht="14.25" customHeight="1">
      <c r="A115" s="1">
        <f t="shared" si="5"/>
        <v>106</v>
      </c>
      <c r="B115" s="1" t="str">
        <f>IF('Club Roster-Directory'!B126="","",'Club Roster-Directory'!B126)</f>
        <v/>
      </c>
      <c r="C115" s="61"/>
      <c r="D115" s="1" t="str">
        <f>IF('Club Roster-Directory'!K126="","",'Club Roster-Directory'!K126)</f>
        <v/>
      </c>
      <c r="E115" s="35"/>
      <c r="F115" s="120"/>
      <c r="G115" s="120"/>
      <c r="H115" s="120"/>
      <c r="I115" s="120"/>
      <c r="J115" s="120"/>
      <c r="K115" s="120"/>
      <c r="L115" s="120"/>
      <c r="M115" s="21"/>
      <c r="N115" s="21"/>
      <c r="O115" s="21"/>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t="str">
        <f t="shared" ref="CW115:CY115" si="34">FD115</f>
        <v/>
      </c>
      <c r="CX115" s="35" t="str">
        <f t="shared" si="34"/>
        <v/>
      </c>
      <c r="CY115" s="35" t="str">
        <f t="shared" si="34"/>
        <v/>
      </c>
      <c r="CZ115" s="21"/>
      <c r="DA115" s="21"/>
      <c r="DB115" s="21"/>
      <c r="DC115" s="21"/>
      <c r="DD115" s="21"/>
      <c r="DE115" s="21"/>
      <c r="DF115" s="21"/>
      <c r="DG115" s="21"/>
      <c r="DH115" s="21"/>
      <c r="DI115" s="21"/>
      <c r="DJ115" s="21"/>
      <c r="DK115" s="21"/>
      <c r="DL115" s="21"/>
      <c r="DM115" s="121"/>
    </row>
    <row r="116" ht="14.25" customHeight="1">
      <c r="A116" s="1"/>
      <c r="B116" s="1" t="str">
        <f>IF('Club Roster-Directory'!B127="","",'Club Roster-Directory'!B127)</f>
        <v/>
      </c>
      <c r="C116" s="61"/>
      <c r="D116" s="1" t="str">
        <f>IF('Club Roster-Directory'!K127="","",'Club Roster-Directory'!K127)</f>
        <v/>
      </c>
      <c r="E116" s="35"/>
      <c r="F116" s="120"/>
      <c r="G116" s="120"/>
      <c r="H116" s="120"/>
      <c r="I116" s="120"/>
      <c r="J116" s="120"/>
      <c r="K116" s="120"/>
      <c r="L116" s="120"/>
      <c r="M116" s="21"/>
      <c r="N116" s="21"/>
      <c r="O116" s="21"/>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t="str">
        <f t="shared" ref="CW116:CY116" si="35">FD116</f>
        <v/>
      </c>
      <c r="CX116" s="35" t="str">
        <f t="shared" si="35"/>
        <v/>
      </c>
      <c r="CY116" s="35" t="str">
        <f t="shared" si="35"/>
        <v/>
      </c>
      <c r="CZ116" s="21"/>
      <c r="DA116" s="21"/>
      <c r="DB116" s="21"/>
      <c r="DC116" s="21"/>
      <c r="DD116" s="21"/>
      <c r="DE116" s="21"/>
      <c r="DF116" s="21"/>
      <c r="DG116" s="21"/>
      <c r="DH116" s="21"/>
      <c r="DI116" s="21"/>
      <c r="DJ116" s="21"/>
      <c r="DK116" s="21"/>
      <c r="DL116" s="21"/>
      <c r="DM116" s="121"/>
    </row>
    <row r="117" ht="14.25" customHeight="1">
      <c r="A117" s="1"/>
      <c r="B117" s="1" t="str">
        <f>IF('Club Roster-Directory'!B128="","",'Club Roster-Directory'!B128)</f>
        <v/>
      </c>
      <c r="C117" s="61"/>
      <c r="D117" s="1" t="str">
        <f>IF('Club Roster-Directory'!K128="","",'Club Roster-Directory'!K128)</f>
        <v/>
      </c>
      <c r="E117" s="35"/>
      <c r="F117" s="120"/>
      <c r="G117" s="120"/>
      <c r="H117" s="120"/>
      <c r="I117" s="120"/>
      <c r="J117" s="120"/>
      <c r="K117" s="120"/>
      <c r="L117" s="120"/>
      <c r="M117" s="21"/>
      <c r="N117" s="21"/>
      <c r="O117" s="21"/>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t="str">
        <f t="shared" ref="CW117:CY117" si="36">FD117</f>
        <v/>
      </c>
      <c r="CX117" s="35" t="str">
        <f t="shared" si="36"/>
        <v/>
      </c>
      <c r="CY117" s="35" t="str">
        <f t="shared" si="36"/>
        <v/>
      </c>
      <c r="CZ117" s="21"/>
      <c r="DA117" s="21"/>
      <c r="DB117" s="21"/>
      <c r="DC117" s="21"/>
      <c r="DD117" s="21"/>
      <c r="DE117" s="21"/>
      <c r="DF117" s="21"/>
      <c r="DG117" s="21"/>
      <c r="DH117" s="21"/>
      <c r="DI117" s="21"/>
      <c r="DJ117" s="21"/>
      <c r="DK117" s="21"/>
      <c r="DL117" s="21"/>
      <c r="DM117" s="121"/>
    </row>
    <row r="118" ht="14.25" customHeight="1">
      <c r="A118" s="1"/>
      <c r="B118" s="1" t="str">
        <f>IF('Club Roster-Directory'!B129="","",'Club Roster-Directory'!B129)</f>
        <v/>
      </c>
      <c r="C118" s="61"/>
      <c r="D118" s="1" t="str">
        <f>IF('Club Roster-Directory'!K129="","",'Club Roster-Directory'!K129)</f>
        <v/>
      </c>
      <c r="E118" s="35"/>
      <c r="F118" s="120"/>
      <c r="G118" s="120"/>
      <c r="H118" s="120"/>
      <c r="I118" s="120"/>
      <c r="J118" s="120"/>
      <c r="K118" s="120"/>
      <c r="L118" s="120"/>
      <c r="M118" s="21"/>
      <c r="N118" s="21"/>
      <c r="O118" s="21"/>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t="str">
        <f t="shared" ref="CW118:CY118" si="37">FD118</f>
        <v/>
      </c>
      <c r="CX118" s="35" t="str">
        <f t="shared" si="37"/>
        <v/>
      </c>
      <c r="CY118" s="35" t="str">
        <f t="shared" si="37"/>
        <v/>
      </c>
      <c r="CZ118" s="21"/>
      <c r="DA118" s="21"/>
      <c r="DB118" s="21"/>
      <c r="DC118" s="21"/>
      <c r="DD118" s="21"/>
      <c r="DE118" s="21"/>
      <c r="DF118" s="21"/>
      <c r="DG118" s="21"/>
      <c r="DH118" s="21"/>
      <c r="DI118" s="21"/>
      <c r="DJ118" s="21"/>
      <c r="DK118" s="21"/>
      <c r="DL118" s="21"/>
      <c r="DM118" s="121"/>
    </row>
    <row r="119" ht="14.25" customHeight="1">
      <c r="A119" s="1"/>
      <c r="B119" s="1" t="str">
        <f>IF('Club Roster-Directory'!B130="","",'Club Roster-Directory'!B130)</f>
        <v/>
      </c>
      <c r="C119" s="61"/>
      <c r="D119" s="1" t="str">
        <f>IF('Club Roster-Directory'!K130="","",'Club Roster-Directory'!K130)</f>
        <v/>
      </c>
      <c r="E119" s="35"/>
      <c r="F119" s="120"/>
      <c r="G119" s="120"/>
      <c r="H119" s="120"/>
      <c r="I119" s="120"/>
      <c r="J119" s="120"/>
      <c r="K119" s="120"/>
      <c r="L119" s="120"/>
      <c r="M119" s="21"/>
      <c r="N119" s="21"/>
      <c r="O119" s="21"/>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t="str">
        <f t="shared" ref="CW119:CY119" si="38">FD119</f>
        <v/>
      </c>
      <c r="CX119" s="35" t="str">
        <f t="shared" si="38"/>
        <v/>
      </c>
      <c r="CY119" s="35" t="str">
        <f t="shared" si="38"/>
        <v/>
      </c>
      <c r="CZ119" s="21"/>
      <c r="DA119" s="21"/>
      <c r="DB119" s="21"/>
      <c r="DC119" s="21"/>
      <c r="DD119" s="21"/>
      <c r="DE119" s="21"/>
      <c r="DF119" s="21"/>
      <c r="DG119" s="21"/>
      <c r="DH119" s="21"/>
      <c r="DI119" s="21"/>
      <c r="DJ119" s="21"/>
      <c r="DK119" s="21"/>
      <c r="DL119" s="21"/>
      <c r="DM119" s="121"/>
    </row>
    <row r="120" ht="14.25" customHeight="1">
      <c r="A120" s="1"/>
      <c r="B120" s="1" t="str">
        <f>IF('Club Roster-Directory'!B131="","",'Club Roster-Directory'!B131)</f>
        <v/>
      </c>
      <c r="C120" s="61"/>
      <c r="D120" s="1" t="str">
        <f>IF('Club Roster-Directory'!K131="","",'Club Roster-Directory'!K131)</f>
        <v/>
      </c>
      <c r="E120" s="35"/>
      <c r="F120" s="120"/>
      <c r="G120" s="120"/>
      <c r="H120" s="120"/>
      <c r="I120" s="120"/>
      <c r="J120" s="120"/>
      <c r="K120" s="120"/>
      <c r="L120" s="120"/>
      <c r="M120" s="21"/>
      <c r="N120" s="21"/>
      <c r="O120" s="21"/>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t="str">
        <f t="shared" ref="CW120:CY120" si="39">FD120</f>
        <v/>
      </c>
      <c r="CX120" s="35" t="str">
        <f t="shared" si="39"/>
        <v/>
      </c>
      <c r="CY120" s="35" t="str">
        <f t="shared" si="39"/>
        <v/>
      </c>
      <c r="CZ120" s="21"/>
      <c r="DA120" s="21"/>
      <c r="DB120" s="21"/>
      <c r="DC120" s="21"/>
      <c r="DD120" s="21"/>
      <c r="DE120" s="21"/>
      <c r="DF120" s="21"/>
      <c r="DG120" s="21"/>
      <c r="DH120" s="21"/>
      <c r="DI120" s="21"/>
      <c r="DJ120" s="21"/>
      <c r="DK120" s="21"/>
      <c r="DL120" s="21"/>
      <c r="DM120" s="121"/>
    </row>
    <row r="121" ht="14.25" customHeight="1">
      <c r="A121" s="1"/>
      <c r="B121" s="1" t="str">
        <f>IF('Club Roster-Directory'!B132="","",'Club Roster-Directory'!B132)</f>
        <v/>
      </c>
      <c r="C121" s="61"/>
      <c r="D121" s="1" t="str">
        <f>IF('Club Roster-Directory'!K132="","",'Club Roster-Directory'!K132)</f>
        <v/>
      </c>
      <c r="E121" s="35"/>
      <c r="F121" s="120"/>
      <c r="G121" s="120"/>
      <c r="H121" s="120"/>
      <c r="I121" s="120"/>
      <c r="J121" s="120"/>
      <c r="K121" s="120"/>
      <c r="L121" s="120"/>
      <c r="M121" s="21"/>
      <c r="N121" s="21"/>
      <c r="O121" s="21"/>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t="str">
        <f t="shared" ref="CW121:CY121" si="40">FD121</f>
        <v/>
      </c>
      <c r="CX121" s="35" t="str">
        <f t="shared" si="40"/>
        <v/>
      </c>
      <c r="CY121" s="35" t="str">
        <f t="shared" si="40"/>
        <v/>
      </c>
      <c r="CZ121" s="21"/>
      <c r="DA121" s="21"/>
      <c r="DB121" s="21"/>
      <c r="DC121" s="21"/>
      <c r="DD121" s="21"/>
      <c r="DE121" s="21"/>
      <c r="DF121" s="21"/>
      <c r="DG121" s="21"/>
      <c r="DH121" s="21"/>
      <c r="DI121" s="21"/>
      <c r="DJ121" s="21"/>
      <c r="DK121" s="21"/>
      <c r="DL121" s="21"/>
      <c r="DM121" s="121"/>
    </row>
    <row r="122" ht="14.25" customHeight="1">
      <c r="A122" s="1"/>
      <c r="B122" s="1" t="str">
        <f>IF('Club Roster-Directory'!B133="","",'Club Roster-Directory'!B133)</f>
        <v/>
      </c>
      <c r="C122" s="61"/>
      <c r="D122" s="1" t="str">
        <f>IF('Club Roster-Directory'!K133="","",'Club Roster-Directory'!K133)</f>
        <v/>
      </c>
      <c r="E122" s="35"/>
      <c r="F122" s="120"/>
      <c r="G122" s="120"/>
      <c r="H122" s="120"/>
      <c r="I122" s="120"/>
      <c r="J122" s="120"/>
      <c r="K122" s="120"/>
      <c r="L122" s="120"/>
      <c r="M122" s="21"/>
      <c r="N122" s="21"/>
      <c r="O122" s="21"/>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t="str">
        <f t="shared" ref="CW122:CY122" si="41">FD122</f>
        <v/>
      </c>
      <c r="CX122" s="35" t="str">
        <f t="shared" si="41"/>
        <v/>
      </c>
      <c r="CY122" s="35" t="str">
        <f t="shared" si="41"/>
        <v/>
      </c>
      <c r="CZ122" s="21"/>
      <c r="DA122" s="21"/>
      <c r="DB122" s="21"/>
      <c r="DC122" s="21"/>
      <c r="DD122" s="21"/>
      <c r="DE122" s="21"/>
      <c r="DF122" s="21"/>
      <c r="DG122" s="21"/>
      <c r="DH122" s="21"/>
      <c r="DI122" s="21"/>
      <c r="DJ122" s="21"/>
      <c r="DK122" s="21"/>
      <c r="DL122" s="21"/>
      <c r="DM122" s="121"/>
    </row>
    <row r="123" ht="14.25" customHeight="1">
      <c r="A123" s="1"/>
      <c r="B123" s="1" t="str">
        <f>IF('Club Roster-Directory'!B134="","",'Club Roster-Directory'!B134)</f>
        <v/>
      </c>
      <c r="C123" s="61"/>
      <c r="D123" s="1" t="str">
        <f>IF('Club Roster-Directory'!K134="","",'Club Roster-Directory'!K134)</f>
        <v/>
      </c>
      <c r="E123" s="35"/>
      <c r="F123" s="120"/>
      <c r="G123" s="120"/>
      <c r="H123" s="120"/>
      <c r="I123" s="120"/>
      <c r="J123" s="120"/>
      <c r="K123" s="120"/>
      <c r="L123" s="120"/>
      <c r="M123" s="21"/>
      <c r="N123" s="21"/>
      <c r="O123" s="21"/>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t="str">
        <f t="shared" ref="CW123:CY123" si="42">FD123</f>
        <v/>
      </c>
      <c r="CX123" s="35" t="str">
        <f t="shared" si="42"/>
        <v/>
      </c>
      <c r="CY123" s="35" t="str">
        <f t="shared" si="42"/>
        <v/>
      </c>
      <c r="CZ123" s="21"/>
      <c r="DA123" s="21"/>
      <c r="DB123" s="21"/>
      <c r="DC123" s="21"/>
      <c r="DD123" s="21"/>
      <c r="DE123" s="21"/>
      <c r="DF123" s="21"/>
      <c r="DG123" s="21"/>
      <c r="DH123" s="21"/>
      <c r="DI123" s="21"/>
      <c r="DJ123" s="21"/>
      <c r="DK123" s="21"/>
      <c r="DL123" s="21"/>
      <c r="DM123" s="121"/>
    </row>
    <row r="124" ht="14.25" customHeight="1">
      <c r="A124" s="1"/>
      <c r="B124" s="1" t="str">
        <f>IF('Club Roster-Directory'!B135="","",'Club Roster-Directory'!B135)</f>
        <v/>
      </c>
      <c r="C124" s="61"/>
      <c r="D124" s="1" t="str">
        <f>IF('Club Roster-Directory'!K135="","",'Club Roster-Directory'!K135)</f>
        <v/>
      </c>
      <c r="E124" s="35"/>
      <c r="F124" s="120"/>
      <c r="G124" s="120"/>
      <c r="H124" s="120"/>
      <c r="I124" s="120"/>
      <c r="J124" s="120"/>
      <c r="K124" s="120"/>
      <c r="L124" s="120"/>
      <c r="M124" s="21"/>
      <c r="N124" s="21"/>
      <c r="O124" s="21"/>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t="str">
        <f t="shared" ref="CW124:CY124" si="43">FD124</f>
        <v/>
      </c>
      <c r="CX124" s="35" t="str">
        <f t="shared" si="43"/>
        <v/>
      </c>
      <c r="CY124" s="35" t="str">
        <f t="shared" si="43"/>
        <v/>
      </c>
      <c r="CZ124" s="21"/>
      <c r="DA124" s="21"/>
      <c r="DB124" s="21"/>
      <c r="DC124" s="21"/>
      <c r="DD124" s="21"/>
      <c r="DE124" s="21"/>
      <c r="DF124" s="21"/>
      <c r="DG124" s="21"/>
      <c r="DH124" s="21"/>
      <c r="DI124" s="21"/>
      <c r="DJ124" s="21"/>
      <c r="DK124" s="21"/>
      <c r="DL124" s="21"/>
      <c r="DM124" s="121"/>
    </row>
    <row r="125" ht="14.25" customHeight="1">
      <c r="A125" s="1"/>
      <c r="B125" s="1" t="str">
        <f>IF('Club Roster-Directory'!B136="","",'Club Roster-Directory'!B136)</f>
        <v/>
      </c>
      <c r="C125" s="61"/>
      <c r="D125" s="1" t="str">
        <f>IF('Club Roster-Directory'!K136="","",'Club Roster-Directory'!K136)</f>
        <v/>
      </c>
      <c r="E125" s="35"/>
      <c r="F125" s="120"/>
      <c r="G125" s="120"/>
      <c r="H125" s="120"/>
      <c r="I125" s="120"/>
      <c r="J125" s="120"/>
      <c r="K125" s="120"/>
      <c r="L125" s="120"/>
      <c r="M125" s="21"/>
      <c r="N125" s="21"/>
      <c r="O125" s="21"/>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35"/>
      <c r="BC125" s="35"/>
      <c r="BD125" s="35"/>
      <c r="BE125" s="35"/>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35"/>
      <c r="CC125" s="35"/>
      <c r="CD125" s="35"/>
      <c r="CE125" s="35"/>
      <c r="CF125" s="35"/>
      <c r="CG125" s="35"/>
      <c r="CH125" s="35"/>
      <c r="CI125" s="35"/>
      <c r="CJ125" s="35"/>
      <c r="CK125" s="35"/>
      <c r="CL125" s="35"/>
      <c r="CM125" s="35"/>
      <c r="CN125" s="35"/>
      <c r="CO125" s="35"/>
      <c r="CP125" s="35"/>
      <c r="CQ125" s="35"/>
      <c r="CR125" s="35"/>
      <c r="CS125" s="35"/>
      <c r="CT125" s="35"/>
      <c r="CU125" s="35"/>
      <c r="CV125" s="35"/>
      <c r="CW125" s="35" t="str">
        <f t="shared" ref="CW125:CY125" si="44">FD125</f>
        <v/>
      </c>
      <c r="CX125" s="35" t="str">
        <f t="shared" si="44"/>
        <v/>
      </c>
      <c r="CY125" s="35" t="str">
        <f t="shared" si="44"/>
        <v/>
      </c>
      <c r="CZ125" s="21"/>
      <c r="DA125" s="21"/>
      <c r="DB125" s="21"/>
      <c r="DC125" s="21"/>
      <c r="DD125" s="21"/>
      <c r="DE125" s="21"/>
      <c r="DF125" s="21"/>
      <c r="DG125" s="21"/>
      <c r="DH125" s="21"/>
      <c r="DI125" s="21"/>
      <c r="DJ125" s="21"/>
      <c r="DK125" s="21"/>
      <c r="DL125" s="21"/>
      <c r="DM125" s="121"/>
    </row>
    <row r="126" ht="14.25" customHeight="1">
      <c r="A126" s="1"/>
      <c r="B126" s="1" t="str">
        <f>IF('Club Roster-Directory'!B137="","",'Club Roster-Directory'!B137)</f>
        <v/>
      </c>
      <c r="C126" s="61"/>
      <c r="D126" s="1" t="str">
        <f>IF('Club Roster-Directory'!K137="","",'Club Roster-Directory'!K137)</f>
        <v/>
      </c>
      <c r="E126" s="35"/>
      <c r="F126" s="120"/>
      <c r="G126" s="120"/>
      <c r="H126" s="120"/>
      <c r="I126" s="120"/>
      <c r="J126" s="120"/>
      <c r="K126" s="120"/>
      <c r="L126" s="120"/>
      <c r="M126" s="21"/>
      <c r="N126" s="21"/>
      <c r="O126" s="21"/>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t="str">
        <f t="shared" ref="CW126:CY126" si="45">FD126</f>
        <v/>
      </c>
      <c r="CX126" s="35" t="str">
        <f t="shared" si="45"/>
        <v/>
      </c>
      <c r="CY126" s="35" t="str">
        <f t="shared" si="45"/>
        <v/>
      </c>
      <c r="CZ126" s="21"/>
      <c r="DA126" s="21"/>
      <c r="DB126" s="21"/>
      <c r="DC126" s="21"/>
      <c r="DD126" s="21"/>
      <c r="DE126" s="21"/>
      <c r="DF126" s="21"/>
      <c r="DG126" s="21"/>
      <c r="DH126" s="21"/>
      <c r="DI126" s="21"/>
      <c r="DJ126" s="21"/>
      <c r="DK126" s="21"/>
      <c r="DL126" s="21"/>
      <c r="DM126" s="121"/>
    </row>
    <row r="127" ht="14.25" customHeight="1">
      <c r="A127" s="1"/>
      <c r="B127" s="1" t="str">
        <f>IF('Club Roster-Directory'!B138="","",'Club Roster-Directory'!B138)</f>
        <v/>
      </c>
      <c r="C127" s="61"/>
      <c r="D127" s="1" t="str">
        <f>IF('Club Roster-Directory'!K138="","",'Club Roster-Directory'!K138)</f>
        <v/>
      </c>
      <c r="E127" s="35"/>
      <c r="F127" s="120"/>
      <c r="G127" s="120"/>
      <c r="H127" s="120"/>
      <c r="I127" s="120"/>
      <c r="J127" s="120"/>
      <c r="K127" s="120"/>
      <c r="L127" s="120"/>
      <c r="M127" s="21"/>
      <c r="N127" s="21"/>
      <c r="O127" s="21"/>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35"/>
      <c r="BC127" s="35"/>
      <c r="BD127" s="35"/>
      <c r="BE127" s="35"/>
      <c r="BF127" s="35"/>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35"/>
      <c r="CC127" s="35"/>
      <c r="CD127" s="35"/>
      <c r="CE127" s="35"/>
      <c r="CF127" s="35"/>
      <c r="CG127" s="35"/>
      <c r="CH127" s="35"/>
      <c r="CI127" s="35"/>
      <c r="CJ127" s="35"/>
      <c r="CK127" s="35"/>
      <c r="CL127" s="35"/>
      <c r="CM127" s="35"/>
      <c r="CN127" s="35"/>
      <c r="CO127" s="35"/>
      <c r="CP127" s="35"/>
      <c r="CQ127" s="35"/>
      <c r="CR127" s="35"/>
      <c r="CS127" s="35"/>
      <c r="CT127" s="35"/>
      <c r="CU127" s="35"/>
      <c r="CV127" s="35"/>
      <c r="CW127" s="35" t="str">
        <f t="shared" ref="CW127:CY127" si="46">FD127</f>
        <v/>
      </c>
      <c r="CX127" s="35" t="str">
        <f t="shared" si="46"/>
        <v/>
      </c>
      <c r="CY127" s="35" t="str">
        <f t="shared" si="46"/>
        <v/>
      </c>
      <c r="CZ127" s="21"/>
      <c r="DA127" s="21"/>
      <c r="DB127" s="21"/>
      <c r="DC127" s="21"/>
      <c r="DD127" s="21"/>
      <c r="DE127" s="21"/>
      <c r="DF127" s="21"/>
      <c r="DG127" s="21"/>
      <c r="DH127" s="21"/>
      <c r="DI127" s="21"/>
      <c r="DJ127" s="21"/>
      <c r="DK127" s="21"/>
      <c r="DL127" s="21"/>
      <c r="DM127" s="121"/>
    </row>
    <row r="128" ht="14.25" customHeight="1">
      <c r="A128" s="1"/>
      <c r="B128" s="1" t="str">
        <f>IF('Club Roster-Directory'!B139="","",'Club Roster-Directory'!B139)</f>
        <v/>
      </c>
      <c r="C128" s="61"/>
      <c r="D128" s="1" t="str">
        <f>IF('Club Roster-Directory'!K139="","",'Club Roster-Directory'!K139)</f>
        <v/>
      </c>
      <c r="E128" s="35"/>
      <c r="F128" s="120"/>
      <c r="G128" s="120"/>
      <c r="H128" s="120"/>
      <c r="I128" s="120"/>
      <c r="J128" s="120"/>
      <c r="K128" s="120"/>
      <c r="L128" s="120"/>
      <c r="M128" s="21"/>
      <c r="N128" s="21"/>
      <c r="O128" s="21"/>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t="str">
        <f t="shared" ref="CW128:CY128" si="47">FD128</f>
        <v/>
      </c>
      <c r="CX128" s="35" t="str">
        <f t="shared" si="47"/>
        <v/>
      </c>
      <c r="CY128" s="35" t="str">
        <f t="shared" si="47"/>
        <v/>
      </c>
      <c r="CZ128" s="21"/>
      <c r="DA128" s="21"/>
      <c r="DB128" s="21"/>
      <c r="DC128" s="21"/>
      <c r="DD128" s="21"/>
      <c r="DE128" s="21"/>
      <c r="DF128" s="21"/>
      <c r="DG128" s="21"/>
      <c r="DH128" s="21"/>
      <c r="DI128" s="21"/>
      <c r="DJ128" s="21"/>
      <c r="DK128" s="21"/>
      <c r="DL128" s="21"/>
      <c r="DM128" s="121"/>
    </row>
    <row r="129" ht="14.25" customHeight="1">
      <c r="A129" s="1"/>
      <c r="B129" s="1" t="str">
        <f>IF('Club Roster-Directory'!B140="","",'Club Roster-Directory'!B140)</f>
        <v/>
      </c>
      <c r="C129" s="61"/>
      <c r="D129" s="1" t="str">
        <f>IF('Club Roster-Directory'!K140="","",'Club Roster-Directory'!K140)</f>
        <v/>
      </c>
      <c r="E129" s="35"/>
      <c r="F129" s="120"/>
      <c r="G129" s="120"/>
      <c r="H129" s="120"/>
      <c r="I129" s="120"/>
      <c r="J129" s="120"/>
      <c r="K129" s="120"/>
      <c r="L129" s="120"/>
      <c r="M129" s="21"/>
      <c r="N129" s="21"/>
      <c r="O129" s="21"/>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t="str">
        <f t="shared" ref="CW129:CY129" si="48">FD129</f>
        <v/>
      </c>
      <c r="CX129" s="35" t="str">
        <f t="shared" si="48"/>
        <v/>
      </c>
      <c r="CY129" s="35" t="str">
        <f t="shared" si="48"/>
        <v/>
      </c>
      <c r="CZ129" s="21"/>
      <c r="DA129" s="21"/>
      <c r="DB129" s="21"/>
      <c r="DC129" s="21"/>
      <c r="DD129" s="21"/>
      <c r="DE129" s="21"/>
      <c r="DF129" s="21"/>
      <c r="DG129" s="21"/>
      <c r="DH129" s="21"/>
      <c r="DI129" s="21"/>
      <c r="DJ129" s="21"/>
      <c r="DK129" s="21"/>
      <c r="DL129" s="21"/>
      <c r="DM129" s="121"/>
    </row>
    <row r="130" ht="14.25" customHeight="1">
      <c r="A130" s="1"/>
      <c r="B130" s="1" t="str">
        <f>IF('Club Roster-Directory'!B141="","",'Club Roster-Directory'!B141)</f>
        <v/>
      </c>
      <c r="C130" s="61"/>
      <c r="D130" s="1" t="str">
        <f>IF('Club Roster-Directory'!K141="","",'Club Roster-Directory'!K141)</f>
        <v/>
      </c>
      <c r="E130" s="35"/>
      <c r="F130" s="120"/>
      <c r="G130" s="120"/>
      <c r="H130" s="120"/>
      <c r="I130" s="120"/>
      <c r="J130" s="120"/>
      <c r="K130" s="120"/>
      <c r="L130" s="120"/>
      <c r="M130" s="21"/>
      <c r="N130" s="21"/>
      <c r="O130" s="21"/>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t="str">
        <f t="shared" ref="CW130:CY130" si="49">FD130</f>
        <v/>
      </c>
      <c r="CX130" s="35" t="str">
        <f t="shared" si="49"/>
        <v/>
      </c>
      <c r="CY130" s="35" t="str">
        <f t="shared" si="49"/>
        <v/>
      </c>
      <c r="CZ130" s="21"/>
      <c r="DA130" s="21"/>
      <c r="DB130" s="21"/>
      <c r="DC130" s="21"/>
      <c r="DD130" s="21"/>
      <c r="DE130" s="21"/>
      <c r="DF130" s="21"/>
      <c r="DG130" s="21"/>
      <c r="DH130" s="21"/>
      <c r="DI130" s="21"/>
      <c r="DJ130" s="21"/>
      <c r="DK130" s="21"/>
      <c r="DL130" s="21"/>
      <c r="DM130" s="121"/>
    </row>
    <row r="131" ht="14.25" customHeight="1">
      <c r="A131" s="1"/>
      <c r="B131" s="1" t="str">
        <f>IF('Club Roster-Directory'!B142="","",'Club Roster-Directory'!B142)</f>
        <v/>
      </c>
      <c r="C131" s="61"/>
      <c r="D131" s="1" t="str">
        <f>IF('Club Roster-Directory'!K142="","",'Club Roster-Directory'!K142)</f>
        <v/>
      </c>
      <c r="E131" s="35"/>
      <c r="F131" s="120"/>
      <c r="G131" s="120"/>
      <c r="H131" s="120"/>
      <c r="I131" s="120"/>
      <c r="J131" s="120"/>
      <c r="K131" s="120"/>
      <c r="L131" s="120"/>
      <c r="M131" s="21"/>
      <c r="N131" s="21"/>
      <c r="O131" s="21"/>
      <c r="P131" s="120"/>
      <c r="Q131" s="120"/>
      <c r="R131" s="120"/>
      <c r="S131" s="120"/>
      <c r="T131" s="120"/>
      <c r="U131" s="120"/>
      <c r="V131" s="120"/>
      <c r="W131" s="120"/>
      <c r="X131" s="120"/>
      <c r="Y131" s="120"/>
      <c r="Z131" s="120"/>
      <c r="AA131" s="124"/>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t="str">
        <f t="shared" ref="CW131:CY131" si="50">FD131</f>
        <v/>
      </c>
      <c r="CX131" s="35" t="str">
        <f t="shared" si="50"/>
        <v/>
      </c>
      <c r="CY131" s="35" t="str">
        <f t="shared" si="50"/>
        <v/>
      </c>
      <c r="CZ131" s="21"/>
      <c r="DA131" s="21"/>
      <c r="DB131" s="21"/>
      <c r="DC131" s="21"/>
      <c r="DD131" s="21"/>
      <c r="DE131" s="21"/>
      <c r="DF131" s="21"/>
      <c r="DG131" s="21"/>
      <c r="DH131" s="21"/>
      <c r="DI131" s="21"/>
      <c r="DJ131" s="21"/>
      <c r="DK131" s="21"/>
      <c r="DL131" s="21"/>
      <c r="DM131" s="121"/>
    </row>
    <row r="132" ht="14.25" customHeight="1">
      <c r="A132" s="1"/>
      <c r="B132" s="1" t="str">
        <f>IF('Club Roster-Directory'!B143="","",'Club Roster-Directory'!B143)</f>
        <v/>
      </c>
      <c r="C132" s="61"/>
      <c r="D132" s="1" t="str">
        <f>IF('Club Roster-Directory'!K143="","",'Club Roster-Directory'!K143)</f>
        <v/>
      </c>
      <c r="E132" s="35"/>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t="str">
        <f t="shared" ref="CW132:CY132" si="51">FD132</f>
        <v/>
      </c>
      <c r="CX132" s="35" t="str">
        <f t="shared" si="51"/>
        <v/>
      </c>
      <c r="CY132" s="35" t="str">
        <f t="shared" si="51"/>
        <v/>
      </c>
      <c r="CZ132" s="21"/>
      <c r="DA132" s="21"/>
      <c r="DB132" s="21"/>
      <c r="DC132" s="21"/>
      <c r="DD132" s="21"/>
      <c r="DE132" s="21"/>
      <c r="DF132" s="21"/>
      <c r="DG132" s="21"/>
      <c r="DH132" s="21"/>
      <c r="DI132" s="21"/>
      <c r="DJ132" s="21"/>
      <c r="DK132" s="21"/>
      <c r="DL132" s="21"/>
      <c r="DM132" s="121"/>
    </row>
    <row r="133" ht="14.25" customHeight="1">
      <c r="A133" s="1"/>
      <c r="B133" s="1" t="str">
        <f>IF('Club Roster-Directory'!B144="","",'Club Roster-Directory'!B144)</f>
        <v/>
      </c>
      <c r="C133" s="61"/>
      <c r="D133" s="1" t="str">
        <f>IF('Club Roster-Directory'!K144="","",'Club Roster-Directory'!K144)</f>
        <v/>
      </c>
      <c r="E133" s="35"/>
      <c r="F133" s="68"/>
      <c r="G133" s="68"/>
      <c r="H133" s="68"/>
      <c r="I133" s="68"/>
      <c r="J133" s="68"/>
      <c r="K133" s="68"/>
      <c r="L133" s="76"/>
      <c r="M133" s="90"/>
      <c r="N133" s="90"/>
      <c r="O133" s="9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t="str">
        <f t="shared" ref="CW133:CY133" si="52">FD133</f>
        <v/>
      </c>
      <c r="CX133" s="35" t="str">
        <f t="shared" si="52"/>
        <v/>
      </c>
      <c r="CY133" s="35" t="str">
        <f t="shared" si="52"/>
        <v/>
      </c>
      <c r="CZ133" s="21"/>
      <c r="DA133" s="21"/>
      <c r="DB133" s="21"/>
      <c r="DC133" s="21"/>
      <c r="DD133" s="21"/>
      <c r="DE133" s="21"/>
      <c r="DF133" s="21"/>
      <c r="DG133" s="21"/>
      <c r="DH133" s="21"/>
      <c r="DI133" s="21"/>
      <c r="DJ133" s="21"/>
      <c r="DK133" s="21"/>
      <c r="DL133" s="21"/>
      <c r="DM133" s="121"/>
    </row>
    <row r="134" ht="14.25" customHeight="1">
      <c r="A134" s="1"/>
      <c r="B134" s="1" t="str">
        <f>IF('Club Roster-Directory'!B145="","",'Club Roster-Directory'!B145)</f>
        <v/>
      </c>
      <c r="C134" s="61"/>
      <c r="D134" s="1" t="str">
        <f>IF('Club Roster-Directory'!K145="","",'Club Roster-Directory'!K145)</f>
        <v/>
      </c>
      <c r="E134" s="35"/>
      <c r="F134" s="68"/>
      <c r="G134" s="68"/>
      <c r="H134" s="68"/>
      <c r="I134" s="68"/>
      <c r="J134" s="68"/>
      <c r="K134" s="68"/>
      <c r="L134" s="68"/>
      <c r="M134" s="90"/>
      <c r="N134" s="90"/>
      <c r="O134" s="9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t="str">
        <f t="shared" ref="CW134:CY134" si="53">FD134</f>
        <v/>
      </c>
      <c r="CX134" s="35" t="str">
        <f t="shared" si="53"/>
        <v/>
      </c>
      <c r="CY134" s="35" t="str">
        <f t="shared" si="53"/>
        <v/>
      </c>
      <c r="CZ134" s="21"/>
      <c r="DA134" s="21"/>
      <c r="DB134" s="21"/>
      <c r="DC134" s="21"/>
      <c r="DD134" s="21"/>
      <c r="DE134" s="21"/>
      <c r="DF134" s="21"/>
      <c r="DG134" s="21"/>
      <c r="DH134" s="21"/>
      <c r="DI134" s="21"/>
      <c r="DJ134" s="21"/>
      <c r="DK134" s="21"/>
      <c r="DL134" s="21"/>
      <c r="DM134" s="121"/>
    </row>
    <row r="135" ht="14.25" customHeight="1">
      <c r="A135" s="1"/>
      <c r="B135" s="1" t="str">
        <f>IF('Club Roster-Directory'!B146="","",'Club Roster-Directory'!B146)</f>
        <v/>
      </c>
      <c r="C135" s="61"/>
      <c r="D135" s="1" t="str">
        <f>IF('Club Roster-Directory'!K121="","",'Club Roster-Directory'!K121)</f>
        <v/>
      </c>
      <c r="E135" s="35"/>
      <c r="F135" s="68"/>
      <c r="G135" s="68"/>
      <c r="H135" s="68"/>
      <c r="I135" s="68"/>
      <c r="J135" s="68"/>
      <c r="K135" s="68"/>
      <c r="L135" s="68"/>
      <c r="M135" s="90"/>
      <c r="N135" s="90"/>
      <c r="O135" s="9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t="str">
        <f t="shared" ref="CW135:CY135" si="54">FD135</f>
        <v/>
      </c>
      <c r="CX135" s="35" t="str">
        <f t="shared" si="54"/>
        <v/>
      </c>
      <c r="CY135" s="35" t="str">
        <f t="shared" si="54"/>
        <v/>
      </c>
      <c r="CZ135" s="21"/>
      <c r="DA135" s="21"/>
      <c r="DB135" s="21"/>
      <c r="DC135" s="21"/>
      <c r="DD135" s="21"/>
      <c r="DE135" s="21"/>
      <c r="DF135" s="21"/>
      <c r="DG135" s="21"/>
      <c r="DH135" s="21"/>
      <c r="DI135" s="21"/>
      <c r="DJ135" s="21"/>
      <c r="DK135" s="21"/>
      <c r="DL135" s="21"/>
      <c r="DM135" s="121"/>
    </row>
    <row r="136" ht="14.25" customHeight="1">
      <c r="A136" s="1"/>
      <c r="B136" s="1" t="str">
        <f>IF('Club Roster-Directory'!B147="","",'Club Roster-Directory'!B147)</f>
        <v/>
      </c>
      <c r="C136" s="61"/>
      <c r="D136" s="1" t="str">
        <f>IF('Club Roster-Directory'!K122="","",'Club Roster-Directory'!K122)</f>
        <v/>
      </c>
      <c r="E136" s="35"/>
      <c r="F136" s="68"/>
      <c r="G136" s="68"/>
      <c r="H136" s="68"/>
      <c r="I136" s="68"/>
      <c r="J136" s="68"/>
      <c r="K136" s="68"/>
      <c r="L136" s="68"/>
      <c r="M136" s="90"/>
      <c r="N136" s="90"/>
      <c r="O136" s="9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4"/>
      <c r="AZ136" s="120"/>
      <c r="BA136" s="120"/>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t="str">
        <f t="shared" ref="CW136:CY136" si="55">FD136</f>
        <v/>
      </c>
      <c r="CX136" s="35" t="str">
        <f t="shared" si="55"/>
        <v/>
      </c>
      <c r="CY136" s="35" t="str">
        <f t="shared" si="55"/>
        <v/>
      </c>
      <c r="CZ136" s="21"/>
      <c r="DA136" s="21"/>
      <c r="DB136" s="21"/>
      <c r="DC136" s="21"/>
      <c r="DD136" s="21"/>
      <c r="DE136" s="21"/>
      <c r="DF136" s="21"/>
      <c r="DG136" s="21"/>
      <c r="DH136" s="21"/>
      <c r="DI136" s="21"/>
      <c r="DJ136" s="21"/>
      <c r="DK136" s="21"/>
      <c r="DL136" s="21"/>
      <c r="DM136" s="121"/>
    </row>
    <row r="137" ht="14.25" customHeight="1">
      <c r="A137" s="1"/>
      <c r="B137" s="1" t="str">
        <f>IF('Club Roster-Directory'!B148="","",'Club Roster-Directory'!B148)</f>
        <v/>
      </c>
      <c r="C137" s="61"/>
      <c r="D137" s="1" t="str">
        <f>IF('Club Roster-Directory'!K123="","",'Club Roster-Directory'!K123)</f>
        <v/>
      </c>
      <c r="E137" s="35"/>
      <c r="F137" s="68"/>
      <c r="G137" s="68"/>
      <c r="H137" s="68"/>
      <c r="I137" s="68"/>
      <c r="J137" s="68"/>
      <c r="K137" s="68"/>
      <c r="L137" s="68"/>
      <c r="M137" s="90"/>
      <c r="N137" s="90"/>
      <c r="O137" s="9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5"/>
      <c r="CN137" s="35"/>
      <c r="CO137" s="35"/>
      <c r="CP137" s="35"/>
      <c r="CQ137" s="35"/>
      <c r="CR137" s="35"/>
      <c r="CS137" s="35"/>
      <c r="CT137" s="35"/>
      <c r="CU137" s="35"/>
      <c r="CV137" s="35"/>
      <c r="CW137" s="35" t="str">
        <f t="shared" ref="CW137:CY137" si="56">FD137</f>
        <v/>
      </c>
      <c r="CX137" s="35" t="str">
        <f t="shared" si="56"/>
        <v/>
      </c>
      <c r="CY137" s="35" t="str">
        <f t="shared" si="56"/>
        <v/>
      </c>
      <c r="CZ137" s="21"/>
      <c r="DA137" s="21"/>
      <c r="DB137" s="21"/>
      <c r="DC137" s="21"/>
      <c r="DD137" s="21"/>
      <c r="DE137" s="21"/>
      <c r="DF137" s="21"/>
      <c r="DG137" s="21"/>
      <c r="DH137" s="21"/>
      <c r="DI137" s="21"/>
      <c r="DJ137" s="21"/>
      <c r="DK137" s="21"/>
      <c r="DL137" s="21"/>
      <c r="DM137" s="121"/>
    </row>
    <row r="138" ht="14.25" customHeight="1">
      <c r="A138" s="1"/>
      <c r="B138" s="1" t="str">
        <f>IF('Club Roster-Directory'!B149="","",'Club Roster-Directory'!B149)</f>
        <v/>
      </c>
      <c r="C138" s="61"/>
      <c r="D138" s="1" t="str">
        <f>IF('Club Roster-Directory'!K124="","",'Club Roster-Directory'!K124)</f>
        <v/>
      </c>
      <c r="E138" s="35"/>
      <c r="F138" s="68"/>
      <c r="G138" s="68"/>
      <c r="H138" s="68"/>
      <c r="I138" s="68"/>
      <c r="J138" s="68"/>
      <c r="K138" s="68"/>
      <c r="L138" s="68"/>
      <c r="M138" s="90"/>
      <c r="N138" s="90"/>
      <c r="O138" s="9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t="str">
        <f t="shared" ref="CW138:CY138" si="57">FD138</f>
        <v/>
      </c>
      <c r="CX138" s="35" t="str">
        <f t="shared" si="57"/>
        <v/>
      </c>
      <c r="CY138" s="35" t="str">
        <f t="shared" si="57"/>
        <v/>
      </c>
      <c r="CZ138" s="21"/>
      <c r="DA138" s="21"/>
      <c r="DB138" s="21"/>
      <c r="DC138" s="21"/>
      <c r="DD138" s="21"/>
      <c r="DE138" s="21"/>
      <c r="DF138" s="21"/>
      <c r="DG138" s="21"/>
      <c r="DH138" s="21"/>
      <c r="DI138" s="21"/>
      <c r="DJ138" s="21"/>
      <c r="DK138" s="21"/>
      <c r="DL138" s="21"/>
      <c r="DM138" s="121"/>
    </row>
    <row r="139" ht="14.25" customHeight="1">
      <c r="A139" s="1"/>
      <c r="B139" s="1" t="str">
        <f>IF('Club Roster-Directory'!B150="","",'Club Roster-Directory'!B150)</f>
        <v/>
      </c>
      <c r="C139" s="61"/>
      <c r="D139" s="1" t="str">
        <f>IF('Club Roster-Directory'!K125="","",'Club Roster-Directory'!K125)</f>
        <v/>
      </c>
      <c r="E139" s="35"/>
      <c r="F139" s="68"/>
      <c r="G139" s="68"/>
      <c r="H139" s="68"/>
      <c r="I139" s="68"/>
      <c r="J139" s="68"/>
      <c r="K139" s="68"/>
      <c r="L139" s="68"/>
      <c r="M139" s="90"/>
      <c r="N139" s="90"/>
      <c r="O139" s="9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t="str">
        <f t="shared" ref="CW139:CY139" si="58">FD139</f>
        <v/>
      </c>
      <c r="CX139" s="35" t="str">
        <f t="shared" si="58"/>
        <v/>
      </c>
      <c r="CY139" s="35" t="str">
        <f t="shared" si="58"/>
        <v/>
      </c>
      <c r="CZ139" s="21"/>
      <c r="DA139" s="21"/>
      <c r="DB139" s="21"/>
      <c r="DC139" s="21"/>
      <c r="DD139" s="21"/>
      <c r="DE139" s="21"/>
      <c r="DF139" s="21"/>
      <c r="DG139" s="21"/>
      <c r="DH139" s="21"/>
      <c r="DI139" s="21"/>
      <c r="DJ139" s="21"/>
      <c r="DK139" s="21"/>
      <c r="DL139" s="21"/>
      <c r="DM139" s="121"/>
    </row>
    <row r="140" ht="14.25" customHeight="1">
      <c r="A140" s="1"/>
      <c r="B140" s="1" t="str">
        <f>IF('Club Roster-Directory'!B151="","",'Club Roster-Directory'!B151)</f>
        <v/>
      </c>
      <c r="C140" s="61"/>
      <c r="D140" s="1" t="str">
        <f>IF('Club Roster-Directory'!K126="","",'Club Roster-Directory'!K126)</f>
        <v/>
      </c>
      <c r="E140" s="35"/>
      <c r="F140" s="68"/>
      <c r="G140" s="68"/>
      <c r="H140" s="68"/>
      <c r="I140" s="68"/>
      <c r="J140" s="68"/>
      <c r="K140" s="68"/>
      <c r="L140" s="68"/>
      <c r="M140" s="90"/>
      <c r="N140" s="90"/>
      <c r="O140" s="9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35"/>
      <c r="BC140" s="35"/>
      <c r="BD140" s="35"/>
      <c r="BE140" s="35"/>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c r="CG140" s="35"/>
      <c r="CH140" s="35"/>
      <c r="CI140" s="35"/>
      <c r="CJ140" s="35"/>
      <c r="CK140" s="35"/>
      <c r="CL140" s="35"/>
      <c r="CM140" s="35"/>
      <c r="CN140" s="35"/>
      <c r="CO140" s="35"/>
      <c r="CP140" s="35"/>
      <c r="CQ140" s="35"/>
      <c r="CR140" s="35"/>
      <c r="CS140" s="35"/>
      <c r="CT140" s="35"/>
      <c r="CU140" s="35"/>
      <c r="CV140" s="35"/>
      <c r="CW140" s="35" t="str">
        <f t="shared" ref="CW140:CY140" si="59">FD140</f>
        <v/>
      </c>
      <c r="CX140" s="35" t="str">
        <f t="shared" si="59"/>
        <v/>
      </c>
      <c r="CY140" s="35" t="str">
        <f t="shared" si="59"/>
        <v/>
      </c>
      <c r="CZ140" s="21"/>
      <c r="DA140" s="21"/>
      <c r="DB140" s="21"/>
      <c r="DC140" s="21"/>
      <c r="DD140" s="21"/>
      <c r="DE140" s="21"/>
      <c r="DF140" s="21"/>
      <c r="DG140" s="21"/>
      <c r="DH140" s="21"/>
      <c r="DI140" s="21"/>
      <c r="DJ140" s="21"/>
      <c r="DK140" s="21"/>
      <c r="DL140" s="21"/>
      <c r="DM140" s="121"/>
    </row>
    <row r="141" ht="14.25" customHeight="1">
      <c r="A141" s="1"/>
      <c r="B141" s="1" t="str">
        <f>IF('Club Roster-Directory'!B152="","",'Club Roster-Directory'!B152)</f>
        <v/>
      </c>
      <c r="C141" s="61"/>
      <c r="D141" s="1" t="str">
        <f>IF('Club Roster-Directory'!K127="","",'Club Roster-Directory'!K127)</f>
        <v/>
      </c>
      <c r="E141" s="35"/>
      <c r="F141" s="68"/>
      <c r="G141" s="68"/>
      <c r="H141" s="68"/>
      <c r="I141" s="68"/>
      <c r="J141" s="68"/>
      <c r="K141" s="68"/>
      <c r="L141" s="68"/>
      <c r="M141" s="90"/>
      <c r="N141" s="90"/>
      <c r="O141" s="9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c r="CT141" s="35"/>
      <c r="CU141" s="35"/>
      <c r="CV141" s="35"/>
      <c r="CW141" s="35" t="str">
        <f t="shared" ref="CW141:CY141" si="60">FD141</f>
        <v/>
      </c>
      <c r="CX141" s="35" t="str">
        <f t="shared" si="60"/>
        <v/>
      </c>
      <c r="CY141" s="35" t="str">
        <f t="shared" si="60"/>
        <v/>
      </c>
      <c r="CZ141" s="21"/>
      <c r="DA141" s="21"/>
      <c r="DB141" s="21"/>
      <c r="DC141" s="21"/>
      <c r="DD141" s="21"/>
      <c r="DE141" s="21"/>
      <c r="DF141" s="21"/>
      <c r="DG141" s="21"/>
      <c r="DH141" s="21"/>
      <c r="DI141" s="21"/>
      <c r="DJ141" s="21"/>
      <c r="DK141" s="21"/>
      <c r="DL141" s="21"/>
      <c r="DM141" s="121"/>
    </row>
    <row r="142" ht="14.25" customHeight="1">
      <c r="A142" s="1"/>
      <c r="B142" s="1" t="str">
        <f>IF('Club Roster-Directory'!B153="","",'Club Roster-Directory'!B153)</f>
        <v/>
      </c>
      <c r="C142" s="61"/>
      <c r="D142" s="1" t="str">
        <f>IF('Club Roster-Directory'!K128="","",'Club Roster-Directory'!K128)</f>
        <v/>
      </c>
      <c r="E142" s="35"/>
      <c r="F142" s="90"/>
      <c r="G142" s="90"/>
      <c r="H142" s="90"/>
      <c r="I142" s="90"/>
      <c r="J142" s="90"/>
      <c r="K142" s="90"/>
      <c r="L142" s="90"/>
      <c r="M142" s="90"/>
      <c r="N142" s="90"/>
      <c r="O142" s="9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c r="CG142" s="35"/>
      <c r="CH142" s="35"/>
      <c r="CI142" s="35"/>
      <c r="CJ142" s="35"/>
      <c r="CK142" s="35"/>
      <c r="CL142" s="35"/>
      <c r="CM142" s="35"/>
      <c r="CN142" s="35"/>
      <c r="CO142" s="35"/>
      <c r="CP142" s="35"/>
      <c r="CQ142" s="35"/>
      <c r="CR142" s="35"/>
      <c r="CS142" s="35"/>
      <c r="CT142" s="35"/>
      <c r="CU142" s="35"/>
      <c r="CV142" s="35"/>
      <c r="CW142" s="35" t="str">
        <f t="shared" ref="CW142:CY142" si="61">FD142</f>
        <v/>
      </c>
      <c r="CX142" s="35" t="str">
        <f t="shared" si="61"/>
        <v/>
      </c>
      <c r="CY142" s="35" t="str">
        <f t="shared" si="61"/>
        <v/>
      </c>
      <c r="CZ142" s="21"/>
      <c r="DA142" s="21"/>
      <c r="DB142" s="21"/>
      <c r="DC142" s="21"/>
      <c r="DD142" s="21"/>
      <c r="DE142" s="21"/>
      <c r="DF142" s="21"/>
      <c r="DG142" s="21"/>
      <c r="DH142" s="21"/>
      <c r="DI142" s="21"/>
      <c r="DJ142" s="21"/>
      <c r="DK142" s="21"/>
      <c r="DL142" s="21"/>
      <c r="DM142" s="121"/>
    </row>
    <row r="143" ht="14.25" customHeight="1">
      <c r="A143" s="1"/>
      <c r="B143" s="1" t="str">
        <f>IF('Club Roster-Directory'!B154="","",'Club Roster-Directory'!B154)</f>
        <v/>
      </c>
      <c r="C143" s="61"/>
      <c r="D143" s="1" t="str">
        <f>IF('Club Roster-Directory'!K129="","",'Club Roster-Directory'!K129)</f>
        <v/>
      </c>
      <c r="E143" s="35" t="str">
        <f t="shared" ref="E143:E173" si="66">DM143</f>
        <v/>
      </c>
      <c r="F143" s="21"/>
      <c r="G143" s="21"/>
      <c r="H143" s="21"/>
      <c r="I143" s="21"/>
      <c r="J143" s="21"/>
      <c r="K143" s="21"/>
      <c r="L143" s="21"/>
      <c r="M143" s="21"/>
      <c r="N143" s="21"/>
      <c r="O143" s="21"/>
      <c r="P143" s="21"/>
      <c r="Q143" s="21"/>
      <c r="R143" s="21"/>
      <c r="S143" s="120"/>
      <c r="T143" s="194"/>
      <c r="U143" s="194"/>
      <c r="V143" s="35" t="str">
        <f t="shared" ref="V143:V147" si="67">ED143</f>
        <v/>
      </c>
      <c r="W143" s="194"/>
      <c r="X143" s="35" t="str">
        <f t="shared" ref="X143:AK143" si="62">EF143</f>
        <v/>
      </c>
      <c r="Y143" s="35" t="str">
        <f t="shared" si="62"/>
        <v/>
      </c>
      <c r="Z143" s="35" t="str">
        <f t="shared" si="62"/>
        <v/>
      </c>
      <c r="AA143" s="35" t="str">
        <f t="shared" si="62"/>
        <v/>
      </c>
      <c r="AB143" s="35" t="str">
        <f t="shared" si="62"/>
        <v/>
      </c>
      <c r="AC143" s="35" t="str">
        <f t="shared" si="62"/>
        <v/>
      </c>
      <c r="AD143" s="35" t="str">
        <f t="shared" si="62"/>
        <v/>
      </c>
      <c r="AE143" s="35" t="str">
        <f t="shared" si="62"/>
        <v/>
      </c>
      <c r="AF143" s="35" t="str">
        <f t="shared" si="62"/>
        <v/>
      </c>
      <c r="AG143" s="35" t="str">
        <f t="shared" si="62"/>
        <v/>
      </c>
      <c r="AH143" s="21" t="str">
        <f t="shared" si="62"/>
        <v/>
      </c>
      <c r="AI143" s="35" t="str">
        <f t="shared" si="62"/>
        <v/>
      </c>
      <c r="AJ143" s="35" t="str">
        <f t="shared" si="62"/>
        <v/>
      </c>
      <c r="AK143" s="35" t="str">
        <f t="shared" si="62"/>
        <v/>
      </c>
      <c r="AL143" s="35"/>
      <c r="AM143" s="35" t="str">
        <f t="shared" ref="AM143:AN143" si="63">ET143</f>
        <v/>
      </c>
      <c r="AN143" s="35" t="str">
        <f t="shared" si="63"/>
        <v/>
      </c>
      <c r="AO143" s="35" t="str">
        <f t="shared" ref="AO143:AU143" si="64">EW143</f>
        <v/>
      </c>
      <c r="AP143" s="35" t="str">
        <f t="shared" si="64"/>
        <v/>
      </c>
      <c r="AQ143" s="35" t="str">
        <f t="shared" si="64"/>
        <v/>
      </c>
      <c r="AR143" s="35" t="str">
        <f t="shared" si="64"/>
        <v/>
      </c>
      <c r="AS143" s="35" t="str">
        <f t="shared" si="64"/>
        <v/>
      </c>
      <c r="AT143" s="35" t="str">
        <f t="shared" si="64"/>
        <v/>
      </c>
      <c r="AU143" s="35" t="str">
        <f t="shared" si="64"/>
        <v/>
      </c>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c r="CG143" s="35"/>
      <c r="CH143" s="35"/>
      <c r="CI143" s="35"/>
      <c r="CJ143" s="35"/>
      <c r="CK143" s="35"/>
      <c r="CL143" s="35"/>
      <c r="CM143" s="35"/>
      <c r="CN143" s="35"/>
      <c r="CO143" s="35"/>
      <c r="CP143" s="35"/>
      <c r="CQ143" s="35"/>
      <c r="CR143" s="35"/>
      <c r="CS143" s="35"/>
      <c r="CT143" s="35"/>
      <c r="CU143" s="35"/>
      <c r="CV143" s="35"/>
      <c r="CW143" s="35" t="str">
        <f t="shared" ref="CW143:CY143" si="65">FD143</f>
        <v/>
      </c>
      <c r="CX143" s="35" t="str">
        <f t="shared" si="65"/>
        <v/>
      </c>
      <c r="CY143" s="35" t="str">
        <f t="shared" si="65"/>
        <v/>
      </c>
      <c r="CZ143" s="21"/>
      <c r="DA143" s="21"/>
      <c r="DB143" s="21"/>
      <c r="DC143" s="21"/>
      <c r="DD143" s="21"/>
      <c r="DE143" s="21"/>
      <c r="DF143" s="21"/>
      <c r="DG143" s="21"/>
      <c r="DH143" s="21"/>
      <c r="DI143" s="21"/>
      <c r="DJ143" s="21"/>
      <c r="DK143" s="21"/>
      <c r="DL143" s="21"/>
      <c r="DM143" s="121"/>
    </row>
    <row r="144" ht="14.25" customHeight="1">
      <c r="A144" s="1"/>
      <c r="B144" s="1" t="str">
        <f>IF('Club Roster-Directory'!B122="","",'Club Roster-Directory'!B122)</f>
        <v/>
      </c>
      <c r="C144" s="61"/>
      <c r="D144" s="1" t="str">
        <f>IF('Club Roster-Directory'!K122="","",'Club Roster-Directory'!K122)</f>
        <v/>
      </c>
      <c r="E144" s="35" t="str">
        <f t="shared" si="66"/>
        <v/>
      </c>
      <c r="F144" s="21"/>
      <c r="G144" s="21"/>
      <c r="H144" s="21"/>
      <c r="I144" s="21"/>
      <c r="J144" s="21"/>
      <c r="K144" s="21"/>
      <c r="L144" s="21"/>
      <c r="M144" s="21"/>
      <c r="N144" s="21"/>
      <c r="O144" s="21"/>
      <c r="P144" s="21"/>
      <c r="Q144" s="21"/>
      <c r="R144" s="21"/>
      <c r="S144" s="120"/>
      <c r="T144" s="194"/>
      <c r="U144" s="194"/>
      <c r="V144" s="35" t="str">
        <f t="shared" si="67"/>
        <v/>
      </c>
      <c r="W144" s="194"/>
      <c r="X144" s="35" t="str">
        <f t="shared" ref="X144:AK144" si="68">EF144</f>
        <v/>
      </c>
      <c r="Y144" s="35" t="str">
        <f t="shared" si="68"/>
        <v/>
      </c>
      <c r="Z144" s="35" t="str">
        <f t="shared" si="68"/>
        <v/>
      </c>
      <c r="AA144" s="35" t="str">
        <f t="shared" si="68"/>
        <v/>
      </c>
      <c r="AB144" s="35" t="str">
        <f t="shared" si="68"/>
        <v/>
      </c>
      <c r="AC144" s="35" t="str">
        <f t="shared" si="68"/>
        <v/>
      </c>
      <c r="AD144" s="35" t="str">
        <f t="shared" si="68"/>
        <v/>
      </c>
      <c r="AE144" s="35" t="str">
        <f t="shared" si="68"/>
        <v/>
      </c>
      <c r="AF144" s="35" t="str">
        <f t="shared" si="68"/>
        <v/>
      </c>
      <c r="AG144" s="35" t="str">
        <f t="shared" si="68"/>
        <v/>
      </c>
      <c r="AH144" s="21" t="str">
        <f t="shared" si="68"/>
        <v/>
      </c>
      <c r="AI144" s="35" t="str">
        <f t="shared" si="68"/>
        <v/>
      </c>
      <c r="AJ144" s="35" t="str">
        <f t="shared" si="68"/>
        <v/>
      </c>
      <c r="AK144" s="35" t="str">
        <f t="shared" si="68"/>
        <v/>
      </c>
      <c r="AL144" s="35"/>
      <c r="AM144" s="35" t="str">
        <f t="shared" ref="AM144:AN144" si="69">ET144</f>
        <v/>
      </c>
      <c r="AN144" s="35" t="str">
        <f t="shared" si="69"/>
        <v/>
      </c>
      <c r="AO144" s="35" t="str">
        <f t="shared" ref="AO144:AU144" si="70">EW144</f>
        <v/>
      </c>
      <c r="AP144" s="35" t="str">
        <f t="shared" si="70"/>
        <v/>
      </c>
      <c r="AQ144" s="35" t="str">
        <f t="shared" si="70"/>
        <v/>
      </c>
      <c r="AR144" s="35" t="str">
        <f t="shared" si="70"/>
        <v/>
      </c>
      <c r="AS144" s="35" t="str">
        <f t="shared" si="70"/>
        <v/>
      </c>
      <c r="AT144" s="35" t="str">
        <f t="shared" si="70"/>
        <v/>
      </c>
      <c r="AU144" s="35" t="str">
        <f t="shared" si="70"/>
        <v/>
      </c>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t="str">
        <f t="shared" ref="CW144:CY144" si="71">FD144</f>
        <v/>
      </c>
      <c r="CX144" s="35" t="str">
        <f t="shared" si="71"/>
        <v/>
      </c>
      <c r="CY144" s="35" t="str">
        <f t="shared" si="71"/>
        <v/>
      </c>
      <c r="CZ144" s="21"/>
      <c r="DA144" s="21"/>
      <c r="DB144" s="21"/>
      <c r="DC144" s="21"/>
      <c r="DD144" s="21"/>
      <c r="DE144" s="21"/>
      <c r="DF144" s="21"/>
      <c r="DG144" s="21"/>
      <c r="DH144" s="21"/>
      <c r="DI144" s="21"/>
      <c r="DJ144" s="21"/>
      <c r="DK144" s="21"/>
      <c r="DL144" s="21"/>
      <c r="DM144" s="121"/>
    </row>
    <row r="145" ht="14.25" customHeight="1">
      <c r="A145" s="1"/>
      <c r="B145" s="1" t="str">
        <f>IF('Club Roster-Directory'!B123="","",'Club Roster-Directory'!B123)</f>
        <v/>
      </c>
      <c r="C145" s="61"/>
      <c r="D145" s="1" t="str">
        <f>IF('Club Roster-Directory'!K123="","",'Club Roster-Directory'!K123)</f>
        <v/>
      </c>
      <c r="E145" s="35" t="str">
        <f t="shared" si="66"/>
        <v/>
      </c>
      <c r="F145" s="21"/>
      <c r="G145" s="21"/>
      <c r="H145" s="21"/>
      <c r="I145" s="21"/>
      <c r="J145" s="21"/>
      <c r="K145" s="21"/>
      <c r="L145" s="21"/>
      <c r="M145" s="21"/>
      <c r="N145" s="21"/>
      <c r="O145" s="21"/>
      <c r="P145" s="21"/>
      <c r="Q145" s="21"/>
      <c r="R145" s="21"/>
      <c r="S145" s="21"/>
      <c r="T145" s="35" t="str">
        <f t="shared" ref="T145:T147" si="76">EB145</f>
        <v/>
      </c>
      <c r="U145" s="194"/>
      <c r="V145" s="35" t="str">
        <f t="shared" si="67"/>
        <v/>
      </c>
      <c r="W145" s="35" t="str">
        <f t="shared" ref="W145:AK145" si="72">EE145</f>
        <v/>
      </c>
      <c r="X145" s="35" t="str">
        <f t="shared" si="72"/>
        <v/>
      </c>
      <c r="Y145" s="35" t="str">
        <f t="shared" si="72"/>
        <v/>
      </c>
      <c r="Z145" s="35" t="str">
        <f t="shared" si="72"/>
        <v/>
      </c>
      <c r="AA145" s="35" t="str">
        <f t="shared" si="72"/>
        <v/>
      </c>
      <c r="AB145" s="35" t="str">
        <f t="shared" si="72"/>
        <v/>
      </c>
      <c r="AC145" s="35" t="str">
        <f t="shared" si="72"/>
        <v/>
      </c>
      <c r="AD145" s="35" t="str">
        <f t="shared" si="72"/>
        <v/>
      </c>
      <c r="AE145" s="35" t="str">
        <f t="shared" si="72"/>
        <v/>
      </c>
      <c r="AF145" s="35" t="str">
        <f t="shared" si="72"/>
        <v/>
      </c>
      <c r="AG145" s="35" t="str">
        <f t="shared" si="72"/>
        <v/>
      </c>
      <c r="AH145" s="35" t="str">
        <f t="shared" si="72"/>
        <v/>
      </c>
      <c r="AI145" s="35" t="str">
        <f t="shared" si="72"/>
        <v/>
      </c>
      <c r="AJ145" s="35" t="str">
        <f t="shared" si="72"/>
        <v/>
      </c>
      <c r="AK145" s="35" t="str">
        <f t="shared" si="72"/>
        <v/>
      </c>
      <c r="AL145" s="35"/>
      <c r="AM145" s="35" t="str">
        <f t="shared" ref="AM145:AN145" si="73">ET145</f>
        <v/>
      </c>
      <c r="AN145" s="35" t="str">
        <f t="shared" si="73"/>
        <v/>
      </c>
      <c r="AO145" s="35" t="str">
        <f t="shared" ref="AO145:AU145" si="74">EW145</f>
        <v/>
      </c>
      <c r="AP145" s="35" t="str">
        <f t="shared" si="74"/>
        <v/>
      </c>
      <c r="AQ145" s="35" t="str">
        <f t="shared" si="74"/>
        <v/>
      </c>
      <c r="AR145" s="35" t="str">
        <f t="shared" si="74"/>
        <v/>
      </c>
      <c r="AS145" s="35" t="str">
        <f t="shared" si="74"/>
        <v/>
      </c>
      <c r="AT145" s="35" t="str">
        <f t="shared" si="74"/>
        <v/>
      </c>
      <c r="AU145" s="35" t="str">
        <f t="shared" si="74"/>
        <v/>
      </c>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t="str">
        <f t="shared" ref="CW145:CY145" si="75">FD145</f>
        <v/>
      </c>
      <c r="CX145" s="35" t="str">
        <f t="shared" si="75"/>
        <v/>
      </c>
      <c r="CY145" s="35" t="str">
        <f t="shared" si="75"/>
        <v/>
      </c>
      <c r="CZ145" s="21"/>
      <c r="DA145" s="21"/>
      <c r="DB145" s="21"/>
      <c r="DC145" s="21"/>
      <c r="DD145" s="21"/>
      <c r="DE145" s="21"/>
      <c r="DF145" s="21"/>
      <c r="DG145" s="21"/>
      <c r="DH145" s="21"/>
      <c r="DI145" s="21"/>
      <c r="DJ145" s="21"/>
      <c r="DK145" s="21"/>
      <c r="DL145" s="21"/>
      <c r="DM145" s="121"/>
    </row>
    <row r="146" ht="14.25" customHeight="1">
      <c r="A146" s="1"/>
      <c r="B146" s="1" t="str">
        <f>IF('Club Roster-Directory'!B124="","",'Club Roster-Directory'!B124)</f>
        <v/>
      </c>
      <c r="C146" s="61"/>
      <c r="D146" s="1" t="str">
        <f>IF('Club Roster-Directory'!K124="","",'Club Roster-Directory'!K124)</f>
        <v/>
      </c>
      <c r="E146" s="35" t="str">
        <f t="shared" si="66"/>
        <v/>
      </c>
      <c r="F146" s="21"/>
      <c r="G146" s="21"/>
      <c r="H146" s="21"/>
      <c r="I146" s="21"/>
      <c r="J146" s="21"/>
      <c r="K146" s="21"/>
      <c r="L146" s="21"/>
      <c r="M146" s="21"/>
      <c r="N146" s="21"/>
      <c r="O146" s="21"/>
      <c r="P146" s="21"/>
      <c r="Q146" s="21"/>
      <c r="R146" s="21"/>
      <c r="S146" s="21"/>
      <c r="T146" s="35" t="str">
        <f t="shared" si="76"/>
        <v/>
      </c>
      <c r="U146" s="194"/>
      <c r="V146" s="35" t="str">
        <f t="shared" si="67"/>
        <v/>
      </c>
      <c r="W146" s="35" t="str">
        <f t="shared" ref="W146:AK146" si="77">EE146</f>
        <v/>
      </c>
      <c r="X146" s="35" t="str">
        <f t="shared" si="77"/>
        <v/>
      </c>
      <c r="Y146" s="35" t="str">
        <f t="shared" si="77"/>
        <v/>
      </c>
      <c r="Z146" s="35" t="str">
        <f t="shared" si="77"/>
        <v/>
      </c>
      <c r="AA146" s="35" t="str">
        <f t="shared" si="77"/>
        <v/>
      </c>
      <c r="AB146" s="35" t="str">
        <f t="shared" si="77"/>
        <v/>
      </c>
      <c r="AC146" s="35" t="str">
        <f t="shared" si="77"/>
        <v/>
      </c>
      <c r="AD146" s="35" t="str">
        <f t="shared" si="77"/>
        <v/>
      </c>
      <c r="AE146" s="35" t="str">
        <f t="shared" si="77"/>
        <v/>
      </c>
      <c r="AF146" s="35" t="str">
        <f t="shared" si="77"/>
        <v/>
      </c>
      <c r="AG146" s="35" t="str">
        <f t="shared" si="77"/>
        <v/>
      </c>
      <c r="AH146" s="35" t="str">
        <f t="shared" si="77"/>
        <v/>
      </c>
      <c r="AI146" s="35" t="str">
        <f t="shared" si="77"/>
        <v/>
      </c>
      <c r="AJ146" s="35" t="str">
        <f t="shared" si="77"/>
        <v/>
      </c>
      <c r="AK146" s="35" t="str">
        <f t="shared" si="77"/>
        <v/>
      </c>
      <c r="AL146" s="35"/>
      <c r="AM146" s="35" t="str">
        <f t="shared" ref="AM146:AN146" si="78">ET146</f>
        <v/>
      </c>
      <c r="AN146" s="35" t="str">
        <f t="shared" si="78"/>
        <v/>
      </c>
      <c r="AO146" s="35" t="str">
        <f t="shared" ref="AO146:AU146" si="79">EW146</f>
        <v/>
      </c>
      <c r="AP146" s="35" t="str">
        <f t="shared" si="79"/>
        <v/>
      </c>
      <c r="AQ146" s="35" t="str">
        <f t="shared" si="79"/>
        <v/>
      </c>
      <c r="AR146" s="35" t="str">
        <f t="shared" si="79"/>
        <v/>
      </c>
      <c r="AS146" s="35" t="str">
        <f t="shared" si="79"/>
        <v/>
      </c>
      <c r="AT146" s="35" t="str">
        <f t="shared" si="79"/>
        <v/>
      </c>
      <c r="AU146" s="35" t="str">
        <f t="shared" si="79"/>
        <v/>
      </c>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t="str">
        <f t="shared" ref="CW146:CY146" si="80">FD146</f>
        <v/>
      </c>
      <c r="CX146" s="35" t="str">
        <f t="shared" si="80"/>
        <v/>
      </c>
      <c r="CY146" s="35" t="str">
        <f t="shared" si="80"/>
        <v/>
      </c>
      <c r="CZ146" s="21"/>
      <c r="DA146" s="21"/>
      <c r="DB146" s="21"/>
      <c r="DC146" s="21"/>
      <c r="DD146" s="21"/>
      <c r="DE146" s="21"/>
      <c r="DF146" s="21"/>
      <c r="DG146" s="21"/>
      <c r="DH146" s="21"/>
      <c r="DI146" s="21"/>
      <c r="DJ146" s="21"/>
      <c r="DK146" s="21"/>
      <c r="DL146" s="21"/>
      <c r="DM146" s="121"/>
    </row>
    <row r="147" ht="14.25" customHeight="1">
      <c r="A147" s="1"/>
      <c r="B147" s="1" t="str">
        <f>IF('Club Roster-Directory'!B125="","",'Club Roster-Directory'!B125)</f>
        <v/>
      </c>
      <c r="C147" s="61"/>
      <c r="D147" s="1" t="str">
        <f>IF('Club Roster-Directory'!K125="","",'Club Roster-Directory'!K125)</f>
        <v/>
      </c>
      <c r="E147" s="35" t="str">
        <f t="shared" si="66"/>
        <v/>
      </c>
      <c r="F147" s="35" t="str">
        <f t="shared" ref="F147:O147" si="81">DN148</f>
        <v/>
      </c>
      <c r="G147" s="35" t="str">
        <f t="shared" si="81"/>
        <v/>
      </c>
      <c r="H147" s="35" t="str">
        <f t="shared" si="81"/>
        <v/>
      </c>
      <c r="I147" s="35" t="str">
        <f t="shared" si="81"/>
        <v/>
      </c>
      <c r="J147" s="35" t="str">
        <f t="shared" si="81"/>
        <v/>
      </c>
      <c r="K147" s="35" t="str">
        <f t="shared" si="81"/>
        <v/>
      </c>
      <c r="L147" s="35" t="str">
        <f t="shared" si="81"/>
        <v/>
      </c>
      <c r="M147" s="35" t="str">
        <f t="shared" si="81"/>
        <v/>
      </c>
      <c r="N147" s="35" t="str">
        <f t="shared" si="81"/>
        <v/>
      </c>
      <c r="O147" s="35" t="str">
        <f t="shared" si="81"/>
        <v/>
      </c>
      <c r="P147" s="21"/>
      <c r="Q147" s="21"/>
      <c r="R147" s="21"/>
      <c r="S147" s="21"/>
      <c r="T147" s="35" t="str">
        <f t="shared" si="76"/>
        <v/>
      </c>
      <c r="U147" s="194"/>
      <c r="V147" s="35" t="str">
        <f t="shared" si="67"/>
        <v/>
      </c>
      <c r="W147" s="35" t="str">
        <f t="shared" ref="W147:AK147" si="82">EE147</f>
        <v/>
      </c>
      <c r="X147" s="35" t="str">
        <f t="shared" si="82"/>
        <v/>
      </c>
      <c r="Y147" s="35" t="str">
        <f t="shared" si="82"/>
        <v/>
      </c>
      <c r="Z147" s="35" t="str">
        <f t="shared" si="82"/>
        <v/>
      </c>
      <c r="AA147" s="35" t="str">
        <f t="shared" si="82"/>
        <v/>
      </c>
      <c r="AB147" s="35" t="str">
        <f t="shared" si="82"/>
        <v/>
      </c>
      <c r="AC147" s="35" t="str">
        <f t="shared" si="82"/>
        <v/>
      </c>
      <c r="AD147" s="35" t="str">
        <f t="shared" si="82"/>
        <v/>
      </c>
      <c r="AE147" s="35" t="str">
        <f t="shared" si="82"/>
        <v/>
      </c>
      <c r="AF147" s="35" t="str">
        <f t="shared" si="82"/>
        <v/>
      </c>
      <c r="AG147" s="35" t="str">
        <f t="shared" si="82"/>
        <v/>
      </c>
      <c r="AH147" s="35" t="str">
        <f t="shared" si="82"/>
        <v/>
      </c>
      <c r="AI147" s="35" t="str">
        <f t="shared" si="82"/>
        <v/>
      </c>
      <c r="AJ147" s="35" t="str">
        <f t="shared" si="82"/>
        <v/>
      </c>
      <c r="AK147" s="35" t="str">
        <f t="shared" si="82"/>
        <v/>
      </c>
      <c r="AL147" s="35"/>
      <c r="AM147" s="35" t="str">
        <f t="shared" ref="AM147:AN147" si="83">ET147</f>
        <v/>
      </c>
      <c r="AN147" s="35" t="str">
        <f t="shared" si="83"/>
        <v/>
      </c>
      <c r="AO147" s="35" t="str">
        <f t="shared" ref="AO147:AU147" si="84">EW147</f>
        <v/>
      </c>
      <c r="AP147" s="35" t="str">
        <f t="shared" si="84"/>
        <v/>
      </c>
      <c r="AQ147" s="35" t="str">
        <f t="shared" si="84"/>
        <v/>
      </c>
      <c r="AR147" s="35" t="str">
        <f t="shared" si="84"/>
        <v/>
      </c>
      <c r="AS147" s="35" t="str">
        <f t="shared" si="84"/>
        <v/>
      </c>
      <c r="AT147" s="35" t="str">
        <f t="shared" si="84"/>
        <v/>
      </c>
      <c r="AU147" s="35" t="str">
        <f t="shared" si="84"/>
        <v/>
      </c>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t="str">
        <f t="shared" ref="CW147:CY147" si="85">FD147</f>
        <v/>
      </c>
      <c r="CX147" s="35" t="str">
        <f t="shared" si="85"/>
        <v/>
      </c>
      <c r="CY147" s="35" t="str">
        <f t="shared" si="85"/>
        <v/>
      </c>
      <c r="CZ147" s="21"/>
      <c r="DA147" s="21"/>
      <c r="DB147" s="21"/>
      <c r="DC147" s="21"/>
      <c r="DD147" s="21"/>
      <c r="DE147" s="21"/>
      <c r="DF147" s="21"/>
      <c r="DG147" s="21"/>
      <c r="DH147" s="21"/>
      <c r="DI147" s="21"/>
      <c r="DJ147" s="21"/>
      <c r="DK147" s="21"/>
      <c r="DL147" s="21"/>
      <c r="DM147" s="121"/>
    </row>
    <row r="148" ht="14.25" customHeight="1">
      <c r="A148" s="1"/>
      <c r="B148" s="1" t="str">
        <f>IF('Club Roster-Directory'!B126="","",'Club Roster-Directory'!B126)</f>
        <v/>
      </c>
      <c r="C148" s="61"/>
      <c r="D148" s="1"/>
      <c r="E148" s="35" t="str">
        <f t="shared" si="66"/>
        <v/>
      </c>
      <c r="F148" s="35" t="str">
        <f t="shared" ref="F148:O148" si="86">DN149</f>
        <v/>
      </c>
      <c r="G148" s="35" t="str">
        <f t="shared" si="86"/>
        <v/>
      </c>
      <c r="H148" s="35" t="str">
        <f t="shared" si="86"/>
        <v/>
      </c>
      <c r="I148" s="35" t="str">
        <f t="shared" si="86"/>
        <v/>
      </c>
      <c r="J148" s="35" t="str">
        <f t="shared" si="86"/>
        <v/>
      </c>
      <c r="K148" s="35" t="str">
        <f t="shared" si="86"/>
        <v/>
      </c>
      <c r="L148" s="35" t="str">
        <f t="shared" si="86"/>
        <v/>
      </c>
      <c r="M148" s="35" t="str">
        <f t="shared" si="86"/>
        <v/>
      </c>
      <c r="N148" s="35" t="str">
        <f t="shared" si="86"/>
        <v/>
      </c>
      <c r="O148" s="35" t="str">
        <f t="shared" si="86"/>
        <v/>
      </c>
      <c r="P148" s="35" t="str">
        <f t="shared" ref="P148:AK148" si="87">DX148</f>
        <v/>
      </c>
      <c r="Q148" s="35" t="str">
        <f t="shared" si="87"/>
        <v/>
      </c>
      <c r="R148" s="35" t="str">
        <f t="shared" si="87"/>
        <v/>
      </c>
      <c r="S148" s="35" t="str">
        <f t="shared" si="87"/>
        <v/>
      </c>
      <c r="T148" s="35" t="str">
        <f t="shared" si="87"/>
        <v/>
      </c>
      <c r="U148" s="35" t="str">
        <f t="shared" si="87"/>
        <v/>
      </c>
      <c r="V148" s="35" t="str">
        <f t="shared" si="87"/>
        <v/>
      </c>
      <c r="W148" s="35" t="str">
        <f t="shared" si="87"/>
        <v/>
      </c>
      <c r="X148" s="35" t="str">
        <f t="shared" si="87"/>
        <v/>
      </c>
      <c r="Y148" s="35" t="str">
        <f t="shared" si="87"/>
        <v/>
      </c>
      <c r="Z148" s="35" t="str">
        <f t="shared" si="87"/>
        <v/>
      </c>
      <c r="AA148" s="35" t="str">
        <f t="shared" si="87"/>
        <v/>
      </c>
      <c r="AB148" s="35" t="str">
        <f t="shared" si="87"/>
        <v/>
      </c>
      <c r="AC148" s="35" t="str">
        <f t="shared" si="87"/>
        <v/>
      </c>
      <c r="AD148" s="35" t="str">
        <f t="shared" si="87"/>
        <v/>
      </c>
      <c r="AE148" s="35" t="str">
        <f t="shared" si="87"/>
        <v/>
      </c>
      <c r="AF148" s="35" t="str">
        <f t="shared" si="87"/>
        <v/>
      </c>
      <c r="AG148" s="35" t="str">
        <f t="shared" si="87"/>
        <v/>
      </c>
      <c r="AH148" s="35" t="str">
        <f t="shared" si="87"/>
        <v/>
      </c>
      <c r="AI148" s="35" t="str">
        <f t="shared" si="87"/>
        <v/>
      </c>
      <c r="AJ148" s="35" t="str">
        <f t="shared" si="87"/>
        <v/>
      </c>
      <c r="AK148" s="35" t="str">
        <f t="shared" si="87"/>
        <v/>
      </c>
      <c r="AL148" s="35"/>
      <c r="AM148" s="35" t="str">
        <f t="shared" ref="AM148:AN148" si="88">ET148</f>
        <v/>
      </c>
      <c r="AN148" s="35" t="str">
        <f t="shared" si="88"/>
        <v/>
      </c>
      <c r="AO148" s="35" t="str">
        <f t="shared" ref="AO148:AU148" si="89">EW148</f>
        <v/>
      </c>
      <c r="AP148" s="35" t="str">
        <f t="shared" si="89"/>
        <v/>
      </c>
      <c r="AQ148" s="35" t="str">
        <f t="shared" si="89"/>
        <v/>
      </c>
      <c r="AR148" s="35" t="str">
        <f t="shared" si="89"/>
        <v/>
      </c>
      <c r="AS148" s="35" t="str">
        <f t="shared" si="89"/>
        <v/>
      </c>
      <c r="AT148" s="35" t="str">
        <f t="shared" si="89"/>
        <v/>
      </c>
      <c r="AU148" s="35" t="str">
        <f t="shared" si="89"/>
        <v/>
      </c>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t="str">
        <f t="shared" ref="CW148:CY148" si="90">FD148</f>
        <v/>
      </c>
      <c r="CX148" s="35" t="str">
        <f t="shared" si="90"/>
        <v/>
      </c>
      <c r="CY148" s="35" t="str">
        <f t="shared" si="90"/>
        <v/>
      </c>
      <c r="CZ148" s="21"/>
      <c r="DA148" s="21"/>
      <c r="DB148" s="21"/>
      <c r="DC148" s="21"/>
      <c r="DD148" s="21"/>
      <c r="DE148" s="21"/>
      <c r="DF148" s="21"/>
      <c r="DG148" s="21"/>
      <c r="DH148" s="21"/>
      <c r="DI148" s="21"/>
      <c r="DJ148" s="21"/>
      <c r="DK148" s="21"/>
      <c r="DL148" s="21"/>
      <c r="DM148" s="121"/>
    </row>
    <row r="149" ht="14.25" customHeight="1">
      <c r="A149" s="1"/>
      <c r="B149" s="1" t="str">
        <f>IF('Club Roster-Directory'!B127="","",'Club Roster-Directory'!B127)</f>
        <v/>
      </c>
      <c r="C149" s="61"/>
      <c r="D149" s="1"/>
      <c r="E149" s="35" t="str">
        <f t="shared" si="66"/>
        <v/>
      </c>
      <c r="F149" s="35" t="str">
        <f t="shared" ref="F149:O149" si="91">DN150</f>
        <v/>
      </c>
      <c r="G149" s="35" t="str">
        <f t="shared" si="91"/>
        <v/>
      </c>
      <c r="H149" s="35" t="str">
        <f t="shared" si="91"/>
        <v/>
      </c>
      <c r="I149" s="35" t="str">
        <f t="shared" si="91"/>
        <v/>
      </c>
      <c r="J149" s="35" t="str">
        <f t="shared" si="91"/>
        <v/>
      </c>
      <c r="K149" s="35" t="str">
        <f t="shared" si="91"/>
        <v/>
      </c>
      <c r="L149" s="35" t="str">
        <f t="shared" si="91"/>
        <v/>
      </c>
      <c r="M149" s="35" t="str">
        <f t="shared" si="91"/>
        <v/>
      </c>
      <c r="N149" s="35" t="str">
        <f t="shared" si="91"/>
        <v/>
      </c>
      <c r="O149" s="35" t="str">
        <f t="shared" si="91"/>
        <v/>
      </c>
      <c r="P149" s="35" t="str">
        <f t="shared" ref="P149:AK149" si="92">DX149</f>
        <v/>
      </c>
      <c r="Q149" s="35" t="str">
        <f t="shared" si="92"/>
        <v/>
      </c>
      <c r="R149" s="35" t="str">
        <f t="shared" si="92"/>
        <v/>
      </c>
      <c r="S149" s="35" t="str">
        <f t="shared" si="92"/>
        <v/>
      </c>
      <c r="T149" s="35" t="str">
        <f t="shared" si="92"/>
        <v/>
      </c>
      <c r="U149" s="35" t="str">
        <f t="shared" si="92"/>
        <v/>
      </c>
      <c r="V149" s="35" t="str">
        <f t="shared" si="92"/>
        <v/>
      </c>
      <c r="W149" s="35" t="str">
        <f t="shared" si="92"/>
        <v/>
      </c>
      <c r="X149" s="35" t="str">
        <f t="shared" si="92"/>
        <v/>
      </c>
      <c r="Y149" s="35" t="str">
        <f t="shared" si="92"/>
        <v/>
      </c>
      <c r="Z149" s="35" t="str">
        <f t="shared" si="92"/>
        <v/>
      </c>
      <c r="AA149" s="35" t="str">
        <f t="shared" si="92"/>
        <v/>
      </c>
      <c r="AB149" s="35" t="str">
        <f t="shared" si="92"/>
        <v/>
      </c>
      <c r="AC149" s="35" t="str">
        <f t="shared" si="92"/>
        <v/>
      </c>
      <c r="AD149" s="35" t="str">
        <f t="shared" si="92"/>
        <v/>
      </c>
      <c r="AE149" s="35" t="str">
        <f t="shared" si="92"/>
        <v/>
      </c>
      <c r="AF149" s="35" t="str">
        <f t="shared" si="92"/>
        <v/>
      </c>
      <c r="AG149" s="35" t="str">
        <f t="shared" si="92"/>
        <v/>
      </c>
      <c r="AH149" s="35" t="str">
        <f t="shared" si="92"/>
        <v/>
      </c>
      <c r="AI149" s="35" t="str">
        <f t="shared" si="92"/>
        <v/>
      </c>
      <c r="AJ149" s="35" t="str">
        <f t="shared" si="92"/>
        <v/>
      </c>
      <c r="AK149" s="35" t="str">
        <f t="shared" si="92"/>
        <v/>
      </c>
      <c r="AL149" s="35"/>
      <c r="AM149" s="35" t="str">
        <f t="shared" ref="AM149:AN149" si="93">ET149</f>
        <v/>
      </c>
      <c r="AN149" s="35" t="str">
        <f t="shared" si="93"/>
        <v/>
      </c>
      <c r="AO149" s="35" t="str">
        <f t="shared" ref="AO149:AU149" si="94">EW149</f>
        <v/>
      </c>
      <c r="AP149" s="35" t="str">
        <f t="shared" si="94"/>
        <v/>
      </c>
      <c r="AQ149" s="35" t="str">
        <f t="shared" si="94"/>
        <v/>
      </c>
      <c r="AR149" s="35" t="str">
        <f t="shared" si="94"/>
        <v/>
      </c>
      <c r="AS149" s="35" t="str">
        <f t="shared" si="94"/>
        <v/>
      </c>
      <c r="AT149" s="35" t="str">
        <f t="shared" si="94"/>
        <v/>
      </c>
      <c r="AU149" s="35" t="str">
        <f t="shared" si="94"/>
        <v/>
      </c>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t="str">
        <f t="shared" ref="CW149:CY149" si="95">FD149</f>
        <v/>
      </c>
      <c r="CX149" s="35" t="str">
        <f t="shared" si="95"/>
        <v/>
      </c>
      <c r="CY149" s="35" t="str">
        <f t="shared" si="95"/>
        <v/>
      </c>
      <c r="CZ149" s="21"/>
      <c r="DA149" s="21"/>
      <c r="DB149" s="21"/>
      <c r="DC149" s="21"/>
      <c r="DD149" s="21"/>
      <c r="DE149" s="21"/>
      <c r="DF149" s="21"/>
      <c r="DG149" s="21"/>
      <c r="DH149" s="21"/>
      <c r="DI149" s="21"/>
      <c r="DJ149" s="21"/>
      <c r="DK149" s="21"/>
      <c r="DL149" s="21"/>
      <c r="DM149" s="121"/>
    </row>
    <row r="150" ht="14.25" customHeight="1">
      <c r="A150" s="1"/>
      <c r="B150" s="1" t="str">
        <f>IF('Club Roster-Directory'!B128="","",'Club Roster-Directory'!B128)</f>
        <v/>
      </c>
      <c r="C150" s="61"/>
      <c r="D150" s="1"/>
      <c r="E150" s="35" t="str">
        <f t="shared" si="66"/>
        <v/>
      </c>
      <c r="F150" s="35" t="str">
        <f t="shared" ref="F150:O150" si="96">DN151</f>
        <v/>
      </c>
      <c r="G150" s="35" t="str">
        <f t="shared" si="96"/>
        <v/>
      </c>
      <c r="H150" s="35" t="str">
        <f t="shared" si="96"/>
        <v/>
      </c>
      <c r="I150" s="35" t="str">
        <f t="shared" si="96"/>
        <v/>
      </c>
      <c r="J150" s="35" t="str">
        <f t="shared" si="96"/>
        <v/>
      </c>
      <c r="K150" s="35" t="str">
        <f t="shared" si="96"/>
        <v/>
      </c>
      <c r="L150" s="35" t="str">
        <f t="shared" si="96"/>
        <v/>
      </c>
      <c r="M150" s="35" t="str">
        <f t="shared" si="96"/>
        <v/>
      </c>
      <c r="N150" s="35" t="str">
        <f t="shared" si="96"/>
        <v/>
      </c>
      <c r="O150" s="35" t="str">
        <f t="shared" si="96"/>
        <v/>
      </c>
      <c r="P150" s="35" t="str">
        <f t="shared" ref="P150:AK150" si="97">DX150</f>
        <v/>
      </c>
      <c r="Q150" s="35" t="str">
        <f t="shared" si="97"/>
        <v/>
      </c>
      <c r="R150" s="35" t="str">
        <f t="shared" si="97"/>
        <v/>
      </c>
      <c r="S150" s="35" t="str">
        <f t="shared" si="97"/>
        <v/>
      </c>
      <c r="T150" s="35" t="str">
        <f t="shared" si="97"/>
        <v/>
      </c>
      <c r="U150" s="35" t="str">
        <f t="shared" si="97"/>
        <v/>
      </c>
      <c r="V150" s="35" t="str">
        <f t="shared" si="97"/>
        <v/>
      </c>
      <c r="W150" s="35" t="str">
        <f t="shared" si="97"/>
        <v/>
      </c>
      <c r="X150" s="35" t="str">
        <f t="shared" si="97"/>
        <v/>
      </c>
      <c r="Y150" s="35" t="str">
        <f t="shared" si="97"/>
        <v/>
      </c>
      <c r="Z150" s="35" t="str">
        <f t="shared" si="97"/>
        <v/>
      </c>
      <c r="AA150" s="35" t="str">
        <f t="shared" si="97"/>
        <v/>
      </c>
      <c r="AB150" s="35" t="str">
        <f t="shared" si="97"/>
        <v/>
      </c>
      <c r="AC150" s="35" t="str">
        <f t="shared" si="97"/>
        <v/>
      </c>
      <c r="AD150" s="35" t="str">
        <f t="shared" si="97"/>
        <v/>
      </c>
      <c r="AE150" s="35" t="str">
        <f t="shared" si="97"/>
        <v/>
      </c>
      <c r="AF150" s="35" t="str">
        <f t="shared" si="97"/>
        <v/>
      </c>
      <c r="AG150" s="35" t="str">
        <f t="shared" si="97"/>
        <v/>
      </c>
      <c r="AH150" s="35" t="str">
        <f t="shared" si="97"/>
        <v/>
      </c>
      <c r="AI150" s="35" t="str">
        <f t="shared" si="97"/>
        <v/>
      </c>
      <c r="AJ150" s="35" t="str">
        <f t="shared" si="97"/>
        <v/>
      </c>
      <c r="AK150" s="35" t="str">
        <f t="shared" si="97"/>
        <v/>
      </c>
      <c r="AL150" s="35"/>
      <c r="AM150" s="35" t="str">
        <f t="shared" ref="AM150:AN150" si="98">ET150</f>
        <v/>
      </c>
      <c r="AN150" s="35" t="str">
        <f t="shared" si="98"/>
        <v/>
      </c>
      <c r="AO150" s="35" t="str">
        <f t="shared" ref="AO150:AU150" si="99">EW150</f>
        <v/>
      </c>
      <c r="AP150" s="35" t="str">
        <f t="shared" si="99"/>
        <v/>
      </c>
      <c r="AQ150" s="35" t="str">
        <f t="shared" si="99"/>
        <v/>
      </c>
      <c r="AR150" s="35" t="str">
        <f t="shared" si="99"/>
        <v/>
      </c>
      <c r="AS150" s="35" t="str">
        <f t="shared" si="99"/>
        <v/>
      </c>
      <c r="AT150" s="35" t="str">
        <f t="shared" si="99"/>
        <v/>
      </c>
      <c r="AU150" s="35" t="str">
        <f t="shared" si="99"/>
        <v/>
      </c>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t="str">
        <f t="shared" ref="CW150:CY150" si="100">FD150</f>
        <v/>
      </c>
      <c r="CX150" s="35" t="str">
        <f t="shared" si="100"/>
        <v/>
      </c>
      <c r="CY150" s="35" t="str">
        <f t="shared" si="100"/>
        <v/>
      </c>
      <c r="CZ150" s="21"/>
      <c r="DA150" s="21"/>
      <c r="DB150" s="21"/>
      <c r="DC150" s="21"/>
      <c r="DD150" s="21"/>
      <c r="DE150" s="21"/>
      <c r="DF150" s="21"/>
      <c r="DG150" s="21"/>
      <c r="DH150" s="21"/>
      <c r="DI150" s="21"/>
      <c r="DJ150" s="21"/>
      <c r="DK150" s="21"/>
      <c r="DL150" s="21"/>
      <c r="DM150" s="121"/>
    </row>
    <row r="151" ht="14.25" customHeight="1">
      <c r="A151" s="1"/>
      <c r="B151" s="1" t="str">
        <f>IF('Club Roster-Directory'!B129="","",'Club Roster-Directory'!B129)</f>
        <v/>
      </c>
      <c r="C151" s="61"/>
      <c r="D151" s="1"/>
      <c r="E151" s="35" t="str">
        <f t="shared" si="66"/>
        <v/>
      </c>
      <c r="F151" s="35" t="str">
        <f t="shared" ref="F151:O151" si="101">DN152</f>
        <v/>
      </c>
      <c r="G151" s="35" t="str">
        <f t="shared" si="101"/>
        <v/>
      </c>
      <c r="H151" s="35" t="str">
        <f t="shared" si="101"/>
        <v/>
      </c>
      <c r="I151" s="35" t="str">
        <f t="shared" si="101"/>
        <v/>
      </c>
      <c r="J151" s="35" t="str">
        <f t="shared" si="101"/>
        <v/>
      </c>
      <c r="K151" s="35" t="str">
        <f t="shared" si="101"/>
        <v/>
      </c>
      <c r="L151" s="35" t="str">
        <f t="shared" si="101"/>
        <v/>
      </c>
      <c r="M151" s="35" t="str">
        <f t="shared" si="101"/>
        <v/>
      </c>
      <c r="N151" s="35" t="str">
        <f t="shared" si="101"/>
        <v/>
      </c>
      <c r="O151" s="35" t="str">
        <f t="shared" si="101"/>
        <v/>
      </c>
      <c r="P151" s="35" t="str">
        <f t="shared" ref="P151:AK151" si="102">DX151</f>
        <v/>
      </c>
      <c r="Q151" s="35" t="str">
        <f t="shared" si="102"/>
        <v/>
      </c>
      <c r="R151" s="35" t="str">
        <f t="shared" si="102"/>
        <v/>
      </c>
      <c r="S151" s="35" t="str">
        <f t="shared" si="102"/>
        <v/>
      </c>
      <c r="T151" s="35" t="str">
        <f t="shared" si="102"/>
        <v/>
      </c>
      <c r="U151" s="35" t="str">
        <f t="shared" si="102"/>
        <v/>
      </c>
      <c r="V151" s="35" t="str">
        <f t="shared" si="102"/>
        <v/>
      </c>
      <c r="W151" s="35" t="str">
        <f t="shared" si="102"/>
        <v/>
      </c>
      <c r="X151" s="35" t="str">
        <f t="shared" si="102"/>
        <v/>
      </c>
      <c r="Y151" s="35" t="str">
        <f t="shared" si="102"/>
        <v/>
      </c>
      <c r="Z151" s="35" t="str">
        <f t="shared" si="102"/>
        <v/>
      </c>
      <c r="AA151" s="35" t="str">
        <f t="shared" si="102"/>
        <v/>
      </c>
      <c r="AB151" s="35" t="str">
        <f t="shared" si="102"/>
        <v/>
      </c>
      <c r="AC151" s="35" t="str">
        <f t="shared" si="102"/>
        <v/>
      </c>
      <c r="AD151" s="35" t="str">
        <f t="shared" si="102"/>
        <v/>
      </c>
      <c r="AE151" s="35" t="str">
        <f t="shared" si="102"/>
        <v/>
      </c>
      <c r="AF151" s="35" t="str">
        <f t="shared" si="102"/>
        <v/>
      </c>
      <c r="AG151" s="35" t="str">
        <f t="shared" si="102"/>
        <v/>
      </c>
      <c r="AH151" s="35" t="str">
        <f t="shared" si="102"/>
        <v/>
      </c>
      <c r="AI151" s="35" t="str">
        <f t="shared" si="102"/>
        <v/>
      </c>
      <c r="AJ151" s="35" t="str">
        <f t="shared" si="102"/>
        <v/>
      </c>
      <c r="AK151" s="35" t="str">
        <f t="shared" si="102"/>
        <v/>
      </c>
      <c r="AL151" s="35"/>
      <c r="AM151" s="35" t="str">
        <f t="shared" ref="AM151:AN151" si="103">ET151</f>
        <v/>
      </c>
      <c r="AN151" s="35" t="str">
        <f t="shared" si="103"/>
        <v/>
      </c>
      <c r="AO151" s="35" t="str">
        <f t="shared" ref="AO151:AU151" si="104">EW151</f>
        <v/>
      </c>
      <c r="AP151" s="35" t="str">
        <f t="shared" si="104"/>
        <v/>
      </c>
      <c r="AQ151" s="35" t="str">
        <f t="shared" si="104"/>
        <v/>
      </c>
      <c r="AR151" s="35" t="str">
        <f t="shared" si="104"/>
        <v/>
      </c>
      <c r="AS151" s="35" t="str">
        <f t="shared" si="104"/>
        <v/>
      </c>
      <c r="AT151" s="35" t="str">
        <f t="shared" si="104"/>
        <v/>
      </c>
      <c r="AU151" s="35" t="str">
        <f t="shared" si="104"/>
        <v/>
      </c>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t="str">
        <f t="shared" ref="CW151:CY151" si="105">FD151</f>
        <v/>
      </c>
      <c r="CX151" s="35" t="str">
        <f t="shared" si="105"/>
        <v/>
      </c>
      <c r="CY151" s="35" t="str">
        <f t="shared" si="105"/>
        <v/>
      </c>
      <c r="CZ151" s="21"/>
      <c r="DA151" s="21"/>
      <c r="DB151" s="21"/>
      <c r="DC151" s="21"/>
      <c r="DD151" s="21"/>
      <c r="DE151" s="21"/>
      <c r="DF151" s="21"/>
      <c r="DG151" s="21"/>
      <c r="DH151" s="21"/>
      <c r="DI151" s="21"/>
      <c r="DJ151" s="21"/>
      <c r="DK151" s="21"/>
      <c r="DL151" s="21"/>
      <c r="DM151" s="121"/>
    </row>
    <row r="152" ht="14.25" customHeight="1">
      <c r="A152" s="1"/>
      <c r="B152" s="1" t="str">
        <f>IF('Club Roster-Directory'!B130="","",'Club Roster-Directory'!B130)</f>
        <v/>
      </c>
      <c r="C152" s="61"/>
      <c r="D152" s="1"/>
      <c r="E152" s="35" t="str">
        <f t="shared" si="66"/>
        <v/>
      </c>
      <c r="F152" s="35" t="str">
        <f t="shared" ref="F152:O152" si="106">DN153</f>
        <v/>
      </c>
      <c r="G152" s="35" t="str">
        <f t="shared" si="106"/>
        <v/>
      </c>
      <c r="H152" s="35" t="str">
        <f t="shared" si="106"/>
        <v/>
      </c>
      <c r="I152" s="35" t="str">
        <f t="shared" si="106"/>
        <v/>
      </c>
      <c r="J152" s="35" t="str">
        <f t="shared" si="106"/>
        <v/>
      </c>
      <c r="K152" s="35" t="str">
        <f t="shared" si="106"/>
        <v/>
      </c>
      <c r="L152" s="35" t="str">
        <f t="shared" si="106"/>
        <v/>
      </c>
      <c r="M152" s="35" t="str">
        <f t="shared" si="106"/>
        <v/>
      </c>
      <c r="N152" s="35" t="str">
        <f t="shared" si="106"/>
        <v/>
      </c>
      <c r="O152" s="35" t="str">
        <f t="shared" si="106"/>
        <v/>
      </c>
      <c r="P152" s="35" t="str">
        <f t="shared" ref="P152:AK152" si="107">DX152</f>
        <v/>
      </c>
      <c r="Q152" s="35" t="str">
        <f t="shared" si="107"/>
        <v/>
      </c>
      <c r="R152" s="35" t="str">
        <f t="shared" si="107"/>
        <v/>
      </c>
      <c r="S152" s="35" t="str">
        <f t="shared" si="107"/>
        <v/>
      </c>
      <c r="T152" s="35" t="str">
        <f t="shared" si="107"/>
        <v/>
      </c>
      <c r="U152" s="35" t="str">
        <f t="shared" si="107"/>
        <v/>
      </c>
      <c r="V152" s="35" t="str">
        <f t="shared" si="107"/>
        <v/>
      </c>
      <c r="W152" s="35" t="str">
        <f t="shared" si="107"/>
        <v/>
      </c>
      <c r="X152" s="35" t="str">
        <f t="shared" si="107"/>
        <v/>
      </c>
      <c r="Y152" s="35" t="str">
        <f t="shared" si="107"/>
        <v/>
      </c>
      <c r="Z152" s="35" t="str">
        <f t="shared" si="107"/>
        <v/>
      </c>
      <c r="AA152" s="35" t="str">
        <f t="shared" si="107"/>
        <v/>
      </c>
      <c r="AB152" s="35" t="str">
        <f t="shared" si="107"/>
        <v/>
      </c>
      <c r="AC152" s="35" t="str">
        <f t="shared" si="107"/>
        <v/>
      </c>
      <c r="AD152" s="35" t="str">
        <f t="shared" si="107"/>
        <v/>
      </c>
      <c r="AE152" s="35" t="str">
        <f t="shared" si="107"/>
        <v/>
      </c>
      <c r="AF152" s="35" t="str">
        <f t="shared" si="107"/>
        <v/>
      </c>
      <c r="AG152" s="35" t="str">
        <f t="shared" si="107"/>
        <v/>
      </c>
      <c r="AH152" s="35" t="str">
        <f t="shared" si="107"/>
        <v/>
      </c>
      <c r="AI152" s="35" t="str">
        <f t="shared" si="107"/>
        <v/>
      </c>
      <c r="AJ152" s="35" t="str">
        <f t="shared" si="107"/>
        <v/>
      </c>
      <c r="AK152" s="35" t="str">
        <f t="shared" si="107"/>
        <v/>
      </c>
      <c r="AL152" s="35"/>
      <c r="AM152" s="35" t="str">
        <f t="shared" ref="AM152:AN152" si="108">ET152</f>
        <v/>
      </c>
      <c r="AN152" s="35" t="str">
        <f t="shared" si="108"/>
        <v/>
      </c>
      <c r="AO152" s="35" t="str">
        <f t="shared" ref="AO152:AU152" si="109">EW152</f>
        <v/>
      </c>
      <c r="AP152" s="35" t="str">
        <f t="shared" si="109"/>
        <v/>
      </c>
      <c r="AQ152" s="35" t="str">
        <f t="shared" si="109"/>
        <v/>
      </c>
      <c r="AR152" s="35" t="str">
        <f t="shared" si="109"/>
        <v/>
      </c>
      <c r="AS152" s="35" t="str">
        <f t="shared" si="109"/>
        <v/>
      </c>
      <c r="AT152" s="35" t="str">
        <f t="shared" si="109"/>
        <v/>
      </c>
      <c r="AU152" s="35" t="str">
        <f t="shared" si="109"/>
        <v/>
      </c>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t="str">
        <f t="shared" ref="CW152:CY152" si="110">FD152</f>
        <v/>
      </c>
      <c r="CX152" s="35" t="str">
        <f t="shared" si="110"/>
        <v/>
      </c>
      <c r="CY152" s="35" t="str">
        <f t="shared" si="110"/>
        <v/>
      </c>
      <c r="CZ152" s="21"/>
      <c r="DA152" s="21"/>
      <c r="DB152" s="21"/>
      <c r="DC152" s="21"/>
      <c r="DD152" s="21"/>
      <c r="DE152" s="21"/>
      <c r="DF152" s="21"/>
      <c r="DG152" s="21"/>
      <c r="DH152" s="21"/>
      <c r="DI152" s="21"/>
      <c r="DJ152" s="21"/>
      <c r="DK152" s="21"/>
      <c r="DL152" s="21"/>
      <c r="DM152" s="121"/>
    </row>
    <row r="153" ht="14.25" customHeight="1">
      <c r="A153" s="1"/>
      <c r="B153" s="1" t="str">
        <f>IF('Club Roster-Directory'!B131="","",'Club Roster-Directory'!B131)</f>
        <v/>
      </c>
      <c r="C153" s="61"/>
      <c r="D153" s="1"/>
      <c r="E153" s="35" t="str">
        <f t="shared" si="66"/>
        <v/>
      </c>
      <c r="F153" s="35" t="str">
        <f t="shared" ref="F153:O153" si="111">DN154</f>
        <v/>
      </c>
      <c r="G153" s="35" t="str">
        <f t="shared" si="111"/>
        <v/>
      </c>
      <c r="H153" s="35" t="str">
        <f t="shared" si="111"/>
        <v/>
      </c>
      <c r="I153" s="35" t="str">
        <f t="shared" si="111"/>
        <v/>
      </c>
      <c r="J153" s="35" t="str">
        <f t="shared" si="111"/>
        <v/>
      </c>
      <c r="K153" s="35" t="str">
        <f t="shared" si="111"/>
        <v/>
      </c>
      <c r="L153" s="35" t="str">
        <f t="shared" si="111"/>
        <v/>
      </c>
      <c r="M153" s="35" t="str">
        <f t="shared" si="111"/>
        <v/>
      </c>
      <c r="N153" s="35" t="str">
        <f t="shared" si="111"/>
        <v/>
      </c>
      <c r="O153" s="35" t="str">
        <f t="shared" si="111"/>
        <v/>
      </c>
      <c r="P153" s="35" t="str">
        <f t="shared" ref="P153:AK153" si="112">DX153</f>
        <v/>
      </c>
      <c r="Q153" s="35" t="str">
        <f t="shared" si="112"/>
        <v/>
      </c>
      <c r="R153" s="35" t="str">
        <f t="shared" si="112"/>
        <v/>
      </c>
      <c r="S153" s="35" t="str">
        <f t="shared" si="112"/>
        <v/>
      </c>
      <c r="T153" s="35" t="str">
        <f t="shared" si="112"/>
        <v/>
      </c>
      <c r="U153" s="35" t="str">
        <f t="shared" si="112"/>
        <v/>
      </c>
      <c r="V153" s="35" t="str">
        <f t="shared" si="112"/>
        <v/>
      </c>
      <c r="W153" s="35" t="str">
        <f t="shared" si="112"/>
        <v/>
      </c>
      <c r="X153" s="35" t="str">
        <f t="shared" si="112"/>
        <v/>
      </c>
      <c r="Y153" s="35" t="str">
        <f t="shared" si="112"/>
        <v/>
      </c>
      <c r="Z153" s="35" t="str">
        <f t="shared" si="112"/>
        <v/>
      </c>
      <c r="AA153" s="35" t="str">
        <f t="shared" si="112"/>
        <v/>
      </c>
      <c r="AB153" s="35" t="str">
        <f t="shared" si="112"/>
        <v/>
      </c>
      <c r="AC153" s="35" t="str">
        <f t="shared" si="112"/>
        <v/>
      </c>
      <c r="AD153" s="35" t="str">
        <f t="shared" si="112"/>
        <v/>
      </c>
      <c r="AE153" s="35" t="str">
        <f t="shared" si="112"/>
        <v/>
      </c>
      <c r="AF153" s="35" t="str">
        <f t="shared" si="112"/>
        <v/>
      </c>
      <c r="AG153" s="35" t="str">
        <f t="shared" si="112"/>
        <v/>
      </c>
      <c r="AH153" s="35" t="str">
        <f t="shared" si="112"/>
        <v/>
      </c>
      <c r="AI153" s="35" t="str">
        <f t="shared" si="112"/>
        <v/>
      </c>
      <c r="AJ153" s="35" t="str">
        <f t="shared" si="112"/>
        <v/>
      </c>
      <c r="AK153" s="35" t="str">
        <f t="shared" si="112"/>
        <v/>
      </c>
      <c r="AL153" s="35"/>
      <c r="AM153" s="35" t="str">
        <f t="shared" ref="AM153:AN153" si="113">ET153</f>
        <v/>
      </c>
      <c r="AN153" s="35" t="str">
        <f t="shared" si="113"/>
        <v/>
      </c>
      <c r="AO153" s="35" t="str">
        <f t="shared" ref="AO153:AU153" si="114">EW153</f>
        <v/>
      </c>
      <c r="AP153" s="35" t="str">
        <f t="shared" si="114"/>
        <v/>
      </c>
      <c r="AQ153" s="35" t="str">
        <f t="shared" si="114"/>
        <v/>
      </c>
      <c r="AR153" s="35" t="str">
        <f t="shared" si="114"/>
        <v/>
      </c>
      <c r="AS153" s="35" t="str">
        <f t="shared" si="114"/>
        <v/>
      </c>
      <c r="AT153" s="35" t="str">
        <f t="shared" si="114"/>
        <v/>
      </c>
      <c r="AU153" s="35" t="str">
        <f t="shared" si="114"/>
        <v/>
      </c>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t="str">
        <f t="shared" ref="CW153:CY153" si="115">FD153</f>
        <v/>
      </c>
      <c r="CX153" s="35" t="str">
        <f t="shared" si="115"/>
        <v/>
      </c>
      <c r="CY153" s="35" t="str">
        <f t="shared" si="115"/>
        <v/>
      </c>
      <c r="CZ153" s="21"/>
      <c r="DA153" s="21"/>
      <c r="DB153" s="21"/>
      <c r="DC153" s="21"/>
      <c r="DD153" s="21"/>
      <c r="DE153" s="21"/>
      <c r="DF153" s="21"/>
      <c r="DG153" s="21"/>
      <c r="DH153" s="21"/>
      <c r="DI153" s="21"/>
      <c r="DJ153" s="21"/>
      <c r="DK153" s="21"/>
      <c r="DL153" s="21"/>
      <c r="DM153" s="121"/>
    </row>
    <row r="154" ht="14.25" customHeight="1">
      <c r="A154" s="1"/>
      <c r="B154" s="1"/>
      <c r="C154" s="61"/>
      <c r="D154" s="1"/>
      <c r="E154" s="35" t="str">
        <f t="shared" si="66"/>
        <v/>
      </c>
      <c r="F154" s="35" t="str">
        <f t="shared" ref="F154:O154" si="116">DN155</f>
        <v/>
      </c>
      <c r="G154" s="35" t="str">
        <f t="shared" si="116"/>
        <v/>
      </c>
      <c r="H154" s="35" t="str">
        <f t="shared" si="116"/>
        <v/>
      </c>
      <c r="I154" s="35" t="str">
        <f t="shared" si="116"/>
        <v/>
      </c>
      <c r="J154" s="35" t="str">
        <f t="shared" si="116"/>
        <v/>
      </c>
      <c r="K154" s="35" t="str">
        <f t="shared" si="116"/>
        <v/>
      </c>
      <c r="L154" s="35" t="str">
        <f t="shared" si="116"/>
        <v/>
      </c>
      <c r="M154" s="35" t="str">
        <f t="shared" si="116"/>
        <v/>
      </c>
      <c r="N154" s="35" t="str">
        <f t="shared" si="116"/>
        <v/>
      </c>
      <c r="O154" s="35" t="str">
        <f t="shared" si="116"/>
        <v/>
      </c>
      <c r="P154" s="35" t="str">
        <f t="shared" ref="P154:AK154" si="117">DX154</f>
        <v/>
      </c>
      <c r="Q154" s="35" t="str">
        <f t="shared" si="117"/>
        <v/>
      </c>
      <c r="R154" s="35" t="str">
        <f t="shared" si="117"/>
        <v/>
      </c>
      <c r="S154" s="35" t="str">
        <f t="shared" si="117"/>
        <v/>
      </c>
      <c r="T154" s="35" t="str">
        <f t="shared" si="117"/>
        <v/>
      </c>
      <c r="U154" s="35" t="str">
        <f t="shared" si="117"/>
        <v/>
      </c>
      <c r="V154" s="35" t="str">
        <f t="shared" si="117"/>
        <v/>
      </c>
      <c r="W154" s="35" t="str">
        <f t="shared" si="117"/>
        <v/>
      </c>
      <c r="X154" s="35" t="str">
        <f t="shared" si="117"/>
        <v/>
      </c>
      <c r="Y154" s="35" t="str">
        <f t="shared" si="117"/>
        <v/>
      </c>
      <c r="Z154" s="35" t="str">
        <f t="shared" si="117"/>
        <v/>
      </c>
      <c r="AA154" s="35" t="str">
        <f t="shared" si="117"/>
        <v/>
      </c>
      <c r="AB154" s="35" t="str">
        <f t="shared" si="117"/>
        <v/>
      </c>
      <c r="AC154" s="35" t="str">
        <f t="shared" si="117"/>
        <v/>
      </c>
      <c r="AD154" s="35" t="str">
        <f t="shared" si="117"/>
        <v/>
      </c>
      <c r="AE154" s="35" t="str">
        <f t="shared" si="117"/>
        <v/>
      </c>
      <c r="AF154" s="35" t="str">
        <f t="shared" si="117"/>
        <v/>
      </c>
      <c r="AG154" s="35" t="str">
        <f t="shared" si="117"/>
        <v/>
      </c>
      <c r="AH154" s="35" t="str">
        <f t="shared" si="117"/>
        <v/>
      </c>
      <c r="AI154" s="35" t="str">
        <f t="shared" si="117"/>
        <v/>
      </c>
      <c r="AJ154" s="35" t="str">
        <f t="shared" si="117"/>
        <v/>
      </c>
      <c r="AK154" s="35" t="str">
        <f t="shared" si="117"/>
        <v/>
      </c>
      <c r="AL154" s="35"/>
      <c r="AM154" s="35" t="str">
        <f t="shared" ref="AM154:AN154" si="118">ET154</f>
        <v/>
      </c>
      <c r="AN154" s="35" t="str">
        <f t="shared" si="118"/>
        <v/>
      </c>
      <c r="AO154" s="35" t="str">
        <f t="shared" ref="AO154:AU154" si="119">EW154</f>
        <v/>
      </c>
      <c r="AP154" s="35" t="str">
        <f t="shared" si="119"/>
        <v/>
      </c>
      <c r="AQ154" s="35" t="str">
        <f t="shared" si="119"/>
        <v/>
      </c>
      <c r="AR154" s="35" t="str">
        <f t="shared" si="119"/>
        <v/>
      </c>
      <c r="AS154" s="35" t="str">
        <f t="shared" si="119"/>
        <v/>
      </c>
      <c r="AT154" s="35" t="str">
        <f t="shared" si="119"/>
        <v/>
      </c>
      <c r="AU154" s="35" t="str">
        <f t="shared" si="119"/>
        <v/>
      </c>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t="str">
        <f t="shared" ref="CW154:CY154" si="120">FD154</f>
        <v/>
      </c>
      <c r="CX154" s="35" t="str">
        <f t="shared" si="120"/>
        <v/>
      </c>
      <c r="CY154" s="35" t="str">
        <f t="shared" si="120"/>
        <v/>
      </c>
      <c r="CZ154" s="21"/>
      <c r="DA154" s="21"/>
      <c r="DB154" s="21"/>
      <c r="DC154" s="21"/>
      <c r="DD154" s="21"/>
      <c r="DE154" s="21"/>
      <c r="DF154" s="21"/>
      <c r="DG154" s="21"/>
      <c r="DH154" s="21"/>
      <c r="DI154" s="21"/>
      <c r="DJ154" s="21"/>
      <c r="DK154" s="21"/>
      <c r="DL154" s="21"/>
      <c r="DM154" s="121"/>
    </row>
    <row r="155" ht="14.25" customHeight="1">
      <c r="A155" s="1"/>
      <c r="B155" s="1"/>
      <c r="C155" s="61"/>
      <c r="D155" s="1"/>
      <c r="E155" s="35" t="str">
        <f t="shared" si="66"/>
        <v/>
      </c>
      <c r="F155" s="35" t="str">
        <f t="shared" ref="F155:O155" si="121">DN156</f>
        <v/>
      </c>
      <c r="G155" s="35" t="str">
        <f t="shared" si="121"/>
        <v/>
      </c>
      <c r="H155" s="35" t="str">
        <f t="shared" si="121"/>
        <v/>
      </c>
      <c r="I155" s="35" t="str">
        <f t="shared" si="121"/>
        <v/>
      </c>
      <c r="J155" s="35" t="str">
        <f t="shared" si="121"/>
        <v/>
      </c>
      <c r="K155" s="35" t="str">
        <f t="shared" si="121"/>
        <v/>
      </c>
      <c r="L155" s="35" t="str">
        <f t="shared" si="121"/>
        <v/>
      </c>
      <c r="M155" s="35" t="str">
        <f t="shared" si="121"/>
        <v/>
      </c>
      <c r="N155" s="35" t="str">
        <f t="shared" si="121"/>
        <v/>
      </c>
      <c r="O155" s="35" t="str">
        <f t="shared" si="121"/>
        <v/>
      </c>
      <c r="P155" s="35" t="str">
        <f t="shared" ref="P155:AK155" si="122">DX155</f>
        <v/>
      </c>
      <c r="Q155" s="35" t="str">
        <f t="shared" si="122"/>
        <v/>
      </c>
      <c r="R155" s="35" t="str">
        <f t="shared" si="122"/>
        <v/>
      </c>
      <c r="S155" s="35" t="str">
        <f t="shared" si="122"/>
        <v/>
      </c>
      <c r="T155" s="35" t="str">
        <f t="shared" si="122"/>
        <v/>
      </c>
      <c r="U155" s="35" t="str">
        <f t="shared" si="122"/>
        <v/>
      </c>
      <c r="V155" s="35" t="str">
        <f t="shared" si="122"/>
        <v/>
      </c>
      <c r="W155" s="35" t="str">
        <f t="shared" si="122"/>
        <v/>
      </c>
      <c r="X155" s="35" t="str">
        <f t="shared" si="122"/>
        <v/>
      </c>
      <c r="Y155" s="35" t="str">
        <f t="shared" si="122"/>
        <v/>
      </c>
      <c r="Z155" s="35" t="str">
        <f t="shared" si="122"/>
        <v/>
      </c>
      <c r="AA155" s="35" t="str">
        <f t="shared" si="122"/>
        <v/>
      </c>
      <c r="AB155" s="35" t="str">
        <f t="shared" si="122"/>
        <v/>
      </c>
      <c r="AC155" s="35" t="str">
        <f t="shared" si="122"/>
        <v/>
      </c>
      <c r="AD155" s="35" t="str">
        <f t="shared" si="122"/>
        <v/>
      </c>
      <c r="AE155" s="35" t="str">
        <f t="shared" si="122"/>
        <v/>
      </c>
      <c r="AF155" s="35" t="str">
        <f t="shared" si="122"/>
        <v/>
      </c>
      <c r="AG155" s="35" t="str">
        <f t="shared" si="122"/>
        <v/>
      </c>
      <c r="AH155" s="35" t="str">
        <f t="shared" si="122"/>
        <v/>
      </c>
      <c r="AI155" s="35" t="str">
        <f t="shared" si="122"/>
        <v/>
      </c>
      <c r="AJ155" s="35" t="str">
        <f t="shared" si="122"/>
        <v/>
      </c>
      <c r="AK155" s="35" t="str">
        <f t="shared" si="122"/>
        <v/>
      </c>
      <c r="AL155" s="35"/>
      <c r="AM155" s="35" t="str">
        <f t="shared" ref="AM155:AN155" si="123">ET155</f>
        <v/>
      </c>
      <c r="AN155" s="35" t="str">
        <f t="shared" si="123"/>
        <v/>
      </c>
      <c r="AO155" s="35" t="str">
        <f t="shared" ref="AO155:AU155" si="124">EW155</f>
        <v/>
      </c>
      <c r="AP155" s="35" t="str">
        <f t="shared" si="124"/>
        <v/>
      </c>
      <c r="AQ155" s="35" t="str">
        <f t="shared" si="124"/>
        <v/>
      </c>
      <c r="AR155" s="35" t="str">
        <f t="shared" si="124"/>
        <v/>
      </c>
      <c r="AS155" s="35" t="str">
        <f t="shared" si="124"/>
        <v/>
      </c>
      <c r="AT155" s="35" t="str">
        <f t="shared" si="124"/>
        <v/>
      </c>
      <c r="AU155" s="35" t="str">
        <f t="shared" si="124"/>
        <v/>
      </c>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t="str">
        <f t="shared" ref="CW155:CY155" si="125">FD155</f>
        <v/>
      </c>
      <c r="CX155" s="35" t="str">
        <f t="shared" si="125"/>
        <v/>
      </c>
      <c r="CY155" s="35" t="str">
        <f t="shared" si="125"/>
        <v/>
      </c>
      <c r="CZ155" s="21"/>
      <c r="DA155" s="21"/>
      <c r="DB155" s="21"/>
      <c r="DC155" s="21"/>
      <c r="DD155" s="21"/>
      <c r="DE155" s="21"/>
      <c r="DF155" s="21"/>
      <c r="DG155" s="21"/>
      <c r="DH155" s="21"/>
      <c r="DI155" s="21"/>
      <c r="DJ155" s="21"/>
      <c r="DK155" s="21"/>
      <c r="DL155" s="21"/>
      <c r="DM155" s="121"/>
    </row>
    <row r="156" ht="14.25" customHeight="1">
      <c r="A156" s="1"/>
      <c r="B156" s="1"/>
      <c r="C156" s="61"/>
      <c r="D156" s="1"/>
      <c r="E156" s="35" t="str">
        <f t="shared" si="66"/>
        <v/>
      </c>
      <c r="F156" s="35" t="str">
        <f t="shared" ref="F156:O156" si="126">DN157</f>
        <v/>
      </c>
      <c r="G156" s="35" t="str">
        <f t="shared" si="126"/>
        <v/>
      </c>
      <c r="H156" s="35" t="str">
        <f t="shared" si="126"/>
        <v/>
      </c>
      <c r="I156" s="35" t="str">
        <f t="shared" si="126"/>
        <v/>
      </c>
      <c r="J156" s="35" t="str">
        <f t="shared" si="126"/>
        <v/>
      </c>
      <c r="K156" s="35" t="str">
        <f t="shared" si="126"/>
        <v/>
      </c>
      <c r="L156" s="35" t="str">
        <f t="shared" si="126"/>
        <v/>
      </c>
      <c r="M156" s="35" t="str">
        <f t="shared" si="126"/>
        <v/>
      </c>
      <c r="N156" s="35" t="str">
        <f t="shared" si="126"/>
        <v/>
      </c>
      <c r="O156" s="35" t="str">
        <f t="shared" si="126"/>
        <v/>
      </c>
      <c r="P156" s="35" t="str">
        <f t="shared" ref="P156:AK156" si="127">DX156</f>
        <v/>
      </c>
      <c r="Q156" s="35" t="str">
        <f t="shared" si="127"/>
        <v/>
      </c>
      <c r="R156" s="35" t="str">
        <f t="shared" si="127"/>
        <v/>
      </c>
      <c r="S156" s="35" t="str">
        <f t="shared" si="127"/>
        <v/>
      </c>
      <c r="T156" s="35" t="str">
        <f t="shared" si="127"/>
        <v/>
      </c>
      <c r="U156" s="35" t="str">
        <f t="shared" si="127"/>
        <v/>
      </c>
      <c r="V156" s="35" t="str">
        <f t="shared" si="127"/>
        <v/>
      </c>
      <c r="W156" s="35" t="str">
        <f t="shared" si="127"/>
        <v/>
      </c>
      <c r="X156" s="35" t="str">
        <f t="shared" si="127"/>
        <v/>
      </c>
      <c r="Y156" s="35" t="str">
        <f t="shared" si="127"/>
        <v/>
      </c>
      <c r="Z156" s="35" t="str">
        <f t="shared" si="127"/>
        <v/>
      </c>
      <c r="AA156" s="35" t="str">
        <f t="shared" si="127"/>
        <v/>
      </c>
      <c r="AB156" s="35" t="str">
        <f t="shared" si="127"/>
        <v/>
      </c>
      <c r="AC156" s="35" t="str">
        <f t="shared" si="127"/>
        <v/>
      </c>
      <c r="AD156" s="35" t="str">
        <f t="shared" si="127"/>
        <v/>
      </c>
      <c r="AE156" s="35" t="str">
        <f t="shared" si="127"/>
        <v/>
      </c>
      <c r="AF156" s="35" t="str">
        <f t="shared" si="127"/>
        <v/>
      </c>
      <c r="AG156" s="35" t="str">
        <f t="shared" si="127"/>
        <v/>
      </c>
      <c r="AH156" s="35" t="str">
        <f t="shared" si="127"/>
        <v/>
      </c>
      <c r="AI156" s="35" t="str">
        <f t="shared" si="127"/>
        <v/>
      </c>
      <c r="AJ156" s="35" t="str">
        <f t="shared" si="127"/>
        <v/>
      </c>
      <c r="AK156" s="35" t="str">
        <f t="shared" si="127"/>
        <v/>
      </c>
      <c r="AL156" s="35"/>
      <c r="AM156" s="35" t="str">
        <f t="shared" ref="AM156:AN156" si="128">ET156</f>
        <v/>
      </c>
      <c r="AN156" s="35" t="str">
        <f t="shared" si="128"/>
        <v/>
      </c>
      <c r="AO156" s="35" t="str">
        <f t="shared" ref="AO156:AU156" si="129">EW156</f>
        <v/>
      </c>
      <c r="AP156" s="35" t="str">
        <f t="shared" si="129"/>
        <v/>
      </c>
      <c r="AQ156" s="35" t="str">
        <f t="shared" si="129"/>
        <v/>
      </c>
      <c r="AR156" s="35" t="str">
        <f t="shared" si="129"/>
        <v/>
      </c>
      <c r="AS156" s="35" t="str">
        <f t="shared" si="129"/>
        <v/>
      </c>
      <c r="AT156" s="35" t="str">
        <f t="shared" si="129"/>
        <v/>
      </c>
      <c r="AU156" s="35" t="str">
        <f t="shared" si="129"/>
        <v/>
      </c>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35"/>
      <c r="CC156" s="35"/>
      <c r="CD156" s="35"/>
      <c r="CE156" s="35"/>
      <c r="CF156" s="35"/>
      <c r="CG156" s="35"/>
      <c r="CH156" s="35"/>
      <c r="CI156" s="35"/>
      <c r="CJ156" s="35"/>
      <c r="CK156" s="35"/>
      <c r="CL156" s="35"/>
      <c r="CM156" s="35"/>
      <c r="CN156" s="35"/>
      <c r="CO156" s="35"/>
      <c r="CP156" s="35"/>
      <c r="CQ156" s="35"/>
      <c r="CR156" s="35"/>
      <c r="CS156" s="35"/>
      <c r="CT156" s="35"/>
      <c r="CU156" s="35"/>
      <c r="CV156" s="35"/>
      <c r="CW156" s="35" t="str">
        <f t="shared" ref="CW156:CY156" si="130">FD156</f>
        <v/>
      </c>
      <c r="CX156" s="35" t="str">
        <f t="shared" si="130"/>
        <v/>
      </c>
      <c r="CY156" s="35" t="str">
        <f t="shared" si="130"/>
        <v/>
      </c>
      <c r="CZ156" s="21"/>
      <c r="DA156" s="21"/>
      <c r="DB156" s="21"/>
      <c r="DC156" s="21"/>
      <c r="DD156" s="21"/>
      <c r="DE156" s="21"/>
      <c r="DF156" s="21"/>
      <c r="DG156" s="21"/>
      <c r="DH156" s="21"/>
      <c r="DI156" s="21"/>
      <c r="DJ156" s="21"/>
      <c r="DK156" s="21"/>
      <c r="DL156" s="21"/>
      <c r="DM156" s="1"/>
    </row>
    <row r="157" ht="14.25" customHeight="1">
      <c r="A157" s="1"/>
      <c r="B157" s="1"/>
      <c r="C157" s="61"/>
      <c r="D157" s="1"/>
      <c r="E157" s="35" t="str">
        <f t="shared" si="66"/>
        <v/>
      </c>
      <c r="F157" s="35" t="str">
        <f t="shared" ref="F157:O157" si="131">DN158</f>
        <v/>
      </c>
      <c r="G157" s="35" t="str">
        <f t="shared" si="131"/>
        <v/>
      </c>
      <c r="H157" s="35" t="str">
        <f t="shared" si="131"/>
        <v/>
      </c>
      <c r="I157" s="35" t="str">
        <f t="shared" si="131"/>
        <v/>
      </c>
      <c r="J157" s="35" t="str">
        <f t="shared" si="131"/>
        <v/>
      </c>
      <c r="K157" s="35" t="str">
        <f t="shared" si="131"/>
        <v/>
      </c>
      <c r="L157" s="35" t="str">
        <f t="shared" si="131"/>
        <v/>
      </c>
      <c r="M157" s="35" t="str">
        <f t="shared" si="131"/>
        <v/>
      </c>
      <c r="N157" s="35" t="str">
        <f t="shared" si="131"/>
        <v/>
      </c>
      <c r="O157" s="35" t="str">
        <f t="shared" si="131"/>
        <v/>
      </c>
      <c r="P157" s="35" t="str">
        <f t="shared" ref="P157:AK157" si="132">DX157</f>
        <v/>
      </c>
      <c r="Q157" s="35" t="str">
        <f t="shared" si="132"/>
        <v/>
      </c>
      <c r="R157" s="35" t="str">
        <f t="shared" si="132"/>
        <v/>
      </c>
      <c r="S157" s="35" t="str">
        <f t="shared" si="132"/>
        <v/>
      </c>
      <c r="T157" s="35" t="str">
        <f t="shared" si="132"/>
        <v/>
      </c>
      <c r="U157" s="35" t="str">
        <f t="shared" si="132"/>
        <v/>
      </c>
      <c r="V157" s="35" t="str">
        <f t="shared" si="132"/>
        <v/>
      </c>
      <c r="W157" s="35" t="str">
        <f t="shared" si="132"/>
        <v/>
      </c>
      <c r="X157" s="35" t="str">
        <f t="shared" si="132"/>
        <v/>
      </c>
      <c r="Y157" s="35" t="str">
        <f t="shared" si="132"/>
        <v/>
      </c>
      <c r="Z157" s="35" t="str">
        <f t="shared" si="132"/>
        <v/>
      </c>
      <c r="AA157" s="35" t="str">
        <f t="shared" si="132"/>
        <v/>
      </c>
      <c r="AB157" s="35" t="str">
        <f t="shared" si="132"/>
        <v/>
      </c>
      <c r="AC157" s="35" t="str">
        <f t="shared" si="132"/>
        <v/>
      </c>
      <c r="AD157" s="35" t="str">
        <f t="shared" si="132"/>
        <v/>
      </c>
      <c r="AE157" s="35" t="str">
        <f t="shared" si="132"/>
        <v/>
      </c>
      <c r="AF157" s="35" t="str">
        <f t="shared" si="132"/>
        <v/>
      </c>
      <c r="AG157" s="35" t="str">
        <f t="shared" si="132"/>
        <v/>
      </c>
      <c r="AH157" s="35" t="str">
        <f t="shared" si="132"/>
        <v/>
      </c>
      <c r="AI157" s="35" t="str">
        <f t="shared" si="132"/>
        <v/>
      </c>
      <c r="AJ157" s="35" t="str">
        <f t="shared" si="132"/>
        <v/>
      </c>
      <c r="AK157" s="35" t="str">
        <f t="shared" si="132"/>
        <v/>
      </c>
      <c r="AL157" s="35"/>
      <c r="AM157" s="35" t="str">
        <f t="shared" ref="AM157:AN157" si="133">ET157</f>
        <v/>
      </c>
      <c r="AN157" s="35" t="str">
        <f t="shared" si="133"/>
        <v/>
      </c>
      <c r="AO157" s="35" t="str">
        <f t="shared" ref="AO157:AU157" si="134">EW157</f>
        <v/>
      </c>
      <c r="AP157" s="35" t="str">
        <f t="shared" si="134"/>
        <v/>
      </c>
      <c r="AQ157" s="35" t="str">
        <f t="shared" si="134"/>
        <v/>
      </c>
      <c r="AR157" s="35" t="str">
        <f t="shared" si="134"/>
        <v/>
      </c>
      <c r="AS157" s="35" t="str">
        <f t="shared" si="134"/>
        <v/>
      </c>
      <c r="AT157" s="35" t="str">
        <f t="shared" si="134"/>
        <v/>
      </c>
      <c r="AU157" s="35" t="str">
        <f t="shared" si="134"/>
        <v/>
      </c>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5"/>
      <c r="CK157" s="35"/>
      <c r="CL157" s="35"/>
      <c r="CM157" s="35"/>
      <c r="CN157" s="35"/>
      <c r="CO157" s="35"/>
      <c r="CP157" s="35"/>
      <c r="CQ157" s="35"/>
      <c r="CR157" s="35"/>
      <c r="CS157" s="35"/>
      <c r="CT157" s="35"/>
      <c r="CU157" s="35"/>
      <c r="CV157" s="35"/>
      <c r="CW157" s="35" t="str">
        <f t="shared" ref="CW157:CY157" si="135">FD157</f>
        <v/>
      </c>
      <c r="CX157" s="35" t="str">
        <f t="shared" si="135"/>
        <v/>
      </c>
      <c r="CY157" s="35" t="str">
        <f t="shared" si="135"/>
        <v/>
      </c>
      <c r="CZ157" s="21"/>
      <c r="DA157" s="21"/>
      <c r="DB157" s="21"/>
      <c r="DC157" s="21"/>
      <c r="DD157" s="21"/>
      <c r="DE157" s="21"/>
      <c r="DF157" s="21"/>
      <c r="DG157" s="21"/>
      <c r="DH157" s="21"/>
      <c r="DI157" s="21"/>
      <c r="DJ157" s="21"/>
      <c r="DK157" s="21"/>
      <c r="DL157" s="21"/>
      <c r="DM157" s="1"/>
    </row>
    <row r="158" ht="14.25" customHeight="1">
      <c r="A158" s="1"/>
      <c r="B158" s="1"/>
      <c r="C158" s="61"/>
      <c r="D158" s="1"/>
      <c r="E158" s="35" t="str">
        <f t="shared" si="66"/>
        <v/>
      </c>
      <c r="F158" s="35" t="str">
        <f t="shared" ref="F158:O158" si="136">DN159</f>
        <v/>
      </c>
      <c r="G158" s="35" t="str">
        <f t="shared" si="136"/>
        <v/>
      </c>
      <c r="H158" s="35" t="str">
        <f t="shared" si="136"/>
        <v/>
      </c>
      <c r="I158" s="35" t="str">
        <f t="shared" si="136"/>
        <v/>
      </c>
      <c r="J158" s="35" t="str">
        <f t="shared" si="136"/>
        <v/>
      </c>
      <c r="K158" s="35" t="str">
        <f t="shared" si="136"/>
        <v/>
      </c>
      <c r="L158" s="35" t="str">
        <f t="shared" si="136"/>
        <v/>
      </c>
      <c r="M158" s="35" t="str">
        <f t="shared" si="136"/>
        <v/>
      </c>
      <c r="N158" s="35" t="str">
        <f t="shared" si="136"/>
        <v/>
      </c>
      <c r="O158" s="35" t="str">
        <f t="shared" si="136"/>
        <v/>
      </c>
      <c r="P158" s="35" t="str">
        <f t="shared" ref="P158:AK158" si="137">DX158</f>
        <v/>
      </c>
      <c r="Q158" s="35" t="str">
        <f t="shared" si="137"/>
        <v/>
      </c>
      <c r="R158" s="35" t="str">
        <f t="shared" si="137"/>
        <v/>
      </c>
      <c r="S158" s="35" t="str">
        <f t="shared" si="137"/>
        <v/>
      </c>
      <c r="T158" s="35" t="str">
        <f t="shared" si="137"/>
        <v/>
      </c>
      <c r="U158" s="35" t="str">
        <f t="shared" si="137"/>
        <v/>
      </c>
      <c r="V158" s="35" t="str">
        <f t="shared" si="137"/>
        <v/>
      </c>
      <c r="W158" s="35" t="str">
        <f t="shared" si="137"/>
        <v/>
      </c>
      <c r="X158" s="35" t="str">
        <f t="shared" si="137"/>
        <v/>
      </c>
      <c r="Y158" s="35" t="str">
        <f t="shared" si="137"/>
        <v/>
      </c>
      <c r="Z158" s="35" t="str">
        <f t="shared" si="137"/>
        <v/>
      </c>
      <c r="AA158" s="35" t="str">
        <f t="shared" si="137"/>
        <v/>
      </c>
      <c r="AB158" s="35" t="str">
        <f t="shared" si="137"/>
        <v/>
      </c>
      <c r="AC158" s="35" t="str">
        <f t="shared" si="137"/>
        <v/>
      </c>
      <c r="AD158" s="35" t="str">
        <f t="shared" si="137"/>
        <v/>
      </c>
      <c r="AE158" s="35" t="str">
        <f t="shared" si="137"/>
        <v/>
      </c>
      <c r="AF158" s="35" t="str">
        <f t="shared" si="137"/>
        <v/>
      </c>
      <c r="AG158" s="35" t="str">
        <f t="shared" si="137"/>
        <v/>
      </c>
      <c r="AH158" s="35" t="str">
        <f t="shared" si="137"/>
        <v/>
      </c>
      <c r="AI158" s="35" t="str">
        <f t="shared" si="137"/>
        <v/>
      </c>
      <c r="AJ158" s="35" t="str">
        <f t="shared" si="137"/>
        <v/>
      </c>
      <c r="AK158" s="35" t="str">
        <f t="shared" si="137"/>
        <v/>
      </c>
      <c r="AL158" s="35"/>
      <c r="AM158" s="35" t="str">
        <f t="shared" ref="AM158:AN158" si="138">ET158</f>
        <v/>
      </c>
      <c r="AN158" s="35" t="str">
        <f t="shared" si="138"/>
        <v/>
      </c>
      <c r="AO158" s="35" t="str">
        <f t="shared" ref="AO158:AU158" si="139">EW158</f>
        <v/>
      </c>
      <c r="AP158" s="35" t="str">
        <f t="shared" si="139"/>
        <v/>
      </c>
      <c r="AQ158" s="35" t="str">
        <f t="shared" si="139"/>
        <v/>
      </c>
      <c r="AR158" s="35" t="str">
        <f t="shared" si="139"/>
        <v/>
      </c>
      <c r="AS158" s="35" t="str">
        <f t="shared" si="139"/>
        <v/>
      </c>
      <c r="AT158" s="35" t="str">
        <f t="shared" si="139"/>
        <v/>
      </c>
      <c r="AU158" s="35" t="str">
        <f t="shared" si="139"/>
        <v/>
      </c>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t="str">
        <f t="shared" ref="CW158:CY158" si="140">FD158</f>
        <v/>
      </c>
      <c r="CX158" s="35" t="str">
        <f t="shared" si="140"/>
        <v/>
      </c>
      <c r="CY158" s="35" t="str">
        <f t="shared" si="140"/>
        <v/>
      </c>
      <c r="CZ158" s="21"/>
      <c r="DA158" s="21"/>
      <c r="DB158" s="21"/>
      <c r="DC158" s="21"/>
      <c r="DD158" s="21"/>
      <c r="DE158" s="21"/>
      <c r="DF158" s="21"/>
      <c r="DG158" s="21"/>
      <c r="DH158" s="21"/>
      <c r="DI158" s="21"/>
      <c r="DJ158" s="21"/>
      <c r="DK158" s="21"/>
      <c r="DL158" s="21"/>
      <c r="DM158" s="1"/>
    </row>
    <row r="159" ht="14.25" customHeight="1">
      <c r="A159" s="1"/>
      <c r="B159" s="1"/>
      <c r="C159" s="61"/>
      <c r="D159" s="1"/>
      <c r="E159" s="35" t="str">
        <f t="shared" si="66"/>
        <v/>
      </c>
      <c r="F159" s="35" t="str">
        <f t="shared" ref="F159:O159" si="141">DN160</f>
        <v/>
      </c>
      <c r="G159" s="35" t="str">
        <f t="shared" si="141"/>
        <v/>
      </c>
      <c r="H159" s="35" t="str">
        <f t="shared" si="141"/>
        <v/>
      </c>
      <c r="I159" s="35" t="str">
        <f t="shared" si="141"/>
        <v/>
      </c>
      <c r="J159" s="35" t="str">
        <f t="shared" si="141"/>
        <v/>
      </c>
      <c r="K159" s="35" t="str">
        <f t="shared" si="141"/>
        <v/>
      </c>
      <c r="L159" s="35" t="str">
        <f t="shared" si="141"/>
        <v/>
      </c>
      <c r="M159" s="35" t="str">
        <f t="shared" si="141"/>
        <v/>
      </c>
      <c r="N159" s="35" t="str">
        <f t="shared" si="141"/>
        <v/>
      </c>
      <c r="O159" s="35" t="str">
        <f t="shared" si="141"/>
        <v/>
      </c>
      <c r="P159" s="35" t="str">
        <f t="shared" ref="P159:AK159" si="142">DX159</f>
        <v/>
      </c>
      <c r="Q159" s="35" t="str">
        <f t="shared" si="142"/>
        <v/>
      </c>
      <c r="R159" s="35" t="str">
        <f t="shared" si="142"/>
        <v/>
      </c>
      <c r="S159" s="35" t="str">
        <f t="shared" si="142"/>
        <v/>
      </c>
      <c r="T159" s="35" t="str">
        <f t="shared" si="142"/>
        <v/>
      </c>
      <c r="U159" s="35" t="str">
        <f t="shared" si="142"/>
        <v/>
      </c>
      <c r="V159" s="35" t="str">
        <f t="shared" si="142"/>
        <v/>
      </c>
      <c r="W159" s="35" t="str">
        <f t="shared" si="142"/>
        <v/>
      </c>
      <c r="X159" s="35" t="str">
        <f t="shared" si="142"/>
        <v/>
      </c>
      <c r="Y159" s="35" t="str">
        <f t="shared" si="142"/>
        <v/>
      </c>
      <c r="Z159" s="35" t="str">
        <f t="shared" si="142"/>
        <v/>
      </c>
      <c r="AA159" s="35" t="str">
        <f t="shared" si="142"/>
        <v/>
      </c>
      <c r="AB159" s="35" t="str">
        <f t="shared" si="142"/>
        <v/>
      </c>
      <c r="AC159" s="35" t="str">
        <f t="shared" si="142"/>
        <v/>
      </c>
      <c r="AD159" s="35" t="str">
        <f t="shared" si="142"/>
        <v/>
      </c>
      <c r="AE159" s="35" t="str">
        <f t="shared" si="142"/>
        <v/>
      </c>
      <c r="AF159" s="35" t="str">
        <f t="shared" si="142"/>
        <v/>
      </c>
      <c r="AG159" s="35" t="str">
        <f t="shared" si="142"/>
        <v/>
      </c>
      <c r="AH159" s="35" t="str">
        <f t="shared" si="142"/>
        <v/>
      </c>
      <c r="AI159" s="35" t="str">
        <f t="shared" si="142"/>
        <v/>
      </c>
      <c r="AJ159" s="35" t="str">
        <f t="shared" si="142"/>
        <v/>
      </c>
      <c r="AK159" s="35" t="str">
        <f t="shared" si="142"/>
        <v/>
      </c>
      <c r="AL159" s="35"/>
      <c r="AM159" s="35" t="str">
        <f t="shared" ref="AM159:AN159" si="143">ET159</f>
        <v/>
      </c>
      <c r="AN159" s="35" t="str">
        <f t="shared" si="143"/>
        <v/>
      </c>
      <c r="AO159" s="35" t="str">
        <f t="shared" ref="AO159:AU159" si="144">EW159</f>
        <v/>
      </c>
      <c r="AP159" s="35" t="str">
        <f t="shared" si="144"/>
        <v/>
      </c>
      <c r="AQ159" s="35" t="str">
        <f t="shared" si="144"/>
        <v/>
      </c>
      <c r="AR159" s="35" t="str">
        <f t="shared" si="144"/>
        <v/>
      </c>
      <c r="AS159" s="35" t="str">
        <f t="shared" si="144"/>
        <v/>
      </c>
      <c r="AT159" s="35" t="str">
        <f t="shared" si="144"/>
        <v/>
      </c>
      <c r="AU159" s="35" t="str">
        <f t="shared" si="144"/>
        <v/>
      </c>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t="str">
        <f t="shared" ref="CW159:CY159" si="145">FD159</f>
        <v/>
      </c>
      <c r="CX159" s="35" t="str">
        <f t="shared" si="145"/>
        <v/>
      </c>
      <c r="CY159" s="35" t="str">
        <f t="shared" si="145"/>
        <v/>
      </c>
      <c r="CZ159" s="21"/>
      <c r="DA159" s="21"/>
      <c r="DB159" s="21"/>
      <c r="DC159" s="21"/>
      <c r="DD159" s="21"/>
      <c r="DE159" s="21"/>
      <c r="DF159" s="21"/>
      <c r="DG159" s="21"/>
      <c r="DH159" s="21"/>
      <c r="DI159" s="21"/>
      <c r="DJ159" s="21"/>
      <c r="DK159" s="21"/>
      <c r="DL159" s="21"/>
      <c r="DM159" s="1"/>
    </row>
    <row r="160" ht="14.25" customHeight="1">
      <c r="A160" s="1"/>
      <c r="B160" s="1"/>
      <c r="C160" s="61"/>
      <c r="D160" s="1"/>
      <c r="E160" s="35" t="str">
        <f t="shared" si="66"/>
        <v/>
      </c>
      <c r="F160" s="35" t="str">
        <f t="shared" ref="F160:O160" si="146">DN161</f>
        <v/>
      </c>
      <c r="G160" s="35" t="str">
        <f t="shared" si="146"/>
        <v/>
      </c>
      <c r="H160" s="35" t="str">
        <f t="shared" si="146"/>
        <v/>
      </c>
      <c r="I160" s="35" t="str">
        <f t="shared" si="146"/>
        <v/>
      </c>
      <c r="J160" s="35" t="str">
        <f t="shared" si="146"/>
        <v/>
      </c>
      <c r="K160" s="35" t="str">
        <f t="shared" si="146"/>
        <v/>
      </c>
      <c r="L160" s="35" t="str">
        <f t="shared" si="146"/>
        <v/>
      </c>
      <c r="M160" s="35" t="str">
        <f t="shared" si="146"/>
        <v/>
      </c>
      <c r="N160" s="35" t="str">
        <f t="shared" si="146"/>
        <v/>
      </c>
      <c r="O160" s="35" t="str">
        <f t="shared" si="146"/>
        <v/>
      </c>
      <c r="P160" s="35" t="str">
        <f t="shared" ref="P160:AK160" si="147">DX160</f>
        <v/>
      </c>
      <c r="Q160" s="35" t="str">
        <f t="shared" si="147"/>
        <v/>
      </c>
      <c r="R160" s="35" t="str">
        <f t="shared" si="147"/>
        <v/>
      </c>
      <c r="S160" s="35" t="str">
        <f t="shared" si="147"/>
        <v/>
      </c>
      <c r="T160" s="35" t="str">
        <f t="shared" si="147"/>
        <v/>
      </c>
      <c r="U160" s="35" t="str">
        <f t="shared" si="147"/>
        <v/>
      </c>
      <c r="V160" s="35" t="str">
        <f t="shared" si="147"/>
        <v/>
      </c>
      <c r="W160" s="35" t="str">
        <f t="shared" si="147"/>
        <v/>
      </c>
      <c r="X160" s="35" t="str">
        <f t="shared" si="147"/>
        <v/>
      </c>
      <c r="Y160" s="35" t="str">
        <f t="shared" si="147"/>
        <v/>
      </c>
      <c r="Z160" s="35" t="str">
        <f t="shared" si="147"/>
        <v/>
      </c>
      <c r="AA160" s="35" t="str">
        <f t="shared" si="147"/>
        <v/>
      </c>
      <c r="AB160" s="35" t="str">
        <f t="shared" si="147"/>
        <v/>
      </c>
      <c r="AC160" s="35" t="str">
        <f t="shared" si="147"/>
        <v/>
      </c>
      <c r="AD160" s="35" t="str">
        <f t="shared" si="147"/>
        <v/>
      </c>
      <c r="AE160" s="35" t="str">
        <f t="shared" si="147"/>
        <v/>
      </c>
      <c r="AF160" s="35" t="str">
        <f t="shared" si="147"/>
        <v/>
      </c>
      <c r="AG160" s="35" t="str">
        <f t="shared" si="147"/>
        <v/>
      </c>
      <c r="AH160" s="35" t="str">
        <f t="shared" si="147"/>
        <v/>
      </c>
      <c r="AI160" s="35" t="str">
        <f t="shared" si="147"/>
        <v/>
      </c>
      <c r="AJ160" s="35" t="str">
        <f t="shared" si="147"/>
        <v/>
      </c>
      <c r="AK160" s="35" t="str">
        <f t="shared" si="147"/>
        <v/>
      </c>
      <c r="AL160" s="35"/>
      <c r="AM160" s="35" t="str">
        <f t="shared" ref="AM160:AN160" si="148">ET160</f>
        <v/>
      </c>
      <c r="AN160" s="35" t="str">
        <f t="shared" si="148"/>
        <v/>
      </c>
      <c r="AO160" s="35" t="str">
        <f t="shared" ref="AO160:AU160" si="149">EW160</f>
        <v/>
      </c>
      <c r="AP160" s="35" t="str">
        <f t="shared" si="149"/>
        <v/>
      </c>
      <c r="AQ160" s="35" t="str">
        <f t="shared" si="149"/>
        <v/>
      </c>
      <c r="AR160" s="35" t="str">
        <f t="shared" si="149"/>
        <v/>
      </c>
      <c r="AS160" s="35" t="str">
        <f t="shared" si="149"/>
        <v/>
      </c>
      <c r="AT160" s="35" t="str">
        <f t="shared" si="149"/>
        <v/>
      </c>
      <c r="AU160" s="35" t="str">
        <f t="shared" si="149"/>
        <v/>
      </c>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t="str">
        <f t="shared" ref="CW160:CY160" si="150">FD160</f>
        <v/>
      </c>
      <c r="CX160" s="35" t="str">
        <f t="shared" si="150"/>
        <v/>
      </c>
      <c r="CY160" s="35" t="str">
        <f t="shared" si="150"/>
        <v/>
      </c>
      <c r="CZ160" s="21"/>
      <c r="DA160" s="21"/>
      <c r="DB160" s="21"/>
      <c r="DC160" s="21"/>
      <c r="DD160" s="21"/>
      <c r="DE160" s="21"/>
      <c r="DF160" s="21"/>
      <c r="DG160" s="21"/>
      <c r="DH160" s="21"/>
      <c r="DI160" s="21"/>
      <c r="DJ160" s="21"/>
      <c r="DK160" s="21"/>
      <c r="DL160" s="21"/>
      <c r="DM160" s="1"/>
    </row>
    <row r="161" ht="14.25" customHeight="1">
      <c r="A161" s="1"/>
      <c r="B161" s="1"/>
      <c r="C161" s="61"/>
      <c r="D161" s="1"/>
      <c r="E161" s="35" t="str">
        <f t="shared" si="66"/>
        <v/>
      </c>
      <c r="F161" s="35" t="str">
        <f t="shared" ref="F161:O161" si="151">DN162</f>
        <v/>
      </c>
      <c r="G161" s="35" t="str">
        <f t="shared" si="151"/>
        <v/>
      </c>
      <c r="H161" s="35" t="str">
        <f t="shared" si="151"/>
        <v/>
      </c>
      <c r="I161" s="35" t="str">
        <f t="shared" si="151"/>
        <v/>
      </c>
      <c r="J161" s="35" t="str">
        <f t="shared" si="151"/>
        <v/>
      </c>
      <c r="K161" s="35" t="str">
        <f t="shared" si="151"/>
        <v/>
      </c>
      <c r="L161" s="35" t="str">
        <f t="shared" si="151"/>
        <v/>
      </c>
      <c r="M161" s="35" t="str">
        <f t="shared" si="151"/>
        <v/>
      </c>
      <c r="N161" s="35" t="str">
        <f t="shared" si="151"/>
        <v/>
      </c>
      <c r="O161" s="35" t="str">
        <f t="shared" si="151"/>
        <v/>
      </c>
      <c r="P161" s="35" t="str">
        <f t="shared" ref="P161:AK161" si="152">DX161</f>
        <v/>
      </c>
      <c r="Q161" s="35" t="str">
        <f t="shared" si="152"/>
        <v/>
      </c>
      <c r="R161" s="35" t="str">
        <f t="shared" si="152"/>
        <v/>
      </c>
      <c r="S161" s="35" t="str">
        <f t="shared" si="152"/>
        <v/>
      </c>
      <c r="T161" s="35" t="str">
        <f t="shared" si="152"/>
        <v/>
      </c>
      <c r="U161" s="35" t="str">
        <f t="shared" si="152"/>
        <v/>
      </c>
      <c r="V161" s="35" t="str">
        <f t="shared" si="152"/>
        <v/>
      </c>
      <c r="W161" s="35" t="str">
        <f t="shared" si="152"/>
        <v/>
      </c>
      <c r="X161" s="35" t="str">
        <f t="shared" si="152"/>
        <v/>
      </c>
      <c r="Y161" s="35" t="str">
        <f t="shared" si="152"/>
        <v/>
      </c>
      <c r="Z161" s="35" t="str">
        <f t="shared" si="152"/>
        <v/>
      </c>
      <c r="AA161" s="35" t="str">
        <f t="shared" si="152"/>
        <v/>
      </c>
      <c r="AB161" s="35" t="str">
        <f t="shared" si="152"/>
        <v/>
      </c>
      <c r="AC161" s="35" t="str">
        <f t="shared" si="152"/>
        <v/>
      </c>
      <c r="AD161" s="35" t="str">
        <f t="shared" si="152"/>
        <v/>
      </c>
      <c r="AE161" s="35" t="str">
        <f t="shared" si="152"/>
        <v/>
      </c>
      <c r="AF161" s="35" t="str">
        <f t="shared" si="152"/>
        <v/>
      </c>
      <c r="AG161" s="35" t="str">
        <f t="shared" si="152"/>
        <v/>
      </c>
      <c r="AH161" s="35" t="str">
        <f t="shared" si="152"/>
        <v/>
      </c>
      <c r="AI161" s="35" t="str">
        <f t="shared" si="152"/>
        <v/>
      </c>
      <c r="AJ161" s="35" t="str">
        <f t="shared" si="152"/>
        <v/>
      </c>
      <c r="AK161" s="35" t="str">
        <f t="shared" si="152"/>
        <v/>
      </c>
      <c r="AL161" s="35"/>
      <c r="AM161" s="35" t="str">
        <f t="shared" ref="AM161:AN161" si="153">ET161</f>
        <v/>
      </c>
      <c r="AN161" s="35" t="str">
        <f t="shared" si="153"/>
        <v/>
      </c>
      <c r="AO161" s="35" t="str">
        <f t="shared" ref="AO161:AU161" si="154">EW161</f>
        <v/>
      </c>
      <c r="AP161" s="35" t="str">
        <f t="shared" si="154"/>
        <v/>
      </c>
      <c r="AQ161" s="35" t="str">
        <f t="shared" si="154"/>
        <v/>
      </c>
      <c r="AR161" s="35" t="str">
        <f t="shared" si="154"/>
        <v/>
      </c>
      <c r="AS161" s="35" t="str">
        <f t="shared" si="154"/>
        <v/>
      </c>
      <c r="AT161" s="35" t="str">
        <f t="shared" si="154"/>
        <v/>
      </c>
      <c r="AU161" s="35" t="str">
        <f t="shared" si="154"/>
        <v/>
      </c>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t="str">
        <f t="shared" ref="CW161:CY161" si="155">FD161</f>
        <v/>
      </c>
      <c r="CX161" s="35" t="str">
        <f t="shared" si="155"/>
        <v/>
      </c>
      <c r="CY161" s="35" t="str">
        <f t="shared" si="155"/>
        <v/>
      </c>
      <c r="CZ161" s="21"/>
      <c r="DA161" s="21"/>
      <c r="DB161" s="21"/>
      <c r="DC161" s="21"/>
      <c r="DD161" s="21"/>
      <c r="DE161" s="21"/>
      <c r="DF161" s="21"/>
      <c r="DG161" s="21"/>
      <c r="DH161" s="21"/>
      <c r="DI161" s="21"/>
      <c r="DJ161" s="21"/>
      <c r="DK161" s="21"/>
      <c r="DL161" s="21"/>
      <c r="DM161" s="1"/>
    </row>
    <row r="162" ht="14.25" customHeight="1">
      <c r="A162" s="1"/>
      <c r="B162" s="1"/>
      <c r="C162" s="61"/>
      <c r="D162" s="1"/>
      <c r="E162" s="35" t="str">
        <f t="shared" si="66"/>
        <v/>
      </c>
      <c r="F162" s="35" t="str">
        <f t="shared" ref="F162:O162" si="156">DN163</f>
        <v/>
      </c>
      <c r="G162" s="35" t="str">
        <f t="shared" si="156"/>
        <v/>
      </c>
      <c r="H162" s="35" t="str">
        <f t="shared" si="156"/>
        <v/>
      </c>
      <c r="I162" s="35" t="str">
        <f t="shared" si="156"/>
        <v/>
      </c>
      <c r="J162" s="35" t="str">
        <f t="shared" si="156"/>
        <v/>
      </c>
      <c r="K162" s="35" t="str">
        <f t="shared" si="156"/>
        <v/>
      </c>
      <c r="L162" s="35" t="str">
        <f t="shared" si="156"/>
        <v/>
      </c>
      <c r="M162" s="35" t="str">
        <f t="shared" si="156"/>
        <v/>
      </c>
      <c r="N162" s="35" t="str">
        <f t="shared" si="156"/>
        <v/>
      </c>
      <c r="O162" s="35" t="str">
        <f t="shared" si="156"/>
        <v/>
      </c>
      <c r="P162" s="35" t="str">
        <f t="shared" ref="P162:AK162" si="157">DX162</f>
        <v/>
      </c>
      <c r="Q162" s="35" t="str">
        <f t="shared" si="157"/>
        <v/>
      </c>
      <c r="R162" s="35" t="str">
        <f t="shared" si="157"/>
        <v/>
      </c>
      <c r="S162" s="35" t="str">
        <f t="shared" si="157"/>
        <v/>
      </c>
      <c r="T162" s="35" t="str">
        <f t="shared" si="157"/>
        <v/>
      </c>
      <c r="U162" s="35" t="str">
        <f t="shared" si="157"/>
        <v/>
      </c>
      <c r="V162" s="35" t="str">
        <f t="shared" si="157"/>
        <v/>
      </c>
      <c r="W162" s="35" t="str">
        <f t="shared" si="157"/>
        <v/>
      </c>
      <c r="X162" s="35" t="str">
        <f t="shared" si="157"/>
        <v/>
      </c>
      <c r="Y162" s="35" t="str">
        <f t="shared" si="157"/>
        <v/>
      </c>
      <c r="Z162" s="35" t="str">
        <f t="shared" si="157"/>
        <v/>
      </c>
      <c r="AA162" s="35" t="str">
        <f t="shared" si="157"/>
        <v/>
      </c>
      <c r="AB162" s="35" t="str">
        <f t="shared" si="157"/>
        <v/>
      </c>
      <c r="AC162" s="35" t="str">
        <f t="shared" si="157"/>
        <v/>
      </c>
      <c r="AD162" s="35" t="str">
        <f t="shared" si="157"/>
        <v/>
      </c>
      <c r="AE162" s="35" t="str">
        <f t="shared" si="157"/>
        <v/>
      </c>
      <c r="AF162" s="35" t="str">
        <f t="shared" si="157"/>
        <v/>
      </c>
      <c r="AG162" s="35" t="str">
        <f t="shared" si="157"/>
        <v/>
      </c>
      <c r="AH162" s="35" t="str">
        <f t="shared" si="157"/>
        <v/>
      </c>
      <c r="AI162" s="35" t="str">
        <f t="shared" si="157"/>
        <v/>
      </c>
      <c r="AJ162" s="35" t="str">
        <f t="shared" si="157"/>
        <v/>
      </c>
      <c r="AK162" s="35" t="str">
        <f t="shared" si="157"/>
        <v/>
      </c>
      <c r="AL162" s="35"/>
      <c r="AM162" s="35" t="str">
        <f t="shared" ref="AM162:AN162" si="158">ET162</f>
        <v/>
      </c>
      <c r="AN162" s="35" t="str">
        <f t="shared" si="158"/>
        <v/>
      </c>
      <c r="AO162" s="35" t="str">
        <f t="shared" ref="AO162:AU162" si="159">EW162</f>
        <v/>
      </c>
      <c r="AP162" s="35" t="str">
        <f t="shared" si="159"/>
        <v/>
      </c>
      <c r="AQ162" s="35" t="str">
        <f t="shared" si="159"/>
        <v/>
      </c>
      <c r="AR162" s="35" t="str">
        <f t="shared" si="159"/>
        <v/>
      </c>
      <c r="AS162" s="35" t="str">
        <f t="shared" si="159"/>
        <v/>
      </c>
      <c r="AT162" s="35" t="str">
        <f t="shared" si="159"/>
        <v/>
      </c>
      <c r="AU162" s="35" t="str">
        <f t="shared" si="159"/>
        <v/>
      </c>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5"/>
      <c r="CH162" s="35"/>
      <c r="CI162" s="35"/>
      <c r="CJ162" s="35"/>
      <c r="CK162" s="35"/>
      <c r="CL162" s="35"/>
      <c r="CM162" s="35"/>
      <c r="CN162" s="35"/>
      <c r="CO162" s="35"/>
      <c r="CP162" s="35"/>
      <c r="CQ162" s="35"/>
      <c r="CR162" s="35"/>
      <c r="CS162" s="35"/>
      <c r="CT162" s="35"/>
      <c r="CU162" s="35"/>
      <c r="CV162" s="35"/>
      <c r="CW162" s="35" t="str">
        <f t="shared" ref="CW162:CY162" si="160">FD162</f>
        <v/>
      </c>
      <c r="CX162" s="35" t="str">
        <f t="shared" si="160"/>
        <v/>
      </c>
      <c r="CY162" s="35" t="str">
        <f t="shared" si="160"/>
        <v/>
      </c>
      <c r="CZ162" s="21"/>
      <c r="DA162" s="21"/>
      <c r="DB162" s="21"/>
      <c r="DC162" s="21"/>
      <c r="DD162" s="21"/>
      <c r="DE162" s="21"/>
      <c r="DF162" s="21"/>
      <c r="DG162" s="21"/>
      <c r="DH162" s="21"/>
      <c r="DI162" s="21"/>
      <c r="DJ162" s="21"/>
      <c r="DK162" s="21"/>
      <c r="DL162" s="21"/>
      <c r="DM162" s="1"/>
    </row>
    <row r="163" ht="14.25" customHeight="1">
      <c r="A163" s="1"/>
      <c r="B163" s="1"/>
      <c r="C163" s="61"/>
      <c r="D163" s="1"/>
      <c r="E163" s="35" t="str">
        <f t="shared" si="66"/>
        <v/>
      </c>
      <c r="F163" s="35" t="str">
        <f t="shared" ref="F163:O163" si="161">DN164</f>
        <v/>
      </c>
      <c r="G163" s="35" t="str">
        <f t="shared" si="161"/>
        <v/>
      </c>
      <c r="H163" s="35" t="str">
        <f t="shared" si="161"/>
        <v/>
      </c>
      <c r="I163" s="35" t="str">
        <f t="shared" si="161"/>
        <v/>
      </c>
      <c r="J163" s="35" t="str">
        <f t="shared" si="161"/>
        <v/>
      </c>
      <c r="K163" s="35" t="str">
        <f t="shared" si="161"/>
        <v/>
      </c>
      <c r="L163" s="35" t="str">
        <f t="shared" si="161"/>
        <v/>
      </c>
      <c r="M163" s="35" t="str">
        <f t="shared" si="161"/>
        <v/>
      </c>
      <c r="N163" s="35" t="str">
        <f t="shared" si="161"/>
        <v/>
      </c>
      <c r="O163" s="35" t="str">
        <f t="shared" si="161"/>
        <v/>
      </c>
      <c r="P163" s="35" t="str">
        <f t="shared" ref="P163:AK163" si="162">DX163</f>
        <v/>
      </c>
      <c r="Q163" s="35" t="str">
        <f t="shared" si="162"/>
        <v/>
      </c>
      <c r="R163" s="35" t="str">
        <f t="shared" si="162"/>
        <v/>
      </c>
      <c r="S163" s="35" t="str">
        <f t="shared" si="162"/>
        <v/>
      </c>
      <c r="T163" s="35" t="str">
        <f t="shared" si="162"/>
        <v/>
      </c>
      <c r="U163" s="35" t="str">
        <f t="shared" si="162"/>
        <v/>
      </c>
      <c r="V163" s="35" t="str">
        <f t="shared" si="162"/>
        <v/>
      </c>
      <c r="W163" s="35" t="str">
        <f t="shared" si="162"/>
        <v/>
      </c>
      <c r="X163" s="35" t="str">
        <f t="shared" si="162"/>
        <v/>
      </c>
      <c r="Y163" s="35" t="str">
        <f t="shared" si="162"/>
        <v/>
      </c>
      <c r="Z163" s="35" t="str">
        <f t="shared" si="162"/>
        <v/>
      </c>
      <c r="AA163" s="35" t="str">
        <f t="shared" si="162"/>
        <v/>
      </c>
      <c r="AB163" s="35" t="str">
        <f t="shared" si="162"/>
        <v/>
      </c>
      <c r="AC163" s="35" t="str">
        <f t="shared" si="162"/>
        <v/>
      </c>
      <c r="AD163" s="35" t="str">
        <f t="shared" si="162"/>
        <v/>
      </c>
      <c r="AE163" s="35" t="str">
        <f t="shared" si="162"/>
        <v/>
      </c>
      <c r="AF163" s="35" t="str">
        <f t="shared" si="162"/>
        <v/>
      </c>
      <c r="AG163" s="35" t="str">
        <f t="shared" si="162"/>
        <v/>
      </c>
      <c r="AH163" s="35" t="str">
        <f t="shared" si="162"/>
        <v/>
      </c>
      <c r="AI163" s="35" t="str">
        <f t="shared" si="162"/>
        <v/>
      </c>
      <c r="AJ163" s="35" t="str">
        <f t="shared" si="162"/>
        <v/>
      </c>
      <c r="AK163" s="35" t="str">
        <f t="shared" si="162"/>
        <v/>
      </c>
      <c r="AL163" s="35"/>
      <c r="AM163" s="35" t="str">
        <f t="shared" ref="AM163:AN163" si="163">ET163</f>
        <v/>
      </c>
      <c r="AN163" s="35" t="str">
        <f t="shared" si="163"/>
        <v/>
      </c>
      <c r="AO163" s="35" t="str">
        <f t="shared" ref="AO163:AU163" si="164">EW163</f>
        <v/>
      </c>
      <c r="AP163" s="35" t="str">
        <f t="shared" si="164"/>
        <v/>
      </c>
      <c r="AQ163" s="35" t="str">
        <f t="shared" si="164"/>
        <v/>
      </c>
      <c r="AR163" s="35" t="str">
        <f t="shared" si="164"/>
        <v/>
      </c>
      <c r="AS163" s="35" t="str">
        <f t="shared" si="164"/>
        <v/>
      </c>
      <c r="AT163" s="35" t="str">
        <f t="shared" si="164"/>
        <v/>
      </c>
      <c r="AU163" s="35" t="str">
        <f t="shared" si="164"/>
        <v/>
      </c>
      <c r="AV163" s="35"/>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5"/>
      <c r="CE163" s="35"/>
      <c r="CF163" s="35"/>
      <c r="CG163" s="35"/>
      <c r="CH163" s="35"/>
      <c r="CI163" s="35"/>
      <c r="CJ163" s="35"/>
      <c r="CK163" s="35"/>
      <c r="CL163" s="35"/>
      <c r="CM163" s="35"/>
      <c r="CN163" s="35"/>
      <c r="CO163" s="35"/>
      <c r="CP163" s="35"/>
      <c r="CQ163" s="35"/>
      <c r="CR163" s="35"/>
      <c r="CS163" s="35"/>
      <c r="CT163" s="35"/>
      <c r="CU163" s="35"/>
      <c r="CV163" s="35"/>
      <c r="CW163" s="35" t="str">
        <f t="shared" ref="CW163:CY163" si="165">FD163</f>
        <v/>
      </c>
      <c r="CX163" s="35" t="str">
        <f t="shared" si="165"/>
        <v/>
      </c>
      <c r="CY163" s="35" t="str">
        <f t="shared" si="165"/>
        <v/>
      </c>
      <c r="CZ163" s="21"/>
      <c r="DA163" s="21"/>
      <c r="DB163" s="21"/>
      <c r="DC163" s="21"/>
      <c r="DD163" s="21"/>
      <c r="DE163" s="21"/>
      <c r="DF163" s="21"/>
      <c r="DG163" s="21"/>
      <c r="DH163" s="21"/>
      <c r="DI163" s="21"/>
      <c r="DJ163" s="21"/>
      <c r="DK163" s="21"/>
      <c r="DL163" s="21"/>
      <c r="DM163" s="1"/>
    </row>
    <row r="164" ht="14.25" customHeight="1">
      <c r="A164" s="1"/>
      <c r="B164" s="1"/>
      <c r="C164" s="61"/>
      <c r="D164" s="1"/>
      <c r="E164" s="35" t="str">
        <f t="shared" si="66"/>
        <v/>
      </c>
      <c r="F164" s="35" t="str">
        <f t="shared" ref="F164:O164" si="166">DN165</f>
        <v/>
      </c>
      <c r="G164" s="35" t="str">
        <f t="shared" si="166"/>
        <v/>
      </c>
      <c r="H164" s="35" t="str">
        <f t="shared" si="166"/>
        <v/>
      </c>
      <c r="I164" s="35" t="str">
        <f t="shared" si="166"/>
        <v/>
      </c>
      <c r="J164" s="35" t="str">
        <f t="shared" si="166"/>
        <v/>
      </c>
      <c r="K164" s="35" t="str">
        <f t="shared" si="166"/>
        <v/>
      </c>
      <c r="L164" s="35" t="str">
        <f t="shared" si="166"/>
        <v/>
      </c>
      <c r="M164" s="35" t="str">
        <f t="shared" si="166"/>
        <v/>
      </c>
      <c r="N164" s="35" t="str">
        <f t="shared" si="166"/>
        <v/>
      </c>
      <c r="O164" s="35" t="str">
        <f t="shared" si="166"/>
        <v/>
      </c>
      <c r="P164" s="35" t="str">
        <f t="shared" ref="P164:AK164" si="167">DX164</f>
        <v/>
      </c>
      <c r="Q164" s="35" t="str">
        <f t="shared" si="167"/>
        <v/>
      </c>
      <c r="R164" s="35" t="str">
        <f t="shared" si="167"/>
        <v/>
      </c>
      <c r="S164" s="35" t="str">
        <f t="shared" si="167"/>
        <v/>
      </c>
      <c r="T164" s="35" t="str">
        <f t="shared" si="167"/>
        <v/>
      </c>
      <c r="U164" s="35" t="str">
        <f t="shared" si="167"/>
        <v/>
      </c>
      <c r="V164" s="35" t="str">
        <f t="shared" si="167"/>
        <v/>
      </c>
      <c r="W164" s="35" t="str">
        <f t="shared" si="167"/>
        <v/>
      </c>
      <c r="X164" s="35" t="str">
        <f t="shared" si="167"/>
        <v/>
      </c>
      <c r="Y164" s="35" t="str">
        <f t="shared" si="167"/>
        <v/>
      </c>
      <c r="Z164" s="35" t="str">
        <f t="shared" si="167"/>
        <v/>
      </c>
      <c r="AA164" s="35" t="str">
        <f t="shared" si="167"/>
        <v/>
      </c>
      <c r="AB164" s="35" t="str">
        <f t="shared" si="167"/>
        <v/>
      </c>
      <c r="AC164" s="35" t="str">
        <f t="shared" si="167"/>
        <v/>
      </c>
      <c r="AD164" s="35" t="str">
        <f t="shared" si="167"/>
        <v/>
      </c>
      <c r="AE164" s="35" t="str">
        <f t="shared" si="167"/>
        <v/>
      </c>
      <c r="AF164" s="35" t="str">
        <f t="shared" si="167"/>
        <v/>
      </c>
      <c r="AG164" s="35" t="str">
        <f t="shared" si="167"/>
        <v/>
      </c>
      <c r="AH164" s="35" t="str">
        <f t="shared" si="167"/>
        <v/>
      </c>
      <c r="AI164" s="35" t="str">
        <f t="shared" si="167"/>
        <v/>
      </c>
      <c r="AJ164" s="35" t="str">
        <f t="shared" si="167"/>
        <v/>
      </c>
      <c r="AK164" s="35" t="str">
        <f t="shared" si="167"/>
        <v/>
      </c>
      <c r="AL164" s="35"/>
      <c r="AM164" s="35" t="str">
        <f t="shared" ref="AM164:AN164" si="168">ET164</f>
        <v/>
      </c>
      <c r="AN164" s="35" t="str">
        <f t="shared" si="168"/>
        <v/>
      </c>
      <c r="AO164" s="35" t="str">
        <f t="shared" ref="AO164:AU164" si="169">EW164</f>
        <v/>
      </c>
      <c r="AP164" s="35" t="str">
        <f t="shared" si="169"/>
        <v/>
      </c>
      <c r="AQ164" s="35" t="str">
        <f t="shared" si="169"/>
        <v/>
      </c>
      <c r="AR164" s="35" t="str">
        <f t="shared" si="169"/>
        <v/>
      </c>
      <c r="AS164" s="35" t="str">
        <f t="shared" si="169"/>
        <v/>
      </c>
      <c r="AT164" s="35" t="str">
        <f t="shared" si="169"/>
        <v/>
      </c>
      <c r="AU164" s="35" t="str">
        <f t="shared" si="169"/>
        <v/>
      </c>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t="str">
        <f t="shared" ref="CW164:CY164" si="170">FD164</f>
        <v/>
      </c>
      <c r="CX164" s="35" t="str">
        <f t="shared" si="170"/>
        <v/>
      </c>
      <c r="CY164" s="35" t="str">
        <f t="shared" si="170"/>
        <v/>
      </c>
      <c r="CZ164" s="21"/>
      <c r="DA164" s="21"/>
      <c r="DB164" s="21"/>
      <c r="DC164" s="21"/>
      <c r="DD164" s="21"/>
      <c r="DE164" s="21"/>
      <c r="DF164" s="21"/>
      <c r="DG164" s="21"/>
      <c r="DH164" s="21"/>
      <c r="DI164" s="21"/>
      <c r="DJ164" s="21"/>
      <c r="DK164" s="21"/>
      <c r="DL164" s="21"/>
      <c r="DM164" s="1"/>
    </row>
    <row r="165" ht="14.25" customHeight="1">
      <c r="A165" s="1"/>
      <c r="B165" s="1"/>
      <c r="C165" s="61"/>
      <c r="D165" s="1"/>
      <c r="E165" s="35" t="str">
        <f t="shared" si="66"/>
        <v/>
      </c>
      <c r="F165" s="35" t="str">
        <f t="shared" ref="F165:O165" si="171">DN166</f>
        <v/>
      </c>
      <c r="G165" s="35" t="str">
        <f t="shared" si="171"/>
        <v/>
      </c>
      <c r="H165" s="35" t="str">
        <f t="shared" si="171"/>
        <v/>
      </c>
      <c r="I165" s="35" t="str">
        <f t="shared" si="171"/>
        <v/>
      </c>
      <c r="J165" s="35" t="str">
        <f t="shared" si="171"/>
        <v/>
      </c>
      <c r="K165" s="35" t="str">
        <f t="shared" si="171"/>
        <v/>
      </c>
      <c r="L165" s="35" t="str">
        <f t="shared" si="171"/>
        <v/>
      </c>
      <c r="M165" s="35" t="str">
        <f t="shared" si="171"/>
        <v/>
      </c>
      <c r="N165" s="35" t="str">
        <f t="shared" si="171"/>
        <v/>
      </c>
      <c r="O165" s="35" t="str">
        <f t="shared" si="171"/>
        <v/>
      </c>
      <c r="P165" s="35" t="str">
        <f t="shared" ref="P165:AK165" si="172">DX165</f>
        <v/>
      </c>
      <c r="Q165" s="35" t="str">
        <f t="shared" si="172"/>
        <v/>
      </c>
      <c r="R165" s="35" t="str">
        <f t="shared" si="172"/>
        <v/>
      </c>
      <c r="S165" s="35" t="str">
        <f t="shared" si="172"/>
        <v/>
      </c>
      <c r="T165" s="35" t="str">
        <f t="shared" si="172"/>
        <v/>
      </c>
      <c r="U165" s="35" t="str">
        <f t="shared" si="172"/>
        <v/>
      </c>
      <c r="V165" s="35" t="str">
        <f t="shared" si="172"/>
        <v/>
      </c>
      <c r="W165" s="35" t="str">
        <f t="shared" si="172"/>
        <v/>
      </c>
      <c r="X165" s="35" t="str">
        <f t="shared" si="172"/>
        <v/>
      </c>
      <c r="Y165" s="35" t="str">
        <f t="shared" si="172"/>
        <v/>
      </c>
      <c r="Z165" s="35" t="str">
        <f t="shared" si="172"/>
        <v/>
      </c>
      <c r="AA165" s="35" t="str">
        <f t="shared" si="172"/>
        <v/>
      </c>
      <c r="AB165" s="35" t="str">
        <f t="shared" si="172"/>
        <v/>
      </c>
      <c r="AC165" s="35" t="str">
        <f t="shared" si="172"/>
        <v/>
      </c>
      <c r="AD165" s="35" t="str">
        <f t="shared" si="172"/>
        <v/>
      </c>
      <c r="AE165" s="35" t="str">
        <f t="shared" si="172"/>
        <v/>
      </c>
      <c r="AF165" s="35" t="str">
        <f t="shared" si="172"/>
        <v/>
      </c>
      <c r="AG165" s="35" t="str">
        <f t="shared" si="172"/>
        <v/>
      </c>
      <c r="AH165" s="35" t="str">
        <f t="shared" si="172"/>
        <v/>
      </c>
      <c r="AI165" s="35" t="str">
        <f t="shared" si="172"/>
        <v/>
      </c>
      <c r="AJ165" s="35" t="str">
        <f t="shared" si="172"/>
        <v/>
      </c>
      <c r="AK165" s="35" t="str">
        <f t="shared" si="172"/>
        <v/>
      </c>
      <c r="AL165" s="35"/>
      <c r="AM165" s="35" t="str">
        <f t="shared" ref="AM165:AN165" si="173">ET165</f>
        <v/>
      </c>
      <c r="AN165" s="35" t="str">
        <f t="shared" si="173"/>
        <v/>
      </c>
      <c r="AO165" s="35" t="str">
        <f t="shared" ref="AO165:AU165" si="174">EW165</f>
        <v/>
      </c>
      <c r="AP165" s="35" t="str">
        <f t="shared" si="174"/>
        <v/>
      </c>
      <c r="AQ165" s="35" t="str">
        <f t="shared" si="174"/>
        <v/>
      </c>
      <c r="AR165" s="35" t="str">
        <f t="shared" si="174"/>
        <v/>
      </c>
      <c r="AS165" s="35" t="str">
        <f t="shared" si="174"/>
        <v/>
      </c>
      <c r="AT165" s="35" t="str">
        <f t="shared" si="174"/>
        <v/>
      </c>
      <c r="AU165" s="35" t="str">
        <f t="shared" si="174"/>
        <v/>
      </c>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t="str">
        <f t="shared" ref="CW165:CY165" si="175">FD165</f>
        <v/>
      </c>
      <c r="CX165" s="35" t="str">
        <f t="shared" si="175"/>
        <v/>
      </c>
      <c r="CY165" s="35" t="str">
        <f t="shared" si="175"/>
        <v/>
      </c>
      <c r="CZ165" s="21"/>
      <c r="DA165" s="21"/>
      <c r="DB165" s="21"/>
      <c r="DC165" s="21"/>
      <c r="DD165" s="21"/>
      <c r="DE165" s="21"/>
      <c r="DF165" s="21"/>
      <c r="DG165" s="21"/>
      <c r="DH165" s="21"/>
      <c r="DI165" s="21"/>
      <c r="DJ165" s="21"/>
      <c r="DK165" s="21"/>
      <c r="DL165" s="21"/>
      <c r="DM165" s="1"/>
    </row>
    <row r="166" ht="14.25" customHeight="1">
      <c r="A166" s="1"/>
      <c r="B166" s="1"/>
      <c r="C166" s="61"/>
      <c r="D166" s="1"/>
      <c r="E166" s="35" t="str">
        <f t="shared" si="66"/>
        <v/>
      </c>
      <c r="F166" s="35" t="str">
        <f t="shared" ref="F166:O166" si="176">DN167</f>
        <v/>
      </c>
      <c r="G166" s="35" t="str">
        <f t="shared" si="176"/>
        <v/>
      </c>
      <c r="H166" s="35" t="str">
        <f t="shared" si="176"/>
        <v/>
      </c>
      <c r="I166" s="35" t="str">
        <f t="shared" si="176"/>
        <v/>
      </c>
      <c r="J166" s="35" t="str">
        <f t="shared" si="176"/>
        <v/>
      </c>
      <c r="K166" s="35" t="str">
        <f t="shared" si="176"/>
        <v/>
      </c>
      <c r="L166" s="35" t="str">
        <f t="shared" si="176"/>
        <v/>
      </c>
      <c r="M166" s="35" t="str">
        <f t="shared" si="176"/>
        <v/>
      </c>
      <c r="N166" s="35" t="str">
        <f t="shared" si="176"/>
        <v/>
      </c>
      <c r="O166" s="35" t="str">
        <f t="shared" si="176"/>
        <v/>
      </c>
      <c r="P166" s="35" t="str">
        <f t="shared" ref="P166:AK166" si="177">DX166</f>
        <v/>
      </c>
      <c r="Q166" s="35" t="str">
        <f t="shared" si="177"/>
        <v/>
      </c>
      <c r="R166" s="35" t="str">
        <f t="shared" si="177"/>
        <v/>
      </c>
      <c r="S166" s="35" t="str">
        <f t="shared" si="177"/>
        <v/>
      </c>
      <c r="T166" s="35" t="str">
        <f t="shared" si="177"/>
        <v/>
      </c>
      <c r="U166" s="35" t="str">
        <f t="shared" si="177"/>
        <v/>
      </c>
      <c r="V166" s="35" t="str">
        <f t="shared" si="177"/>
        <v/>
      </c>
      <c r="W166" s="35" t="str">
        <f t="shared" si="177"/>
        <v/>
      </c>
      <c r="X166" s="35" t="str">
        <f t="shared" si="177"/>
        <v/>
      </c>
      <c r="Y166" s="35" t="str">
        <f t="shared" si="177"/>
        <v/>
      </c>
      <c r="Z166" s="35" t="str">
        <f t="shared" si="177"/>
        <v/>
      </c>
      <c r="AA166" s="35" t="str">
        <f t="shared" si="177"/>
        <v/>
      </c>
      <c r="AB166" s="35" t="str">
        <f t="shared" si="177"/>
        <v/>
      </c>
      <c r="AC166" s="35" t="str">
        <f t="shared" si="177"/>
        <v/>
      </c>
      <c r="AD166" s="35" t="str">
        <f t="shared" si="177"/>
        <v/>
      </c>
      <c r="AE166" s="35" t="str">
        <f t="shared" si="177"/>
        <v/>
      </c>
      <c r="AF166" s="35" t="str">
        <f t="shared" si="177"/>
        <v/>
      </c>
      <c r="AG166" s="35" t="str">
        <f t="shared" si="177"/>
        <v/>
      </c>
      <c r="AH166" s="35" t="str">
        <f t="shared" si="177"/>
        <v/>
      </c>
      <c r="AI166" s="35" t="str">
        <f t="shared" si="177"/>
        <v/>
      </c>
      <c r="AJ166" s="35" t="str">
        <f t="shared" si="177"/>
        <v/>
      </c>
      <c r="AK166" s="35" t="str">
        <f t="shared" si="177"/>
        <v/>
      </c>
      <c r="AL166" s="35"/>
      <c r="AM166" s="35" t="str">
        <f t="shared" ref="AM166:AN166" si="178">ET166</f>
        <v/>
      </c>
      <c r="AN166" s="35" t="str">
        <f t="shared" si="178"/>
        <v/>
      </c>
      <c r="AO166" s="35" t="str">
        <f t="shared" ref="AO166:AU166" si="179">EW166</f>
        <v/>
      </c>
      <c r="AP166" s="35" t="str">
        <f t="shared" si="179"/>
        <v/>
      </c>
      <c r="AQ166" s="35" t="str">
        <f t="shared" si="179"/>
        <v/>
      </c>
      <c r="AR166" s="35" t="str">
        <f t="shared" si="179"/>
        <v/>
      </c>
      <c r="AS166" s="35" t="str">
        <f t="shared" si="179"/>
        <v/>
      </c>
      <c r="AT166" s="35" t="str">
        <f t="shared" si="179"/>
        <v/>
      </c>
      <c r="AU166" s="35" t="str">
        <f t="shared" si="179"/>
        <v/>
      </c>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35"/>
      <c r="CC166" s="35"/>
      <c r="CD166" s="35"/>
      <c r="CE166" s="35"/>
      <c r="CF166" s="35"/>
      <c r="CG166" s="35"/>
      <c r="CH166" s="35"/>
      <c r="CI166" s="35"/>
      <c r="CJ166" s="35"/>
      <c r="CK166" s="35"/>
      <c r="CL166" s="35"/>
      <c r="CM166" s="35"/>
      <c r="CN166" s="35"/>
      <c r="CO166" s="35"/>
      <c r="CP166" s="35"/>
      <c r="CQ166" s="35"/>
      <c r="CR166" s="35"/>
      <c r="CS166" s="35"/>
      <c r="CT166" s="35"/>
      <c r="CU166" s="35"/>
      <c r="CV166" s="35"/>
      <c r="CW166" s="35" t="str">
        <f t="shared" ref="CW166:CY166" si="180">FD166</f>
        <v/>
      </c>
      <c r="CX166" s="35" t="str">
        <f t="shared" si="180"/>
        <v/>
      </c>
      <c r="CY166" s="35" t="str">
        <f t="shared" si="180"/>
        <v/>
      </c>
      <c r="CZ166" s="21"/>
      <c r="DA166" s="21"/>
      <c r="DB166" s="21"/>
      <c r="DC166" s="21"/>
      <c r="DD166" s="21"/>
      <c r="DE166" s="21"/>
      <c r="DF166" s="21"/>
      <c r="DG166" s="21"/>
      <c r="DH166" s="21"/>
      <c r="DI166" s="21"/>
      <c r="DJ166" s="21"/>
      <c r="DK166" s="21"/>
      <c r="DL166" s="21"/>
      <c r="DM166" s="1"/>
    </row>
    <row r="167" ht="14.25" customHeight="1">
      <c r="A167" s="1"/>
      <c r="B167" s="1"/>
      <c r="C167" s="61"/>
      <c r="D167" s="1"/>
      <c r="E167" s="35" t="str">
        <f t="shared" si="66"/>
        <v/>
      </c>
      <c r="F167" s="35" t="str">
        <f t="shared" ref="F167:O167" si="181">DN168</f>
        <v/>
      </c>
      <c r="G167" s="35" t="str">
        <f t="shared" si="181"/>
        <v/>
      </c>
      <c r="H167" s="35" t="str">
        <f t="shared" si="181"/>
        <v/>
      </c>
      <c r="I167" s="35" t="str">
        <f t="shared" si="181"/>
        <v/>
      </c>
      <c r="J167" s="35" t="str">
        <f t="shared" si="181"/>
        <v/>
      </c>
      <c r="K167" s="35" t="str">
        <f t="shared" si="181"/>
        <v/>
      </c>
      <c r="L167" s="35" t="str">
        <f t="shared" si="181"/>
        <v/>
      </c>
      <c r="M167" s="35" t="str">
        <f t="shared" si="181"/>
        <v/>
      </c>
      <c r="N167" s="35" t="str">
        <f t="shared" si="181"/>
        <v/>
      </c>
      <c r="O167" s="35" t="str">
        <f t="shared" si="181"/>
        <v/>
      </c>
      <c r="P167" s="35" t="str">
        <f t="shared" ref="P167:AK167" si="182">DX167</f>
        <v/>
      </c>
      <c r="Q167" s="35" t="str">
        <f t="shared" si="182"/>
        <v/>
      </c>
      <c r="R167" s="35" t="str">
        <f t="shared" si="182"/>
        <v/>
      </c>
      <c r="S167" s="35" t="str">
        <f t="shared" si="182"/>
        <v/>
      </c>
      <c r="T167" s="35" t="str">
        <f t="shared" si="182"/>
        <v/>
      </c>
      <c r="U167" s="35" t="str">
        <f t="shared" si="182"/>
        <v/>
      </c>
      <c r="V167" s="35" t="str">
        <f t="shared" si="182"/>
        <v/>
      </c>
      <c r="W167" s="35" t="str">
        <f t="shared" si="182"/>
        <v/>
      </c>
      <c r="X167" s="35" t="str">
        <f t="shared" si="182"/>
        <v/>
      </c>
      <c r="Y167" s="35" t="str">
        <f t="shared" si="182"/>
        <v/>
      </c>
      <c r="Z167" s="35" t="str">
        <f t="shared" si="182"/>
        <v/>
      </c>
      <c r="AA167" s="35" t="str">
        <f t="shared" si="182"/>
        <v/>
      </c>
      <c r="AB167" s="35" t="str">
        <f t="shared" si="182"/>
        <v/>
      </c>
      <c r="AC167" s="35" t="str">
        <f t="shared" si="182"/>
        <v/>
      </c>
      <c r="AD167" s="35" t="str">
        <f t="shared" si="182"/>
        <v/>
      </c>
      <c r="AE167" s="35" t="str">
        <f t="shared" si="182"/>
        <v/>
      </c>
      <c r="AF167" s="35" t="str">
        <f t="shared" si="182"/>
        <v/>
      </c>
      <c r="AG167" s="35" t="str">
        <f t="shared" si="182"/>
        <v/>
      </c>
      <c r="AH167" s="35" t="str">
        <f t="shared" si="182"/>
        <v/>
      </c>
      <c r="AI167" s="35" t="str">
        <f t="shared" si="182"/>
        <v/>
      </c>
      <c r="AJ167" s="35" t="str">
        <f t="shared" si="182"/>
        <v/>
      </c>
      <c r="AK167" s="35" t="str">
        <f t="shared" si="182"/>
        <v/>
      </c>
      <c r="AL167" s="35"/>
      <c r="AM167" s="35" t="str">
        <f t="shared" ref="AM167:AN167" si="183">ET167</f>
        <v/>
      </c>
      <c r="AN167" s="35" t="str">
        <f t="shared" si="183"/>
        <v/>
      </c>
      <c r="AO167" s="35" t="str">
        <f t="shared" ref="AO167:AU167" si="184">EW167</f>
        <v/>
      </c>
      <c r="AP167" s="35" t="str">
        <f t="shared" si="184"/>
        <v/>
      </c>
      <c r="AQ167" s="35" t="str">
        <f t="shared" si="184"/>
        <v/>
      </c>
      <c r="AR167" s="35" t="str">
        <f t="shared" si="184"/>
        <v/>
      </c>
      <c r="AS167" s="35" t="str">
        <f t="shared" si="184"/>
        <v/>
      </c>
      <c r="AT167" s="35" t="str">
        <f t="shared" si="184"/>
        <v/>
      </c>
      <c r="AU167" s="35" t="str">
        <f t="shared" si="184"/>
        <v/>
      </c>
      <c r="AV167" s="35"/>
      <c r="AW167" s="35"/>
      <c r="AX167" s="35"/>
      <c r="AY167" s="35"/>
      <c r="AZ167" s="35"/>
      <c r="BA167" s="35"/>
      <c r="BB167" s="35"/>
      <c r="BC167" s="35"/>
      <c r="BD167" s="35"/>
      <c r="BE167" s="35"/>
      <c r="BF167" s="35"/>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35"/>
      <c r="CC167" s="35"/>
      <c r="CD167" s="35"/>
      <c r="CE167" s="35"/>
      <c r="CF167" s="35"/>
      <c r="CG167" s="35"/>
      <c r="CH167" s="35"/>
      <c r="CI167" s="35"/>
      <c r="CJ167" s="35"/>
      <c r="CK167" s="35"/>
      <c r="CL167" s="35"/>
      <c r="CM167" s="35"/>
      <c r="CN167" s="35"/>
      <c r="CO167" s="35"/>
      <c r="CP167" s="35"/>
      <c r="CQ167" s="35"/>
      <c r="CR167" s="35"/>
      <c r="CS167" s="35"/>
      <c r="CT167" s="35"/>
      <c r="CU167" s="35"/>
      <c r="CV167" s="35"/>
      <c r="CW167" s="35" t="str">
        <f t="shared" ref="CW167:CY167" si="185">FD167</f>
        <v/>
      </c>
      <c r="CX167" s="35" t="str">
        <f t="shared" si="185"/>
        <v/>
      </c>
      <c r="CY167" s="35" t="str">
        <f t="shared" si="185"/>
        <v/>
      </c>
      <c r="CZ167" s="21"/>
      <c r="DA167" s="21"/>
      <c r="DB167" s="21"/>
      <c r="DC167" s="21"/>
      <c r="DD167" s="21"/>
      <c r="DE167" s="21"/>
      <c r="DF167" s="21"/>
      <c r="DG167" s="21"/>
      <c r="DH167" s="21"/>
      <c r="DI167" s="21"/>
      <c r="DJ167" s="21"/>
      <c r="DK167" s="21"/>
      <c r="DL167" s="21"/>
      <c r="DM167" s="1"/>
    </row>
    <row r="168" ht="14.25" customHeight="1">
      <c r="A168" s="1"/>
      <c r="B168" s="1"/>
      <c r="C168" s="61"/>
      <c r="D168" s="1"/>
      <c r="E168" s="35" t="str">
        <f t="shared" si="66"/>
        <v/>
      </c>
      <c r="F168" s="35" t="str">
        <f t="shared" ref="F168:O168" si="186">DN169</f>
        <v/>
      </c>
      <c r="G168" s="35" t="str">
        <f t="shared" si="186"/>
        <v/>
      </c>
      <c r="H168" s="35" t="str">
        <f t="shared" si="186"/>
        <v/>
      </c>
      <c r="I168" s="35" t="str">
        <f t="shared" si="186"/>
        <v/>
      </c>
      <c r="J168" s="35" t="str">
        <f t="shared" si="186"/>
        <v/>
      </c>
      <c r="K168" s="35" t="str">
        <f t="shared" si="186"/>
        <v/>
      </c>
      <c r="L168" s="35" t="str">
        <f t="shared" si="186"/>
        <v/>
      </c>
      <c r="M168" s="35" t="str">
        <f t="shared" si="186"/>
        <v/>
      </c>
      <c r="N168" s="35" t="str">
        <f t="shared" si="186"/>
        <v/>
      </c>
      <c r="O168" s="35" t="str">
        <f t="shared" si="186"/>
        <v/>
      </c>
      <c r="P168" s="35" t="str">
        <f t="shared" ref="P168:AK168" si="187">DX168</f>
        <v/>
      </c>
      <c r="Q168" s="35" t="str">
        <f t="shared" si="187"/>
        <v/>
      </c>
      <c r="R168" s="35" t="str">
        <f t="shared" si="187"/>
        <v/>
      </c>
      <c r="S168" s="35" t="str">
        <f t="shared" si="187"/>
        <v/>
      </c>
      <c r="T168" s="35" t="str">
        <f t="shared" si="187"/>
        <v/>
      </c>
      <c r="U168" s="35" t="str">
        <f t="shared" si="187"/>
        <v/>
      </c>
      <c r="V168" s="35" t="str">
        <f t="shared" si="187"/>
        <v/>
      </c>
      <c r="W168" s="35" t="str">
        <f t="shared" si="187"/>
        <v/>
      </c>
      <c r="X168" s="35" t="str">
        <f t="shared" si="187"/>
        <v/>
      </c>
      <c r="Y168" s="35" t="str">
        <f t="shared" si="187"/>
        <v/>
      </c>
      <c r="Z168" s="35" t="str">
        <f t="shared" si="187"/>
        <v/>
      </c>
      <c r="AA168" s="35" t="str">
        <f t="shared" si="187"/>
        <v/>
      </c>
      <c r="AB168" s="35" t="str">
        <f t="shared" si="187"/>
        <v/>
      </c>
      <c r="AC168" s="35" t="str">
        <f t="shared" si="187"/>
        <v/>
      </c>
      <c r="AD168" s="35" t="str">
        <f t="shared" si="187"/>
        <v/>
      </c>
      <c r="AE168" s="35" t="str">
        <f t="shared" si="187"/>
        <v/>
      </c>
      <c r="AF168" s="35" t="str">
        <f t="shared" si="187"/>
        <v/>
      </c>
      <c r="AG168" s="35" t="str">
        <f t="shared" si="187"/>
        <v/>
      </c>
      <c r="AH168" s="35" t="str">
        <f t="shared" si="187"/>
        <v/>
      </c>
      <c r="AI168" s="35" t="str">
        <f t="shared" si="187"/>
        <v/>
      </c>
      <c r="AJ168" s="35" t="str">
        <f t="shared" si="187"/>
        <v/>
      </c>
      <c r="AK168" s="35" t="str">
        <f t="shared" si="187"/>
        <v/>
      </c>
      <c r="AL168" s="35"/>
      <c r="AM168" s="35" t="str">
        <f t="shared" ref="AM168:AN168" si="188">ET168</f>
        <v/>
      </c>
      <c r="AN168" s="35" t="str">
        <f t="shared" si="188"/>
        <v/>
      </c>
      <c r="AO168" s="35" t="str">
        <f t="shared" ref="AO168:AU168" si="189">EW168</f>
        <v/>
      </c>
      <c r="AP168" s="35" t="str">
        <f t="shared" si="189"/>
        <v/>
      </c>
      <c r="AQ168" s="35" t="str">
        <f t="shared" si="189"/>
        <v/>
      </c>
      <c r="AR168" s="35" t="str">
        <f t="shared" si="189"/>
        <v/>
      </c>
      <c r="AS168" s="35" t="str">
        <f t="shared" si="189"/>
        <v/>
      </c>
      <c r="AT168" s="35" t="str">
        <f t="shared" si="189"/>
        <v/>
      </c>
      <c r="AU168" s="35" t="str">
        <f t="shared" si="189"/>
        <v/>
      </c>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t="str">
        <f t="shared" ref="CW168:CY168" si="190">FD168</f>
        <v/>
      </c>
      <c r="CX168" s="35" t="str">
        <f t="shared" si="190"/>
        <v/>
      </c>
      <c r="CY168" s="35" t="str">
        <f t="shared" si="190"/>
        <v/>
      </c>
      <c r="CZ168" s="21"/>
      <c r="DA168" s="21"/>
      <c r="DB168" s="21"/>
      <c r="DC168" s="21"/>
      <c r="DD168" s="21"/>
      <c r="DE168" s="21"/>
      <c r="DF168" s="21"/>
      <c r="DG168" s="21"/>
      <c r="DH168" s="21"/>
      <c r="DI168" s="21"/>
      <c r="DJ168" s="21"/>
      <c r="DK168" s="21"/>
      <c r="DL168" s="21"/>
      <c r="DM168" s="1"/>
    </row>
    <row r="169" ht="14.25" customHeight="1">
      <c r="A169" s="1"/>
      <c r="B169" s="1"/>
      <c r="C169" s="61"/>
      <c r="D169" s="1"/>
      <c r="E169" s="35" t="str">
        <f t="shared" si="66"/>
        <v/>
      </c>
      <c r="F169" s="35" t="str">
        <f t="shared" ref="F169:O169" si="191">DN170</f>
        <v/>
      </c>
      <c r="G169" s="35" t="str">
        <f t="shared" si="191"/>
        <v/>
      </c>
      <c r="H169" s="35" t="str">
        <f t="shared" si="191"/>
        <v/>
      </c>
      <c r="I169" s="35" t="str">
        <f t="shared" si="191"/>
        <v/>
      </c>
      <c r="J169" s="35" t="str">
        <f t="shared" si="191"/>
        <v/>
      </c>
      <c r="K169" s="35" t="str">
        <f t="shared" si="191"/>
        <v/>
      </c>
      <c r="L169" s="35" t="str">
        <f t="shared" si="191"/>
        <v/>
      </c>
      <c r="M169" s="35" t="str">
        <f t="shared" si="191"/>
        <v/>
      </c>
      <c r="N169" s="35" t="str">
        <f t="shared" si="191"/>
        <v/>
      </c>
      <c r="O169" s="35" t="str">
        <f t="shared" si="191"/>
        <v/>
      </c>
      <c r="P169" s="35" t="str">
        <f t="shared" ref="P169:AK169" si="192">DX169</f>
        <v/>
      </c>
      <c r="Q169" s="35" t="str">
        <f t="shared" si="192"/>
        <v/>
      </c>
      <c r="R169" s="35" t="str">
        <f t="shared" si="192"/>
        <v/>
      </c>
      <c r="S169" s="35" t="str">
        <f t="shared" si="192"/>
        <v/>
      </c>
      <c r="T169" s="35" t="str">
        <f t="shared" si="192"/>
        <v/>
      </c>
      <c r="U169" s="35" t="str">
        <f t="shared" si="192"/>
        <v/>
      </c>
      <c r="V169" s="35" t="str">
        <f t="shared" si="192"/>
        <v/>
      </c>
      <c r="W169" s="35" t="str">
        <f t="shared" si="192"/>
        <v/>
      </c>
      <c r="X169" s="35" t="str">
        <f t="shared" si="192"/>
        <v/>
      </c>
      <c r="Y169" s="35" t="str">
        <f t="shared" si="192"/>
        <v/>
      </c>
      <c r="Z169" s="35" t="str">
        <f t="shared" si="192"/>
        <v/>
      </c>
      <c r="AA169" s="35" t="str">
        <f t="shared" si="192"/>
        <v/>
      </c>
      <c r="AB169" s="35" t="str">
        <f t="shared" si="192"/>
        <v/>
      </c>
      <c r="AC169" s="35" t="str">
        <f t="shared" si="192"/>
        <v/>
      </c>
      <c r="AD169" s="35" t="str">
        <f t="shared" si="192"/>
        <v/>
      </c>
      <c r="AE169" s="35" t="str">
        <f t="shared" si="192"/>
        <v/>
      </c>
      <c r="AF169" s="35" t="str">
        <f t="shared" si="192"/>
        <v/>
      </c>
      <c r="AG169" s="35" t="str">
        <f t="shared" si="192"/>
        <v/>
      </c>
      <c r="AH169" s="35" t="str">
        <f t="shared" si="192"/>
        <v/>
      </c>
      <c r="AI169" s="35" t="str">
        <f t="shared" si="192"/>
        <v/>
      </c>
      <c r="AJ169" s="35" t="str">
        <f t="shared" si="192"/>
        <v/>
      </c>
      <c r="AK169" s="35" t="str">
        <f t="shared" si="192"/>
        <v/>
      </c>
      <c r="AL169" s="35"/>
      <c r="AM169" s="35" t="str">
        <f t="shared" ref="AM169:AN169" si="193">ET169</f>
        <v/>
      </c>
      <c r="AN169" s="35" t="str">
        <f t="shared" si="193"/>
        <v/>
      </c>
      <c r="AO169" s="35" t="str">
        <f t="shared" ref="AO169:AU169" si="194">EW169</f>
        <v/>
      </c>
      <c r="AP169" s="35" t="str">
        <f t="shared" si="194"/>
        <v/>
      </c>
      <c r="AQ169" s="35" t="str">
        <f t="shared" si="194"/>
        <v/>
      </c>
      <c r="AR169" s="35" t="str">
        <f t="shared" si="194"/>
        <v/>
      </c>
      <c r="AS169" s="35" t="str">
        <f t="shared" si="194"/>
        <v/>
      </c>
      <c r="AT169" s="35" t="str">
        <f t="shared" si="194"/>
        <v/>
      </c>
      <c r="AU169" s="35" t="str">
        <f t="shared" si="194"/>
        <v/>
      </c>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t="str">
        <f t="shared" ref="CW169:CY169" si="195">FD169</f>
        <v/>
      </c>
      <c r="CX169" s="35" t="str">
        <f t="shared" si="195"/>
        <v/>
      </c>
      <c r="CY169" s="35" t="str">
        <f t="shared" si="195"/>
        <v/>
      </c>
      <c r="CZ169" s="21"/>
      <c r="DA169" s="21"/>
      <c r="DB169" s="21"/>
      <c r="DC169" s="21"/>
      <c r="DD169" s="21"/>
      <c r="DE169" s="21"/>
      <c r="DF169" s="21"/>
      <c r="DG169" s="21"/>
      <c r="DH169" s="21"/>
      <c r="DI169" s="21"/>
      <c r="DJ169" s="21"/>
      <c r="DK169" s="21"/>
      <c r="DL169" s="21"/>
      <c r="DM169" s="1"/>
    </row>
    <row r="170" ht="14.25" customHeight="1">
      <c r="A170" s="1"/>
      <c r="B170" s="1"/>
      <c r="C170" s="61"/>
      <c r="D170" s="1"/>
      <c r="E170" s="35" t="str">
        <f t="shared" si="66"/>
        <v/>
      </c>
      <c r="F170" s="35" t="str">
        <f t="shared" ref="F170:O170" si="196">DN171</f>
        <v/>
      </c>
      <c r="G170" s="35" t="str">
        <f t="shared" si="196"/>
        <v/>
      </c>
      <c r="H170" s="35" t="str">
        <f t="shared" si="196"/>
        <v/>
      </c>
      <c r="I170" s="35" t="str">
        <f t="shared" si="196"/>
        <v/>
      </c>
      <c r="J170" s="35" t="str">
        <f t="shared" si="196"/>
        <v/>
      </c>
      <c r="K170" s="35" t="str">
        <f t="shared" si="196"/>
        <v/>
      </c>
      <c r="L170" s="35" t="str">
        <f t="shared" si="196"/>
        <v/>
      </c>
      <c r="M170" s="35" t="str">
        <f t="shared" si="196"/>
        <v/>
      </c>
      <c r="N170" s="35" t="str">
        <f t="shared" si="196"/>
        <v/>
      </c>
      <c r="O170" s="35" t="str">
        <f t="shared" si="196"/>
        <v/>
      </c>
      <c r="P170" s="35" t="str">
        <f t="shared" ref="P170:AK170" si="197">DX170</f>
        <v/>
      </c>
      <c r="Q170" s="35" t="str">
        <f t="shared" si="197"/>
        <v/>
      </c>
      <c r="R170" s="35" t="str">
        <f t="shared" si="197"/>
        <v/>
      </c>
      <c r="S170" s="35" t="str">
        <f t="shared" si="197"/>
        <v/>
      </c>
      <c r="T170" s="35" t="str">
        <f t="shared" si="197"/>
        <v/>
      </c>
      <c r="U170" s="35" t="str">
        <f t="shared" si="197"/>
        <v/>
      </c>
      <c r="V170" s="35" t="str">
        <f t="shared" si="197"/>
        <v/>
      </c>
      <c r="W170" s="35" t="str">
        <f t="shared" si="197"/>
        <v/>
      </c>
      <c r="X170" s="35" t="str">
        <f t="shared" si="197"/>
        <v/>
      </c>
      <c r="Y170" s="35" t="str">
        <f t="shared" si="197"/>
        <v/>
      </c>
      <c r="Z170" s="35" t="str">
        <f t="shared" si="197"/>
        <v/>
      </c>
      <c r="AA170" s="35" t="str">
        <f t="shared" si="197"/>
        <v/>
      </c>
      <c r="AB170" s="35" t="str">
        <f t="shared" si="197"/>
        <v/>
      </c>
      <c r="AC170" s="35" t="str">
        <f t="shared" si="197"/>
        <v/>
      </c>
      <c r="AD170" s="35" t="str">
        <f t="shared" si="197"/>
        <v/>
      </c>
      <c r="AE170" s="35" t="str">
        <f t="shared" si="197"/>
        <v/>
      </c>
      <c r="AF170" s="35" t="str">
        <f t="shared" si="197"/>
        <v/>
      </c>
      <c r="AG170" s="35" t="str">
        <f t="shared" si="197"/>
        <v/>
      </c>
      <c r="AH170" s="35" t="str">
        <f t="shared" si="197"/>
        <v/>
      </c>
      <c r="AI170" s="35" t="str">
        <f t="shared" si="197"/>
        <v/>
      </c>
      <c r="AJ170" s="35" t="str">
        <f t="shared" si="197"/>
        <v/>
      </c>
      <c r="AK170" s="35" t="str">
        <f t="shared" si="197"/>
        <v/>
      </c>
      <c r="AL170" s="35"/>
      <c r="AM170" s="35" t="str">
        <f t="shared" ref="AM170:AN170" si="198">ET170</f>
        <v/>
      </c>
      <c r="AN170" s="35" t="str">
        <f t="shared" si="198"/>
        <v/>
      </c>
      <c r="AO170" s="35" t="str">
        <f t="shared" ref="AO170:AU170" si="199">EW170</f>
        <v/>
      </c>
      <c r="AP170" s="35" t="str">
        <f t="shared" si="199"/>
        <v/>
      </c>
      <c r="AQ170" s="35" t="str">
        <f t="shared" si="199"/>
        <v/>
      </c>
      <c r="AR170" s="35" t="str">
        <f t="shared" si="199"/>
        <v/>
      </c>
      <c r="AS170" s="35" t="str">
        <f t="shared" si="199"/>
        <v/>
      </c>
      <c r="AT170" s="35" t="str">
        <f t="shared" si="199"/>
        <v/>
      </c>
      <c r="AU170" s="35" t="str">
        <f t="shared" si="199"/>
        <v/>
      </c>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c r="CG170" s="35"/>
      <c r="CH170" s="35"/>
      <c r="CI170" s="35"/>
      <c r="CJ170" s="35"/>
      <c r="CK170" s="35"/>
      <c r="CL170" s="35"/>
      <c r="CM170" s="35"/>
      <c r="CN170" s="35"/>
      <c r="CO170" s="35"/>
      <c r="CP170" s="35"/>
      <c r="CQ170" s="35"/>
      <c r="CR170" s="35"/>
      <c r="CS170" s="35"/>
      <c r="CT170" s="35"/>
      <c r="CU170" s="35"/>
      <c r="CV170" s="35"/>
      <c r="CW170" s="35" t="str">
        <f t="shared" ref="CW170:CY170" si="200">FD170</f>
        <v/>
      </c>
      <c r="CX170" s="35" t="str">
        <f t="shared" si="200"/>
        <v/>
      </c>
      <c r="CY170" s="35" t="str">
        <f t="shared" si="200"/>
        <v/>
      </c>
      <c r="CZ170" s="21"/>
      <c r="DA170" s="21"/>
      <c r="DB170" s="21"/>
      <c r="DC170" s="21"/>
      <c r="DD170" s="21"/>
      <c r="DE170" s="21"/>
      <c r="DF170" s="21"/>
      <c r="DG170" s="21"/>
      <c r="DH170" s="21"/>
      <c r="DI170" s="21"/>
      <c r="DJ170" s="21"/>
      <c r="DK170" s="21"/>
      <c r="DL170" s="21"/>
      <c r="DM170" s="1"/>
    </row>
    <row r="171" ht="14.25" customHeight="1">
      <c r="A171" s="1"/>
      <c r="B171" s="1"/>
      <c r="C171" s="61"/>
      <c r="D171" s="1"/>
      <c r="E171" s="35" t="str">
        <f t="shared" si="66"/>
        <v/>
      </c>
      <c r="F171" s="35" t="str">
        <f t="shared" ref="F171:O171" si="201">DN172</f>
        <v/>
      </c>
      <c r="G171" s="35" t="str">
        <f t="shared" si="201"/>
        <v/>
      </c>
      <c r="H171" s="35" t="str">
        <f t="shared" si="201"/>
        <v/>
      </c>
      <c r="I171" s="35" t="str">
        <f t="shared" si="201"/>
        <v/>
      </c>
      <c r="J171" s="35" t="str">
        <f t="shared" si="201"/>
        <v/>
      </c>
      <c r="K171" s="35" t="str">
        <f t="shared" si="201"/>
        <v/>
      </c>
      <c r="L171" s="35" t="str">
        <f t="shared" si="201"/>
        <v/>
      </c>
      <c r="M171" s="35" t="str">
        <f t="shared" si="201"/>
        <v/>
      </c>
      <c r="N171" s="35" t="str">
        <f t="shared" si="201"/>
        <v/>
      </c>
      <c r="O171" s="35" t="str">
        <f t="shared" si="201"/>
        <v/>
      </c>
      <c r="P171" s="35" t="str">
        <f t="shared" ref="P171:AK171" si="202">DX171</f>
        <v/>
      </c>
      <c r="Q171" s="35" t="str">
        <f t="shared" si="202"/>
        <v/>
      </c>
      <c r="R171" s="35" t="str">
        <f t="shared" si="202"/>
        <v/>
      </c>
      <c r="S171" s="35" t="str">
        <f t="shared" si="202"/>
        <v/>
      </c>
      <c r="T171" s="35" t="str">
        <f t="shared" si="202"/>
        <v/>
      </c>
      <c r="U171" s="35" t="str">
        <f t="shared" si="202"/>
        <v/>
      </c>
      <c r="V171" s="35" t="str">
        <f t="shared" si="202"/>
        <v/>
      </c>
      <c r="W171" s="35" t="str">
        <f t="shared" si="202"/>
        <v/>
      </c>
      <c r="X171" s="35" t="str">
        <f t="shared" si="202"/>
        <v/>
      </c>
      <c r="Y171" s="35" t="str">
        <f t="shared" si="202"/>
        <v/>
      </c>
      <c r="Z171" s="35" t="str">
        <f t="shared" si="202"/>
        <v/>
      </c>
      <c r="AA171" s="35" t="str">
        <f t="shared" si="202"/>
        <v/>
      </c>
      <c r="AB171" s="35" t="str">
        <f t="shared" si="202"/>
        <v/>
      </c>
      <c r="AC171" s="35" t="str">
        <f t="shared" si="202"/>
        <v/>
      </c>
      <c r="AD171" s="35" t="str">
        <f t="shared" si="202"/>
        <v/>
      </c>
      <c r="AE171" s="35" t="str">
        <f t="shared" si="202"/>
        <v/>
      </c>
      <c r="AF171" s="35" t="str">
        <f t="shared" si="202"/>
        <v/>
      </c>
      <c r="AG171" s="35" t="str">
        <f t="shared" si="202"/>
        <v/>
      </c>
      <c r="AH171" s="35" t="str">
        <f t="shared" si="202"/>
        <v/>
      </c>
      <c r="AI171" s="35" t="str">
        <f t="shared" si="202"/>
        <v/>
      </c>
      <c r="AJ171" s="35" t="str">
        <f t="shared" si="202"/>
        <v/>
      </c>
      <c r="AK171" s="35" t="str">
        <f t="shared" si="202"/>
        <v/>
      </c>
      <c r="AL171" s="35"/>
      <c r="AM171" s="35" t="str">
        <f t="shared" ref="AM171:AN171" si="203">ET171</f>
        <v/>
      </c>
      <c r="AN171" s="35" t="str">
        <f t="shared" si="203"/>
        <v/>
      </c>
      <c r="AO171" s="35" t="str">
        <f t="shared" ref="AO171:AU171" si="204">EW171</f>
        <v/>
      </c>
      <c r="AP171" s="35" t="str">
        <f t="shared" si="204"/>
        <v/>
      </c>
      <c r="AQ171" s="35" t="str">
        <f t="shared" si="204"/>
        <v/>
      </c>
      <c r="AR171" s="35" t="str">
        <f t="shared" si="204"/>
        <v/>
      </c>
      <c r="AS171" s="35" t="str">
        <f t="shared" si="204"/>
        <v/>
      </c>
      <c r="AT171" s="35" t="str">
        <f t="shared" si="204"/>
        <v/>
      </c>
      <c r="AU171" s="35" t="str">
        <f t="shared" si="204"/>
        <v/>
      </c>
      <c r="AV171" s="35"/>
      <c r="AW171" s="35"/>
      <c r="AX171" s="35"/>
      <c r="AY171" s="35"/>
      <c r="AZ171" s="35"/>
      <c r="BA171" s="35"/>
      <c r="BB171" s="35"/>
      <c r="BC171" s="35"/>
      <c r="BD171" s="35"/>
      <c r="BE171" s="35"/>
      <c r="BF171" s="35"/>
      <c r="BG171" s="35"/>
      <c r="BH171" s="35"/>
      <c r="BI171" s="35"/>
      <c r="BJ171" s="35"/>
      <c r="BK171" s="35"/>
      <c r="BL171" s="35"/>
      <c r="BM171" s="35"/>
      <c r="BN171" s="35"/>
      <c r="BO171" s="35"/>
      <c r="BP171" s="35"/>
      <c r="BQ171" s="35"/>
      <c r="BR171" s="35"/>
      <c r="BS171" s="35"/>
      <c r="BT171" s="35"/>
      <c r="BU171" s="35"/>
      <c r="BV171" s="35"/>
      <c r="BW171" s="35"/>
      <c r="BX171" s="35"/>
      <c r="BY171" s="35"/>
      <c r="BZ171" s="35"/>
      <c r="CA171" s="35"/>
      <c r="CB171" s="35"/>
      <c r="CC171" s="35"/>
      <c r="CD171" s="35"/>
      <c r="CE171" s="35"/>
      <c r="CF171" s="35"/>
      <c r="CG171" s="35"/>
      <c r="CH171" s="35"/>
      <c r="CI171" s="35"/>
      <c r="CJ171" s="35"/>
      <c r="CK171" s="35"/>
      <c r="CL171" s="35"/>
      <c r="CM171" s="35"/>
      <c r="CN171" s="35"/>
      <c r="CO171" s="35"/>
      <c r="CP171" s="35"/>
      <c r="CQ171" s="35"/>
      <c r="CR171" s="35"/>
      <c r="CS171" s="35"/>
      <c r="CT171" s="35"/>
      <c r="CU171" s="35"/>
      <c r="CV171" s="35"/>
      <c r="CW171" s="35" t="str">
        <f t="shared" ref="CW171:CY171" si="205">FD171</f>
        <v/>
      </c>
      <c r="CX171" s="35" t="str">
        <f t="shared" si="205"/>
        <v/>
      </c>
      <c r="CY171" s="35" t="str">
        <f t="shared" si="205"/>
        <v/>
      </c>
      <c r="CZ171" s="21"/>
      <c r="DA171" s="21"/>
      <c r="DB171" s="21"/>
      <c r="DC171" s="21"/>
      <c r="DD171" s="21"/>
      <c r="DE171" s="21"/>
      <c r="DF171" s="21"/>
      <c r="DG171" s="21"/>
      <c r="DH171" s="21"/>
      <c r="DI171" s="21"/>
      <c r="DJ171" s="21"/>
      <c r="DK171" s="21"/>
      <c r="DL171" s="21"/>
      <c r="DM171" s="1"/>
    </row>
    <row r="172" ht="14.25" customHeight="1">
      <c r="A172" s="1"/>
      <c r="B172" s="1"/>
      <c r="C172" s="61"/>
      <c r="D172" s="1"/>
      <c r="E172" s="35" t="str">
        <f t="shared" si="66"/>
        <v/>
      </c>
      <c r="F172" s="35" t="str">
        <f t="shared" ref="F172:O172" si="206">DN173</f>
        <v/>
      </c>
      <c r="G172" s="35" t="str">
        <f t="shared" si="206"/>
        <v/>
      </c>
      <c r="H172" s="35" t="str">
        <f t="shared" si="206"/>
        <v/>
      </c>
      <c r="I172" s="35" t="str">
        <f t="shared" si="206"/>
        <v/>
      </c>
      <c r="J172" s="35" t="str">
        <f t="shared" si="206"/>
        <v/>
      </c>
      <c r="K172" s="35" t="str">
        <f t="shared" si="206"/>
        <v/>
      </c>
      <c r="L172" s="35" t="str">
        <f t="shared" si="206"/>
        <v/>
      </c>
      <c r="M172" s="35" t="str">
        <f t="shared" si="206"/>
        <v/>
      </c>
      <c r="N172" s="35" t="str">
        <f t="shared" si="206"/>
        <v/>
      </c>
      <c r="O172" s="35" t="str">
        <f t="shared" si="206"/>
        <v/>
      </c>
      <c r="P172" s="35" t="str">
        <f t="shared" ref="P172:AK172" si="207">DX172</f>
        <v/>
      </c>
      <c r="Q172" s="35" t="str">
        <f t="shared" si="207"/>
        <v/>
      </c>
      <c r="R172" s="35" t="str">
        <f t="shared" si="207"/>
        <v/>
      </c>
      <c r="S172" s="35" t="str">
        <f t="shared" si="207"/>
        <v/>
      </c>
      <c r="T172" s="35" t="str">
        <f t="shared" si="207"/>
        <v/>
      </c>
      <c r="U172" s="35" t="str">
        <f t="shared" si="207"/>
        <v/>
      </c>
      <c r="V172" s="35" t="str">
        <f t="shared" si="207"/>
        <v/>
      </c>
      <c r="W172" s="35" t="str">
        <f t="shared" si="207"/>
        <v/>
      </c>
      <c r="X172" s="35" t="str">
        <f t="shared" si="207"/>
        <v/>
      </c>
      <c r="Y172" s="35" t="str">
        <f t="shared" si="207"/>
        <v/>
      </c>
      <c r="Z172" s="35" t="str">
        <f t="shared" si="207"/>
        <v/>
      </c>
      <c r="AA172" s="35" t="str">
        <f t="shared" si="207"/>
        <v/>
      </c>
      <c r="AB172" s="35" t="str">
        <f t="shared" si="207"/>
        <v/>
      </c>
      <c r="AC172" s="35" t="str">
        <f t="shared" si="207"/>
        <v/>
      </c>
      <c r="AD172" s="35" t="str">
        <f t="shared" si="207"/>
        <v/>
      </c>
      <c r="AE172" s="35" t="str">
        <f t="shared" si="207"/>
        <v/>
      </c>
      <c r="AF172" s="35" t="str">
        <f t="shared" si="207"/>
        <v/>
      </c>
      <c r="AG172" s="35" t="str">
        <f t="shared" si="207"/>
        <v/>
      </c>
      <c r="AH172" s="35" t="str">
        <f t="shared" si="207"/>
        <v/>
      </c>
      <c r="AI172" s="35" t="str">
        <f t="shared" si="207"/>
        <v/>
      </c>
      <c r="AJ172" s="35" t="str">
        <f t="shared" si="207"/>
        <v/>
      </c>
      <c r="AK172" s="35" t="str">
        <f t="shared" si="207"/>
        <v/>
      </c>
      <c r="AL172" s="35"/>
      <c r="AM172" s="35" t="str">
        <f t="shared" ref="AM172:AN172" si="208">ET172</f>
        <v/>
      </c>
      <c r="AN172" s="35" t="str">
        <f t="shared" si="208"/>
        <v/>
      </c>
      <c r="AO172" s="35" t="str">
        <f t="shared" ref="AO172:AU172" si="209">EW172</f>
        <v/>
      </c>
      <c r="AP172" s="35" t="str">
        <f t="shared" si="209"/>
        <v/>
      </c>
      <c r="AQ172" s="35" t="str">
        <f t="shared" si="209"/>
        <v/>
      </c>
      <c r="AR172" s="35" t="str">
        <f t="shared" si="209"/>
        <v/>
      </c>
      <c r="AS172" s="35" t="str">
        <f t="shared" si="209"/>
        <v/>
      </c>
      <c r="AT172" s="35" t="str">
        <f t="shared" si="209"/>
        <v/>
      </c>
      <c r="AU172" s="35" t="str">
        <f t="shared" si="209"/>
        <v/>
      </c>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c r="CG172" s="35"/>
      <c r="CH172" s="35"/>
      <c r="CI172" s="35"/>
      <c r="CJ172" s="35"/>
      <c r="CK172" s="35"/>
      <c r="CL172" s="35"/>
      <c r="CM172" s="35"/>
      <c r="CN172" s="35"/>
      <c r="CO172" s="35"/>
      <c r="CP172" s="35"/>
      <c r="CQ172" s="35"/>
      <c r="CR172" s="35"/>
      <c r="CS172" s="35"/>
      <c r="CT172" s="35"/>
      <c r="CU172" s="35"/>
      <c r="CV172" s="35"/>
      <c r="CW172" s="35" t="str">
        <f t="shared" ref="CW172:CY172" si="210">FD172</f>
        <v/>
      </c>
      <c r="CX172" s="35" t="str">
        <f t="shared" si="210"/>
        <v/>
      </c>
      <c r="CY172" s="35" t="str">
        <f t="shared" si="210"/>
        <v/>
      </c>
      <c r="CZ172" s="21"/>
      <c r="DA172" s="21"/>
      <c r="DB172" s="21"/>
      <c r="DC172" s="21"/>
      <c r="DD172" s="21"/>
      <c r="DE172" s="21"/>
      <c r="DF172" s="21"/>
      <c r="DG172" s="21"/>
      <c r="DH172" s="21"/>
      <c r="DI172" s="21"/>
      <c r="DJ172" s="21"/>
      <c r="DK172" s="21"/>
      <c r="DL172" s="21"/>
      <c r="DM172" s="1"/>
    </row>
    <row r="173" ht="14.25" customHeight="1">
      <c r="A173" s="1"/>
      <c r="B173" s="1"/>
      <c r="C173" s="61"/>
      <c r="D173" s="1"/>
      <c r="E173" s="35" t="str">
        <f t="shared" si="66"/>
        <v/>
      </c>
      <c r="F173" s="21"/>
      <c r="G173" s="21"/>
      <c r="H173" s="21"/>
      <c r="I173" s="21"/>
      <c r="J173" s="21"/>
      <c r="K173" s="21"/>
      <c r="L173" s="21"/>
      <c r="M173" s="21"/>
      <c r="N173" s="21"/>
      <c r="O173" s="21"/>
      <c r="P173" s="35" t="str">
        <f t="shared" ref="P173:AK173" si="211">DX173</f>
        <v/>
      </c>
      <c r="Q173" s="35" t="str">
        <f t="shared" si="211"/>
        <v/>
      </c>
      <c r="R173" s="35" t="str">
        <f t="shared" si="211"/>
        <v/>
      </c>
      <c r="S173" s="35" t="str">
        <f t="shared" si="211"/>
        <v/>
      </c>
      <c r="T173" s="35" t="str">
        <f t="shared" si="211"/>
        <v/>
      </c>
      <c r="U173" s="35" t="str">
        <f t="shared" si="211"/>
        <v/>
      </c>
      <c r="V173" s="35" t="str">
        <f t="shared" si="211"/>
        <v/>
      </c>
      <c r="W173" s="35" t="str">
        <f t="shared" si="211"/>
        <v/>
      </c>
      <c r="X173" s="35" t="str">
        <f t="shared" si="211"/>
        <v/>
      </c>
      <c r="Y173" s="35" t="str">
        <f t="shared" si="211"/>
        <v/>
      </c>
      <c r="Z173" s="35" t="str">
        <f t="shared" si="211"/>
        <v/>
      </c>
      <c r="AA173" s="35" t="str">
        <f t="shared" si="211"/>
        <v/>
      </c>
      <c r="AB173" s="35" t="str">
        <f t="shared" si="211"/>
        <v/>
      </c>
      <c r="AC173" s="35" t="str">
        <f t="shared" si="211"/>
        <v/>
      </c>
      <c r="AD173" s="35" t="str">
        <f t="shared" si="211"/>
        <v/>
      </c>
      <c r="AE173" s="35" t="str">
        <f t="shared" si="211"/>
        <v/>
      </c>
      <c r="AF173" s="35" t="str">
        <f t="shared" si="211"/>
        <v/>
      </c>
      <c r="AG173" s="35" t="str">
        <f t="shared" si="211"/>
        <v/>
      </c>
      <c r="AH173" s="35" t="str">
        <f t="shared" si="211"/>
        <v/>
      </c>
      <c r="AI173" s="35" t="str">
        <f t="shared" si="211"/>
        <v/>
      </c>
      <c r="AJ173" s="35" t="str">
        <f t="shared" si="211"/>
        <v/>
      </c>
      <c r="AK173" s="35" t="str">
        <f t="shared" si="211"/>
        <v/>
      </c>
      <c r="AL173" s="35"/>
      <c r="AM173" s="35" t="str">
        <f t="shared" ref="AM173:AN173" si="212">ET173</f>
        <v/>
      </c>
      <c r="AN173" s="35" t="str">
        <f t="shared" si="212"/>
        <v/>
      </c>
      <c r="AO173" s="35" t="str">
        <f t="shared" ref="AO173:AU173" si="213">EW173</f>
        <v/>
      </c>
      <c r="AP173" s="35" t="str">
        <f t="shared" si="213"/>
        <v/>
      </c>
      <c r="AQ173" s="35" t="str">
        <f t="shared" si="213"/>
        <v/>
      </c>
      <c r="AR173" s="35" t="str">
        <f t="shared" si="213"/>
        <v/>
      </c>
      <c r="AS173" s="35" t="str">
        <f t="shared" si="213"/>
        <v/>
      </c>
      <c r="AT173" s="35" t="str">
        <f t="shared" si="213"/>
        <v/>
      </c>
      <c r="AU173" s="35" t="str">
        <f t="shared" si="213"/>
        <v/>
      </c>
      <c r="AV173" s="35"/>
      <c r="AW173" s="35"/>
      <c r="AX173" s="35"/>
      <c r="AY173" s="35"/>
      <c r="AZ173" s="35"/>
      <c r="BA173" s="35"/>
      <c r="BB173" s="35"/>
      <c r="BC173" s="35"/>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c r="CJ173" s="35"/>
      <c r="CK173" s="35"/>
      <c r="CL173" s="35"/>
      <c r="CM173" s="35"/>
      <c r="CN173" s="35"/>
      <c r="CO173" s="35"/>
      <c r="CP173" s="35"/>
      <c r="CQ173" s="35"/>
      <c r="CR173" s="35"/>
      <c r="CS173" s="35"/>
      <c r="CT173" s="35"/>
      <c r="CU173" s="35"/>
      <c r="CV173" s="35"/>
      <c r="CW173" s="35" t="str">
        <f t="shared" ref="CW173:CY173" si="214">FD173</f>
        <v/>
      </c>
      <c r="CX173" s="35" t="str">
        <f t="shared" si="214"/>
        <v/>
      </c>
      <c r="CY173" s="35" t="str">
        <f t="shared" si="214"/>
        <v/>
      </c>
      <c r="CZ173" s="21"/>
      <c r="DA173" s="21"/>
      <c r="DB173" s="21"/>
      <c r="DC173" s="21"/>
      <c r="DD173" s="21"/>
      <c r="DE173" s="21"/>
      <c r="DF173" s="21"/>
      <c r="DG173" s="21"/>
      <c r="DH173" s="21"/>
      <c r="DI173" s="21"/>
      <c r="DJ173" s="21"/>
      <c r="DK173" s="21"/>
      <c r="DL173" s="21"/>
      <c r="DM173" s="1"/>
    </row>
    <row r="174" ht="14.25" customHeight="1">
      <c r="A174" s="1"/>
      <c r="B174" s="1"/>
      <c r="C174" s="61"/>
      <c r="D174" s="1"/>
      <c r="E174" s="35"/>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1"/>
    </row>
    <row r="175" ht="14.25" customHeight="1">
      <c r="A175" s="1"/>
      <c r="B175" s="1"/>
      <c r="C175" s="61"/>
      <c r="D175" s="1"/>
      <c r="E175" s="35"/>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1"/>
    </row>
    <row r="176" ht="14.25" customHeight="1">
      <c r="A176" s="1"/>
      <c r="B176" s="1"/>
      <c r="C176" s="61"/>
      <c r="D176" s="1"/>
      <c r="E176" s="35"/>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1"/>
    </row>
    <row r="177" ht="14.25" customHeight="1">
      <c r="A177" s="1"/>
      <c r="B177" s="1"/>
      <c r="C177" s="61"/>
      <c r="D177" s="1"/>
      <c r="E177" s="35"/>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1"/>
    </row>
    <row r="178" ht="14.25" customHeight="1">
      <c r="A178" s="1"/>
      <c r="B178" s="1"/>
      <c r="C178" s="61"/>
      <c r="D178" s="1"/>
      <c r="E178" s="35"/>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1"/>
    </row>
    <row r="179" ht="14.25" customHeight="1">
      <c r="A179" s="1"/>
      <c r="B179" s="1"/>
      <c r="C179" s="61"/>
      <c r="D179" s="1"/>
      <c r="E179" s="35"/>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1"/>
    </row>
    <row r="180" ht="14.25" customHeight="1">
      <c r="A180" s="1"/>
      <c r="B180" s="1"/>
      <c r="C180" s="61"/>
      <c r="D180" s="1"/>
      <c r="E180" s="35"/>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1"/>
    </row>
    <row r="181" ht="14.25" customHeight="1">
      <c r="A181" s="1"/>
      <c r="B181" s="1"/>
      <c r="C181" s="61"/>
      <c r="D181" s="1"/>
      <c r="E181" s="35"/>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1"/>
    </row>
    <row r="182" ht="14.25" customHeight="1">
      <c r="A182" s="1"/>
      <c r="B182" s="1"/>
      <c r="C182" s="61"/>
      <c r="D182" s="1"/>
      <c r="E182" s="35"/>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1"/>
    </row>
    <row r="183" ht="14.25" customHeight="1">
      <c r="A183" s="1"/>
      <c r="B183" s="1"/>
      <c r="C183" s="61"/>
      <c r="D183" s="1"/>
      <c r="E183" s="35"/>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1"/>
    </row>
    <row r="184" ht="14.25" customHeight="1">
      <c r="A184" s="1"/>
      <c r="B184" s="1"/>
      <c r="C184" s="61"/>
      <c r="D184" s="1"/>
      <c r="E184" s="35"/>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1"/>
    </row>
    <row r="185" ht="14.25" customHeight="1">
      <c r="A185" s="1"/>
      <c r="B185" s="1"/>
      <c r="C185" s="61"/>
      <c r="D185" s="1"/>
      <c r="E185" s="35"/>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1"/>
    </row>
    <row r="186" ht="14.25" customHeight="1">
      <c r="A186" s="1"/>
      <c r="B186" s="1"/>
      <c r="C186" s="61"/>
      <c r="D186" s="1"/>
      <c r="E186" s="35"/>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1"/>
    </row>
    <row r="187" ht="14.25" customHeight="1">
      <c r="A187" s="1"/>
      <c r="B187" s="1"/>
      <c r="C187" s="61"/>
      <c r="D187" s="1"/>
      <c r="E187" s="35"/>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1"/>
    </row>
    <row r="188" ht="14.25" customHeight="1">
      <c r="A188" s="1"/>
      <c r="B188" s="1"/>
      <c r="C188" s="61"/>
      <c r="D188" s="1"/>
      <c r="E188" s="35"/>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1"/>
    </row>
    <row r="189" ht="14.25" customHeight="1">
      <c r="A189" s="1"/>
      <c r="B189" s="1"/>
      <c r="C189" s="61"/>
      <c r="D189" s="1"/>
      <c r="E189" s="35"/>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1"/>
    </row>
    <row r="190" ht="14.25" customHeight="1">
      <c r="A190" s="1"/>
      <c r="B190" s="1"/>
      <c r="C190" s="61"/>
      <c r="D190" s="1"/>
      <c r="E190" s="35"/>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1"/>
    </row>
  </sheetData>
  <mergeCells count="1">
    <mergeCell ref="I2:AO2"/>
  </mergeCells>
  <conditionalFormatting sqref="E10:E173 F45:BA45 F57:BA57 F69:O69 F72:O172 P72:X173 Y72:AG73 AH72:AH173 AI72:AI73 AJ72:AJ173 AK72:AO73 AP72:AQ173 AR72:BD73 AB76:AB173 Y77:AA78 AC77:AG78 AI77:AI78 AK77:AO78 AR77:BA78 Y80:AA80 AC80:AG80 AI80 AK80:AO80 AR80:BD80 Y82:AA82 AC82:AG82 AI82 AK82:AO82 AR82:BD82 BE89:BE173 CH89:CY173 Y92:AA92 AC92:AG92 AI92 AK92:AO92 AR92:BD92 AA96:AA114 AO96:AO114 Y101:Z102 AC101:AG102 AI101:AI102 AK101:AN102 AR101:AX102 AY101:AY114 AZ101:BA102 Y104:Z104 AC104:AG104 AI104 AK104:AN104 AR104:AX104 AZ104:BA104 BG108:BG173 AI109 BB110:BD173 BF110:BF173 BH110:CG173 AI114 AA131:AA173 AO131:AO173 AY136:AY173 AI142:AI173 Y143:Z173 AC143:AG173 AK143:AN173 AR143:AX173 AZ143:BA173">
    <cfRule type="cellIs" dxfId="1" priority="1" operator="greaterThan">
      <formula>49.99</formula>
    </cfRule>
  </conditionalFormatting>
  <printOptions/>
  <pageMargins bottom="0.5" footer="0.0" header="0.0" left="0.5" right="0.5" top="0.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48DD4"/>
    <pageSetUpPr/>
  </sheetPr>
  <sheetViews>
    <sheetView workbookViewId="0"/>
  </sheetViews>
  <sheetFormatPr customHeight="1" defaultColWidth="14.43" defaultRowHeight="15.0"/>
  <cols>
    <col customWidth="1" min="1" max="1" width="3.0"/>
    <col customWidth="1" min="2" max="2" width="24.71"/>
    <col customWidth="1" min="3" max="3" width="3.71"/>
    <col customWidth="1" min="4" max="4" width="7.14"/>
    <col customWidth="1" min="5" max="16" width="3.71"/>
    <col customWidth="1" min="17" max="17" width="6.71"/>
    <col customWidth="1" min="18" max="18" width="14.43"/>
    <col customWidth="1" min="19" max="19" width="19.14"/>
    <col customWidth="1" min="20" max="20" width="1.57"/>
    <col customWidth="1" min="21" max="26" width="5.71"/>
  </cols>
  <sheetData>
    <row r="1" ht="14.25" customHeight="1">
      <c r="A1" s="61"/>
      <c r="B1" s="1" t="s">
        <v>94</v>
      </c>
      <c r="C1" s="1"/>
      <c r="D1" s="21"/>
      <c r="E1" s="1"/>
      <c r="F1" s="1"/>
      <c r="G1" s="1"/>
      <c r="H1" s="1"/>
      <c r="I1" s="1"/>
      <c r="J1" s="1"/>
      <c r="K1" s="1"/>
      <c r="L1" s="1"/>
      <c r="M1" s="1"/>
      <c r="N1" s="1"/>
      <c r="O1" s="1"/>
      <c r="P1" s="1"/>
      <c r="Q1" s="1"/>
      <c r="R1" s="126"/>
      <c r="S1" s="1"/>
      <c r="T1" s="61"/>
      <c r="U1" s="1"/>
      <c r="V1" s="1"/>
      <c r="W1" s="1"/>
      <c r="X1" s="1"/>
      <c r="Y1" s="1"/>
      <c r="Z1" s="1"/>
    </row>
    <row r="2" ht="14.25" customHeight="1">
      <c r="A2" s="61"/>
      <c r="B2" s="1" t="s">
        <v>101</v>
      </c>
      <c r="C2" s="1"/>
      <c r="D2" s="21"/>
      <c r="E2" s="1"/>
      <c r="F2" s="1"/>
      <c r="G2" s="1"/>
      <c r="H2" s="1"/>
      <c r="I2" s="1"/>
      <c r="J2" s="1"/>
      <c r="K2" s="1"/>
      <c r="L2" s="1"/>
      <c r="M2" s="1"/>
      <c r="N2" s="1"/>
      <c r="O2" s="1"/>
      <c r="P2" s="1"/>
      <c r="Q2" s="1"/>
      <c r="R2" s="126"/>
      <c r="S2" s="1"/>
      <c r="T2" s="61"/>
      <c r="U2" s="1"/>
      <c r="V2" s="1"/>
      <c r="W2" s="1"/>
      <c r="X2" s="1"/>
      <c r="Y2" s="1"/>
      <c r="Z2" s="1"/>
    </row>
    <row r="3" ht="14.25" customHeight="1">
      <c r="A3" s="61"/>
      <c r="B3" s="1" t="s">
        <v>531</v>
      </c>
      <c r="C3" s="1"/>
      <c r="D3" s="21"/>
      <c r="E3" s="1"/>
      <c r="F3" s="1"/>
      <c r="G3" s="1"/>
      <c r="H3" s="1"/>
      <c r="I3" s="1"/>
      <c r="J3" s="1"/>
      <c r="K3" s="1"/>
      <c r="L3" s="1"/>
      <c r="M3" s="1"/>
      <c r="N3" s="1"/>
      <c r="O3" s="1"/>
      <c r="P3" s="1"/>
      <c r="Q3" s="1"/>
      <c r="R3" s="126"/>
      <c r="S3" s="1"/>
      <c r="T3" s="61"/>
      <c r="U3" s="1"/>
      <c r="V3" s="1"/>
      <c r="W3" s="1"/>
      <c r="X3" s="1"/>
      <c r="Y3" s="1"/>
      <c r="Z3" s="1"/>
    </row>
    <row r="4" ht="110.25" customHeight="1">
      <c r="A4" s="61"/>
      <c r="B4" s="127" t="s">
        <v>532</v>
      </c>
      <c r="C4" s="128"/>
      <c r="D4" s="128"/>
      <c r="E4" s="128"/>
      <c r="F4" s="128"/>
      <c r="G4" s="128"/>
      <c r="H4" s="128"/>
      <c r="I4" s="128"/>
      <c r="J4" s="128"/>
      <c r="K4" s="128"/>
      <c r="L4" s="128"/>
      <c r="M4" s="128"/>
      <c r="N4" s="128"/>
      <c r="O4" s="128"/>
      <c r="P4" s="128"/>
      <c r="Q4" s="128"/>
      <c r="R4" s="128"/>
      <c r="S4" s="129"/>
      <c r="T4" s="61"/>
      <c r="U4" s="1"/>
      <c r="V4" s="1"/>
      <c r="W4" s="1"/>
      <c r="X4" s="1"/>
      <c r="Y4" s="1"/>
      <c r="Z4" s="1"/>
    </row>
    <row r="5" ht="14.25" customHeight="1">
      <c r="A5" s="61"/>
      <c r="B5" s="1"/>
      <c r="C5" s="1"/>
      <c r="D5" s="21"/>
      <c r="E5" s="1"/>
      <c r="F5" s="1"/>
      <c r="G5" s="1"/>
      <c r="H5" s="1"/>
      <c r="I5" s="1"/>
      <c r="J5" s="1"/>
      <c r="K5" s="1"/>
      <c r="L5" s="1"/>
      <c r="M5" s="1"/>
      <c r="N5" s="1"/>
      <c r="O5" s="1"/>
      <c r="P5" s="1"/>
      <c r="Q5" s="1"/>
      <c r="R5" s="126"/>
      <c r="S5" s="1"/>
      <c r="T5" s="61"/>
      <c r="U5" s="1"/>
      <c r="V5" s="1"/>
      <c r="W5" s="1"/>
      <c r="X5" s="1"/>
      <c r="Y5" s="1"/>
      <c r="Z5" s="1"/>
    </row>
    <row r="6" ht="14.25" customHeight="1">
      <c r="A6" s="61"/>
      <c r="B6" s="45" t="s">
        <v>158</v>
      </c>
      <c r="C6" s="45"/>
      <c r="D6" s="86"/>
      <c r="E6" s="45"/>
      <c r="F6" s="45"/>
      <c r="G6" s="45"/>
      <c r="H6" s="45"/>
      <c r="I6" s="45"/>
      <c r="J6" s="45"/>
      <c r="K6" s="45"/>
      <c r="L6" s="45"/>
      <c r="M6" s="45"/>
      <c r="N6" s="45"/>
      <c r="O6" s="45"/>
      <c r="P6" s="45"/>
      <c r="Q6" s="45"/>
      <c r="R6" s="130"/>
      <c r="S6" s="45"/>
      <c r="T6" s="45"/>
      <c r="U6" s="61"/>
      <c r="V6" s="61"/>
      <c r="W6" s="61"/>
      <c r="X6" s="61"/>
      <c r="Y6" s="61"/>
      <c r="Z6" s="61"/>
    </row>
    <row r="7" ht="201.75" customHeight="1">
      <c r="A7" s="131"/>
      <c r="B7" s="92" t="s">
        <v>533</v>
      </c>
      <c r="C7" s="132" t="s">
        <v>534</v>
      </c>
      <c r="D7" s="102" t="s">
        <v>535</v>
      </c>
      <c r="E7" s="132" t="s">
        <v>536</v>
      </c>
      <c r="F7" s="132" t="s">
        <v>537</v>
      </c>
      <c r="G7" s="132" t="s">
        <v>538</v>
      </c>
      <c r="H7" s="132" t="s">
        <v>539</v>
      </c>
      <c r="I7" s="132" t="s">
        <v>540</v>
      </c>
      <c r="J7" s="132" t="s">
        <v>541</v>
      </c>
      <c r="K7" s="132" t="s">
        <v>542</v>
      </c>
      <c r="L7" s="132" t="s">
        <v>543</v>
      </c>
      <c r="M7" s="132" t="s">
        <v>544</v>
      </c>
      <c r="N7" s="132" t="s">
        <v>545</v>
      </c>
      <c r="O7" s="132" t="s">
        <v>546</v>
      </c>
      <c r="P7" s="132" t="s">
        <v>547</v>
      </c>
      <c r="Q7" s="132" t="s">
        <v>548</v>
      </c>
      <c r="R7" s="133" t="s">
        <v>549</v>
      </c>
      <c r="S7" s="92" t="s">
        <v>550</v>
      </c>
      <c r="T7" s="94"/>
      <c r="U7" s="91"/>
      <c r="V7" s="91"/>
      <c r="W7" s="91"/>
      <c r="X7" s="91"/>
      <c r="Y7" s="91"/>
      <c r="Z7" s="91"/>
    </row>
    <row r="8" ht="5.25" customHeight="1">
      <c r="A8" s="134"/>
      <c r="B8" s="106"/>
      <c r="C8" s="106"/>
      <c r="D8" s="135"/>
      <c r="E8" s="106"/>
      <c r="F8" s="106"/>
      <c r="G8" s="106"/>
      <c r="H8" s="106"/>
      <c r="I8" s="106"/>
      <c r="J8" s="106"/>
      <c r="K8" s="106"/>
      <c r="L8" s="106"/>
      <c r="M8" s="106"/>
      <c r="N8" s="106"/>
      <c r="O8" s="106"/>
      <c r="P8" s="106"/>
      <c r="Q8" s="106"/>
      <c r="R8" s="136"/>
      <c r="S8" s="106"/>
      <c r="T8" s="137"/>
      <c r="U8" s="104"/>
      <c r="V8" s="104"/>
      <c r="W8" s="104"/>
      <c r="X8" s="104"/>
      <c r="Y8" s="104"/>
      <c r="Z8" s="104"/>
    </row>
    <row r="9" ht="14.25" customHeight="1">
      <c r="A9" s="138"/>
      <c r="B9" s="139" t="s">
        <v>551</v>
      </c>
      <c r="C9" s="140" t="s">
        <v>552</v>
      </c>
      <c r="D9" s="141">
        <v>200.0</v>
      </c>
      <c r="E9" s="142">
        <v>4.0</v>
      </c>
      <c r="F9" s="139">
        <v>5.0</v>
      </c>
      <c r="G9" s="139">
        <v>6.0</v>
      </c>
      <c r="H9" s="139">
        <v>6.0</v>
      </c>
      <c r="I9" s="139">
        <v>2.0</v>
      </c>
      <c r="J9" s="139">
        <v>1.0</v>
      </c>
      <c r="K9" s="139">
        <v>2.0</v>
      </c>
      <c r="L9" s="139">
        <v>2.0</v>
      </c>
      <c r="M9" s="139">
        <v>1.0</v>
      </c>
      <c r="N9" s="139" t="s">
        <v>552</v>
      </c>
      <c r="O9" s="139" t="s">
        <v>552</v>
      </c>
      <c r="P9" s="139" t="s">
        <v>552</v>
      </c>
      <c r="Q9" s="143">
        <v>100.0</v>
      </c>
      <c r="R9" s="144" t="s">
        <v>553</v>
      </c>
      <c r="S9" s="139"/>
      <c r="T9" s="94"/>
      <c r="U9" s="145"/>
      <c r="V9" s="145"/>
      <c r="W9" s="145"/>
      <c r="X9" s="145"/>
      <c r="Y9" s="145"/>
      <c r="Z9" s="145"/>
    </row>
    <row r="10" ht="14.25" customHeight="1">
      <c r="A10" s="138"/>
      <c r="B10" s="146" t="s">
        <v>554</v>
      </c>
      <c r="C10" s="147" t="s">
        <v>552</v>
      </c>
      <c r="D10" s="148">
        <v>150.0</v>
      </c>
      <c r="E10" s="149">
        <v>4.0</v>
      </c>
      <c r="F10" s="146">
        <v>4.0</v>
      </c>
      <c r="G10" s="146">
        <v>5.0</v>
      </c>
      <c r="H10" s="146">
        <v>5.0</v>
      </c>
      <c r="I10" s="146">
        <v>2.0</v>
      </c>
      <c r="J10" s="146">
        <v>1.0</v>
      </c>
      <c r="K10" s="146">
        <v>2.0</v>
      </c>
      <c r="L10" s="146">
        <v>2.0</v>
      </c>
      <c r="M10" s="146">
        <v>1.0</v>
      </c>
      <c r="N10" s="146" t="s">
        <v>552</v>
      </c>
      <c r="O10" s="146" t="s">
        <v>552</v>
      </c>
      <c r="P10" s="146" t="s">
        <v>552</v>
      </c>
      <c r="Q10" s="150">
        <v>50.0</v>
      </c>
      <c r="R10" s="151" t="s">
        <v>555</v>
      </c>
      <c r="S10" s="146"/>
      <c r="T10" s="94"/>
      <c r="U10" s="152"/>
      <c r="V10" s="152"/>
      <c r="W10" s="152"/>
      <c r="X10" s="152"/>
      <c r="Y10" s="152"/>
      <c r="Z10" s="152"/>
    </row>
    <row r="11" ht="14.25" customHeight="1">
      <c r="A11" s="138"/>
      <c r="B11" s="153" t="s">
        <v>556</v>
      </c>
      <c r="C11" s="154" t="s">
        <v>552</v>
      </c>
      <c r="D11" s="155">
        <v>100.0</v>
      </c>
      <c r="E11" s="156">
        <v>2.0</v>
      </c>
      <c r="F11" s="153">
        <v>3.0</v>
      </c>
      <c r="G11" s="153">
        <v>4.0</v>
      </c>
      <c r="H11" s="153">
        <v>4.0</v>
      </c>
      <c r="I11" s="153">
        <v>1.0</v>
      </c>
      <c r="J11" s="153">
        <v>0.0</v>
      </c>
      <c r="K11" s="153">
        <v>1.0</v>
      </c>
      <c r="L11" s="153">
        <v>1.0</v>
      </c>
      <c r="M11" s="153">
        <v>0.0</v>
      </c>
      <c r="N11" s="153" t="s">
        <v>552</v>
      </c>
      <c r="O11" s="153">
        <v>0.0</v>
      </c>
      <c r="P11" s="153">
        <v>0.0</v>
      </c>
      <c r="Q11" s="157">
        <v>20.0</v>
      </c>
      <c r="R11" s="158" t="s">
        <v>557</v>
      </c>
      <c r="S11" s="153"/>
      <c r="T11" s="94"/>
      <c r="U11" s="159"/>
      <c r="V11" s="159"/>
      <c r="W11" s="159"/>
      <c r="X11" s="159"/>
      <c r="Y11" s="159"/>
      <c r="Z11" s="159"/>
    </row>
    <row r="12" ht="14.25" customHeight="1">
      <c r="A12" s="138"/>
      <c r="B12" s="160" t="s">
        <v>558</v>
      </c>
      <c r="C12" s="161" t="s">
        <v>552</v>
      </c>
      <c r="D12" s="162">
        <v>50.0</v>
      </c>
      <c r="E12" s="163">
        <v>2.0</v>
      </c>
      <c r="F12" s="164">
        <v>2.0</v>
      </c>
      <c r="G12" s="164">
        <v>3.0</v>
      </c>
      <c r="H12" s="164">
        <v>4.0</v>
      </c>
      <c r="I12" s="164">
        <v>1.0</v>
      </c>
      <c r="J12" s="164">
        <v>0.0</v>
      </c>
      <c r="K12" s="164">
        <v>1.0</v>
      </c>
      <c r="L12" s="164">
        <v>1.0</v>
      </c>
      <c r="M12" s="164">
        <v>0.0</v>
      </c>
      <c r="N12" s="164" t="s">
        <v>552</v>
      </c>
      <c r="O12" s="164">
        <v>0.0</v>
      </c>
      <c r="P12" s="164">
        <v>0.0</v>
      </c>
      <c r="Q12" s="165">
        <v>3.0</v>
      </c>
      <c r="R12" s="166" t="s">
        <v>559</v>
      </c>
      <c r="S12" s="160"/>
      <c r="T12" s="94"/>
      <c r="U12" s="167"/>
      <c r="V12" s="167"/>
      <c r="W12" s="167"/>
      <c r="X12" s="167"/>
      <c r="Y12" s="167"/>
      <c r="Z12" s="167"/>
    </row>
    <row r="13" ht="14.25" customHeight="1">
      <c r="A13" s="61">
        <f>1+A8</f>
        <v>1</v>
      </c>
      <c r="B13" s="168" t="str">
        <f>IF('Service Record'!B10="","",'Service Record'!B10)</f>
        <v>Aceves Esteban</v>
      </c>
      <c r="C13" s="168" t="str">
        <f>IF('Service Record'!D10="","",'Service Record'!D10)</f>
        <v>Yes</v>
      </c>
      <c r="D13" s="169">
        <f>IF('Service Record'!E10="","",'Service Record'!E10)</f>
        <v>39</v>
      </c>
      <c r="E13" s="170">
        <v>1.0</v>
      </c>
      <c r="F13" s="170">
        <v>0.0</v>
      </c>
      <c r="G13" s="170">
        <v>1.0</v>
      </c>
      <c r="H13" s="170">
        <v>2.0</v>
      </c>
      <c r="I13" s="170">
        <v>0.0</v>
      </c>
      <c r="J13" s="170">
        <v>0.0</v>
      </c>
      <c r="K13" s="170">
        <v>0.0</v>
      </c>
      <c r="L13" s="170">
        <v>1.0</v>
      </c>
      <c r="M13" s="170">
        <v>0.0</v>
      </c>
      <c r="N13" s="170">
        <v>0.0</v>
      </c>
      <c r="O13" s="171">
        <v>0.0</v>
      </c>
      <c r="P13" s="172">
        <v>0.0</v>
      </c>
      <c r="Q13" s="172">
        <v>0.0</v>
      </c>
      <c r="R13" s="173"/>
      <c r="S13" s="168"/>
      <c r="T13" s="94"/>
      <c r="U13" s="1"/>
      <c r="V13" s="1"/>
      <c r="W13" s="1"/>
      <c r="X13" s="1"/>
      <c r="Y13" s="1"/>
      <c r="Z13" s="1"/>
    </row>
    <row r="14" ht="14.25" customHeight="1">
      <c r="A14" s="61">
        <f t="shared" ref="A14:A118" si="1">1+A13</f>
        <v>2</v>
      </c>
      <c r="B14" s="168" t="str">
        <f>IF('Service Record'!B11="","",'Service Record'!B11)</f>
        <v>Angulo Sergio</v>
      </c>
      <c r="C14" s="168" t="str">
        <f>IF('Service Record'!D11="","",'Service Record'!D11)</f>
        <v>Yes</v>
      </c>
      <c r="D14" s="169">
        <f>IF('Service Record'!E11="","",'Service Record'!E11)</f>
        <v>0</v>
      </c>
      <c r="E14" s="170">
        <v>0.0</v>
      </c>
      <c r="F14" s="170">
        <v>0.0</v>
      </c>
      <c r="G14" s="170">
        <v>0.0</v>
      </c>
      <c r="H14" s="170">
        <v>0.0</v>
      </c>
      <c r="I14" s="170">
        <v>0.0</v>
      </c>
      <c r="J14" s="170">
        <v>0.0</v>
      </c>
      <c r="K14" s="170">
        <v>0.0</v>
      </c>
      <c r="L14" s="170">
        <v>0.0</v>
      </c>
      <c r="M14" s="170">
        <v>0.0</v>
      </c>
      <c r="N14" s="170">
        <v>0.0</v>
      </c>
      <c r="O14" s="174">
        <v>0.0</v>
      </c>
      <c r="P14" s="175">
        <v>0.0</v>
      </c>
      <c r="Q14" s="175">
        <v>0.0</v>
      </c>
      <c r="R14" s="173"/>
      <c r="S14" s="168"/>
      <c r="T14" s="61"/>
      <c r="U14" s="1"/>
      <c r="V14" s="1"/>
      <c r="W14" s="1"/>
      <c r="X14" s="1"/>
      <c r="Y14" s="1"/>
      <c r="Z14" s="1"/>
    </row>
    <row r="15" ht="14.25" customHeight="1">
      <c r="A15" s="61">
        <f t="shared" si="1"/>
        <v>3</v>
      </c>
      <c r="B15" s="168" t="str">
        <f>IF('Service Record'!B12="","",'Service Record'!B12)</f>
        <v>Arellano Jane Colline</v>
      </c>
      <c r="C15" s="168" t="str">
        <f>IF('Service Record'!D12="","",'Service Record'!D12)</f>
        <v>Yes</v>
      </c>
      <c r="D15" s="169">
        <f>IF('Service Record'!E12="","",'Service Record'!E12)</f>
        <v>23.5</v>
      </c>
      <c r="E15" s="170">
        <v>0.0</v>
      </c>
      <c r="F15" s="170">
        <v>0.0</v>
      </c>
      <c r="G15" s="170">
        <v>0.0</v>
      </c>
      <c r="H15" s="170">
        <v>0.0</v>
      </c>
      <c r="I15" s="170">
        <v>0.0</v>
      </c>
      <c r="J15" s="170">
        <v>0.0</v>
      </c>
      <c r="K15" s="170">
        <v>0.0</v>
      </c>
      <c r="L15" s="170">
        <v>1.0</v>
      </c>
      <c r="M15" s="170">
        <v>0.0</v>
      </c>
      <c r="N15" s="170">
        <v>0.0</v>
      </c>
      <c r="O15" s="174">
        <v>0.0</v>
      </c>
      <c r="P15" s="175">
        <v>0.0</v>
      </c>
      <c r="Q15" s="175">
        <v>0.0</v>
      </c>
      <c r="R15" s="173"/>
      <c r="S15" s="168"/>
      <c r="T15" s="61"/>
      <c r="U15" s="1"/>
      <c r="V15" s="1"/>
      <c r="W15" s="1"/>
      <c r="X15" s="1"/>
      <c r="Y15" s="1"/>
      <c r="Z15" s="1"/>
    </row>
    <row r="16" ht="14.25" customHeight="1">
      <c r="A16" s="61">
        <f t="shared" si="1"/>
        <v>4</v>
      </c>
      <c r="B16" s="168" t="str">
        <f>IF('Service Record'!B13="","",'Service Record'!B13)</f>
        <v>Arellano-Escobar Lizbeth</v>
      </c>
      <c r="C16" s="168" t="str">
        <f>IF('Service Record'!D13="","",'Service Record'!D13)</f>
        <v>Yes</v>
      </c>
      <c r="D16" s="169">
        <f>IF('Service Record'!E13="","",'Service Record'!E13)</f>
        <v>0</v>
      </c>
      <c r="E16" s="170">
        <v>0.0</v>
      </c>
      <c r="F16" s="170">
        <v>0.0</v>
      </c>
      <c r="G16" s="170">
        <v>0.0</v>
      </c>
      <c r="H16" s="170">
        <v>0.0</v>
      </c>
      <c r="I16" s="170">
        <v>0.0</v>
      </c>
      <c r="J16" s="170">
        <v>0.0</v>
      </c>
      <c r="K16" s="170">
        <v>0.0</v>
      </c>
      <c r="L16" s="170">
        <v>0.0</v>
      </c>
      <c r="M16" s="170">
        <v>0.0</v>
      </c>
      <c r="N16" s="170">
        <v>0.0</v>
      </c>
      <c r="O16" s="170">
        <v>0.0</v>
      </c>
      <c r="P16" s="170">
        <v>0.0</v>
      </c>
      <c r="Q16" s="170">
        <v>0.0</v>
      </c>
      <c r="R16" s="173"/>
      <c r="S16" s="168"/>
      <c r="T16" s="61"/>
      <c r="U16" s="1"/>
      <c r="V16" s="1"/>
      <c r="W16" s="1"/>
      <c r="X16" s="1"/>
      <c r="Y16" s="1"/>
      <c r="Z16" s="1"/>
    </row>
    <row r="17" ht="14.25" customHeight="1">
      <c r="A17" s="61">
        <f t="shared" si="1"/>
        <v>5</v>
      </c>
      <c r="B17" s="168" t="str">
        <f>IF('Service Record'!B14="","",'Service Record'!B14)</f>
        <v>Auyeung Kristy</v>
      </c>
      <c r="C17" s="168" t="str">
        <f>IF('Service Record'!D14="","",'Service Record'!D14)</f>
        <v>Yes</v>
      </c>
      <c r="D17" s="169">
        <f>IF('Service Record'!E14="","",'Service Record'!E14)</f>
        <v>4</v>
      </c>
      <c r="E17" s="170">
        <v>0.0</v>
      </c>
      <c r="F17" s="170">
        <v>0.0</v>
      </c>
      <c r="G17" s="170">
        <v>0.0</v>
      </c>
      <c r="H17" s="170">
        <v>0.0</v>
      </c>
      <c r="I17" s="170">
        <v>0.0</v>
      </c>
      <c r="J17" s="170">
        <v>0.0</v>
      </c>
      <c r="K17" s="170">
        <v>0.0</v>
      </c>
      <c r="L17" s="170">
        <v>0.0</v>
      </c>
      <c r="M17" s="170">
        <v>0.0</v>
      </c>
      <c r="N17" s="170">
        <v>0.0</v>
      </c>
      <c r="O17" s="174">
        <v>0.0</v>
      </c>
      <c r="P17" s="175">
        <v>0.0</v>
      </c>
      <c r="Q17" s="175">
        <v>0.0</v>
      </c>
      <c r="R17" s="173"/>
      <c r="S17" s="168"/>
      <c r="T17" s="61"/>
      <c r="U17" s="1"/>
      <c r="V17" s="1"/>
      <c r="W17" s="1"/>
      <c r="X17" s="1"/>
      <c r="Y17" s="1"/>
      <c r="Z17" s="1"/>
    </row>
    <row r="18" ht="14.25" customHeight="1">
      <c r="A18" s="61">
        <f t="shared" si="1"/>
        <v>6</v>
      </c>
      <c r="B18" s="168" t="str">
        <f>IF('Service Record'!B15="","",'Service Record'!B15)</f>
        <v>Basuel Divine Joy</v>
      </c>
      <c r="C18" s="168" t="str">
        <f>IF('Service Record'!D15="","",'Service Record'!D15)</f>
        <v>Yes</v>
      </c>
      <c r="D18" s="169">
        <f>IF('Service Record'!E15="","",'Service Record'!E15)</f>
        <v>8</v>
      </c>
      <c r="E18" s="170">
        <v>0.0</v>
      </c>
      <c r="F18" s="170">
        <v>0.0</v>
      </c>
      <c r="G18" s="170">
        <v>0.0</v>
      </c>
      <c r="H18" s="170">
        <v>0.0</v>
      </c>
      <c r="I18" s="170">
        <v>0.0</v>
      </c>
      <c r="J18" s="170">
        <v>0.0</v>
      </c>
      <c r="K18" s="170">
        <v>0.0</v>
      </c>
      <c r="L18" s="170">
        <v>0.0</v>
      </c>
      <c r="M18" s="170">
        <v>0.0</v>
      </c>
      <c r="N18" s="170">
        <v>0.0</v>
      </c>
      <c r="O18" s="174">
        <v>0.0</v>
      </c>
      <c r="P18" s="175">
        <v>0.0</v>
      </c>
      <c r="Q18" s="175">
        <v>0.0</v>
      </c>
      <c r="R18" s="173"/>
      <c r="S18" s="168"/>
      <c r="T18" s="61"/>
      <c r="U18" s="1"/>
      <c r="V18" s="1"/>
      <c r="W18" s="1"/>
      <c r="X18" s="1"/>
      <c r="Y18" s="1"/>
      <c r="Z18" s="1"/>
    </row>
    <row r="19" ht="14.25" customHeight="1">
      <c r="A19" s="61">
        <f t="shared" si="1"/>
        <v>7</v>
      </c>
      <c r="B19" s="168" t="str">
        <f>IF('Service Record'!B16="","",'Service Record'!B16)</f>
        <v>Berber Anthoni</v>
      </c>
      <c r="C19" s="168" t="str">
        <f>IF('Service Record'!D16="","",'Service Record'!D16)</f>
        <v>Yes</v>
      </c>
      <c r="D19" s="169">
        <f>IF('Service Record'!E16="","",'Service Record'!E16)</f>
        <v>6</v>
      </c>
      <c r="E19" s="170">
        <v>0.0</v>
      </c>
      <c r="F19" s="170">
        <v>0.0</v>
      </c>
      <c r="G19" s="170">
        <v>0.0</v>
      </c>
      <c r="H19" s="170">
        <v>0.0</v>
      </c>
      <c r="I19" s="170">
        <v>0.0</v>
      </c>
      <c r="J19" s="170">
        <v>0.0</v>
      </c>
      <c r="K19" s="170">
        <v>0.0</v>
      </c>
      <c r="L19" s="170">
        <v>0.0</v>
      </c>
      <c r="M19" s="170">
        <v>0.0</v>
      </c>
      <c r="N19" s="170">
        <v>0.0</v>
      </c>
      <c r="O19" s="170">
        <v>0.0</v>
      </c>
      <c r="P19" s="170">
        <v>0.0</v>
      </c>
      <c r="Q19" s="170">
        <v>0.0</v>
      </c>
      <c r="R19" s="173"/>
      <c r="S19" s="168"/>
      <c r="T19" s="61"/>
      <c r="U19" s="1"/>
      <c r="V19" s="1"/>
      <c r="W19" s="1"/>
      <c r="X19" s="1"/>
      <c r="Y19" s="1"/>
      <c r="Z19" s="1"/>
    </row>
    <row r="20" ht="14.25" customHeight="1">
      <c r="A20" s="61">
        <f t="shared" si="1"/>
        <v>8</v>
      </c>
      <c r="B20" s="168" t="str">
        <f>IF('Service Record'!B17="","",'Service Record'!B17)</f>
        <v>Bharadwaj Prantik</v>
      </c>
      <c r="C20" s="168" t="str">
        <f>IF('Service Record'!D17="","",'Service Record'!D17)</f>
        <v>Yes</v>
      </c>
      <c r="D20" s="169">
        <f>IF('Service Record'!E17="","",'Service Record'!E17)</f>
        <v>30</v>
      </c>
      <c r="E20" s="170">
        <v>2.0</v>
      </c>
      <c r="F20" s="170">
        <v>1.0</v>
      </c>
      <c r="G20" s="170">
        <v>1.0</v>
      </c>
      <c r="H20" s="170">
        <v>4.0</v>
      </c>
      <c r="I20" s="170">
        <v>0.0</v>
      </c>
      <c r="J20" s="170">
        <v>0.0</v>
      </c>
      <c r="K20" s="170">
        <v>0.0</v>
      </c>
      <c r="L20" s="170">
        <v>1.0</v>
      </c>
      <c r="M20" s="170">
        <v>0.0</v>
      </c>
      <c r="N20" s="170">
        <v>0.0</v>
      </c>
      <c r="O20" s="174">
        <v>0.0</v>
      </c>
      <c r="P20" s="175">
        <v>0.0</v>
      </c>
      <c r="Q20" s="175">
        <v>0.0</v>
      </c>
      <c r="R20" s="173"/>
      <c r="S20" s="168"/>
      <c r="T20" s="61"/>
      <c r="U20" s="1"/>
      <c r="V20" s="1"/>
      <c r="W20" s="1"/>
      <c r="X20" s="1"/>
      <c r="Y20" s="1"/>
      <c r="Z20" s="1"/>
    </row>
    <row r="21" ht="14.25" customHeight="1">
      <c r="A21" s="61">
        <f t="shared" si="1"/>
        <v>9</v>
      </c>
      <c r="B21" s="168" t="str">
        <f>IF('Service Record'!B18="","",'Service Record'!B18)</f>
        <v>Bongcaron Mikaela</v>
      </c>
      <c r="C21" s="168" t="str">
        <f>IF('Service Record'!D18="","",'Service Record'!D18)</f>
        <v>Yes</v>
      </c>
      <c r="D21" s="169">
        <f>IF('Service Record'!E18="","",'Service Record'!E18)</f>
        <v>25.5</v>
      </c>
      <c r="E21" s="170">
        <v>0.0</v>
      </c>
      <c r="F21" s="170">
        <v>0.0</v>
      </c>
      <c r="G21" s="170">
        <v>0.0</v>
      </c>
      <c r="H21" s="170">
        <v>0.0</v>
      </c>
      <c r="I21" s="170">
        <v>0.0</v>
      </c>
      <c r="J21" s="170">
        <v>0.0</v>
      </c>
      <c r="K21" s="170">
        <v>0.0</v>
      </c>
      <c r="L21" s="170">
        <v>0.0</v>
      </c>
      <c r="M21" s="170">
        <v>0.0</v>
      </c>
      <c r="N21" s="170">
        <v>0.0</v>
      </c>
      <c r="O21" s="174">
        <v>0.0</v>
      </c>
      <c r="P21" s="175">
        <v>0.0</v>
      </c>
      <c r="Q21" s="175">
        <v>0.0</v>
      </c>
      <c r="R21" s="173"/>
      <c r="S21" s="168"/>
      <c r="T21" s="61"/>
      <c r="U21" s="1"/>
      <c r="V21" s="1"/>
      <c r="W21" s="1"/>
      <c r="X21" s="1"/>
      <c r="Y21" s="1"/>
      <c r="Z21" s="1"/>
    </row>
    <row r="22" ht="14.25" customHeight="1">
      <c r="A22" s="61">
        <f t="shared" si="1"/>
        <v>10</v>
      </c>
      <c r="B22" s="168" t="str">
        <f>IF('Service Record'!B19="","",'Service Record'!B19)</f>
        <v>Caluza Nathalia</v>
      </c>
      <c r="C22" s="168" t="str">
        <f>IF('Service Record'!D19="","",'Service Record'!D19)</f>
        <v>Yes</v>
      </c>
      <c r="D22" s="169">
        <f>IF('Service Record'!E19="","",'Service Record'!E19)</f>
        <v>26.5</v>
      </c>
      <c r="E22" s="170">
        <v>0.0</v>
      </c>
      <c r="F22" s="170">
        <v>0.0</v>
      </c>
      <c r="G22" s="170">
        <v>0.0</v>
      </c>
      <c r="H22" s="170">
        <v>0.0</v>
      </c>
      <c r="I22" s="170">
        <v>0.0</v>
      </c>
      <c r="J22" s="170">
        <v>0.0</v>
      </c>
      <c r="K22" s="170">
        <v>0.0</v>
      </c>
      <c r="L22" s="170">
        <v>0.0</v>
      </c>
      <c r="M22" s="170">
        <v>0.0</v>
      </c>
      <c r="N22" s="170">
        <v>0.0</v>
      </c>
      <c r="O22" s="174">
        <v>0.0</v>
      </c>
      <c r="P22" s="175">
        <v>0.0</v>
      </c>
      <c r="Q22" s="175">
        <v>0.0</v>
      </c>
      <c r="R22" s="173"/>
      <c r="S22" s="168"/>
      <c r="T22" s="61"/>
      <c r="U22" s="1"/>
      <c r="V22" s="1"/>
      <c r="W22" s="1"/>
      <c r="X22" s="1"/>
      <c r="Y22" s="1"/>
      <c r="Z22" s="1"/>
    </row>
    <row r="23" ht="14.25" customHeight="1">
      <c r="A23" s="61">
        <f t="shared" si="1"/>
        <v>11</v>
      </c>
      <c r="B23" s="168" t="str">
        <f>IF('Service Record'!B20="","",'Service Record'!B20)</f>
        <v>Caslib Kenneth</v>
      </c>
      <c r="C23" s="168" t="str">
        <f>IF('Service Record'!D20="","",'Service Record'!D20)</f>
        <v>Yes</v>
      </c>
      <c r="D23" s="169">
        <f>IF('Service Record'!E20="","",'Service Record'!E20)</f>
        <v>13.5</v>
      </c>
      <c r="E23" s="170">
        <v>0.0</v>
      </c>
      <c r="F23" s="170">
        <v>0.0</v>
      </c>
      <c r="G23" s="170">
        <v>0.0</v>
      </c>
      <c r="H23" s="170">
        <v>0.0</v>
      </c>
      <c r="I23" s="170">
        <v>0.0</v>
      </c>
      <c r="J23" s="170">
        <v>0.0</v>
      </c>
      <c r="K23" s="170">
        <v>0.0</v>
      </c>
      <c r="L23" s="170">
        <v>1.0</v>
      </c>
      <c r="M23" s="170">
        <v>0.0</v>
      </c>
      <c r="N23" s="170">
        <v>0.0</v>
      </c>
      <c r="O23" s="174">
        <v>0.0</v>
      </c>
      <c r="P23" s="175">
        <v>0.0</v>
      </c>
      <c r="Q23" s="175">
        <v>0.0</v>
      </c>
      <c r="R23" s="173"/>
      <c r="S23" s="168"/>
      <c r="T23" s="61"/>
      <c r="U23" s="1"/>
      <c r="V23" s="1"/>
      <c r="W23" s="1"/>
      <c r="X23" s="1"/>
      <c r="Y23" s="1"/>
      <c r="Z23" s="1"/>
    </row>
    <row r="24" ht="14.25" customHeight="1">
      <c r="A24" s="61">
        <f t="shared" si="1"/>
        <v>12</v>
      </c>
      <c r="B24" s="168" t="str">
        <f>IF('Service Record'!B21="","",'Service Record'!B21)</f>
        <v>Chanthilack Kyle</v>
      </c>
      <c r="C24" s="168" t="str">
        <f>IF('Service Record'!D21="","",'Service Record'!D21)</f>
        <v>Yes</v>
      </c>
      <c r="D24" s="169">
        <f>IF('Service Record'!E21="","",'Service Record'!E21)</f>
        <v>0</v>
      </c>
      <c r="E24" s="170">
        <v>0.0</v>
      </c>
      <c r="F24" s="170">
        <v>0.0</v>
      </c>
      <c r="G24" s="170">
        <v>0.0</v>
      </c>
      <c r="H24" s="170">
        <v>0.0</v>
      </c>
      <c r="I24" s="170">
        <v>0.0</v>
      </c>
      <c r="J24" s="170">
        <v>0.0</v>
      </c>
      <c r="K24" s="170">
        <v>0.0</v>
      </c>
      <c r="L24" s="170">
        <v>0.0</v>
      </c>
      <c r="M24" s="170">
        <v>0.0</v>
      </c>
      <c r="N24" s="170">
        <v>0.0</v>
      </c>
      <c r="O24" s="174">
        <v>0.0</v>
      </c>
      <c r="P24" s="175">
        <v>0.0</v>
      </c>
      <c r="Q24" s="175">
        <v>0.0</v>
      </c>
      <c r="R24" s="173"/>
      <c r="S24" s="168"/>
      <c r="T24" s="61"/>
      <c r="U24" s="1"/>
      <c r="V24" s="1"/>
      <c r="W24" s="1"/>
      <c r="X24" s="1"/>
      <c r="Y24" s="1"/>
      <c r="Z24" s="1"/>
    </row>
    <row r="25" ht="14.25" customHeight="1">
      <c r="A25" s="61">
        <f t="shared" si="1"/>
        <v>13</v>
      </c>
      <c r="B25" s="168" t="str">
        <f>IF('Service Record'!B22="","",'Service Record'!B22)</f>
        <v>Chavelas Esmeralda</v>
      </c>
      <c r="C25" s="168" t="str">
        <f>IF('Service Record'!D22="","",'Service Record'!D22)</f>
        <v>Yes</v>
      </c>
      <c r="D25" s="169">
        <f>IF('Service Record'!E22="","",'Service Record'!E22)</f>
        <v>23</v>
      </c>
      <c r="E25" s="170">
        <v>1.0</v>
      </c>
      <c r="F25" s="170">
        <v>0.0</v>
      </c>
      <c r="G25" s="170">
        <v>0.0</v>
      </c>
      <c r="H25" s="170">
        <v>1.0</v>
      </c>
      <c r="I25" s="170">
        <v>0.0</v>
      </c>
      <c r="J25" s="170">
        <v>0.0</v>
      </c>
      <c r="K25" s="170">
        <v>0.0</v>
      </c>
      <c r="L25" s="170">
        <v>1.0</v>
      </c>
      <c r="M25" s="170">
        <v>0.0</v>
      </c>
      <c r="N25" s="170">
        <v>0.0</v>
      </c>
      <c r="O25" s="170">
        <v>0.0</v>
      </c>
      <c r="P25" s="170">
        <v>0.0</v>
      </c>
      <c r="Q25" s="170">
        <v>0.0</v>
      </c>
      <c r="R25" s="173"/>
      <c r="S25" s="168"/>
      <c r="T25" s="61"/>
      <c r="U25" s="1"/>
      <c r="V25" s="1"/>
      <c r="W25" s="1"/>
      <c r="X25" s="1"/>
      <c r="Y25" s="1"/>
      <c r="Z25" s="1"/>
    </row>
    <row r="26" ht="14.25" customHeight="1">
      <c r="A26" s="61">
        <f t="shared" si="1"/>
        <v>14</v>
      </c>
      <c r="B26" s="168" t="str">
        <f>IF('Service Record'!B23="","",'Service Record'!B23)</f>
        <v>Chavez Gerardo</v>
      </c>
      <c r="C26" s="168" t="str">
        <f>IF('Service Record'!D23="","",'Service Record'!D23)</f>
        <v>Yes</v>
      </c>
      <c r="D26" s="169">
        <f>IF('Service Record'!E23="","",'Service Record'!E23)</f>
        <v>0</v>
      </c>
      <c r="E26" s="170">
        <v>0.0</v>
      </c>
      <c r="F26" s="170">
        <v>0.0</v>
      </c>
      <c r="G26" s="170">
        <v>0.0</v>
      </c>
      <c r="H26" s="170">
        <v>0.0</v>
      </c>
      <c r="I26" s="170">
        <v>0.0</v>
      </c>
      <c r="J26" s="170">
        <v>0.0</v>
      </c>
      <c r="K26" s="170">
        <v>0.0</v>
      </c>
      <c r="L26" s="170">
        <v>0.0</v>
      </c>
      <c r="M26" s="170">
        <v>0.0</v>
      </c>
      <c r="N26" s="170">
        <v>0.0</v>
      </c>
      <c r="O26" s="171">
        <v>0.0</v>
      </c>
      <c r="P26" s="172">
        <v>0.0</v>
      </c>
      <c r="Q26" s="172">
        <v>0.0</v>
      </c>
      <c r="R26" s="173"/>
      <c r="S26" s="168"/>
      <c r="T26" s="61"/>
      <c r="U26" s="1"/>
      <c r="V26" s="1"/>
      <c r="W26" s="1"/>
      <c r="X26" s="1"/>
      <c r="Y26" s="1"/>
      <c r="Z26" s="1"/>
    </row>
    <row r="27" ht="14.25" customHeight="1">
      <c r="A27" s="61">
        <f t="shared" si="1"/>
        <v>15</v>
      </c>
      <c r="B27" s="168" t="str">
        <f>IF('Service Record'!B24="","",'Service Record'!B24)</f>
        <v>Chavez Jazmin</v>
      </c>
      <c r="C27" s="168" t="str">
        <f>IF('Service Record'!D24="","",'Service Record'!D24)</f>
        <v>Yes</v>
      </c>
      <c r="D27" s="169">
        <f>IF('Service Record'!E24="","",'Service Record'!E24)</f>
        <v>0</v>
      </c>
      <c r="E27" s="176">
        <v>0.0</v>
      </c>
      <c r="F27" s="176">
        <v>0.0</v>
      </c>
      <c r="G27" s="176">
        <v>0.0</v>
      </c>
      <c r="H27" s="176">
        <v>0.0</v>
      </c>
      <c r="I27" s="176">
        <v>0.0</v>
      </c>
      <c r="J27" s="176">
        <v>0.0</v>
      </c>
      <c r="K27" s="176">
        <v>0.0</v>
      </c>
      <c r="L27" s="176">
        <v>0.0</v>
      </c>
      <c r="M27" s="176">
        <v>0.0</v>
      </c>
      <c r="N27" s="176">
        <v>0.0</v>
      </c>
      <c r="O27" s="176">
        <v>0.0</v>
      </c>
      <c r="P27" s="176">
        <v>0.0</v>
      </c>
      <c r="Q27" s="176">
        <v>0.0</v>
      </c>
      <c r="R27" s="173"/>
      <c r="S27" s="168"/>
      <c r="T27" s="61"/>
      <c r="U27" s="1"/>
      <c r="V27" s="1"/>
      <c r="W27" s="1"/>
      <c r="X27" s="1"/>
      <c r="Y27" s="1"/>
      <c r="Z27" s="1"/>
    </row>
    <row r="28" ht="14.25" customHeight="1">
      <c r="A28" s="61">
        <f t="shared" si="1"/>
        <v>16</v>
      </c>
      <c r="B28" s="168" t="str">
        <f>IF('Service Record'!B25="","",'Service Record'!B25)</f>
        <v>Cheema Harkirat</v>
      </c>
      <c r="C28" s="168" t="str">
        <f>IF('Service Record'!D25="","",'Service Record'!D25)</f>
        <v>Yes</v>
      </c>
      <c r="D28" s="169">
        <f>IF('Service Record'!E25="","",'Service Record'!E25)</f>
        <v>13</v>
      </c>
      <c r="E28" s="176">
        <v>0.0</v>
      </c>
      <c r="F28" s="176">
        <v>0.0</v>
      </c>
      <c r="G28" s="176">
        <v>0.0</v>
      </c>
      <c r="H28" s="176">
        <v>0.0</v>
      </c>
      <c r="I28" s="176">
        <v>0.0</v>
      </c>
      <c r="J28" s="176">
        <v>0.0</v>
      </c>
      <c r="K28" s="176">
        <v>0.0</v>
      </c>
      <c r="L28" s="176">
        <v>0.0</v>
      </c>
      <c r="M28" s="176">
        <v>0.0</v>
      </c>
      <c r="N28" s="176">
        <v>0.0</v>
      </c>
      <c r="O28" s="176">
        <v>0.0</v>
      </c>
      <c r="P28" s="176">
        <v>0.0</v>
      </c>
      <c r="Q28" s="176">
        <v>0.0</v>
      </c>
      <c r="R28" s="173"/>
      <c r="S28" s="168"/>
      <c r="T28" s="61"/>
      <c r="U28" s="1"/>
      <c r="V28" s="1"/>
      <c r="W28" s="1"/>
      <c r="X28" s="1"/>
      <c r="Y28" s="1"/>
      <c r="Z28" s="1"/>
    </row>
    <row r="29" ht="14.25" customHeight="1">
      <c r="A29" s="61">
        <f t="shared" si="1"/>
        <v>17</v>
      </c>
      <c r="B29" s="168" t="str">
        <f>IF('Service Record'!B26="","",'Service Record'!B26)</f>
        <v>Cheema Karkirat</v>
      </c>
      <c r="C29" s="168" t="str">
        <f>IF('Service Record'!D26="","",'Service Record'!D26)</f>
        <v>Yes</v>
      </c>
      <c r="D29" s="169">
        <f>IF('Service Record'!E26="","",'Service Record'!E26)</f>
        <v>25</v>
      </c>
      <c r="E29" s="176">
        <v>0.0</v>
      </c>
      <c r="F29" s="176">
        <v>0.0</v>
      </c>
      <c r="G29" s="176">
        <v>0.0</v>
      </c>
      <c r="H29" s="176">
        <v>0.0</v>
      </c>
      <c r="I29" s="176">
        <v>0.0</v>
      </c>
      <c r="J29" s="176">
        <v>0.0</v>
      </c>
      <c r="K29" s="176">
        <v>0.0</v>
      </c>
      <c r="L29" s="176">
        <v>0.0</v>
      </c>
      <c r="M29" s="176">
        <v>0.0</v>
      </c>
      <c r="N29" s="176">
        <v>0.0</v>
      </c>
      <c r="O29" s="176">
        <v>0.0</v>
      </c>
      <c r="P29" s="176">
        <v>0.0</v>
      </c>
      <c r="Q29" s="176">
        <v>0.0</v>
      </c>
      <c r="R29" s="173"/>
      <c r="S29" s="168"/>
      <c r="T29" s="61"/>
      <c r="U29" s="1"/>
      <c r="V29" s="1"/>
      <c r="W29" s="1"/>
      <c r="X29" s="1"/>
      <c r="Y29" s="1"/>
      <c r="Z29" s="1"/>
    </row>
    <row r="30" ht="14.25" customHeight="1">
      <c r="A30" s="61">
        <f t="shared" si="1"/>
        <v>18</v>
      </c>
      <c r="B30" s="168" t="str">
        <f>IF('Service Record'!B27="","",'Service Record'!B27)</f>
        <v>Chen Alina</v>
      </c>
      <c r="C30" s="168" t="str">
        <f>IF('Service Record'!D27="","",'Service Record'!D27)</f>
        <v>Yes</v>
      </c>
      <c r="D30" s="169">
        <f>IF('Service Record'!E27="","",'Service Record'!E27)</f>
        <v>64.5</v>
      </c>
      <c r="E30" s="176">
        <v>2.0</v>
      </c>
      <c r="F30" s="177">
        <v>1.0</v>
      </c>
      <c r="G30" s="177">
        <v>6.0</v>
      </c>
      <c r="H30" s="177">
        <v>5.0</v>
      </c>
      <c r="I30" s="178">
        <v>0.0</v>
      </c>
      <c r="J30" s="178">
        <v>0.0</v>
      </c>
      <c r="K30" s="177">
        <v>1.0</v>
      </c>
      <c r="L30" s="177">
        <v>11.0</v>
      </c>
      <c r="M30" s="178">
        <v>0.0</v>
      </c>
      <c r="N30" s="178">
        <v>0.0</v>
      </c>
      <c r="O30" s="175">
        <v>0.0</v>
      </c>
      <c r="P30" s="175" t="s">
        <v>552</v>
      </c>
      <c r="Q30" s="175">
        <v>0.0</v>
      </c>
      <c r="R30" s="179" t="s">
        <v>560</v>
      </c>
      <c r="S30" s="168"/>
      <c r="T30" s="61"/>
      <c r="U30" s="1"/>
      <c r="V30" s="1"/>
      <c r="W30" s="1"/>
      <c r="X30" s="1"/>
      <c r="Y30" s="1"/>
      <c r="Z30" s="1"/>
    </row>
    <row r="31" ht="14.25" customHeight="1">
      <c r="A31" s="61">
        <f t="shared" si="1"/>
        <v>19</v>
      </c>
      <c r="B31" s="168" t="str">
        <f>IF('Service Record'!B28="","",'Service Record'!B28)</f>
        <v>Chen Felix</v>
      </c>
      <c r="C31" s="168" t="str">
        <f>IF('Service Record'!D28="","",'Service Record'!D28)</f>
        <v>Yes</v>
      </c>
      <c r="D31" s="169">
        <f>IF('Service Record'!E28="","",'Service Record'!E28)</f>
        <v>27</v>
      </c>
      <c r="E31" s="176">
        <v>0.0</v>
      </c>
      <c r="F31" s="176">
        <v>0.0</v>
      </c>
      <c r="G31" s="176">
        <v>0.0</v>
      </c>
      <c r="H31" s="176">
        <v>2.0</v>
      </c>
      <c r="I31" s="176">
        <v>0.0</v>
      </c>
      <c r="J31" s="176">
        <v>0.0</v>
      </c>
      <c r="K31" s="176">
        <v>0.0</v>
      </c>
      <c r="L31" s="176">
        <v>2.0</v>
      </c>
      <c r="M31" s="176">
        <v>0.0</v>
      </c>
      <c r="N31" s="176">
        <v>0.0</v>
      </c>
      <c r="O31" s="176">
        <v>0.0</v>
      </c>
      <c r="P31" s="176">
        <v>0.0</v>
      </c>
      <c r="Q31" s="176">
        <v>0.0</v>
      </c>
      <c r="R31" s="176"/>
      <c r="S31" s="168"/>
      <c r="T31" s="61"/>
      <c r="U31" s="1"/>
      <c r="V31" s="1"/>
      <c r="W31" s="1"/>
      <c r="X31" s="1"/>
      <c r="Y31" s="1"/>
      <c r="Z31" s="1"/>
    </row>
    <row r="32" ht="14.25" customHeight="1">
      <c r="A32" s="61">
        <f t="shared" si="1"/>
        <v>20</v>
      </c>
      <c r="B32" s="168" t="str">
        <f>IF('Service Record'!B29="","",'Service Record'!B29)</f>
        <v>Coleto Eliza</v>
      </c>
      <c r="C32" s="168" t="str">
        <f>IF('Service Record'!D29="","",'Service Record'!D29)</f>
        <v>Yes</v>
      </c>
      <c r="D32" s="169">
        <f>IF('Service Record'!E29="","",'Service Record'!E29)</f>
        <v>51</v>
      </c>
      <c r="E32" s="180">
        <v>0.0</v>
      </c>
      <c r="F32" s="178">
        <v>0.0</v>
      </c>
      <c r="G32" s="177">
        <v>2.0</v>
      </c>
      <c r="H32" s="177">
        <v>4.0</v>
      </c>
      <c r="I32" s="178">
        <v>0.0</v>
      </c>
      <c r="J32" s="178">
        <v>0.0</v>
      </c>
      <c r="K32" s="177">
        <v>1.0</v>
      </c>
      <c r="L32" s="177">
        <v>4.0</v>
      </c>
      <c r="M32" s="178">
        <v>0.0</v>
      </c>
      <c r="N32" s="178">
        <v>0.0</v>
      </c>
      <c r="O32" s="175">
        <v>0.0</v>
      </c>
      <c r="P32" s="175" t="s">
        <v>552</v>
      </c>
      <c r="Q32" s="175">
        <v>0.0</v>
      </c>
      <c r="R32" s="173"/>
      <c r="S32" s="168"/>
      <c r="T32" s="61"/>
      <c r="U32" s="1"/>
      <c r="V32" s="1"/>
      <c r="W32" s="1"/>
      <c r="X32" s="1"/>
      <c r="Y32" s="1"/>
      <c r="Z32" s="1"/>
    </row>
    <row r="33" ht="14.25" customHeight="1">
      <c r="A33" s="61">
        <f t="shared" si="1"/>
        <v>21</v>
      </c>
      <c r="B33" s="168" t="str">
        <f>IF('Service Record'!B30="","",'Service Record'!B30)</f>
        <v>Corea Jorge</v>
      </c>
      <c r="C33" s="168" t="str">
        <f>IF('Service Record'!D30="","",'Service Record'!D30)</f>
        <v>Yes</v>
      </c>
      <c r="D33" s="169">
        <f>IF('Service Record'!E30="","",'Service Record'!E30)</f>
        <v>0</v>
      </c>
      <c r="E33" s="180">
        <v>0.0</v>
      </c>
      <c r="F33" s="178">
        <v>0.0</v>
      </c>
      <c r="G33" s="178">
        <v>0.0</v>
      </c>
      <c r="H33" s="178">
        <v>0.0</v>
      </c>
      <c r="I33" s="178">
        <v>0.0</v>
      </c>
      <c r="J33" s="178">
        <v>0.0</v>
      </c>
      <c r="K33" s="178">
        <v>0.0</v>
      </c>
      <c r="L33" s="178">
        <v>0.0</v>
      </c>
      <c r="M33" s="178">
        <v>0.0</v>
      </c>
      <c r="N33" s="178">
        <v>0.0</v>
      </c>
      <c r="O33" s="175">
        <v>0.0</v>
      </c>
      <c r="P33" s="175">
        <v>0.0</v>
      </c>
      <c r="Q33" s="175">
        <v>0.0</v>
      </c>
      <c r="R33" s="173"/>
      <c r="S33" s="168"/>
      <c r="T33" s="61"/>
      <c r="U33" s="1"/>
      <c r="V33" s="1"/>
      <c r="W33" s="1"/>
      <c r="X33" s="1"/>
      <c r="Y33" s="1"/>
      <c r="Z33" s="1"/>
    </row>
    <row r="34" ht="14.25" customHeight="1">
      <c r="A34" s="61">
        <f t="shared" si="1"/>
        <v>22</v>
      </c>
      <c r="B34" s="168" t="str">
        <f>IF('Service Record'!B31="","",'Service Record'!B31)</f>
        <v>Cruz Annai</v>
      </c>
      <c r="C34" s="168" t="str">
        <f>IF('Service Record'!D32="","",'Service Record'!D32)</f>
        <v>Yes</v>
      </c>
      <c r="D34" s="169">
        <f>IF('Service Record'!E31="","",'Service Record'!E31)</f>
        <v>9.5</v>
      </c>
      <c r="E34" s="180">
        <v>0.0</v>
      </c>
      <c r="F34" s="178">
        <v>0.0</v>
      </c>
      <c r="G34" s="178">
        <v>0.0</v>
      </c>
      <c r="H34" s="178">
        <v>0.0</v>
      </c>
      <c r="I34" s="178">
        <v>0.0</v>
      </c>
      <c r="J34" s="178">
        <v>0.0</v>
      </c>
      <c r="K34" s="178">
        <v>0.0</v>
      </c>
      <c r="L34" s="178">
        <v>0.0</v>
      </c>
      <c r="M34" s="178">
        <v>0.0</v>
      </c>
      <c r="N34" s="178">
        <v>0.0</v>
      </c>
      <c r="O34" s="175">
        <v>0.0</v>
      </c>
      <c r="P34" s="175">
        <v>0.0</v>
      </c>
      <c r="Q34" s="175">
        <v>0.0</v>
      </c>
      <c r="R34" s="173"/>
      <c r="S34" s="168"/>
      <c r="T34" s="61"/>
      <c r="U34" s="1"/>
      <c r="V34" s="1"/>
      <c r="W34" s="1"/>
      <c r="X34" s="1"/>
      <c r="Y34" s="1"/>
      <c r="Z34" s="1"/>
    </row>
    <row r="35" ht="14.25" customHeight="1">
      <c r="A35" s="61">
        <f t="shared" si="1"/>
        <v>23</v>
      </c>
      <c r="B35" s="168" t="str">
        <f>IF('Service Record'!B32="","",'Service Record'!B32)</f>
        <v>Cruz Viviana</v>
      </c>
      <c r="C35" s="168" t="str">
        <f>IF('Service Record'!D33="","",'Service Record'!D33)</f>
        <v>Yes</v>
      </c>
      <c r="D35" s="169">
        <f>IF('Service Record'!E32="","",'Service Record'!E32)</f>
        <v>13.5</v>
      </c>
      <c r="E35" s="176">
        <v>0.0</v>
      </c>
      <c r="F35" s="176">
        <v>0.0</v>
      </c>
      <c r="G35" s="176">
        <v>0.0</v>
      </c>
      <c r="H35" s="176">
        <v>0.0</v>
      </c>
      <c r="I35" s="176">
        <v>0.0</v>
      </c>
      <c r="J35" s="176">
        <v>0.0</v>
      </c>
      <c r="K35" s="176">
        <v>0.0</v>
      </c>
      <c r="L35" s="176">
        <v>0.0</v>
      </c>
      <c r="M35" s="176">
        <v>0.0</v>
      </c>
      <c r="N35" s="176">
        <v>0.0</v>
      </c>
      <c r="O35" s="176">
        <v>0.0</v>
      </c>
      <c r="P35" s="176">
        <v>0.0</v>
      </c>
      <c r="Q35" s="176">
        <v>0.0</v>
      </c>
      <c r="R35" s="173"/>
      <c r="S35" s="168"/>
      <c r="T35" s="61"/>
      <c r="U35" s="1"/>
      <c r="V35" s="1"/>
      <c r="W35" s="1"/>
      <c r="X35" s="1"/>
      <c r="Y35" s="1"/>
      <c r="Z35" s="1"/>
    </row>
    <row r="36" ht="14.25" customHeight="1">
      <c r="A36" s="61">
        <f t="shared" si="1"/>
        <v>24</v>
      </c>
      <c r="B36" s="168" t="str">
        <f>IF('Service Record'!B33="","",'Service Record'!B33)</f>
        <v>Damouny Mikaela</v>
      </c>
      <c r="C36" s="168" t="str">
        <f>IF('Service Record'!D34="","",'Service Record'!D34)</f>
        <v>Yes</v>
      </c>
      <c r="D36" s="169">
        <f>IF('Service Record'!E33="","",'Service Record'!E33)</f>
        <v>31.5</v>
      </c>
      <c r="E36" s="180">
        <v>1.0</v>
      </c>
      <c r="F36" s="178">
        <v>0.0</v>
      </c>
      <c r="G36" s="178">
        <v>1.0</v>
      </c>
      <c r="H36" s="178">
        <v>1.0</v>
      </c>
      <c r="I36" s="178">
        <v>0.0</v>
      </c>
      <c r="J36" s="178">
        <v>0.0</v>
      </c>
      <c r="K36" s="178">
        <v>0.0</v>
      </c>
      <c r="L36" s="178">
        <v>3.0</v>
      </c>
      <c r="M36" s="178">
        <v>0.0</v>
      </c>
      <c r="N36" s="178">
        <v>0.0</v>
      </c>
      <c r="O36" s="175">
        <v>0.0</v>
      </c>
      <c r="P36" s="175" t="s">
        <v>552</v>
      </c>
      <c r="Q36" s="175">
        <v>0.0</v>
      </c>
      <c r="R36" s="173"/>
      <c r="S36" s="168"/>
      <c r="T36" s="61"/>
      <c r="U36" s="1"/>
      <c r="V36" s="1"/>
      <c r="W36" s="1"/>
      <c r="X36" s="1"/>
      <c r="Y36" s="1"/>
      <c r="Z36" s="1"/>
    </row>
    <row r="37" ht="14.25" customHeight="1">
      <c r="A37" s="61">
        <f t="shared" si="1"/>
        <v>25</v>
      </c>
      <c r="B37" s="168" t="str">
        <f>IF('Service Record'!B34="","",'Service Record'!B34)</f>
        <v>Davis Dellarae</v>
      </c>
      <c r="C37" s="168" t="str">
        <f>IF('Service Record'!D34="","",'Service Record'!D34)</f>
        <v>Yes</v>
      </c>
      <c r="D37" s="169">
        <f>IF('Service Record'!E34="","",'Service Record'!E34)</f>
        <v>0</v>
      </c>
      <c r="E37" s="180">
        <v>0.0</v>
      </c>
      <c r="F37" s="178">
        <v>0.0</v>
      </c>
      <c r="G37" s="178">
        <v>0.0</v>
      </c>
      <c r="H37" s="178">
        <v>0.0</v>
      </c>
      <c r="I37" s="178">
        <v>0.0</v>
      </c>
      <c r="J37" s="178">
        <v>0.0</v>
      </c>
      <c r="K37" s="178">
        <v>0.0</v>
      </c>
      <c r="L37" s="178">
        <v>0.0</v>
      </c>
      <c r="M37" s="178">
        <v>0.0</v>
      </c>
      <c r="N37" s="178">
        <v>0.0</v>
      </c>
      <c r="O37" s="175">
        <v>0.0</v>
      </c>
      <c r="P37" s="175">
        <v>0.0</v>
      </c>
      <c r="Q37" s="175">
        <v>0.0</v>
      </c>
      <c r="R37" s="173"/>
      <c r="S37" s="168"/>
      <c r="T37" s="61"/>
      <c r="U37" s="1"/>
      <c r="V37" s="1"/>
      <c r="W37" s="1"/>
      <c r="X37" s="1"/>
      <c r="Y37" s="1"/>
      <c r="Z37" s="1"/>
    </row>
    <row r="38" ht="14.25" customHeight="1">
      <c r="A38" s="61">
        <f t="shared" si="1"/>
        <v>26</v>
      </c>
      <c r="B38" s="168" t="str">
        <f>IF('Service Record'!B35="","",'Service Record'!B35)</f>
        <v>Enriquez Chelsea Erika</v>
      </c>
      <c r="C38" s="168" t="str">
        <f>IF('Service Record'!D35="","",'Service Record'!D35)</f>
        <v>Yes</v>
      </c>
      <c r="D38" s="169">
        <f>IF('Service Record'!E35="","",'Service Record'!E35)</f>
        <v>51.5</v>
      </c>
      <c r="E38" s="170">
        <v>2.0</v>
      </c>
      <c r="F38" s="170">
        <v>1.0</v>
      </c>
      <c r="G38" s="170">
        <v>5.0</v>
      </c>
      <c r="H38" s="170">
        <v>6.0</v>
      </c>
      <c r="I38" s="170">
        <v>0.0</v>
      </c>
      <c r="J38" s="170">
        <v>0.0</v>
      </c>
      <c r="K38" s="170">
        <v>0.0</v>
      </c>
      <c r="L38" s="170">
        <v>9.0</v>
      </c>
      <c r="M38" s="170">
        <v>0.0</v>
      </c>
      <c r="N38" s="170">
        <v>0.0</v>
      </c>
      <c r="O38" s="174">
        <v>0.0</v>
      </c>
      <c r="P38" s="177" t="s">
        <v>552</v>
      </c>
      <c r="Q38" s="175">
        <v>0.0</v>
      </c>
      <c r="R38" s="179" t="s">
        <v>560</v>
      </c>
      <c r="S38" s="168"/>
      <c r="T38" s="61"/>
      <c r="U38" s="1"/>
      <c r="V38" s="1"/>
      <c r="W38" s="1"/>
      <c r="X38" s="1"/>
      <c r="Y38" s="1"/>
      <c r="Z38" s="1"/>
    </row>
    <row r="39" ht="14.25" customHeight="1">
      <c r="A39" s="61">
        <f t="shared" si="1"/>
        <v>27</v>
      </c>
      <c r="B39" s="168" t="str">
        <f>IF('Service Record'!B36="","",'Service Record'!B36)</f>
        <v>Francisco Karlaine</v>
      </c>
      <c r="C39" s="168" t="str">
        <f>IF('Service Record'!D36="","",'Service Record'!D36)</f>
        <v>Yes</v>
      </c>
      <c r="D39" s="169">
        <f>IF('Service Record'!E36="","",'Service Record'!E36)</f>
        <v>30</v>
      </c>
      <c r="E39" s="170">
        <v>0.0</v>
      </c>
      <c r="F39" s="170">
        <v>0.0</v>
      </c>
      <c r="G39" s="170">
        <v>0.0</v>
      </c>
      <c r="H39" s="170">
        <v>2.0</v>
      </c>
      <c r="I39" s="170">
        <v>0.0</v>
      </c>
      <c r="J39" s="170">
        <v>0.0</v>
      </c>
      <c r="K39" s="170">
        <v>0.0</v>
      </c>
      <c r="L39" s="170">
        <v>0.0</v>
      </c>
      <c r="M39" s="170">
        <v>0.0</v>
      </c>
      <c r="N39" s="170">
        <v>0.0</v>
      </c>
      <c r="O39" s="174">
        <v>0.0</v>
      </c>
      <c r="P39" s="175">
        <v>0.0</v>
      </c>
      <c r="Q39" s="175">
        <v>0.0</v>
      </c>
      <c r="R39" s="173"/>
      <c r="S39" s="168"/>
      <c r="T39" s="61"/>
      <c r="U39" s="1"/>
      <c r="V39" s="1"/>
      <c r="W39" s="1"/>
      <c r="X39" s="1"/>
      <c r="Y39" s="1"/>
      <c r="Z39" s="1"/>
    </row>
    <row r="40" ht="14.25" customHeight="1">
      <c r="A40" s="61">
        <f t="shared" si="1"/>
        <v>28</v>
      </c>
      <c r="B40" s="168" t="str">
        <f>IF('Service Record'!B37="","",'Service Record'!B37)</f>
        <v>Glover Johnae</v>
      </c>
      <c r="C40" s="168" t="str">
        <f>IF('Service Record'!D37="","",'Service Record'!D37)</f>
        <v>Yes</v>
      </c>
      <c r="D40" s="169">
        <f>IF('Service Record'!E37="","",'Service Record'!E37)</f>
        <v>22</v>
      </c>
      <c r="E40" s="170">
        <v>0.0</v>
      </c>
      <c r="F40" s="170">
        <v>0.0</v>
      </c>
      <c r="G40" s="170">
        <v>0.0</v>
      </c>
      <c r="H40" s="170">
        <v>0.0</v>
      </c>
      <c r="I40" s="170">
        <v>0.0</v>
      </c>
      <c r="J40" s="170">
        <v>0.0</v>
      </c>
      <c r="K40" s="170">
        <v>0.0</v>
      </c>
      <c r="L40" s="170">
        <v>0.0</v>
      </c>
      <c r="M40" s="170">
        <v>0.0</v>
      </c>
      <c r="N40" s="170">
        <v>0.0</v>
      </c>
      <c r="O40" s="174">
        <v>0.0</v>
      </c>
      <c r="P40" s="175">
        <v>0.0</v>
      </c>
      <c r="Q40" s="175">
        <v>0.0</v>
      </c>
      <c r="R40" s="173"/>
      <c r="S40" s="168"/>
      <c r="T40" s="61"/>
      <c r="U40" s="1"/>
      <c r="V40" s="1"/>
      <c r="W40" s="1"/>
      <c r="X40" s="1"/>
      <c r="Y40" s="1"/>
      <c r="Z40" s="1"/>
    </row>
    <row r="41" ht="14.25" customHeight="1">
      <c r="A41" s="61">
        <f t="shared" si="1"/>
        <v>29</v>
      </c>
      <c r="B41" s="168" t="str">
        <f>IF('Service Record'!B38="","",'Service Record'!B38)</f>
        <v>Ha Diana</v>
      </c>
      <c r="C41" s="168" t="str">
        <f>IF('Service Record'!D38="","",'Service Record'!D38)</f>
        <v>Yes</v>
      </c>
      <c r="D41" s="169">
        <f>IF('Service Record'!E38="","",'Service Record'!E38)</f>
        <v>4.5</v>
      </c>
      <c r="E41" s="170">
        <v>0.0</v>
      </c>
      <c r="F41" s="170">
        <v>0.0</v>
      </c>
      <c r="G41" s="170">
        <v>0.0</v>
      </c>
      <c r="H41" s="170">
        <v>0.0</v>
      </c>
      <c r="I41" s="170">
        <v>0.0</v>
      </c>
      <c r="J41" s="170">
        <v>0.0</v>
      </c>
      <c r="K41" s="170">
        <v>0.0</v>
      </c>
      <c r="L41" s="170">
        <v>0.0</v>
      </c>
      <c r="M41" s="170">
        <v>0.0</v>
      </c>
      <c r="N41" s="170">
        <v>0.0</v>
      </c>
      <c r="O41" s="170">
        <v>0.0</v>
      </c>
      <c r="P41" s="170">
        <v>0.0</v>
      </c>
      <c r="Q41" s="170">
        <v>0.0</v>
      </c>
      <c r="R41" s="170"/>
      <c r="S41" s="168"/>
      <c r="T41" s="61"/>
      <c r="U41" s="1"/>
      <c r="V41" s="1"/>
      <c r="W41" s="1"/>
      <c r="X41" s="1"/>
      <c r="Y41" s="1"/>
      <c r="Z41" s="1"/>
    </row>
    <row r="42" ht="14.25" customHeight="1">
      <c r="A42" s="61">
        <f t="shared" si="1"/>
        <v>30</v>
      </c>
      <c r="B42" s="168" t="str">
        <f>IF('Service Record'!B39="","",'Service Record'!B39)</f>
        <v>Her Mai</v>
      </c>
      <c r="C42" s="168" t="str">
        <f>IF('Service Record'!D39="","",'Service Record'!D39)</f>
        <v>Yes</v>
      </c>
      <c r="D42" s="169">
        <f>IF('Service Record'!E39="","",'Service Record'!E39)</f>
        <v>19.5</v>
      </c>
      <c r="E42" s="170">
        <v>0.0</v>
      </c>
      <c r="F42" s="170">
        <v>0.0</v>
      </c>
      <c r="G42" s="170">
        <v>0.0</v>
      </c>
      <c r="H42" s="170">
        <v>0.0</v>
      </c>
      <c r="I42" s="170">
        <v>0.0</v>
      </c>
      <c r="J42" s="170">
        <v>0.0</v>
      </c>
      <c r="K42" s="170">
        <v>0.0</v>
      </c>
      <c r="L42" s="170">
        <v>1.0</v>
      </c>
      <c r="M42" s="170">
        <v>0.0</v>
      </c>
      <c r="N42" s="170">
        <v>0.0</v>
      </c>
      <c r="O42" s="174">
        <v>0.0</v>
      </c>
      <c r="P42" s="175">
        <v>0.0</v>
      </c>
      <c r="Q42" s="175">
        <v>0.0</v>
      </c>
      <c r="R42" s="173"/>
      <c r="S42" s="168"/>
      <c r="T42" s="61"/>
      <c r="U42" s="1"/>
      <c r="V42" s="1"/>
      <c r="W42" s="1"/>
      <c r="X42" s="1"/>
      <c r="Y42" s="1"/>
      <c r="Z42" s="1"/>
    </row>
    <row r="43" ht="14.25" customHeight="1">
      <c r="A43" s="61">
        <f t="shared" si="1"/>
        <v>31</v>
      </c>
      <c r="B43" s="168" t="str">
        <f>IF('Service Record'!B40="","",'Service Record'!B40)</f>
        <v>Hernandez Nuria</v>
      </c>
      <c r="C43" s="168" t="str">
        <f>IF('Service Record'!D40="","",'Service Record'!D40)</f>
        <v>Yes</v>
      </c>
      <c r="D43" s="169">
        <f>IF('Service Record'!E40="","",'Service Record'!E40)</f>
        <v>23.5</v>
      </c>
      <c r="E43" s="170">
        <v>0.0</v>
      </c>
      <c r="F43" s="170">
        <v>0.0</v>
      </c>
      <c r="G43" s="170">
        <v>0.0</v>
      </c>
      <c r="H43" s="170">
        <v>0.0</v>
      </c>
      <c r="I43" s="170">
        <v>0.0</v>
      </c>
      <c r="J43" s="170">
        <v>0.0</v>
      </c>
      <c r="K43" s="170">
        <v>0.0</v>
      </c>
      <c r="L43" s="170">
        <v>0.0</v>
      </c>
      <c r="M43" s="170">
        <v>0.0</v>
      </c>
      <c r="N43" s="170">
        <v>0.0</v>
      </c>
      <c r="O43" s="174">
        <v>0.0</v>
      </c>
      <c r="P43" s="175">
        <v>0.0</v>
      </c>
      <c r="Q43" s="175">
        <v>0.0</v>
      </c>
      <c r="R43" s="173"/>
      <c r="S43" s="168"/>
      <c r="T43" s="61"/>
      <c r="U43" s="1"/>
      <c r="V43" s="1"/>
      <c r="W43" s="1"/>
      <c r="X43" s="1"/>
      <c r="Y43" s="1"/>
      <c r="Z43" s="1"/>
    </row>
    <row r="44" ht="14.25" customHeight="1">
      <c r="A44" s="61">
        <f t="shared" si="1"/>
        <v>32</v>
      </c>
      <c r="B44" s="168" t="str">
        <f>IF('Service Record'!B41="","",'Service Record'!B41)</f>
        <v>Huang Dickson</v>
      </c>
      <c r="C44" s="168" t="str">
        <f>IF('Service Record'!D41="","",'Service Record'!D41)</f>
        <v>Yes</v>
      </c>
      <c r="D44" s="169">
        <f>IF('Service Record'!E41="","",'Service Record'!E41)</f>
        <v>10.5</v>
      </c>
      <c r="E44" s="170">
        <v>0.0</v>
      </c>
      <c r="F44" s="170">
        <v>1.0</v>
      </c>
      <c r="G44" s="170">
        <v>1.0</v>
      </c>
      <c r="H44" s="170">
        <v>1.0</v>
      </c>
      <c r="I44" s="170">
        <v>0.0</v>
      </c>
      <c r="J44" s="170">
        <v>0.0</v>
      </c>
      <c r="K44" s="170">
        <v>0.0</v>
      </c>
      <c r="L44" s="170">
        <v>1.0</v>
      </c>
      <c r="M44" s="170">
        <v>0.0</v>
      </c>
      <c r="N44" s="170">
        <v>0.0</v>
      </c>
      <c r="O44" s="174">
        <v>0.0</v>
      </c>
      <c r="P44" s="175">
        <v>0.0</v>
      </c>
      <c r="Q44" s="175">
        <v>0.0</v>
      </c>
      <c r="R44" s="173"/>
      <c r="S44" s="168"/>
      <c r="T44" s="61"/>
      <c r="U44" s="1"/>
      <c r="V44" s="1"/>
      <c r="W44" s="1"/>
      <c r="X44" s="1"/>
      <c r="Y44" s="1"/>
      <c r="Z44" s="1"/>
    </row>
    <row r="45" ht="14.25" customHeight="1">
      <c r="A45" s="61">
        <f t="shared" si="1"/>
        <v>33</v>
      </c>
      <c r="B45" s="168" t="str">
        <f>IF('Service Record'!B42="","",'Service Record'!B42)</f>
        <v>Hui Celina</v>
      </c>
      <c r="C45" s="168" t="str">
        <f>IF('Service Record'!D42="","",'Service Record'!D42)</f>
        <v>Yes</v>
      </c>
      <c r="D45" s="169">
        <f>IF('Service Record'!E42="","",'Service Record'!E42)</f>
        <v>39</v>
      </c>
      <c r="E45" s="170">
        <v>1.0</v>
      </c>
      <c r="F45" s="170">
        <v>0.0</v>
      </c>
      <c r="G45" s="170">
        <v>0.0</v>
      </c>
      <c r="H45" s="170">
        <v>1.0</v>
      </c>
      <c r="I45" s="170">
        <v>0.0</v>
      </c>
      <c r="J45" s="170">
        <v>0.0</v>
      </c>
      <c r="K45" s="170">
        <v>0.0</v>
      </c>
      <c r="L45" s="170">
        <v>10.0</v>
      </c>
      <c r="M45" s="170">
        <v>0.0</v>
      </c>
      <c r="N45" s="170">
        <v>0.0</v>
      </c>
      <c r="O45" s="174">
        <v>0.0</v>
      </c>
      <c r="P45" s="177" t="s">
        <v>552</v>
      </c>
      <c r="Q45" s="175">
        <v>0.0</v>
      </c>
      <c r="R45" s="173"/>
      <c r="S45" s="168"/>
      <c r="T45" s="61"/>
      <c r="U45" s="1"/>
      <c r="V45" s="1"/>
      <c r="W45" s="1"/>
      <c r="X45" s="1"/>
      <c r="Y45" s="1"/>
      <c r="Z45" s="1"/>
    </row>
    <row r="46" ht="14.25" customHeight="1">
      <c r="A46" s="61">
        <f t="shared" si="1"/>
        <v>34</v>
      </c>
      <c r="B46" s="168" t="str">
        <f>IF('Service Record'!B43="","",'Service Record'!B43)</f>
        <v>Jackson Leilani</v>
      </c>
      <c r="C46" s="168" t="str">
        <f>IF('Service Record'!D43="","",'Service Record'!D43)</f>
        <v>Yes</v>
      </c>
      <c r="D46" s="169">
        <f>IF('Service Record'!E43="","",'Service Record'!E43)</f>
        <v>4</v>
      </c>
      <c r="E46" s="170">
        <v>0.0</v>
      </c>
      <c r="F46" s="170">
        <v>0.0</v>
      </c>
      <c r="G46" s="170">
        <v>0.0</v>
      </c>
      <c r="H46" s="170">
        <v>0.0</v>
      </c>
      <c r="I46" s="170">
        <v>0.0</v>
      </c>
      <c r="J46" s="170">
        <v>0.0</v>
      </c>
      <c r="K46" s="170">
        <v>0.0</v>
      </c>
      <c r="L46" s="170">
        <v>0.0</v>
      </c>
      <c r="M46" s="170">
        <v>0.0</v>
      </c>
      <c r="N46" s="170">
        <v>0.0</v>
      </c>
      <c r="O46" s="174">
        <v>0.0</v>
      </c>
      <c r="P46" s="175">
        <v>0.0</v>
      </c>
      <c r="Q46" s="175">
        <v>0.0</v>
      </c>
      <c r="R46" s="173"/>
      <c r="S46" s="168"/>
      <c r="T46" s="61"/>
      <c r="U46" s="1"/>
      <c r="V46" s="1"/>
      <c r="W46" s="1"/>
      <c r="X46" s="1"/>
      <c r="Y46" s="1"/>
      <c r="Z46" s="1"/>
    </row>
    <row r="47" ht="14.25" customHeight="1">
      <c r="A47" s="61">
        <f t="shared" si="1"/>
        <v>35</v>
      </c>
      <c r="B47" s="168" t="str">
        <f>IF('Service Record'!B44="","",'Service Record'!B44)</f>
        <v>Jit Bhavdeep</v>
      </c>
      <c r="C47" s="168" t="str">
        <f>IF('Service Record'!D44="","",'Service Record'!D44)</f>
        <v>Yes</v>
      </c>
      <c r="D47" s="169">
        <f>IF('Service Record'!E44="","",'Service Record'!E44)</f>
        <v>28.5</v>
      </c>
      <c r="E47" s="170">
        <v>0.0</v>
      </c>
      <c r="F47" s="170">
        <v>0.0</v>
      </c>
      <c r="G47" s="170">
        <v>0.0</v>
      </c>
      <c r="H47" s="170">
        <v>0.0</v>
      </c>
      <c r="I47" s="170">
        <v>0.0</v>
      </c>
      <c r="J47" s="170">
        <v>0.0</v>
      </c>
      <c r="K47" s="170">
        <v>0.0</v>
      </c>
      <c r="L47" s="170">
        <v>0.0</v>
      </c>
      <c r="M47" s="170">
        <v>0.0</v>
      </c>
      <c r="N47" s="170">
        <v>0.0</v>
      </c>
      <c r="O47" s="174">
        <v>0.0</v>
      </c>
      <c r="P47" s="175">
        <v>0.0</v>
      </c>
      <c r="Q47" s="175">
        <v>0.0</v>
      </c>
      <c r="R47" s="173"/>
      <c r="S47" s="168"/>
      <c r="T47" s="61"/>
      <c r="U47" s="1"/>
      <c r="V47" s="1"/>
      <c r="W47" s="1"/>
      <c r="X47" s="1"/>
      <c r="Y47" s="1"/>
      <c r="Z47" s="1"/>
    </row>
    <row r="48" ht="14.25" customHeight="1">
      <c r="A48" s="61">
        <f t="shared" si="1"/>
        <v>36</v>
      </c>
      <c r="B48" s="168" t="str">
        <f>IF('Service Record'!B45="","",'Service Record'!B45)</f>
        <v>Kamboj Suchi</v>
      </c>
      <c r="C48" s="168" t="str">
        <f>IF('Service Record'!D45="","",'Service Record'!D45)</f>
        <v>Yes</v>
      </c>
      <c r="D48" s="169">
        <f>IF('Service Record'!E45="","",'Service Record'!E45)</f>
        <v>8</v>
      </c>
      <c r="E48" s="170">
        <v>0.0</v>
      </c>
      <c r="F48" s="170">
        <v>0.0</v>
      </c>
      <c r="G48" s="170">
        <v>0.0</v>
      </c>
      <c r="H48" s="170">
        <v>0.0</v>
      </c>
      <c r="I48" s="170">
        <v>0.0</v>
      </c>
      <c r="J48" s="170">
        <v>0.0</v>
      </c>
      <c r="K48" s="170">
        <v>0.0</v>
      </c>
      <c r="L48" s="170">
        <v>0.0</v>
      </c>
      <c r="M48" s="170">
        <v>0.0</v>
      </c>
      <c r="N48" s="170">
        <v>0.0</v>
      </c>
      <c r="O48" s="170">
        <v>0.0</v>
      </c>
      <c r="P48" s="170">
        <v>0.0</v>
      </c>
      <c r="Q48" s="170">
        <v>0.0</v>
      </c>
      <c r="R48" s="173"/>
      <c r="S48" s="168"/>
      <c r="T48" s="61"/>
      <c r="U48" s="1"/>
      <c r="V48" s="1"/>
      <c r="W48" s="1"/>
      <c r="X48" s="1"/>
      <c r="Y48" s="1"/>
      <c r="Z48" s="1"/>
    </row>
    <row r="49" ht="14.25" customHeight="1">
      <c r="A49" s="61">
        <f t="shared" si="1"/>
        <v>37</v>
      </c>
      <c r="B49" s="168" t="str">
        <f>IF('Service Record'!B46="","",'Service Record'!B46)</f>
        <v>Kaur Harman</v>
      </c>
      <c r="C49" s="168" t="str">
        <f>IF('Service Record'!D46="","",'Service Record'!D46)</f>
        <v>Yes</v>
      </c>
      <c r="D49" s="169">
        <f>IF('Service Record'!E46="","",'Service Record'!E46)</f>
        <v>11</v>
      </c>
      <c r="E49" s="170">
        <v>0.0</v>
      </c>
      <c r="F49" s="170">
        <v>0.0</v>
      </c>
      <c r="G49" s="170">
        <v>0.0</v>
      </c>
      <c r="H49" s="170">
        <v>0.0</v>
      </c>
      <c r="I49" s="170">
        <v>0.0</v>
      </c>
      <c r="J49" s="170">
        <v>0.0</v>
      </c>
      <c r="K49" s="170">
        <v>0.0</v>
      </c>
      <c r="L49" s="170">
        <v>0.0</v>
      </c>
      <c r="M49" s="170">
        <v>0.0</v>
      </c>
      <c r="N49" s="170">
        <v>0.0</v>
      </c>
      <c r="O49" s="174">
        <v>0.0</v>
      </c>
      <c r="P49" s="175">
        <v>0.0</v>
      </c>
      <c r="Q49" s="175">
        <v>0.0</v>
      </c>
      <c r="R49" s="173"/>
      <c r="S49" s="168"/>
      <c r="T49" s="61"/>
      <c r="U49" s="1"/>
      <c r="V49" s="1"/>
      <c r="W49" s="1"/>
      <c r="X49" s="1"/>
      <c r="Y49" s="1"/>
      <c r="Z49" s="1"/>
    </row>
    <row r="50" ht="14.25" customHeight="1">
      <c r="A50" s="61">
        <f t="shared" si="1"/>
        <v>38</v>
      </c>
      <c r="B50" s="168" t="str">
        <f>IF('Service Record'!B47="","",'Service Record'!B47)</f>
        <v>Kaur Navjit</v>
      </c>
      <c r="C50" s="168" t="str">
        <f>IF('Service Record'!D47="","",'Service Record'!D47)</f>
        <v>Yes</v>
      </c>
      <c r="D50" s="169">
        <f>IF('Service Record'!E47="","",'Service Record'!E47)</f>
        <v>8</v>
      </c>
      <c r="E50" s="170">
        <v>0.0</v>
      </c>
      <c r="F50" s="170">
        <v>0.0</v>
      </c>
      <c r="G50" s="170">
        <v>0.0</v>
      </c>
      <c r="H50" s="170">
        <v>0.0</v>
      </c>
      <c r="I50" s="170">
        <v>0.0</v>
      </c>
      <c r="J50" s="170">
        <v>0.0</v>
      </c>
      <c r="K50" s="170">
        <v>0.0</v>
      </c>
      <c r="L50" s="170">
        <v>0.0</v>
      </c>
      <c r="M50" s="170">
        <v>0.0</v>
      </c>
      <c r="N50" s="170">
        <v>0.0</v>
      </c>
      <c r="O50" s="174">
        <v>0.0</v>
      </c>
      <c r="P50" s="175">
        <v>0.0</v>
      </c>
      <c r="Q50" s="175">
        <v>0.0</v>
      </c>
      <c r="R50" s="173"/>
      <c r="S50" s="168"/>
      <c r="T50" s="61"/>
      <c r="U50" s="1"/>
      <c r="V50" s="1"/>
      <c r="W50" s="1"/>
      <c r="X50" s="1"/>
      <c r="Y50" s="1"/>
      <c r="Z50" s="1"/>
    </row>
    <row r="51" ht="14.25" customHeight="1">
      <c r="A51" s="61">
        <f t="shared" si="1"/>
        <v>39</v>
      </c>
      <c r="B51" s="168" t="str">
        <f>IF('Service Record'!B48="","",'Service Record'!B48)</f>
        <v>Khan Rimla</v>
      </c>
      <c r="C51" s="168" t="str">
        <f>IF('Service Record'!D48="","",'Service Record'!D48)</f>
        <v>Yes</v>
      </c>
      <c r="D51" s="169">
        <f>IF('Service Record'!E48="","",'Service Record'!E48)</f>
        <v>11</v>
      </c>
      <c r="E51" s="170">
        <v>0.0</v>
      </c>
      <c r="F51" s="170">
        <v>0.0</v>
      </c>
      <c r="G51" s="170">
        <v>0.0</v>
      </c>
      <c r="H51" s="170">
        <v>0.0</v>
      </c>
      <c r="I51" s="170">
        <v>0.0</v>
      </c>
      <c r="J51" s="170">
        <v>0.0</v>
      </c>
      <c r="K51" s="170">
        <v>0.0</v>
      </c>
      <c r="L51" s="170">
        <v>0.0</v>
      </c>
      <c r="M51" s="170">
        <v>0.0</v>
      </c>
      <c r="N51" s="170">
        <v>0.0</v>
      </c>
      <c r="O51" s="170">
        <v>0.0</v>
      </c>
      <c r="P51" s="170">
        <v>0.0</v>
      </c>
      <c r="Q51" s="170">
        <v>0.0</v>
      </c>
      <c r="R51" s="173"/>
      <c r="S51" s="168"/>
      <c r="T51" s="61"/>
      <c r="U51" s="1"/>
      <c r="V51" s="1"/>
      <c r="W51" s="1"/>
      <c r="X51" s="1"/>
      <c r="Y51" s="1"/>
      <c r="Z51" s="1"/>
    </row>
    <row r="52" ht="14.25" customHeight="1">
      <c r="A52" s="61">
        <f t="shared" si="1"/>
        <v>40</v>
      </c>
      <c r="B52" s="168" t="str">
        <f>IF('Service Record'!B49="","",'Service Record'!B49)</f>
        <v>King Sakura</v>
      </c>
      <c r="C52" s="168" t="str">
        <f>IF('Service Record'!D49="","",'Service Record'!D49)</f>
        <v>Yes</v>
      </c>
      <c r="D52" s="169">
        <f>IF('Service Record'!E49="","",'Service Record'!E49)</f>
        <v>8.5</v>
      </c>
      <c r="E52" s="170">
        <v>0.0</v>
      </c>
      <c r="F52" s="170">
        <v>0.0</v>
      </c>
      <c r="G52" s="170">
        <v>0.0</v>
      </c>
      <c r="H52" s="170">
        <v>0.0</v>
      </c>
      <c r="I52" s="170">
        <v>0.0</v>
      </c>
      <c r="J52" s="170">
        <v>0.0</v>
      </c>
      <c r="K52" s="170">
        <v>0.0</v>
      </c>
      <c r="L52" s="170">
        <v>0.0</v>
      </c>
      <c r="M52" s="170">
        <v>0.0</v>
      </c>
      <c r="N52" s="170">
        <v>0.0</v>
      </c>
      <c r="O52" s="171">
        <v>0.0</v>
      </c>
      <c r="P52" s="172">
        <v>0.0</v>
      </c>
      <c r="Q52" s="172">
        <v>0.0</v>
      </c>
      <c r="R52" s="173"/>
      <c r="S52" s="168"/>
      <c r="T52" s="61"/>
      <c r="U52" s="1"/>
      <c r="V52" s="1"/>
      <c r="W52" s="1"/>
      <c r="X52" s="1"/>
      <c r="Y52" s="1"/>
      <c r="Z52" s="1"/>
    </row>
    <row r="53" ht="14.25" customHeight="1">
      <c r="A53" s="61">
        <f t="shared" si="1"/>
        <v>41</v>
      </c>
      <c r="B53" s="168" t="str">
        <f>IF('Service Record'!B50="","",'Service Record'!B50)</f>
        <v>Lao Samuel</v>
      </c>
      <c r="C53" s="168" t="str">
        <f>IF('Service Record'!D50="","",'Service Record'!D50)</f>
        <v>Yes</v>
      </c>
      <c r="D53" s="169">
        <f>IF('Service Record'!E50="","",'Service Record'!E50)</f>
        <v>29.5</v>
      </c>
      <c r="E53" s="170">
        <v>0.0</v>
      </c>
      <c r="F53" s="170">
        <v>0.0</v>
      </c>
      <c r="G53" s="170">
        <v>0.0</v>
      </c>
      <c r="H53" s="170">
        <v>0.0</v>
      </c>
      <c r="I53" s="170">
        <v>0.0</v>
      </c>
      <c r="J53" s="170">
        <v>0.0</v>
      </c>
      <c r="K53" s="170">
        <v>0.0</v>
      </c>
      <c r="L53" s="170">
        <v>2.0</v>
      </c>
      <c r="M53" s="170">
        <v>0.0</v>
      </c>
      <c r="N53" s="170">
        <v>0.0</v>
      </c>
      <c r="O53" s="174">
        <v>0.0</v>
      </c>
      <c r="P53" s="175">
        <v>0.0</v>
      </c>
      <c r="Q53" s="175">
        <v>0.0</v>
      </c>
      <c r="R53" s="173"/>
      <c r="S53" s="168"/>
      <c r="T53" s="61"/>
      <c r="U53" s="1"/>
      <c r="V53" s="1"/>
      <c r="W53" s="1"/>
      <c r="X53" s="1"/>
      <c r="Y53" s="1"/>
      <c r="Z53" s="1"/>
    </row>
    <row r="54" ht="14.25" customHeight="1">
      <c r="A54" s="61">
        <f t="shared" si="1"/>
        <v>42</v>
      </c>
      <c r="B54" s="168" t="str">
        <f>IF('Service Record'!B51="","",'Service Record'!B51)</f>
        <v>Lee Raymond</v>
      </c>
      <c r="C54" s="168" t="str">
        <f>IF('Service Record'!D51="","",'Service Record'!D51)</f>
        <v>Yes</v>
      </c>
      <c r="D54" s="169">
        <f>IF('Service Record'!E51="","",'Service Record'!E51)</f>
        <v>0</v>
      </c>
      <c r="E54" s="170">
        <v>0.0</v>
      </c>
      <c r="F54" s="170">
        <v>0.0</v>
      </c>
      <c r="G54" s="170">
        <v>0.0</v>
      </c>
      <c r="H54" s="170">
        <v>0.0</v>
      </c>
      <c r="I54" s="170">
        <v>0.0</v>
      </c>
      <c r="J54" s="170">
        <v>0.0</v>
      </c>
      <c r="K54" s="170">
        <v>0.0</v>
      </c>
      <c r="L54" s="170">
        <v>0.0</v>
      </c>
      <c r="M54" s="170">
        <v>0.0</v>
      </c>
      <c r="N54" s="170">
        <v>0.0</v>
      </c>
      <c r="O54" s="170">
        <v>0.0</v>
      </c>
      <c r="P54" s="170">
        <v>0.0</v>
      </c>
      <c r="Q54" s="170">
        <v>0.0</v>
      </c>
      <c r="R54" s="173"/>
      <c r="S54" s="168"/>
      <c r="T54" s="61"/>
      <c r="U54" s="1"/>
      <c r="V54" s="1"/>
      <c r="W54" s="1"/>
      <c r="X54" s="1"/>
      <c r="Y54" s="1"/>
      <c r="Z54" s="1"/>
    </row>
    <row r="55" ht="14.25" customHeight="1">
      <c r="A55" s="61">
        <f t="shared" si="1"/>
        <v>43</v>
      </c>
      <c r="B55" s="168" t="str">
        <f>IF('Service Record'!B52="","",'Service Record'!B52)</f>
        <v>Li Jeffery</v>
      </c>
      <c r="C55" s="168" t="str">
        <f>IF('Service Record'!D52="","",'Service Record'!D52)</f>
        <v>Yes</v>
      </c>
      <c r="D55" s="169">
        <f>IF('Service Record'!E52="","",'Service Record'!E52)</f>
        <v>4.5</v>
      </c>
      <c r="E55" s="170">
        <v>0.0</v>
      </c>
      <c r="F55" s="170">
        <v>0.0</v>
      </c>
      <c r="G55" s="170">
        <v>0.0</v>
      </c>
      <c r="H55" s="170">
        <v>0.0</v>
      </c>
      <c r="I55" s="170">
        <v>0.0</v>
      </c>
      <c r="J55" s="170">
        <v>0.0</v>
      </c>
      <c r="K55" s="170">
        <v>0.0</v>
      </c>
      <c r="L55" s="170">
        <v>0.0</v>
      </c>
      <c r="M55" s="170">
        <v>0.0</v>
      </c>
      <c r="N55" s="170">
        <v>0.0</v>
      </c>
      <c r="O55" s="170">
        <v>0.0</v>
      </c>
      <c r="P55" s="170">
        <v>0.0</v>
      </c>
      <c r="Q55" s="170">
        <v>0.0</v>
      </c>
      <c r="R55" s="173"/>
      <c r="S55" s="168"/>
      <c r="T55" s="61"/>
      <c r="U55" s="1"/>
      <c r="V55" s="1"/>
      <c r="W55" s="1"/>
      <c r="X55" s="1"/>
      <c r="Y55" s="1"/>
      <c r="Z55" s="1"/>
    </row>
    <row r="56" ht="14.25" customHeight="1">
      <c r="A56" s="61">
        <f t="shared" si="1"/>
        <v>44</v>
      </c>
      <c r="B56" s="168" t="str">
        <f>IF('Service Record'!B53="","",'Service Record'!B53)</f>
        <v>Li Weimei</v>
      </c>
      <c r="C56" s="168" t="str">
        <f>IF('Service Record'!D53="","",'Service Record'!D53)</f>
        <v>Yes</v>
      </c>
      <c r="D56" s="169">
        <f>IF('Service Record'!E53="","",'Service Record'!E53)</f>
        <v>13.5</v>
      </c>
      <c r="E56" s="170">
        <v>0.0</v>
      </c>
      <c r="F56" s="170">
        <v>0.0</v>
      </c>
      <c r="G56" s="170">
        <v>0.0</v>
      </c>
      <c r="H56" s="170">
        <v>0.0</v>
      </c>
      <c r="I56" s="170">
        <v>0.0</v>
      </c>
      <c r="J56" s="170">
        <v>0.0</v>
      </c>
      <c r="K56" s="170">
        <v>0.0</v>
      </c>
      <c r="L56" s="170">
        <v>0.0</v>
      </c>
      <c r="M56" s="170">
        <v>0.0</v>
      </c>
      <c r="N56" s="170">
        <v>0.0</v>
      </c>
      <c r="O56" s="174">
        <v>0.0</v>
      </c>
      <c r="P56" s="175">
        <v>0.0</v>
      </c>
      <c r="Q56" s="175">
        <v>0.0</v>
      </c>
      <c r="R56" s="173"/>
      <c r="S56" s="168"/>
      <c r="T56" s="61"/>
      <c r="U56" s="1"/>
      <c r="V56" s="1"/>
      <c r="W56" s="1"/>
      <c r="X56" s="1"/>
      <c r="Y56" s="1"/>
      <c r="Z56" s="1"/>
    </row>
    <row r="57" ht="14.25" customHeight="1">
      <c r="A57" s="61">
        <f t="shared" si="1"/>
        <v>45</v>
      </c>
      <c r="B57" s="168" t="str">
        <f>IF('Service Record'!B54="","",'Service Record'!B54)</f>
        <v>Lin Michelle</v>
      </c>
      <c r="C57" s="168" t="str">
        <f>IF('Service Record'!D54="","",'Service Record'!D54)</f>
        <v>Yes</v>
      </c>
      <c r="D57" s="169">
        <f>IF('Service Record'!E54="","",'Service Record'!E54)</f>
        <v>23.5</v>
      </c>
      <c r="E57" s="170">
        <v>0.0</v>
      </c>
      <c r="F57" s="170">
        <v>1.0</v>
      </c>
      <c r="G57" s="170">
        <v>1.0</v>
      </c>
      <c r="H57" s="170">
        <v>1.0</v>
      </c>
      <c r="I57" s="170">
        <v>0.0</v>
      </c>
      <c r="J57" s="170">
        <v>0.0</v>
      </c>
      <c r="K57" s="170">
        <v>0.0</v>
      </c>
      <c r="L57" s="170">
        <v>2.0</v>
      </c>
      <c r="M57" s="170">
        <v>0.0</v>
      </c>
      <c r="N57" s="170">
        <v>0.0</v>
      </c>
      <c r="O57" s="170">
        <v>0.0</v>
      </c>
      <c r="P57" s="170">
        <v>0.0</v>
      </c>
      <c r="Q57" s="170">
        <v>0.0</v>
      </c>
      <c r="R57" s="173"/>
      <c r="S57" s="168"/>
      <c r="T57" s="61"/>
      <c r="U57" s="1"/>
      <c r="V57" s="1"/>
      <c r="W57" s="1"/>
      <c r="X57" s="1"/>
      <c r="Y57" s="1"/>
      <c r="Z57" s="1"/>
    </row>
    <row r="58" ht="14.25" customHeight="1">
      <c r="A58" s="61">
        <f t="shared" si="1"/>
        <v>46</v>
      </c>
      <c r="B58" s="168" t="str">
        <f>IF('Service Record'!B55="","",'Service Record'!B55)</f>
        <v>Low Jacky</v>
      </c>
      <c r="C58" s="168" t="str">
        <f>IF('Service Record'!D55="","",'Service Record'!D55)</f>
        <v>Yes</v>
      </c>
      <c r="D58" s="169">
        <f>IF('Service Record'!E55="","",'Service Record'!E55)</f>
        <v>8</v>
      </c>
      <c r="E58" s="170">
        <v>0.0</v>
      </c>
      <c r="F58" s="170">
        <v>0.0</v>
      </c>
      <c r="G58" s="170">
        <v>1.0</v>
      </c>
      <c r="H58" s="170">
        <v>0.0</v>
      </c>
      <c r="I58" s="170">
        <v>0.0</v>
      </c>
      <c r="J58" s="170">
        <v>0.0</v>
      </c>
      <c r="K58" s="170">
        <v>0.0</v>
      </c>
      <c r="L58" s="170">
        <v>0.0</v>
      </c>
      <c r="M58" s="170">
        <v>0.0</v>
      </c>
      <c r="N58" s="170">
        <v>0.0</v>
      </c>
      <c r="O58" s="174">
        <v>0.0</v>
      </c>
      <c r="P58" s="175">
        <v>0.0</v>
      </c>
      <c r="Q58" s="175">
        <v>0.0</v>
      </c>
      <c r="R58" s="173"/>
      <c r="S58" s="168"/>
      <c r="T58" s="61"/>
      <c r="U58" s="1"/>
      <c r="V58" s="1"/>
      <c r="W58" s="1"/>
      <c r="X58" s="1"/>
      <c r="Y58" s="1"/>
      <c r="Z58" s="1"/>
    </row>
    <row r="59" ht="14.25" customHeight="1">
      <c r="A59" s="61">
        <f t="shared" si="1"/>
        <v>47</v>
      </c>
      <c r="B59" s="168" t="str">
        <f>IF('Service Record'!B56="","",'Service Record'!B56)</f>
        <v>Luna Anthony</v>
      </c>
      <c r="C59" s="168" t="str">
        <f>IF('Service Record'!D56="","",'Service Record'!D56)</f>
        <v>Yes</v>
      </c>
      <c r="D59" s="169">
        <f>IF('Service Record'!E56="","",'Service Record'!E56)</f>
        <v>2</v>
      </c>
      <c r="E59" s="170">
        <v>0.0</v>
      </c>
      <c r="F59" s="170">
        <v>0.0</v>
      </c>
      <c r="G59" s="170">
        <v>0.0</v>
      </c>
      <c r="H59" s="170">
        <v>0.0</v>
      </c>
      <c r="I59" s="170">
        <v>0.0</v>
      </c>
      <c r="J59" s="170">
        <v>0.0</v>
      </c>
      <c r="K59" s="170">
        <v>0.0</v>
      </c>
      <c r="L59" s="170">
        <v>0.0</v>
      </c>
      <c r="M59" s="170">
        <v>0.0</v>
      </c>
      <c r="N59" s="170">
        <v>0.0</v>
      </c>
      <c r="O59" s="174">
        <v>0.0</v>
      </c>
      <c r="P59" s="175">
        <v>0.0</v>
      </c>
      <c r="Q59" s="175">
        <v>0.0</v>
      </c>
      <c r="R59" s="173"/>
      <c r="S59" s="168"/>
      <c r="T59" s="61"/>
      <c r="U59" s="1"/>
      <c r="V59" s="1"/>
      <c r="W59" s="1"/>
      <c r="X59" s="1"/>
      <c r="Y59" s="1"/>
      <c r="Z59" s="1"/>
    </row>
    <row r="60" ht="14.25" customHeight="1">
      <c r="A60" s="61">
        <f t="shared" si="1"/>
        <v>48</v>
      </c>
      <c r="B60" s="168" t="str">
        <f>IF('Service Record'!B57="","",'Service Record'!B57)</f>
        <v>Ly Kathy</v>
      </c>
      <c r="C60" s="168" t="str">
        <f>IF('Service Record'!D57="","",'Service Record'!D57)</f>
        <v>Yes</v>
      </c>
      <c r="D60" s="169">
        <f>IF('Service Record'!E57="","",'Service Record'!E57)</f>
        <v>7</v>
      </c>
      <c r="E60" s="170">
        <v>0.0</v>
      </c>
      <c r="F60" s="170">
        <v>0.0</v>
      </c>
      <c r="G60" s="170">
        <v>0.0</v>
      </c>
      <c r="H60" s="170">
        <v>0.0</v>
      </c>
      <c r="I60" s="170">
        <v>0.0</v>
      </c>
      <c r="J60" s="170">
        <v>0.0</v>
      </c>
      <c r="K60" s="170">
        <v>0.0</v>
      </c>
      <c r="L60" s="170">
        <v>0.0</v>
      </c>
      <c r="M60" s="170">
        <v>0.0</v>
      </c>
      <c r="N60" s="170">
        <v>0.0</v>
      </c>
      <c r="O60" s="170">
        <v>0.0</v>
      </c>
      <c r="P60" s="170">
        <v>0.0</v>
      </c>
      <c r="Q60" s="170">
        <v>0.0</v>
      </c>
      <c r="R60" s="173"/>
      <c r="S60" s="168"/>
      <c r="T60" s="61"/>
      <c r="U60" s="1"/>
      <c r="V60" s="1"/>
      <c r="W60" s="1"/>
      <c r="X60" s="1"/>
      <c r="Y60" s="1"/>
      <c r="Z60" s="1"/>
    </row>
    <row r="61" ht="14.25" customHeight="1">
      <c r="A61" s="61">
        <f t="shared" si="1"/>
        <v>49</v>
      </c>
      <c r="B61" s="168" t="str">
        <f>IF('Service Record'!B58="","",'Service Record'!B58)</f>
        <v>Macatuno Aleksei</v>
      </c>
      <c r="C61" s="168" t="str">
        <f>IF('Service Record'!D58="","",'Service Record'!D58)</f>
        <v>Yes</v>
      </c>
      <c r="D61" s="169">
        <f>IF('Service Record'!E58="","",'Service Record'!E58)</f>
        <v>20.5</v>
      </c>
      <c r="E61" s="170">
        <v>0.0</v>
      </c>
      <c r="F61" s="170">
        <v>0.0</v>
      </c>
      <c r="G61" s="170">
        <v>0.0</v>
      </c>
      <c r="H61" s="170">
        <v>0.0</v>
      </c>
      <c r="I61" s="170">
        <v>0.0</v>
      </c>
      <c r="J61" s="170">
        <v>0.0</v>
      </c>
      <c r="K61" s="170">
        <v>0.0</v>
      </c>
      <c r="L61" s="170">
        <v>0.0</v>
      </c>
      <c r="M61" s="170">
        <v>0.0</v>
      </c>
      <c r="N61" s="170">
        <v>0.0</v>
      </c>
      <c r="O61" s="174">
        <v>0.0</v>
      </c>
      <c r="P61" s="175">
        <v>0.0</v>
      </c>
      <c r="Q61" s="175">
        <v>0.0</v>
      </c>
      <c r="R61" s="173"/>
      <c r="S61" s="168"/>
      <c r="T61" s="61"/>
      <c r="U61" s="1"/>
      <c r="V61" s="1"/>
      <c r="W61" s="1"/>
      <c r="X61" s="1"/>
      <c r="Y61" s="1"/>
      <c r="Z61" s="1"/>
    </row>
    <row r="62" ht="14.25" customHeight="1">
      <c r="A62" s="61">
        <f t="shared" si="1"/>
        <v>50</v>
      </c>
      <c r="B62" s="168" t="str">
        <f>IF('Service Record'!B59="","",'Service Record'!B59)</f>
        <v>Malhotra Rishab</v>
      </c>
      <c r="C62" s="168" t="str">
        <f>IF('Service Record'!D59="","",'Service Record'!D59)</f>
        <v>Yes</v>
      </c>
      <c r="D62" s="169">
        <f>IF('Service Record'!E59="","",'Service Record'!E59)</f>
        <v>13</v>
      </c>
      <c r="E62" s="170">
        <v>0.0</v>
      </c>
      <c r="F62" s="170">
        <v>0.0</v>
      </c>
      <c r="G62" s="170">
        <v>0.0</v>
      </c>
      <c r="H62" s="170">
        <v>0.0</v>
      </c>
      <c r="I62" s="170">
        <v>0.0</v>
      </c>
      <c r="J62" s="170">
        <v>0.0</v>
      </c>
      <c r="K62" s="170">
        <v>0.0</v>
      </c>
      <c r="L62" s="170">
        <v>0.0</v>
      </c>
      <c r="M62" s="170">
        <v>0.0</v>
      </c>
      <c r="N62" s="170">
        <v>0.0</v>
      </c>
      <c r="O62" s="174">
        <v>0.0</v>
      </c>
      <c r="P62" s="175">
        <v>0.0</v>
      </c>
      <c r="Q62" s="175">
        <v>0.0</v>
      </c>
      <c r="R62" s="173"/>
      <c r="S62" s="168"/>
      <c r="T62" s="61"/>
      <c r="U62" s="1"/>
      <c r="V62" s="1"/>
      <c r="W62" s="1"/>
      <c r="X62" s="1"/>
      <c r="Y62" s="1"/>
      <c r="Z62" s="1"/>
    </row>
    <row r="63" ht="14.25" customHeight="1">
      <c r="A63" s="61">
        <f t="shared" si="1"/>
        <v>51</v>
      </c>
      <c r="B63" s="168" t="str">
        <f>IF('Service Record'!B60="","",'Service Record'!B60)</f>
        <v>Mansilla Giancarlo</v>
      </c>
      <c r="C63" s="168" t="str">
        <f>IF('Service Record'!D60="","",'Service Record'!D60)</f>
        <v>Yes</v>
      </c>
      <c r="D63" s="169">
        <f>IF('Service Record'!E60="","",'Service Record'!E60)</f>
        <v>0.5</v>
      </c>
      <c r="E63" s="170">
        <v>0.0</v>
      </c>
      <c r="F63" s="170">
        <v>0.0</v>
      </c>
      <c r="G63" s="170">
        <v>1.0</v>
      </c>
      <c r="H63" s="170">
        <v>0.0</v>
      </c>
      <c r="I63" s="170">
        <v>0.0</v>
      </c>
      <c r="J63" s="170">
        <v>0.0</v>
      </c>
      <c r="K63" s="170">
        <v>0.0</v>
      </c>
      <c r="L63" s="170">
        <v>0.0</v>
      </c>
      <c r="M63" s="170">
        <v>0.0</v>
      </c>
      <c r="N63" s="170">
        <v>0.0</v>
      </c>
      <c r="O63" s="170">
        <v>0.0</v>
      </c>
      <c r="P63" s="170">
        <v>0.0</v>
      </c>
      <c r="Q63" s="170">
        <v>0.0</v>
      </c>
      <c r="R63" s="173"/>
      <c r="S63" s="168"/>
      <c r="T63" s="61"/>
      <c r="U63" s="1"/>
      <c r="V63" s="1"/>
      <c r="W63" s="1"/>
      <c r="X63" s="1"/>
      <c r="Y63" s="1"/>
      <c r="Z63" s="1"/>
    </row>
    <row r="64" ht="14.25" customHeight="1">
      <c r="A64" s="61">
        <f t="shared" si="1"/>
        <v>52</v>
      </c>
      <c r="B64" s="168" t="str">
        <f>IF('Service Record'!B61="","",'Service Record'!B61)</f>
        <v>Molamphy Judy</v>
      </c>
      <c r="C64" s="168" t="str">
        <f>IF('Service Record'!D61="","",'Service Record'!D61)</f>
        <v>Yes</v>
      </c>
      <c r="D64" s="169">
        <f>IF('Service Record'!E61="","",'Service Record'!E61)</f>
        <v>9.5</v>
      </c>
      <c r="E64" s="170">
        <v>0.0</v>
      </c>
      <c r="F64" s="170">
        <v>0.0</v>
      </c>
      <c r="G64" s="170">
        <v>0.0</v>
      </c>
      <c r="H64" s="170">
        <v>0.0</v>
      </c>
      <c r="I64" s="170">
        <v>0.0</v>
      </c>
      <c r="J64" s="170">
        <v>0.0</v>
      </c>
      <c r="K64" s="170">
        <v>0.0</v>
      </c>
      <c r="L64" s="170">
        <v>0.0</v>
      </c>
      <c r="M64" s="170">
        <v>0.0</v>
      </c>
      <c r="N64" s="170">
        <v>0.0</v>
      </c>
      <c r="O64" s="174">
        <v>0.0</v>
      </c>
      <c r="P64" s="175">
        <v>0.0</v>
      </c>
      <c r="Q64" s="175">
        <v>0.0</v>
      </c>
      <c r="R64" s="173"/>
      <c r="S64" s="168"/>
      <c r="T64" s="61"/>
      <c r="U64" s="1"/>
      <c r="V64" s="1"/>
      <c r="W64" s="1"/>
      <c r="X64" s="1"/>
      <c r="Y64" s="1"/>
      <c r="Z64" s="1"/>
    </row>
    <row r="65" ht="14.25" customHeight="1">
      <c r="A65" s="61">
        <f t="shared" si="1"/>
        <v>53</v>
      </c>
      <c r="B65" s="168" t="str">
        <f>IF('Service Record'!B62="","",'Service Record'!B62)</f>
        <v>Moreno Stephanie</v>
      </c>
      <c r="C65" s="168" t="str">
        <f>IF('Service Record'!D62="","",'Service Record'!D62)</f>
        <v>Yes</v>
      </c>
      <c r="D65" s="169">
        <f>IF('Service Record'!E62="","",'Service Record'!E62)</f>
        <v>0</v>
      </c>
      <c r="E65" s="170">
        <v>0.0</v>
      </c>
      <c r="F65" s="170">
        <v>0.0</v>
      </c>
      <c r="G65" s="170">
        <v>0.0</v>
      </c>
      <c r="H65" s="170">
        <v>0.0</v>
      </c>
      <c r="I65" s="170">
        <v>0.0</v>
      </c>
      <c r="J65" s="170">
        <v>0.0</v>
      </c>
      <c r="K65" s="170">
        <v>0.0</v>
      </c>
      <c r="L65" s="170">
        <v>0.0</v>
      </c>
      <c r="M65" s="170">
        <v>0.0</v>
      </c>
      <c r="N65" s="170">
        <v>0.0</v>
      </c>
      <c r="O65" s="174">
        <v>0.0</v>
      </c>
      <c r="P65" s="175">
        <v>0.0</v>
      </c>
      <c r="Q65" s="175">
        <v>0.0</v>
      </c>
      <c r="R65" s="173"/>
      <c r="S65" s="168"/>
      <c r="T65" s="61"/>
      <c r="U65" s="1"/>
      <c r="V65" s="1"/>
      <c r="W65" s="1"/>
      <c r="X65" s="1"/>
      <c r="Y65" s="1"/>
      <c r="Z65" s="1"/>
    </row>
    <row r="66" ht="14.25" customHeight="1">
      <c r="A66" s="61">
        <f t="shared" si="1"/>
        <v>54</v>
      </c>
      <c r="B66" s="168" t="str">
        <f>IF('Service Record'!B63="","",'Service Record'!B63)</f>
        <v>Munoz Sarah</v>
      </c>
      <c r="C66" s="168" t="str">
        <f>IF('Service Record'!D63="","",'Service Record'!D63)</f>
        <v>Yes</v>
      </c>
      <c r="D66" s="169">
        <f>IF('Service Record'!E63="","",'Service Record'!E63)</f>
        <v>3</v>
      </c>
      <c r="E66" s="176">
        <v>0.0</v>
      </c>
      <c r="F66" s="176">
        <v>0.0</v>
      </c>
      <c r="G66" s="176">
        <v>0.0</v>
      </c>
      <c r="H66" s="176">
        <v>1.0</v>
      </c>
      <c r="I66" s="176">
        <v>0.0</v>
      </c>
      <c r="J66" s="176">
        <v>0.0</v>
      </c>
      <c r="K66" s="176">
        <v>0.0</v>
      </c>
      <c r="L66" s="176">
        <v>0.0</v>
      </c>
      <c r="M66" s="176">
        <v>0.0</v>
      </c>
      <c r="N66" s="176">
        <v>0.0</v>
      </c>
      <c r="O66" s="176">
        <v>0.0</v>
      </c>
      <c r="P66" s="176">
        <v>0.0</v>
      </c>
      <c r="Q66" s="176">
        <v>0.0</v>
      </c>
      <c r="R66" s="173"/>
      <c r="S66" s="168"/>
      <c r="T66" s="61"/>
      <c r="U66" s="1"/>
      <c r="V66" s="1"/>
      <c r="W66" s="1"/>
      <c r="X66" s="1"/>
      <c r="Y66" s="1"/>
      <c r="Z66" s="1"/>
    </row>
    <row r="67" ht="14.25" customHeight="1">
      <c r="A67" s="61">
        <f t="shared" si="1"/>
        <v>55</v>
      </c>
      <c r="B67" s="168" t="str">
        <f>IF('Service Record'!B64="","",'Service Record'!B64)</f>
        <v>Nelson Isaiah</v>
      </c>
      <c r="C67" s="168" t="str">
        <f>IF('Service Record'!D64="","",'Service Record'!D64)</f>
        <v>Yes</v>
      </c>
      <c r="D67" s="169">
        <f>IF('Service Record'!E64="","",'Service Record'!E64)</f>
        <v>18.5</v>
      </c>
      <c r="E67" s="180">
        <v>0.0</v>
      </c>
      <c r="F67" s="178">
        <v>0.0</v>
      </c>
      <c r="G67" s="178">
        <v>0.0</v>
      </c>
      <c r="H67" s="178">
        <v>0.0</v>
      </c>
      <c r="I67" s="178">
        <v>0.0</v>
      </c>
      <c r="J67" s="178">
        <v>0.0</v>
      </c>
      <c r="K67" s="178">
        <v>0.0</v>
      </c>
      <c r="L67" s="178">
        <v>0.0</v>
      </c>
      <c r="M67" s="178">
        <v>0.0</v>
      </c>
      <c r="N67" s="178">
        <v>0.0</v>
      </c>
      <c r="O67" s="175">
        <v>0.0</v>
      </c>
      <c r="P67" s="175">
        <v>0.0</v>
      </c>
      <c r="Q67" s="175">
        <v>0.0</v>
      </c>
      <c r="R67" s="173"/>
      <c r="S67" s="168"/>
      <c r="T67" s="61"/>
      <c r="U67" s="1"/>
      <c r="V67" s="1"/>
      <c r="W67" s="1"/>
      <c r="X67" s="1"/>
      <c r="Y67" s="1"/>
      <c r="Z67" s="1"/>
    </row>
    <row r="68" ht="14.25" customHeight="1">
      <c r="A68" s="61">
        <f t="shared" si="1"/>
        <v>56</v>
      </c>
      <c r="B68" s="168" t="str">
        <f>IF('Service Record'!B65="","",'Service Record'!B65)</f>
        <v>Nguyen Aijhanaya</v>
      </c>
      <c r="C68" s="168" t="str">
        <f>IF('Service Record'!D65="","",'Service Record'!D65)</f>
        <v>Yes</v>
      </c>
      <c r="D68" s="169">
        <f>IF('Service Record'!E65="","",'Service Record'!E65)</f>
        <v>0</v>
      </c>
      <c r="E68" s="180">
        <v>0.0</v>
      </c>
      <c r="F68" s="178">
        <v>0.0</v>
      </c>
      <c r="G68" s="178">
        <v>0.0</v>
      </c>
      <c r="H68" s="178">
        <v>0.0</v>
      </c>
      <c r="I68" s="178">
        <v>0.0</v>
      </c>
      <c r="J68" s="178">
        <v>0.0</v>
      </c>
      <c r="K68" s="178">
        <v>0.0</v>
      </c>
      <c r="L68" s="178">
        <v>0.0</v>
      </c>
      <c r="M68" s="178">
        <v>0.0</v>
      </c>
      <c r="N68" s="178">
        <v>0.0</v>
      </c>
      <c r="O68" s="175">
        <v>0.0</v>
      </c>
      <c r="P68" s="175">
        <v>0.0</v>
      </c>
      <c r="Q68" s="175">
        <v>0.0</v>
      </c>
      <c r="R68" s="173"/>
      <c r="S68" s="168"/>
      <c r="T68" s="61"/>
      <c r="U68" s="1"/>
      <c r="V68" s="1"/>
      <c r="W68" s="1"/>
      <c r="X68" s="1"/>
      <c r="Y68" s="1"/>
      <c r="Z68" s="1"/>
    </row>
    <row r="69" ht="14.25" customHeight="1">
      <c r="A69" s="61">
        <f t="shared" si="1"/>
        <v>57</v>
      </c>
      <c r="B69" s="168" t="str">
        <f>IF('Service Record'!B66="","",'Service Record'!B66)</f>
        <v>Nguyen Ngoc</v>
      </c>
      <c r="C69" s="168" t="str">
        <f>IF('Service Record'!D66="","",'Service Record'!D66)</f>
        <v>Yes</v>
      </c>
      <c r="D69" s="169">
        <f>IF('Service Record'!E66="","",'Service Record'!E66)</f>
        <v>8.5</v>
      </c>
      <c r="E69" s="170">
        <v>0.0</v>
      </c>
      <c r="F69" s="170">
        <v>0.0</v>
      </c>
      <c r="G69" s="170">
        <v>0.0</v>
      </c>
      <c r="H69" s="170">
        <v>0.0</v>
      </c>
      <c r="I69" s="170">
        <v>0.0</v>
      </c>
      <c r="J69" s="170">
        <v>0.0</v>
      </c>
      <c r="K69" s="170">
        <v>0.0</v>
      </c>
      <c r="L69" s="170">
        <v>0.0</v>
      </c>
      <c r="M69" s="170">
        <v>0.0</v>
      </c>
      <c r="N69" s="170">
        <v>0.0</v>
      </c>
      <c r="O69" s="174">
        <v>0.0</v>
      </c>
      <c r="P69" s="175">
        <v>0.0</v>
      </c>
      <c r="Q69" s="175">
        <v>0.0</v>
      </c>
      <c r="R69" s="173"/>
      <c r="S69" s="168"/>
      <c r="T69" s="61"/>
      <c r="U69" s="1"/>
      <c r="V69" s="1"/>
      <c r="W69" s="1"/>
      <c r="X69" s="1"/>
      <c r="Y69" s="1"/>
      <c r="Z69" s="1"/>
    </row>
    <row r="70" ht="14.25" customHeight="1">
      <c r="A70" s="61">
        <f t="shared" si="1"/>
        <v>58</v>
      </c>
      <c r="B70" s="168" t="str">
        <f>IF('Service Record'!B67="","",'Service Record'!B67)</f>
        <v>Ordonez Maria Alyana</v>
      </c>
      <c r="C70" s="168" t="str">
        <f>IF('Service Record'!D67="","",'Service Record'!D67)</f>
        <v>Yes</v>
      </c>
      <c r="D70" s="169">
        <f>IF('Service Record'!E67="","",'Service Record'!E67)</f>
        <v>8.5</v>
      </c>
      <c r="E70" s="170">
        <v>0.0</v>
      </c>
      <c r="F70" s="170">
        <v>0.0</v>
      </c>
      <c r="G70" s="170">
        <v>0.0</v>
      </c>
      <c r="H70" s="170">
        <v>0.0</v>
      </c>
      <c r="I70" s="170">
        <v>0.0</v>
      </c>
      <c r="J70" s="170">
        <v>0.0</v>
      </c>
      <c r="K70" s="170">
        <v>0.0</v>
      </c>
      <c r="L70" s="170">
        <v>0.0</v>
      </c>
      <c r="M70" s="170">
        <v>0.0</v>
      </c>
      <c r="N70" s="170">
        <v>0.0</v>
      </c>
      <c r="O70" s="171">
        <v>0.0</v>
      </c>
      <c r="P70" s="172">
        <v>0.0</v>
      </c>
      <c r="Q70" s="172">
        <v>0.0</v>
      </c>
      <c r="R70" s="173"/>
      <c r="S70" s="168"/>
      <c r="T70" s="61"/>
      <c r="U70" s="1"/>
      <c r="V70" s="1"/>
      <c r="W70" s="1"/>
      <c r="X70" s="1"/>
      <c r="Y70" s="1"/>
      <c r="Z70" s="1"/>
    </row>
    <row r="71" ht="14.25" customHeight="1">
      <c r="A71" s="61">
        <f t="shared" si="1"/>
        <v>59</v>
      </c>
      <c r="B71" s="168" t="str">
        <f>IF('Service Record'!B68="","",'Service Record'!B68)</f>
        <v>Pagueo Faith</v>
      </c>
      <c r="C71" s="168" t="str">
        <f>IF('Service Record'!D68="","",'Service Record'!D68)</f>
        <v>Yes</v>
      </c>
      <c r="D71" s="169">
        <f>IF('Service Record'!E68="","",'Service Record'!E68)</f>
        <v>14</v>
      </c>
      <c r="E71" s="170">
        <v>0.0</v>
      </c>
      <c r="F71" s="170">
        <v>0.0</v>
      </c>
      <c r="G71" s="170">
        <v>0.0</v>
      </c>
      <c r="H71" s="170">
        <v>0.0</v>
      </c>
      <c r="I71" s="170">
        <v>0.0</v>
      </c>
      <c r="J71" s="170">
        <v>0.0</v>
      </c>
      <c r="K71" s="170">
        <v>0.0</v>
      </c>
      <c r="L71" s="170">
        <v>0.0</v>
      </c>
      <c r="M71" s="170">
        <v>0.0</v>
      </c>
      <c r="N71" s="170">
        <v>0.0</v>
      </c>
      <c r="O71" s="174">
        <v>0.0</v>
      </c>
      <c r="P71" s="175">
        <v>0.0</v>
      </c>
      <c r="Q71" s="175">
        <v>0.0</v>
      </c>
      <c r="R71" s="173"/>
      <c r="S71" s="168"/>
      <c r="T71" s="61"/>
      <c r="U71" s="1"/>
      <c r="V71" s="1"/>
      <c r="W71" s="1"/>
      <c r="X71" s="1"/>
      <c r="Y71" s="1"/>
      <c r="Z71" s="1"/>
    </row>
    <row r="72" ht="14.25" customHeight="1">
      <c r="A72" s="61">
        <f t="shared" si="1"/>
        <v>60</v>
      </c>
      <c r="B72" s="168" t="str">
        <f>IF('Service Record'!B69="","",'Service Record'!B69)</f>
        <v>Pannu Khushi</v>
      </c>
      <c r="C72" s="168" t="str">
        <f>IF('Service Record'!D69="","",'Service Record'!D69)</f>
        <v>Yes</v>
      </c>
      <c r="D72" s="169">
        <f>IF('Service Record'!E69="","",'Service Record'!E69)</f>
        <v>11</v>
      </c>
      <c r="E72" s="170">
        <v>0.0</v>
      </c>
      <c r="F72" s="170">
        <v>0.0</v>
      </c>
      <c r="G72" s="170">
        <v>0.0</v>
      </c>
      <c r="H72" s="170">
        <v>0.0</v>
      </c>
      <c r="I72" s="170">
        <v>0.0</v>
      </c>
      <c r="J72" s="170">
        <v>0.0</v>
      </c>
      <c r="K72" s="170">
        <v>0.0</v>
      </c>
      <c r="L72" s="170">
        <v>1.0</v>
      </c>
      <c r="M72" s="170">
        <v>0.0</v>
      </c>
      <c r="N72" s="170">
        <v>0.0</v>
      </c>
      <c r="O72" s="174">
        <v>0.0</v>
      </c>
      <c r="P72" s="175">
        <v>0.0</v>
      </c>
      <c r="Q72" s="175">
        <v>0.0</v>
      </c>
      <c r="R72" s="173"/>
      <c r="S72" s="168"/>
      <c r="T72" s="61"/>
      <c r="U72" s="1"/>
      <c r="V72" s="1"/>
      <c r="W72" s="1"/>
      <c r="X72" s="1"/>
      <c r="Y72" s="1"/>
      <c r="Z72" s="1"/>
    </row>
    <row r="73" ht="14.25" customHeight="1">
      <c r="A73" s="61">
        <f t="shared" si="1"/>
        <v>61</v>
      </c>
      <c r="B73" s="168" t="str">
        <f>IF('Service Record'!B70="","",'Service Record'!B70)</f>
        <v>Pelera Sofia Avelina</v>
      </c>
      <c r="C73" s="168" t="str">
        <f>IF('Service Record'!D70="","",'Service Record'!D70)</f>
        <v>Yes</v>
      </c>
      <c r="D73" s="169">
        <f>IF('Service Record'!E70="","",'Service Record'!E70)</f>
        <v>13</v>
      </c>
      <c r="E73" s="197">
        <v>0.0</v>
      </c>
      <c r="F73" s="198">
        <v>0.0</v>
      </c>
      <c r="G73" s="199">
        <v>0.0</v>
      </c>
      <c r="H73" s="199">
        <v>1.0</v>
      </c>
      <c r="I73" s="198">
        <v>0.0</v>
      </c>
      <c r="J73" s="198">
        <v>0.0</v>
      </c>
      <c r="K73" s="198">
        <v>0.0</v>
      </c>
      <c r="L73" s="198">
        <v>0.0</v>
      </c>
      <c r="M73" s="198">
        <v>0.0</v>
      </c>
      <c r="N73" s="198">
        <v>0.0</v>
      </c>
      <c r="O73" s="172">
        <v>0.0</v>
      </c>
      <c r="P73" s="172">
        <v>0.0</v>
      </c>
      <c r="Q73" s="172">
        <v>0.0</v>
      </c>
      <c r="R73" s="173"/>
      <c r="S73" s="168"/>
      <c r="T73" s="61"/>
      <c r="U73" s="1"/>
      <c r="V73" s="1"/>
      <c r="W73" s="1"/>
      <c r="X73" s="1"/>
      <c r="Y73" s="1"/>
      <c r="Z73" s="1"/>
    </row>
    <row r="74" ht="14.25" customHeight="1">
      <c r="A74" s="61">
        <f t="shared" si="1"/>
        <v>62</v>
      </c>
      <c r="B74" s="168" t="str">
        <f>IF('Service Record'!B71="","",'Service Record'!B71)</f>
        <v>Pen Kalina</v>
      </c>
      <c r="C74" s="168" t="str">
        <f>IF('Service Record'!D71="","",'Service Record'!D71)</f>
        <v>Yes</v>
      </c>
      <c r="D74" s="169">
        <f>IF('Service Record'!E71="","",'Service Record'!E71)</f>
        <v>17</v>
      </c>
      <c r="E74" s="197">
        <v>0.0</v>
      </c>
      <c r="F74" s="199">
        <v>1.0</v>
      </c>
      <c r="G74" s="199">
        <v>2.0</v>
      </c>
      <c r="H74" s="199">
        <v>3.0</v>
      </c>
      <c r="I74" s="198">
        <v>0.0</v>
      </c>
      <c r="J74" s="198">
        <v>0.0</v>
      </c>
      <c r="K74" s="198">
        <v>0.0</v>
      </c>
      <c r="L74" s="198">
        <v>0.0</v>
      </c>
      <c r="M74" s="198">
        <v>0.0</v>
      </c>
      <c r="N74" s="198">
        <v>0.0</v>
      </c>
      <c r="O74" s="172">
        <v>0.0</v>
      </c>
      <c r="P74" s="172">
        <v>0.0</v>
      </c>
      <c r="Q74" s="172">
        <v>0.0</v>
      </c>
      <c r="R74" s="173"/>
      <c r="S74" s="168"/>
      <c r="T74" s="61"/>
      <c r="U74" s="1"/>
      <c r="V74" s="1"/>
      <c r="W74" s="1"/>
      <c r="X74" s="1"/>
      <c r="Y74" s="1"/>
      <c r="Z74" s="1"/>
    </row>
    <row r="75" ht="14.25" customHeight="1">
      <c r="A75" s="61">
        <f t="shared" si="1"/>
        <v>63</v>
      </c>
      <c r="B75" s="168" t="str">
        <f>IF('Service Record'!B72="","",'Service Record'!B72)</f>
        <v>Ramsical Joy Louise</v>
      </c>
      <c r="C75" s="168" t="str">
        <f>IF('Service Record'!D72="","",'Service Record'!D72)</f>
        <v>Yes</v>
      </c>
      <c r="D75" s="169">
        <f>IF('Service Record'!E72="","",'Service Record'!E72)</f>
        <v>9.5</v>
      </c>
      <c r="E75" s="176">
        <v>0.0</v>
      </c>
      <c r="F75" s="176">
        <v>0.0</v>
      </c>
      <c r="G75" s="176">
        <v>0.0</v>
      </c>
      <c r="H75" s="176">
        <v>0.0</v>
      </c>
      <c r="I75" s="176">
        <v>0.0</v>
      </c>
      <c r="J75" s="176">
        <v>0.0</v>
      </c>
      <c r="K75" s="176">
        <v>0.0</v>
      </c>
      <c r="L75" s="176">
        <v>0.0</v>
      </c>
      <c r="M75" s="176">
        <v>0.0</v>
      </c>
      <c r="N75" s="176">
        <v>0.0</v>
      </c>
      <c r="O75" s="176">
        <v>0.0</v>
      </c>
      <c r="P75" s="176">
        <v>0.0</v>
      </c>
      <c r="Q75" s="176">
        <v>0.0</v>
      </c>
      <c r="R75" s="173"/>
      <c r="S75" s="168"/>
      <c r="T75" s="61"/>
      <c r="U75" s="1"/>
      <c r="V75" s="1"/>
      <c r="W75" s="1"/>
      <c r="X75" s="1"/>
      <c r="Y75" s="1"/>
      <c r="Z75" s="1"/>
    </row>
    <row r="76" ht="14.25" customHeight="1">
      <c r="A76" s="61">
        <f t="shared" si="1"/>
        <v>64</v>
      </c>
      <c r="B76" s="168" t="str">
        <f>IF('Service Record'!B73="","",'Service Record'!B73)</f>
        <v>Ramsical Vinson</v>
      </c>
      <c r="C76" s="168" t="str">
        <f>IF('Service Record'!D73="","",'Service Record'!D73)</f>
        <v>Yes</v>
      </c>
      <c r="D76" s="169">
        <f>IF('Service Record'!E73="","",'Service Record'!E73)</f>
        <v>9.5</v>
      </c>
      <c r="E76" s="176">
        <v>0.0</v>
      </c>
      <c r="F76" s="176">
        <v>0.0</v>
      </c>
      <c r="G76" s="176">
        <v>0.0</v>
      </c>
      <c r="H76" s="176">
        <v>0.0</v>
      </c>
      <c r="I76" s="176">
        <v>0.0</v>
      </c>
      <c r="J76" s="176">
        <v>0.0</v>
      </c>
      <c r="K76" s="176">
        <v>0.0</v>
      </c>
      <c r="L76" s="176">
        <v>0.0</v>
      </c>
      <c r="M76" s="176">
        <v>0.0</v>
      </c>
      <c r="N76" s="176">
        <v>0.0</v>
      </c>
      <c r="O76" s="176">
        <v>0.0</v>
      </c>
      <c r="P76" s="176">
        <v>0.0</v>
      </c>
      <c r="Q76" s="176">
        <v>0.0</v>
      </c>
      <c r="R76" s="173"/>
      <c r="S76" s="168"/>
      <c r="T76" s="61"/>
      <c r="U76" s="1"/>
      <c r="V76" s="1"/>
      <c r="W76" s="1"/>
      <c r="X76" s="1"/>
      <c r="Y76" s="1"/>
      <c r="Z76" s="1"/>
    </row>
    <row r="77" ht="14.25" customHeight="1">
      <c r="A77" s="61">
        <f t="shared" si="1"/>
        <v>65</v>
      </c>
      <c r="B77" s="168" t="str">
        <f>IF('Service Record'!B74="","",'Service Record'!B74)</f>
        <v>Rasamee Caitlynn</v>
      </c>
      <c r="C77" s="168" t="str">
        <f>IF('Service Record'!D74="","",'Service Record'!D74)</f>
        <v>Yes</v>
      </c>
      <c r="D77" s="169">
        <f>IF('Service Record'!E74="","",'Service Record'!E74)</f>
        <v>56</v>
      </c>
      <c r="E77" s="176">
        <v>1.0</v>
      </c>
      <c r="F77" s="178">
        <v>0.0</v>
      </c>
      <c r="G77" s="178">
        <v>1.0</v>
      </c>
      <c r="H77" s="178">
        <v>2.0</v>
      </c>
      <c r="I77" s="178">
        <v>0.0</v>
      </c>
      <c r="J77" s="178">
        <v>0.0</v>
      </c>
      <c r="K77" s="178">
        <v>0.0</v>
      </c>
      <c r="L77" s="177">
        <v>1.0</v>
      </c>
      <c r="M77" s="178">
        <v>0.0</v>
      </c>
      <c r="N77" s="178">
        <v>0.0</v>
      </c>
      <c r="O77" s="175">
        <v>0.0</v>
      </c>
      <c r="P77" s="175">
        <v>0.0</v>
      </c>
      <c r="Q77" s="175">
        <v>0.0</v>
      </c>
      <c r="R77" s="173"/>
      <c r="S77" s="168"/>
      <c r="T77" s="61"/>
      <c r="U77" s="1"/>
      <c r="V77" s="1"/>
      <c r="W77" s="1"/>
      <c r="X77" s="1"/>
      <c r="Y77" s="1"/>
      <c r="Z77" s="1"/>
    </row>
    <row r="78" ht="14.25" customHeight="1">
      <c r="A78" s="61">
        <f t="shared" si="1"/>
        <v>66</v>
      </c>
      <c r="B78" s="168" t="str">
        <f>IF('Service Record'!B75="","",'Service Record'!B75)</f>
        <v>Rasamee Claire</v>
      </c>
      <c r="C78" s="168" t="str">
        <f>IF('Service Record'!D75="","",'Service Record'!D75)</f>
        <v>Yes</v>
      </c>
      <c r="D78" s="169">
        <f>IF('Service Record'!E75="","",'Service Record'!E75)</f>
        <v>62</v>
      </c>
      <c r="E78" s="176">
        <v>1.0</v>
      </c>
      <c r="F78" s="177">
        <v>1.0</v>
      </c>
      <c r="G78" s="177">
        <v>4.0</v>
      </c>
      <c r="H78" s="177">
        <v>5.0</v>
      </c>
      <c r="I78" s="178">
        <v>0.0</v>
      </c>
      <c r="J78" s="178">
        <v>0.0</v>
      </c>
      <c r="K78" s="177">
        <v>6.0</v>
      </c>
      <c r="L78" s="177">
        <v>9.0</v>
      </c>
      <c r="M78" s="178">
        <v>0.0</v>
      </c>
      <c r="N78" s="178">
        <v>0.0</v>
      </c>
      <c r="O78" s="175">
        <v>0.0</v>
      </c>
      <c r="P78" s="175" t="s">
        <v>552</v>
      </c>
      <c r="Q78" s="175">
        <v>0.0</v>
      </c>
      <c r="R78" s="179" t="s">
        <v>560</v>
      </c>
      <c r="S78" s="168"/>
      <c r="T78" s="61"/>
      <c r="U78" s="1"/>
      <c r="V78" s="1"/>
      <c r="W78" s="1"/>
      <c r="X78" s="1"/>
      <c r="Y78" s="1"/>
      <c r="Z78" s="1"/>
    </row>
    <row r="79" ht="14.25" customHeight="1">
      <c r="A79" s="61">
        <f t="shared" si="1"/>
        <v>67</v>
      </c>
      <c r="B79" s="168" t="str">
        <f>IF('Service Record'!B76="","",'Service Record'!B76)</f>
        <v>Reyes Darian</v>
      </c>
      <c r="C79" s="168" t="str">
        <f>IF('Service Record'!D76="","",'Service Record'!D76)</f>
        <v>Yes</v>
      </c>
      <c r="D79" s="169">
        <f>IF('Service Record'!E76="","",'Service Record'!E76)</f>
        <v>3</v>
      </c>
      <c r="E79" s="197">
        <v>0.0</v>
      </c>
      <c r="F79" s="198">
        <v>0.0</v>
      </c>
      <c r="G79" s="198">
        <v>0.0</v>
      </c>
      <c r="H79" s="198">
        <v>0.0</v>
      </c>
      <c r="I79" s="198">
        <v>0.0</v>
      </c>
      <c r="J79" s="198">
        <v>0.0</v>
      </c>
      <c r="K79" s="198">
        <v>0.0</v>
      </c>
      <c r="L79" s="198">
        <v>0.0</v>
      </c>
      <c r="M79" s="198">
        <v>0.0</v>
      </c>
      <c r="N79" s="198">
        <v>0.0</v>
      </c>
      <c r="O79" s="172">
        <v>0.0</v>
      </c>
      <c r="P79" s="172">
        <v>0.0</v>
      </c>
      <c r="Q79" s="172">
        <v>0.0</v>
      </c>
      <c r="R79" s="173"/>
      <c r="S79" s="168"/>
      <c r="T79" s="61"/>
      <c r="U79" s="1"/>
      <c r="V79" s="1"/>
      <c r="W79" s="1"/>
      <c r="X79" s="1"/>
      <c r="Y79" s="1"/>
      <c r="Z79" s="1"/>
    </row>
    <row r="80" ht="14.25" customHeight="1">
      <c r="A80" s="61">
        <f t="shared" si="1"/>
        <v>68</v>
      </c>
      <c r="B80" s="168" t="str">
        <f>IF('Service Record'!B77="","",'Service Record'!B77)</f>
        <v>Reyes Sierra</v>
      </c>
      <c r="C80" s="168" t="str">
        <f>IF('Service Record'!D77="","",'Service Record'!D77)</f>
        <v>Yes</v>
      </c>
      <c r="D80" s="169">
        <f>IF('Service Record'!E77="","",'Service Record'!E77)</f>
        <v>3</v>
      </c>
      <c r="E80" s="176">
        <v>0.0</v>
      </c>
      <c r="F80" s="176">
        <v>0.0</v>
      </c>
      <c r="G80" s="176">
        <v>0.0</v>
      </c>
      <c r="H80" s="176">
        <v>0.0</v>
      </c>
      <c r="I80" s="176">
        <v>0.0</v>
      </c>
      <c r="J80" s="176">
        <v>0.0</v>
      </c>
      <c r="K80" s="176">
        <v>0.0</v>
      </c>
      <c r="L80" s="176">
        <v>0.0</v>
      </c>
      <c r="M80" s="176">
        <v>0.0</v>
      </c>
      <c r="N80" s="176">
        <v>0.0</v>
      </c>
      <c r="O80" s="176">
        <v>0.0</v>
      </c>
      <c r="P80" s="176">
        <v>0.0</v>
      </c>
      <c r="Q80" s="176">
        <v>0.0</v>
      </c>
      <c r="R80" s="173"/>
      <c r="S80" s="168"/>
      <c r="T80" s="61"/>
      <c r="U80" s="1"/>
      <c r="V80" s="1"/>
      <c r="W80" s="1"/>
      <c r="X80" s="1"/>
      <c r="Y80" s="1"/>
      <c r="Z80" s="1"/>
    </row>
    <row r="81" ht="14.25" customHeight="1">
      <c r="A81" s="61">
        <f t="shared" si="1"/>
        <v>69</v>
      </c>
      <c r="B81" s="168" t="str">
        <f>IF('Service Record'!B78="","",'Service Record'!B78)</f>
        <v>Riberal Sophia Pauleen</v>
      </c>
      <c r="C81" s="168" t="str">
        <f>IF('Service Record'!D78="","",'Service Record'!D78)</f>
        <v>Yes</v>
      </c>
      <c r="D81" s="169">
        <f>IF('Service Record'!E78="","",'Service Record'!E78)</f>
        <v>0</v>
      </c>
      <c r="E81" s="176">
        <v>0.0</v>
      </c>
      <c r="F81" s="176">
        <v>0.0</v>
      </c>
      <c r="G81" s="176">
        <v>0.0</v>
      </c>
      <c r="H81" s="176">
        <v>0.0</v>
      </c>
      <c r="I81" s="176">
        <v>0.0</v>
      </c>
      <c r="J81" s="176">
        <v>0.0</v>
      </c>
      <c r="K81" s="176">
        <v>0.0</v>
      </c>
      <c r="L81" s="176">
        <v>0.0</v>
      </c>
      <c r="M81" s="176">
        <v>0.0</v>
      </c>
      <c r="N81" s="176">
        <v>0.0</v>
      </c>
      <c r="O81" s="176">
        <v>0.0</v>
      </c>
      <c r="P81" s="176">
        <v>0.0</v>
      </c>
      <c r="Q81" s="176">
        <v>0.0</v>
      </c>
      <c r="R81" s="173"/>
      <c r="S81" s="168"/>
      <c r="T81" s="61"/>
      <c r="U81" s="1"/>
      <c r="V81" s="1"/>
      <c r="W81" s="1"/>
      <c r="X81" s="1"/>
      <c r="Y81" s="1"/>
      <c r="Z81" s="1"/>
    </row>
    <row r="82" ht="14.25" customHeight="1">
      <c r="A82" s="61">
        <f t="shared" si="1"/>
        <v>70</v>
      </c>
      <c r="B82" s="168" t="str">
        <f>IF('Service Record'!B79="","",'Service Record'!B79)</f>
        <v>Sana Arthea Nicole Lynne</v>
      </c>
      <c r="C82" s="168" t="str">
        <f>IF('Service Record'!D79="","",'Service Record'!D79)</f>
        <v>Yes</v>
      </c>
      <c r="D82" s="169">
        <f>IF('Service Record'!E79="","",'Service Record'!E79)</f>
        <v>34</v>
      </c>
      <c r="E82" s="180">
        <v>0.0</v>
      </c>
      <c r="F82" s="178">
        <v>0.0</v>
      </c>
      <c r="G82" s="178">
        <v>0.0</v>
      </c>
      <c r="H82" s="177">
        <v>2.0</v>
      </c>
      <c r="I82" s="178">
        <v>0.0</v>
      </c>
      <c r="J82" s="178">
        <v>0.0</v>
      </c>
      <c r="K82" s="178">
        <v>0.0</v>
      </c>
      <c r="L82" s="178">
        <v>0.0</v>
      </c>
      <c r="M82" s="178">
        <v>0.0</v>
      </c>
      <c r="N82" s="178">
        <v>0.0</v>
      </c>
      <c r="O82" s="175">
        <v>0.0</v>
      </c>
      <c r="P82" s="175">
        <v>0.0</v>
      </c>
      <c r="Q82" s="175">
        <v>0.0</v>
      </c>
      <c r="R82" s="173"/>
      <c r="S82" s="168"/>
      <c r="T82" s="61"/>
      <c r="U82" s="1"/>
      <c r="V82" s="1"/>
      <c r="W82" s="1"/>
      <c r="X82" s="1"/>
      <c r="Y82" s="1"/>
      <c r="Z82" s="1"/>
    </row>
    <row r="83" ht="14.25" customHeight="1">
      <c r="A83" s="61">
        <f t="shared" si="1"/>
        <v>71</v>
      </c>
      <c r="B83" s="168" t="str">
        <f>IF('Service Record'!B80="","",'Service Record'!B80)</f>
        <v>Sandhu Savreet</v>
      </c>
      <c r="C83" s="168" t="str">
        <f>IF('Service Record'!D80="","",'Service Record'!D80)</f>
        <v>Yes</v>
      </c>
      <c r="D83" s="169">
        <f>IF('Service Record'!E80="","",'Service Record'!E80)</f>
        <v>8.5</v>
      </c>
      <c r="E83" s="176">
        <v>0.0</v>
      </c>
      <c r="F83" s="176">
        <v>0.0</v>
      </c>
      <c r="G83" s="176">
        <v>0.0</v>
      </c>
      <c r="H83" s="176">
        <v>0.0</v>
      </c>
      <c r="I83" s="176">
        <v>0.0</v>
      </c>
      <c r="J83" s="176">
        <v>0.0</v>
      </c>
      <c r="K83" s="176">
        <v>0.0</v>
      </c>
      <c r="L83" s="176">
        <v>0.0</v>
      </c>
      <c r="M83" s="176">
        <v>0.0</v>
      </c>
      <c r="N83" s="176">
        <v>0.0</v>
      </c>
      <c r="O83" s="176">
        <v>0.0</v>
      </c>
      <c r="P83" s="176">
        <v>0.0</v>
      </c>
      <c r="Q83" s="176">
        <v>0.0</v>
      </c>
      <c r="R83" s="173"/>
      <c r="S83" s="168"/>
      <c r="T83" s="61"/>
      <c r="U83" s="1"/>
      <c r="V83" s="1"/>
      <c r="W83" s="1"/>
      <c r="X83" s="1"/>
      <c r="Y83" s="1"/>
      <c r="Z83" s="1"/>
    </row>
    <row r="84" ht="14.25" customHeight="1">
      <c r="A84" s="61">
        <f t="shared" si="1"/>
        <v>72</v>
      </c>
      <c r="B84" s="168" t="str">
        <f>IF('Service Record'!B81="","",'Service Record'!B81)</f>
        <v>Serrano Ron</v>
      </c>
      <c r="C84" s="168" t="str">
        <f>IF('Service Record'!D81="","",'Service Record'!D81)</f>
        <v>Yes</v>
      </c>
      <c r="D84" s="169">
        <f>IF('Service Record'!E81="","",'Service Record'!E81)</f>
        <v>0</v>
      </c>
      <c r="E84" s="180">
        <v>0.0</v>
      </c>
      <c r="F84" s="178">
        <v>0.0</v>
      </c>
      <c r="G84" s="178">
        <v>0.0</v>
      </c>
      <c r="H84" s="178">
        <v>0.0</v>
      </c>
      <c r="I84" s="178">
        <v>0.0</v>
      </c>
      <c r="J84" s="178">
        <v>0.0</v>
      </c>
      <c r="K84" s="178">
        <v>0.0</v>
      </c>
      <c r="L84" s="178">
        <v>0.0</v>
      </c>
      <c r="M84" s="178">
        <v>0.0</v>
      </c>
      <c r="N84" s="178">
        <v>0.0</v>
      </c>
      <c r="O84" s="175">
        <v>0.0</v>
      </c>
      <c r="P84" s="175">
        <v>0.0</v>
      </c>
      <c r="Q84" s="175">
        <v>0.0</v>
      </c>
      <c r="R84" s="173"/>
      <c r="S84" s="168"/>
      <c r="T84" s="61"/>
      <c r="U84" s="1"/>
      <c r="V84" s="1"/>
      <c r="W84" s="1"/>
      <c r="X84" s="1"/>
      <c r="Y84" s="1"/>
      <c r="Z84" s="1"/>
    </row>
    <row r="85" ht="14.25" customHeight="1">
      <c r="A85" s="61">
        <f t="shared" si="1"/>
        <v>73</v>
      </c>
      <c r="B85" s="168" t="str">
        <f>IF('Service Record'!B82="","",'Service Record'!B82)</f>
        <v>Seung Mercury</v>
      </c>
      <c r="C85" s="168" t="str">
        <f>IF('Service Record'!D82="","",'Service Record'!D82)</f>
        <v>Yes</v>
      </c>
      <c r="D85" s="169">
        <f>IF('Service Record'!E82="","",'Service Record'!E82)</f>
        <v>0</v>
      </c>
      <c r="E85" s="176">
        <v>0.0</v>
      </c>
      <c r="F85" s="176">
        <v>0.0</v>
      </c>
      <c r="G85" s="176">
        <v>1.0</v>
      </c>
      <c r="H85" s="176">
        <v>0.0</v>
      </c>
      <c r="I85" s="176">
        <v>0.0</v>
      </c>
      <c r="J85" s="176">
        <v>0.0</v>
      </c>
      <c r="K85" s="176">
        <v>0.0</v>
      </c>
      <c r="L85" s="176">
        <v>0.0</v>
      </c>
      <c r="M85" s="176">
        <v>0.0</v>
      </c>
      <c r="N85" s="176">
        <v>0.0</v>
      </c>
      <c r="O85" s="176">
        <v>0.0</v>
      </c>
      <c r="P85" s="176">
        <v>0.0</v>
      </c>
      <c r="Q85" s="176">
        <v>0.0</v>
      </c>
      <c r="R85" s="173"/>
      <c r="S85" s="168"/>
      <c r="T85" s="61"/>
      <c r="U85" s="1"/>
      <c r="V85" s="1"/>
      <c r="W85" s="1"/>
      <c r="X85" s="1"/>
      <c r="Y85" s="1"/>
      <c r="Z85" s="1"/>
    </row>
    <row r="86" ht="14.25" customHeight="1">
      <c r="A86" s="61">
        <f t="shared" si="1"/>
        <v>74</v>
      </c>
      <c r="B86" s="168" t="str">
        <f>IF('Service Record'!B83="","",'Service Record'!B83)</f>
        <v>Silverio Gustabo</v>
      </c>
      <c r="C86" s="168" t="str">
        <f>IF('Service Record'!D83="","",'Service Record'!D83)</f>
        <v>Yes</v>
      </c>
      <c r="D86" s="169">
        <f>IF('Service Record'!E83="","",'Service Record'!E83)</f>
        <v>0</v>
      </c>
      <c r="E86" s="180">
        <v>0.0</v>
      </c>
      <c r="F86" s="178">
        <v>0.0</v>
      </c>
      <c r="G86" s="178">
        <v>0.0</v>
      </c>
      <c r="H86" s="178">
        <v>0.0</v>
      </c>
      <c r="I86" s="178">
        <v>0.0</v>
      </c>
      <c r="J86" s="178">
        <v>0.0</v>
      </c>
      <c r="K86" s="178">
        <v>0.0</v>
      </c>
      <c r="L86" s="178">
        <v>0.0</v>
      </c>
      <c r="M86" s="178">
        <v>0.0</v>
      </c>
      <c r="N86" s="178">
        <v>0.0</v>
      </c>
      <c r="O86" s="175">
        <v>0.0</v>
      </c>
      <c r="P86" s="175">
        <v>0.0</v>
      </c>
      <c r="Q86" s="175">
        <v>0.0</v>
      </c>
      <c r="R86" s="173"/>
      <c r="S86" s="168"/>
      <c r="T86" s="61"/>
      <c r="U86" s="1"/>
      <c r="V86" s="1"/>
      <c r="W86" s="1"/>
      <c r="X86" s="1"/>
      <c r="Y86" s="1"/>
      <c r="Z86" s="1"/>
    </row>
    <row r="87" ht="14.25" customHeight="1">
      <c r="A87" s="61">
        <f t="shared" si="1"/>
        <v>75</v>
      </c>
      <c r="B87" s="168" t="str">
        <f>IF('Service Record'!B84="","",'Service Record'!B84)</f>
        <v>Soeung Paousim</v>
      </c>
      <c r="C87" s="168" t="str">
        <f>IF('Service Record'!D84="","",'Service Record'!D84)</f>
        <v>Yes</v>
      </c>
      <c r="D87" s="169">
        <f>IF('Service Record'!E84="","",'Service Record'!E84)</f>
        <v>4</v>
      </c>
      <c r="E87" s="180">
        <v>0.0</v>
      </c>
      <c r="F87" s="178">
        <v>0.0</v>
      </c>
      <c r="G87" s="178">
        <v>0.0</v>
      </c>
      <c r="H87" s="178">
        <v>0.0</v>
      </c>
      <c r="I87" s="178">
        <v>0.0</v>
      </c>
      <c r="J87" s="178">
        <v>0.0</v>
      </c>
      <c r="K87" s="178">
        <v>0.0</v>
      </c>
      <c r="L87" s="178">
        <v>0.0</v>
      </c>
      <c r="M87" s="178">
        <v>0.0</v>
      </c>
      <c r="N87" s="178">
        <v>0.0</v>
      </c>
      <c r="O87" s="175">
        <v>0.0</v>
      </c>
      <c r="P87" s="175">
        <v>0.0</v>
      </c>
      <c r="Q87" s="175">
        <v>0.0</v>
      </c>
      <c r="R87" s="173"/>
      <c r="S87" s="168"/>
      <c r="T87" s="61"/>
      <c r="U87" s="1"/>
      <c r="V87" s="1"/>
      <c r="W87" s="1"/>
      <c r="X87" s="1"/>
      <c r="Y87" s="1"/>
      <c r="Z87" s="1"/>
    </row>
    <row r="88" ht="14.25" customHeight="1">
      <c r="A88" s="61">
        <f t="shared" si="1"/>
        <v>76</v>
      </c>
      <c r="B88" s="168" t="str">
        <f>IF('Service Record'!B85="","",'Service Record'!B85)</f>
        <v>Soliven Dianne</v>
      </c>
      <c r="C88" s="168" t="str">
        <f>IF('Service Record'!D85="","",'Service Record'!D85)</f>
        <v>Yes</v>
      </c>
      <c r="D88" s="169">
        <f>IF('Service Record'!E85="","",'Service Record'!E85)</f>
        <v>21</v>
      </c>
      <c r="E88" s="180">
        <v>0.0</v>
      </c>
      <c r="F88" s="178">
        <v>0.0</v>
      </c>
      <c r="G88" s="178">
        <v>0.0</v>
      </c>
      <c r="H88" s="178">
        <v>0.0</v>
      </c>
      <c r="I88" s="178">
        <v>0.0</v>
      </c>
      <c r="J88" s="178">
        <v>0.0</v>
      </c>
      <c r="K88" s="178">
        <v>0.0</v>
      </c>
      <c r="L88" s="178">
        <v>0.0</v>
      </c>
      <c r="M88" s="178">
        <v>0.0</v>
      </c>
      <c r="N88" s="178">
        <v>0.0</v>
      </c>
      <c r="O88" s="175">
        <v>0.0</v>
      </c>
      <c r="P88" s="175">
        <v>0.0</v>
      </c>
      <c r="Q88" s="175">
        <v>0.0</v>
      </c>
      <c r="R88" s="173"/>
      <c r="S88" s="168"/>
      <c r="T88" s="61"/>
      <c r="U88" s="1"/>
      <c r="V88" s="1"/>
      <c r="W88" s="1"/>
      <c r="X88" s="1"/>
      <c r="Y88" s="1"/>
      <c r="Z88" s="1"/>
    </row>
    <row r="89" ht="14.25" customHeight="1">
      <c r="A89" s="61">
        <f t="shared" si="1"/>
        <v>77</v>
      </c>
      <c r="B89" s="168" t="str">
        <f>IF('Service Record'!B86="","",'Service Record'!B86)</f>
        <v>Tabaco Wisher</v>
      </c>
      <c r="C89" s="168" t="str">
        <f>IF('Service Record'!D86="","",'Service Record'!D86)</f>
        <v>Yes</v>
      </c>
      <c r="D89" s="169">
        <f>IF('Service Record'!E86="","",'Service Record'!E86)</f>
        <v>8.5</v>
      </c>
      <c r="E89" s="180">
        <v>0.0</v>
      </c>
      <c r="F89" s="178">
        <v>0.0</v>
      </c>
      <c r="G89" s="178">
        <v>0.0</v>
      </c>
      <c r="H89" s="178">
        <v>0.0</v>
      </c>
      <c r="I89" s="178">
        <v>0.0</v>
      </c>
      <c r="J89" s="178">
        <v>0.0</v>
      </c>
      <c r="K89" s="178">
        <v>0.0</v>
      </c>
      <c r="L89" s="178">
        <v>0.0</v>
      </c>
      <c r="M89" s="178">
        <v>0.0</v>
      </c>
      <c r="N89" s="178">
        <v>0.0</v>
      </c>
      <c r="O89" s="175">
        <v>0.0</v>
      </c>
      <c r="P89" s="175">
        <v>0.0</v>
      </c>
      <c r="Q89" s="175">
        <v>0.0</v>
      </c>
      <c r="R89" s="173"/>
      <c r="S89" s="168"/>
      <c r="T89" s="61"/>
      <c r="U89" s="1"/>
      <c r="V89" s="1"/>
      <c r="W89" s="1"/>
      <c r="X89" s="1"/>
      <c r="Y89" s="1"/>
      <c r="Z89" s="1"/>
    </row>
    <row r="90" ht="14.25" customHeight="1">
      <c r="A90" s="61">
        <f t="shared" si="1"/>
        <v>78</v>
      </c>
      <c r="B90" s="168" t="str">
        <f>IF('Service Record'!B87="","",'Service Record'!B87)</f>
        <v>Thao Choua</v>
      </c>
      <c r="C90" s="168" t="str">
        <f>IF('Service Record'!D87="","",'Service Record'!D87)</f>
        <v>Yes</v>
      </c>
      <c r="D90" s="169">
        <f>IF('Service Record'!E87="","",'Service Record'!E87)</f>
        <v>15</v>
      </c>
      <c r="E90" s="170">
        <v>0.0</v>
      </c>
      <c r="F90" s="170">
        <v>0.0</v>
      </c>
      <c r="G90" s="170">
        <v>0.0</v>
      </c>
      <c r="H90" s="170">
        <v>0.0</v>
      </c>
      <c r="I90" s="170">
        <v>0.0</v>
      </c>
      <c r="J90" s="170">
        <v>0.0</v>
      </c>
      <c r="K90" s="170">
        <v>0.0</v>
      </c>
      <c r="L90" s="170">
        <v>0.0</v>
      </c>
      <c r="M90" s="170">
        <v>0.0</v>
      </c>
      <c r="N90" s="170">
        <v>0.0</v>
      </c>
      <c r="O90" s="174">
        <v>0.0</v>
      </c>
      <c r="P90" s="175">
        <v>0.0</v>
      </c>
      <c r="Q90" s="175">
        <v>0.0</v>
      </c>
      <c r="R90" s="173"/>
      <c r="S90" s="168"/>
      <c r="T90" s="61"/>
      <c r="U90" s="1"/>
      <c r="V90" s="1"/>
      <c r="W90" s="1"/>
      <c r="X90" s="1"/>
      <c r="Y90" s="1"/>
      <c r="Z90" s="1"/>
    </row>
    <row r="91" ht="14.25" customHeight="1">
      <c r="A91" s="61">
        <f t="shared" si="1"/>
        <v>79</v>
      </c>
      <c r="B91" s="168" t="str">
        <f>IF('Service Record'!B88="","",'Service Record'!B88)</f>
        <v>Tongco Aidan</v>
      </c>
      <c r="C91" s="168" t="str">
        <f>IF('Service Record'!D88="","",'Service Record'!D88)</f>
        <v>Yes</v>
      </c>
      <c r="D91" s="169">
        <f>IF('Service Record'!E88="","",'Service Record'!E88)</f>
        <v>5.5</v>
      </c>
      <c r="E91" s="170">
        <v>0.0</v>
      </c>
      <c r="F91" s="170">
        <v>0.0</v>
      </c>
      <c r="G91" s="170">
        <v>0.0</v>
      </c>
      <c r="H91" s="170">
        <v>0.0</v>
      </c>
      <c r="I91" s="170">
        <v>0.0</v>
      </c>
      <c r="J91" s="170">
        <v>0.0</v>
      </c>
      <c r="K91" s="170">
        <v>0.0</v>
      </c>
      <c r="L91" s="170">
        <v>0.0</v>
      </c>
      <c r="M91" s="170">
        <v>0.0</v>
      </c>
      <c r="N91" s="170">
        <v>0.0</v>
      </c>
      <c r="O91" s="171">
        <v>0.0</v>
      </c>
      <c r="P91" s="172">
        <v>0.0</v>
      </c>
      <c r="Q91" s="172">
        <v>0.0</v>
      </c>
      <c r="R91" s="173"/>
      <c r="S91" s="168"/>
      <c r="T91" s="61"/>
      <c r="U91" s="1"/>
      <c r="V91" s="1"/>
      <c r="W91" s="1"/>
      <c r="X91" s="1"/>
      <c r="Y91" s="1"/>
      <c r="Z91" s="1"/>
    </row>
    <row r="92" ht="14.25" customHeight="1">
      <c r="A92" s="61">
        <f t="shared" si="1"/>
        <v>80</v>
      </c>
      <c r="B92" s="168" t="str">
        <f>IF('Service Record'!B89="","",'Service Record'!B89)</f>
        <v>Trejo Gloria</v>
      </c>
      <c r="C92" s="168" t="str">
        <f>IF('Service Record'!D89="","",'Service Record'!D89)</f>
        <v>Yes</v>
      </c>
      <c r="D92" s="169">
        <f>IF('Service Record'!E89="","",'Service Record'!E89)</f>
        <v>3</v>
      </c>
      <c r="E92" s="170">
        <v>0.0</v>
      </c>
      <c r="F92" s="170">
        <v>0.0</v>
      </c>
      <c r="G92" s="170">
        <v>0.0</v>
      </c>
      <c r="H92" s="170">
        <v>1.0</v>
      </c>
      <c r="I92" s="170">
        <v>0.0</v>
      </c>
      <c r="J92" s="170">
        <v>0.0</v>
      </c>
      <c r="K92" s="170">
        <v>0.0</v>
      </c>
      <c r="L92" s="170">
        <v>0.0</v>
      </c>
      <c r="M92" s="170">
        <v>0.0</v>
      </c>
      <c r="N92" s="170">
        <v>0.0</v>
      </c>
      <c r="O92" s="174">
        <v>0.0</v>
      </c>
      <c r="P92" s="175">
        <v>0.0</v>
      </c>
      <c r="Q92" s="175">
        <v>0.0</v>
      </c>
      <c r="R92" s="173"/>
      <c r="S92" s="168"/>
      <c r="T92" s="61"/>
      <c r="U92" s="1"/>
      <c r="V92" s="1"/>
      <c r="W92" s="1"/>
      <c r="X92" s="1"/>
      <c r="Y92" s="1"/>
      <c r="Z92" s="1"/>
    </row>
    <row r="93" ht="14.25" customHeight="1">
      <c r="A93" s="61">
        <f t="shared" si="1"/>
        <v>81</v>
      </c>
      <c r="B93" s="168" t="str">
        <f>IF('Service Record'!B90="","",'Service Record'!B90)</f>
        <v>Trinh Vi</v>
      </c>
      <c r="C93" s="168" t="str">
        <f>IF('Service Record'!D90="","",'Service Record'!D90)</f>
        <v>Yes</v>
      </c>
      <c r="D93" s="169">
        <f>IF('Service Record'!E90="","",'Service Record'!E90)</f>
        <v>5</v>
      </c>
      <c r="E93" s="170">
        <v>0.0</v>
      </c>
      <c r="F93" s="170">
        <v>0.0</v>
      </c>
      <c r="G93" s="170">
        <v>0.0</v>
      </c>
      <c r="H93" s="170">
        <v>0.0</v>
      </c>
      <c r="I93" s="170">
        <v>0.0</v>
      </c>
      <c r="J93" s="170">
        <v>0.0</v>
      </c>
      <c r="K93" s="170">
        <v>0.0</v>
      </c>
      <c r="L93" s="170">
        <v>0.0</v>
      </c>
      <c r="M93" s="170">
        <v>0.0</v>
      </c>
      <c r="N93" s="170">
        <v>0.0</v>
      </c>
      <c r="O93" s="174">
        <v>0.0</v>
      </c>
      <c r="P93" s="175">
        <v>0.0</v>
      </c>
      <c r="Q93" s="175">
        <v>0.0</v>
      </c>
      <c r="R93" s="173"/>
      <c r="S93" s="168"/>
      <c r="T93" s="61"/>
      <c r="U93" s="1"/>
      <c r="V93" s="1"/>
      <c r="W93" s="1"/>
      <c r="X93" s="1"/>
      <c r="Y93" s="1"/>
      <c r="Z93" s="1"/>
    </row>
    <row r="94" ht="14.25" customHeight="1">
      <c r="A94" s="61">
        <f t="shared" si="1"/>
        <v>82</v>
      </c>
      <c r="B94" s="168" t="str">
        <f>IF('Service Record'!B91="","",'Service Record'!B91)</f>
        <v>Tubig Aliana Mikaela</v>
      </c>
      <c r="C94" s="168" t="str">
        <f>IF('Service Record'!D91="","",'Service Record'!D91)</f>
        <v>Yes</v>
      </c>
      <c r="D94" s="169">
        <f>IF('Service Record'!E91="","",'Service Record'!E91)</f>
        <v>8.5</v>
      </c>
      <c r="E94" s="170">
        <v>0.0</v>
      </c>
      <c r="F94" s="170">
        <v>0.0</v>
      </c>
      <c r="G94" s="170">
        <v>0.0</v>
      </c>
      <c r="H94" s="170">
        <v>0.0</v>
      </c>
      <c r="I94" s="170">
        <v>0.0</v>
      </c>
      <c r="J94" s="170">
        <v>0.0</v>
      </c>
      <c r="K94" s="170">
        <v>0.0</v>
      </c>
      <c r="L94" s="170">
        <v>0.0</v>
      </c>
      <c r="M94" s="170">
        <v>0.0</v>
      </c>
      <c r="N94" s="170">
        <v>0.0</v>
      </c>
      <c r="O94" s="174">
        <v>0.0</v>
      </c>
      <c r="P94" s="175">
        <v>0.0</v>
      </c>
      <c r="Q94" s="175">
        <v>0.0</v>
      </c>
      <c r="R94" s="173"/>
      <c r="S94" s="168"/>
      <c r="T94" s="61"/>
      <c r="U94" s="1"/>
      <c r="V94" s="1"/>
      <c r="W94" s="1"/>
      <c r="X94" s="1"/>
      <c r="Y94" s="1"/>
      <c r="Z94" s="1"/>
    </row>
    <row r="95" ht="14.25" customHeight="1">
      <c r="A95" s="61">
        <f t="shared" si="1"/>
        <v>83</v>
      </c>
      <c r="B95" s="168" t="str">
        <f>IF('Service Record'!B92="","",'Service Record'!B92)</f>
        <v>Upadhyay Aayushi</v>
      </c>
      <c r="C95" s="168" t="str">
        <f>IF('Service Record'!D92="","",'Service Record'!D92)</f>
        <v>Yes</v>
      </c>
      <c r="D95" s="169">
        <f>IF('Service Record'!E92="","",'Service Record'!E92)</f>
        <v>11.5</v>
      </c>
      <c r="E95" s="170">
        <v>0.0</v>
      </c>
      <c r="F95" s="170">
        <v>0.0</v>
      </c>
      <c r="G95" s="170">
        <v>0.0</v>
      </c>
      <c r="H95" s="170">
        <v>0.0</v>
      </c>
      <c r="I95" s="170">
        <v>0.0</v>
      </c>
      <c r="J95" s="170">
        <v>0.0</v>
      </c>
      <c r="K95" s="170">
        <v>0.0</v>
      </c>
      <c r="L95" s="170">
        <v>0.0</v>
      </c>
      <c r="M95" s="170">
        <v>0.0</v>
      </c>
      <c r="N95" s="170">
        <v>0.0</v>
      </c>
      <c r="O95" s="170">
        <v>0.0</v>
      </c>
      <c r="P95" s="170">
        <v>0.0</v>
      </c>
      <c r="Q95" s="170">
        <v>0.0</v>
      </c>
      <c r="R95" s="173"/>
      <c r="S95" s="168"/>
      <c r="T95" s="61"/>
      <c r="U95" s="1"/>
      <c r="V95" s="1"/>
      <c r="W95" s="1"/>
      <c r="X95" s="1"/>
      <c r="Y95" s="1"/>
      <c r="Z95" s="1"/>
    </row>
    <row r="96" ht="14.25" customHeight="1">
      <c r="A96" s="61">
        <f t="shared" si="1"/>
        <v>84</v>
      </c>
      <c r="B96" s="168" t="str">
        <f>IF('Service Record'!B93="","",'Service Record'!B93)</f>
        <v>Vang Alexander</v>
      </c>
      <c r="C96" s="168" t="str">
        <f>IF('Service Record'!D93="","",'Service Record'!D93)</f>
        <v>Yes</v>
      </c>
      <c r="D96" s="169">
        <f>IF('Service Record'!E93="","",'Service Record'!E93)</f>
        <v>0</v>
      </c>
      <c r="E96" s="170">
        <v>0.0</v>
      </c>
      <c r="F96" s="170">
        <v>0.0</v>
      </c>
      <c r="G96" s="170">
        <v>0.0</v>
      </c>
      <c r="H96" s="170">
        <v>0.0</v>
      </c>
      <c r="I96" s="170">
        <v>0.0</v>
      </c>
      <c r="J96" s="170">
        <v>0.0</v>
      </c>
      <c r="K96" s="170">
        <v>0.0</v>
      </c>
      <c r="L96" s="170">
        <v>0.0</v>
      </c>
      <c r="M96" s="170">
        <v>0.0</v>
      </c>
      <c r="N96" s="170">
        <v>0.0</v>
      </c>
      <c r="O96" s="174">
        <v>0.0</v>
      </c>
      <c r="P96" s="175">
        <v>0.0</v>
      </c>
      <c r="Q96" s="175">
        <v>0.0</v>
      </c>
      <c r="R96" s="173"/>
      <c r="S96" s="168"/>
      <c r="T96" s="61"/>
      <c r="U96" s="1"/>
      <c r="V96" s="1"/>
      <c r="W96" s="1"/>
      <c r="X96" s="1"/>
      <c r="Y96" s="1"/>
      <c r="Z96" s="1"/>
    </row>
    <row r="97" ht="14.25" customHeight="1">
      <c r="A97" s="61">
        <f t="shared" si="1"/>
        <v>85</v>
      </c>
      <c r="B97" s="168" t="str">
        <f>IF('Service Record'!B94="","",'Service Record'!B94)</f>
        <v>Vang Kivo</v>
      </c>
      <c r="C97" s="168" t="str">
        <f>IF('Service Record'!D94="","",'Service Record'!D94)</f>
        <v>Yes</v>
      </c>
      <c r="D97" s="169">
        <f>IF('Service Record'!E94="","",'Service Record'!E94)</f>
        <v>22.5</v>
      </c>
      <c r="E97" s="170">
        <v>0.0</v>
      </c>
      <c r="F97" s="170">
        <v>0.0</v>
      </c>
      <c r="G97" s="170">
        <v>0.0</v>
      </c>
      <c r="H97" s="170">
        <v>0.0</v>
      </c>
      <c r="I97" s="170">
        <v>0.0</v>
      </c>
      <c r="J97" s="170">
        <v>0.0</v>
      </c>
      <c r="K97" s="170">
        <v>0.0</v>
      </c>
      <c r="L97" s="170">
        <v>0.0</v>
      </c>
      <c r="M97" s="170">
        <v>0.0</v>
      </c>
      <c r="N97" s="170">
        <v>0.0</v>
      </c>
      <c r="O97" s="174">
        <v>0.0</v>
      </c>
      <c r="P97" s="175">
        <v>0.0</v>
      </c>
      <c r="Q97" s="175">
        <v>0.0</v>
      </c>
      <c r="R97" s="173"/>
      <c r="S97" s="168"/>
      <c r="T97" s="61"/>
      <c r="U97" s="1"/>
      <c r="V97" s="1"/>
      <c r="W97" s="1"/>
      <c r="X97" s="1"/>
      <c r="Y97" s="1"/>
      <c r="Z97" s="1"/>
    </row>
    <row r="98" ht="14.25" customHeight="1">
      <c r="A98" s="61">
        <f t="shared" si="1"/>
        <v>86</v>
      </c>
      <c r="B98" s="168" t="str">
        <f>IF('Service Record'!B95="","",'Service Record'!B95)</f>
        <v>Vang Pong</v>
      </c>
      <c r="C98" s="168" t="str">
        <f>IF('Service Record'!D95="","",'Service Record'!D95)</f>
        <v>Yes</v>
      </c>
      <c r="D98" s="169">
        <f>IF('Service Record'!E95="","",'Service Record'!E95)</f>
        <v>6</v>
      </c>
      <c r="E98" s="170">
        <v>0.0</v>
      </c>
      <c r="F98" s="170">
        <v>0.0</v>
      </c>
      <c r="G98" s="170">
        <v>0.0</v>
      </c>
      <c r="H98" s="170">
        <v>0.0</v>
      </c>
      <c r="I98" s="170">
        <v>0.0</v>
      </c>
      <c r="J98" s="170">
        <v>0.0</v>
      </c>
      <c r="K98" s="170">
        <v>0.0</v>
      </c>
      <c r="L98" s="170">
        <v>0.0</v>
      </c>
      <c r="M98" s="170">
        <v>0.0</v>
      </c>
      <c r="N98" s="170">
        <v>0.0</v>
      </c>
      <c r="O98" s="174">
        <v>0.0</v>
      </c>
      <c r="P98" s="175">
        <v>0.0</v>
      </c>
      <c r="Q98" s="175">
        <v>0.0</v>
      </c>
      <c r="R98" s="173"/>
      <c r="S98" s="168"/>
      <c r="T98" s="61"/>
      <c r="U98" s="1"/>
      <c r="V98" s="1"/>
      <c r="W98" s="1"/>
      <c r="X98" s="1"/>
      <c r="Y98" s="1"/>
      <c r="Z98" s="1"/>
    </row>
    <row r="99" ht="14.25" customHeight="1">
      <c r="A99" s="61">
        <f t="shared" si="1"/>
        <v>87</v>
      </c>
      <c r="B99" s="168" t="str">
        <f>IF('Service Record'!B96="","",'Service Record'!B96)</f>
        <v>Vasquez Shyann</v>
      </c>
      <c r="C99" s="168" t="str">
        <f>IF('Service Record'!D96="","",'Service Record'!D96)</f>
        <v>Yes</v>
      </c>
      <c r="D99" s="169">
        <f>IF('Service Record'!E96="","",'Service Record'!E96)</f>
        <v>38.5</v>
      </c>
      <c r="E99" s="170">
        <v>0.0</v>
      </c>
      <c r="F99" s="170">
        <v>0.0</v>
      </c>
      <c r="G99" s="170">
        <v>0.0</v>
      </c>
      <c r="H99" s="170">
        <v>0.0</v>
      </c>
      <c r="I99" s="170">
        <v>0.0</v>
      </c>
      <c r="J99" s="170">
        <v>0.0</v>
      </c>
      <c r="K99" s="170">
        <v>0.0</v>
      </c>
      <c r="L99" s="170">
        <v>1.0</v>
      </c>
      <c r="M99" s="170">
        <v>0.0</v>
      </c>
      <c r="N99" s="170">
        <v>0.0</v>
      </c>
      <c r="O99" s="174">
        <v>0.0</v>
      </c>
      <c r="P99" s="175">
        <v>0.0</v>
      </c>
      <c r="Q99" s="175">
        <v>0.0</v>
      </c>
      <c r="R99" s="173"/>
      <c r="S99" s="168"/>
      <c r="T99" s="61"/>
      <c r="U99" s="1"/>
      <c r="V99" s="1"/>
      <c r="W99" s="1"/>
      <c r="X99" s="1"/>
      <c r="Y99" s="1"/>
      <c r="Z99" s="1"/>
    </row>
    <row r="100" ht="14.25" customHeight="1">
      <c r="A100" s="61">
        <f t="shared" si="1"/>
        <v>88</v>
      </c>
      <c r="B100" s="168" t="str">
        <f>IF('Service Record'!B97="","",'Service Record'!B97)</f>
        <v>Viddles Saul</v>
      </c>
      <c r="C100" s="168" t="str">
        <f>IF('Service Record'!D97="","",'Service Record'!D97)</f>
        <v>Yes</v>
      </c>
      <c r="D100" s="169">
        <f>IF('Service Record'!E97="","",'Service Record'!E97)</f>
        <v>0</v>
      </c>
      <c r="E100" s="170">
        <v>0.0</v>
      </c>
      <c r="F100" s="170">
        <v>0.0</v>
      </c>
      <c r="G100" s="170">
        <v>0.0</v>
      </c>
      <c r="H100" s="170">
        <v>0.0</v>
      </c>
      <c r="I100" s="170">
        <v>0.0</v>
      </c>
      <c r="J100" s="170">
        <v>0.0</v>
      </c>
      <c r="K100" s="170">
        <v>0.0</v>
      </c>
      <c r="L100" s="170">
        <v>0.0</v>
      </c>
      <c r="M100" s="170">
        <v>0.0</v>
      </c>
      <c r="N100" s="170">
        <v>0.0</v>
      </c>
      <c r="O100" s="174">
        <v>0.0</v>
      </c>
      <c r="P100" s="175">
        <v>0.0</v>
      </c>
      <c r="Q100" s="175">
        <v>0.0</v>
      </c>
      <c r="R100" s="173"/>
      <c r="S100" s="168"/>
      <c r="T100" s="61"/>
      <c r="U100" s="1"/>
      <c r="V100" s="1"/>
      <c r="W100" s="1"/>
      <c r="X100" s="1"/>
      <c r="Y100" s="1"/>
      <c r="Z100" s="1"/>
    </row>
    <row r="101" ht="14.25" customHeight="1">
      <c r="A101" s="61">
        <f t="shared" si="1"/>
        <v>89</v>
      </c>
      <c r="B101" s="168" t="str">
        <f>IF('Service Record'!B98="","",'Service Record'!B98)</f>
        <v>Wang Amelia</v>
      </c>
      <c r="C101" s="168" t="str">
        <f>IF('Service Record'!D98="","",'Service Record'!D98)</f>
        <v>Yes</v>
      </c>
      <c r="D101" s="169">
        <f>IF('Service Record'!E98="","",'Service Record'!E98)</f>
        <v>28.5</v>
      </c>
      <c r="E101" s="170">
        <v>0.0</v>
      </c>
      <c r="F101" s="170">
        <v>0.0</v>
      </c>
      <c r="G101" s="170">
        <v>0.0</v>
      </c>
      <c r="H101" s="170">
        <v>1.0</v>
      </c>
      <c r="I101" s="170">
        <v>0.0</v>
      </c>
      <c r="J101" s="170">
        <v>0.0</v>
      </c>
      <c r="K101" s="170">
        <v>0.0</v>
      </c>
      <c r="L101" s="170">
        <v>0.0</v>
      </c>
      <c r="M101" s="170">
        <v>0.0</v>
      </c>
      <c r="N101" s="170">
        <v>0.0</v>
      </c>
      <c r="O101" s="174">
        <v>0.0</v>
      </c>
      <c r="P101" s="175">
        <v>0.0</v>
      </c>
      <c r="Q101" s="175">
        <v>0.0</v>
      </c>
      <c r="R101" s="173"/>
      <c r="S101" s="168"/>
      <c r="T101" s="61"/>
      <c r="U101" s="1"/>
      <c r="V101" s="1"/>
      <c r="W101" s="1"/>
      <c r="X101" s="1"/>
      <c r="Y101" s="1"/>
      <c r="Z101" s="1"/>
    </row>
    <row r="102" ht="14.25" customHeight="1">
      <c r="A102" s="61">
        <f t="shared" si="1"/>
        <v>90</v>
      </c>
      <c r="B102" s="168" t="str">
        <f>IF('Service Record'!B99="","",'Service Record'!B99)</f>
        <v>Wang Thomas</v>
      </c>
      <c r="C102" s="168" t="str">
        <f>IF('Service Record'!D99="","",'Service Record'!D99)</f>
        <v>Yes</v>
      </c>
      <c r="D102" s="169">
        <f>IF('Service Record'!E99="","",'Service Record'!E99)</f>
        <v>65</v>
      </c>
      <c r="E102" s="170">
        <v>0.0</v>
      </c>
      <c r="F102" s="170">
        <v>0.0</v>
      </c>
      <c r="G102" s="170">
        <v>1.0</v>
      </c>
      <c r="H102" s="170">
        <v>2.0</v>
      </c>
      <c r="I102" s="170">
        <v>0.0</v>
      </c>
      <c r="J102" s="170">
        <v>0.0</v>
      </c>
      <c r="K102" s="170">
        <v>0.0</v>
      </c>
      <c r="L102" s="170">
        <v>1.0</v>
      </c>
      <c r="M102" s="170">
        <v>0.0</v>
      </c>
      <c r="N102" s="170">
        <v>0.0</v>
      </c>
      <c r="O102" s="174">
        <v>0.0</v>
      </c>
      <c r="P102" s="175">
        <v>0.0</v>
      </c>
      <c r="Q102" s="175">
        <v>0.0</v>
      </c>
      <c r="R102" s="173"/>
      <c r="S102" s="168"/>
      <c r="T102" s="61"/>
      <c r="U102" s="1"/>
      <c r="V102" s="1"/>
      <c r="W102" s="1"/>
      <c r="X102" s="1"/>
      <c r="Y102" s="1"/>
      <c r="Z102" s="1"/>
    </row>
    <row r="103" ht="14.25" customHeight="1">
      <c r="A103" s="61">
        <f t="shared" si="1"/>
        <v>91</v>
      </c>
      <c r="B103" s="168" t="str">
        <f>IF('Service Record'!B100="","",'Service Record'!B100)</f>
        <v>Woo Andrew</v>
      </c>
      <c r="C103" s="168" t="str">
        <f>IF('Service Record'!D100="","",'Service Record'!D100)</f>
        <v>Yes</v>
      </c>
      <c r="D103" s="169">
        <f>IF('Service Record'!E100="","",'Service Record'!E100)</f>
        <v>18.5</v>
      </c>
      <c r="E103" s="170">
        <v>0.0</v>
      </c>
      <c r="F103" s="170">
        <v>0.0</v>
      </c>
      <c r="G103" s="170">
        <v>0.0</v>
      </c>
      <c r="H103" s="170">
        <v>0.0</v>
      </c>
      <c r="I103" s="170">
        <v>0.0</v>
      </c>
      <c r="J103" s="170">
        <v>0.0</v>
      </c>
      <c r="K103" s="170">
        <v>0.0</v>
      </c>
      <c r="L103" s="170">
        <v>0.0</v>
      </c>
      <c r="M103" s="170">
        <v>0.0</v>
      </c>
      <c r="N103" s="170">
        <v>0.0</v>
      </c>
      <c r="O103" s="174">
        <v>0.0</v>
      </c>
      <c r="P103" s="175">
        <v>0.0</v>
      </c>
      <c r="Q103" s="175">
        <v>0.0</v>
      </c>
      <c r="R103" s="173"/>
      <c r="S103" s="168"/>
      <c r="T103" s="61"/>
      <c r="U103" s="1"/>
      <c r="V103" s="1"/>
      <c r="W103" s="1"/>
      <c r="X103" s="1"/>
      <c r="Y103" s="1"/>
      <c r="Z103" s="1"/>
    </row>
    <row r="104" ht="14.25" customHeight="1">
      <c r="A104" s="61">
        <f t="shared" si="1"/>
        <v>92</v>
      </c>
      <c r="B104" s="168" t="str">
        <f>IF('Service Record'!B101="","",'Service Record'!B101)</f>
        <v>Woo Ivy</v>
      </c>
      <c r="C104" s="168" t="str">
        <f>IF('Service Record'!D101="","",'Service Record'!D101)</f>
        <v>Yes</v>
      </c>
      <c r="D104" s="169">
        <f>IF('Service Record'!E101="","",'Service Record'!E101)</f>
        <v>3</v>
      </c>
      <c r="E104" s="170">
        <v>0.0</v>
      </c>
      <c r="F104" s="170">
        <v>0.0</v>
      </c>
      <c r="G104" s="170">
        <v>0.0</v>
      </c>
      <c r="H104" s="170">
        <v>0.0</v>
      </c>
      <c r="I104" s="170">
        <v>0.0</v>
      </c>
      <c r="J104" s="170">
        <v>0.0</v>
      </c>
      <c r="K104" s="170">
        <v>0.0</v>
      </c>
      <c r="L104" s="170">
        <v>0.0</v>
      </c>
      <c r="M104" s="170">
        <v>0.0</v>
      </c>
      <c r="N104" s="170">
        <v>0.0</v>
      </c>
      <c r="O104" s="170">
        <v>0.0</v>
      </c>
      <c r="P104" s="170">
        <v>0.0</v>
      </c>
      <c r="Q104" s="170">
        <v>0.0</v>
      </c>
      <c r="R104" s="173"/>
      <c r="S104" s="168"/>
      <c r="T104" s="61"/>
      <c r="U104" s="1"/>
      <c r="V104" s="1"/>
      <c r="W104" s="1"/>
      <c r="X104" s="1"/>
      <c r="Y104" s="1"/>
      <c r="Z104" s="1"/>
    </row>
    <row r="105" ht="14.25" customHeight="1">
      <c r="A105" s="61">
        <f t="shared" si="1"/>
        <v>93</v>
      </c>
      <c r="B105" s="168" t="str">
        <f>IF('Service Record'!B102="","",'Service Record'!B102)</f>
        <v>Yan Jason</v>
      </c>
      <c r="C105" s="168" t="str">
        <f>IF('Service Record'!D102="","",'Service Record'!D102)</f>
        <v>Yes</v>
      </c>
      <c r="D105" s="169">
        <f>IF('Service Record'!E102="","",'Service Record'!E102)</f>
        <v>2.5</v>
      </c>
      <c r="E105" s="170">
        <v>0.0</v>
      </c>
      <c r="F105" s="170">
        <v>0.0</v>
      </c>
      <c r="G105" s="170">
        <v>0.0</v>
      </c>
      <c r="H105" s="170">
        <v>0.0</v>
      </c>
      <c r="I105" s="170">
        <v>0.0</v>
      </c>
      <c r="J105" s="170">
        <v>0.0</v>
      </c>
      <c r="K105" s="170">
        <v>0.0</v>
      </c>
      <c r="L105" s="170">
        <v>0.0</v>
      </c>
      <c r="M105" s="170">
        <v>0.0</v>
      </c>
      <c r="N105" s="170">
        <v>0.0</v>
      </c>
      <c r="O105" s="170">
        <v>0.0</v>
      </c>
      <c r="P105" s="170">
        <v>0.0</v>
      </c>
      <c r="Q105" s="170">
        <v>0.0</v>
      </c>
      <c r="R105" s="173"/>
      <c r="S105" s="168"/>
      <c r="T105" s="61"/>
      <c r="U105" s="1"/>
      <c r="V105" s="1"/>
      <c r="W105" s="1"/>
      <c r="X105" s="1"/>
      <c r="Y105" s="1"/>
      <c r="Z105" s="1"/>
    </row>
    <row r="106" ht="14.25" customHeight="1">
      <c r="A106" s="61">
        <f t="shared" si="1"/>
        <v>94</v>
      </c>
      <c r="B106" s="168" t="str">
        <f>IF('Service Record'!B103="","",'Service Record'!B103)</f>
        <v>Yang Darling</v>
      </c>
      <c r="C106" s="168" t="str">
        <f>IF('Service Record'!D103="","",'Service Record'!D103)</f>
        <v>Yes</v>
      </c>
      <c r="D106" s="169">
        <f>IF('Service Record'!E103="","",'Service Record'!E103)</f>
        <v>19</v>
      </c>
      <c r="E106" s="170">
        <v>0.0</v>
      </c>
      <c r="F106" s="170">
        <v>0.0</v>
      </c>
      <c r="G106" s="170">
        <v>0.0</v>
      </c>
      <c r="H106" s="170">
        <v>1.0</v>
      </c>
      <c r="I106" s="170">
        <v>0.0</v>
      </c>
      <c r="J106" s="170">
        <v>0.0</v>
      </c>
      <c r="K106" s="170">
        <v>0.0</v>
      </c>
      <c r="L106" s="170">
        <v>0.0</v>
      </c>
      <c r="M106" s="170">
        <v>0.0</v>
      </c>
      <c r="N106" s="170">
        <v>0.0</v>
      </c>
      <c r="O106" s="174">
        <v>0.0</v>
      </c>
      <c r="P106" s="175">
        <v>0.0</v>
      </c>
      <c r="Q106" s="175">
        <v>0.0</v>
      </c>
      <c r="R106" s="173"/>
      <c r="S106" s="168"/>
      <c r="T106" s="61"/>
      <c r="U106" s="1"/>
      <c r="V106" s="1"/>
      <c r="W106" s="1"/>
      <c r="X106" s="1"/>
      <c r="Y106" s="1"/>
      <c r="Z106" s="1"/>
    </row>
    <row r="107" ht="14.25" customHeight="1">
      <c r="A107" s="61">
        <f t="shared" si="1"/>
        <v>95</v>
      </c>
      <c r="B107" s="168" t="str">
        <f>IF('Service Record'!B104="","",'Service Record'!B104)</f>
        <v>Yang Larissa</v>
      </c>
      <c r="C107" s="168" t="str">
        <f>IF('Service Record'!D104="","",'Service Record'!D104)</f>
        <v>Yes</v>
      </c>
      <c r="D107" s="169">
        <f>IF('Service Record'!E104="","",'Service Record'!E104)</f>
        <v>30</v>
      </c>
      <c r="E107" s="170">
        <v>0.0</v>
      </c>
      <c r="F107" s="170">
        <v>0.0</v>
      </c>
      <c r="G107" s="170">
        <v>0.0</v>
      </c>
      <c r="H107" s="170">
        <v>1.0</v>
      </c>
      <c r="I107" s="170">
        <v>0.0</v>
      </c>
      <c r="J107" s="170">
        <v>0.0</v>
      </c>
      <c r="K107" s="170">
        <v>0.0</v>
      </c>
      <c r="L107" s="170">
        <v>1.0</v>
      </c>
      <c r="M107" s="170">
        <v>0.0</v>
      </c>
      <c r="N107" s="170">
        <v>0.0</v>
      </c>
      <c r="O107" s="170">
        <v>0.0</v>
      </c>
      <c r="P107" s="170">
        <v>0.0</v>
      </c>
      <c r="Q107" s="170">
        <v>0.0</v>
      </c>
      <c r="R107" s="173"/>
      <c r="S107" s="168"/>
      <c r="T107" s="61"/>
      <c r="U107" s="1"/>
      <c r="V107" s="1"/>
      <c r="W107" s="1"/>
      <c r="X107" s="1"/>
      <c r="Y107" s="1"/>
      <c r="Z107" s="1"/>
    </row>
    <row r="108" ht="14.25" customHeight="1">
      <c r="A108" s="61">
        <f t="shared" si="1"/>
        <v>96</v>
      </c>
      <c r="B108" s="168" t="str">
        <f>IF('Service Record'!B105="","",'Service Record'!B105)</f>
        <v>Yap Anthony</v>
      </c>
      <c r="C108" s="168" t="str">
        <f>IF('Service Record'!D105="","",'Service Record'!D105)</f>
        <v>Yes</v>
      </c>
      <c r="D108" s="169">
        <f>IF('Service Record'!E105="","",'Service Record'!E105)</f>
        <v>10</v>
      </c>
      <c r="E108" s="170">
        <v>0.0</v>
      </c>
      <c r="F108" s="170">
        <v>0.0</v>
      </c>
      <c r="G108" s="170">
        <v>0.0</v>
      </c>
      <c r="H108" s="170">
        <v>0.0</v>
      </c>
      <c r="I108" s="170">
        <v>0.0</v>
      </c>
      <c r="J108" s="170">
        <v>0.0</v>
      </c>
      <c r="K108" s="170">
        <v>0.0</v>
      </c>
      <c r="L108" s="170">
        <v>0.0</v>
      </c>
      <c r="M108" s="170">
        <v>0.0</v>
      </c>
      <c r="N108" s="170">
        <v>0.0</v>
      </c>
      <c r="O108" s="171">
        <v>0.0</v>
      </c>
      <c r="P108" s="172">
        <v>0.0</v>
      </c>
      <c r="Q108" s="172">
        <v>0.0</v>
      </c>
      <c r="R108" s="173"/>
      <c r="S108" s="168"/>
      <c r="T108" s="61"/>
      <c r="U108" s="1"/>
      <c r="V108" s="1"/>
      <c r="W108" s="1"/>
      <c r="X108" s="1"/>
      <c r="Y108" s="1"/>
      <c r="Z108" s="1"/>
    </row>
    <row r="109" ht="14.25" customHeight="1">
      <c r="A109" s="61">
        <f t="shared" si="1"/>
        <v>97</v>
      </c>
      <c r="B109" s="168" t="str">
        <f>IF('Service Record'!B106="","",'Service Record'!B106)</f>
        <v>Yap Justin</v>
      </c>
      <c r="C109" s="168" t="str">
        <f>IF('Service Record'!D106="","",'Service Record'!D106)</f>
        <v>Yes</v>
      </c>
      <c r="D109" s="169">
        <f>IF('Service Record'!E106="","",'Service Record'!E106)</f>
        <v>20</v>
      </c>
      <c r="E109" s="170">
        <v>0.0</v>
      </c>
      <c r="F109" s="170">
        <v>0.0</v>
      </c>
      <c r="G109" s="170">
        <v>0.0</v>
      </c>
      <c r="H109" s="170">
        <v>0.0</v>
      </c>
      <c r="I109" s="170">
        <v>0.0</v>
      </c>
      <c r="J109" s="170">
        <v>0.0</v>
      </c>
      <c r="K109" s="170">
        <v>0.0</v>
      </c>
      <c r="L109" s="170">
        <v>0.0</v>
      </c>
      <c r="M109" s="170">
        <v>0.0</v>
      </c>
      <c r="N109" s="170">
        <v>0.0</v>
      </c>
      <c r="O109" s="174">
        <v>0.0</v>
      </c>
      <c r="P109" s="175">
        <v>0.0</v>
      </c>
      <c r="Q109" s="175">
        <v>0.0</v>
      </c>
      <c r="R109" s="173"/>
      <c r="S109" s="168"/>
      <c r="T109" s="61"/>
      <c r="U109" s="1"/>
      <c r="V109" s="1"/>
      <c r="W109" s="1"/>
      <c r="X109" s="1"/>
      <c r="Y109" s="1"/>
      <c r="Z109" s="1"/>
    </row>
    <row r="110" ht="14.25" customHeight="1">
      <c r="A110" s="61">
        <f t="shared" si="1"/>
        <v>98</v>
      </c>
      <c r="B110" s="168" t="str">
        <f>IF('Service Record'!B107="","",'Service Record'!B107)</f>
        <v>Ye Dulin</v>
      </c>
      <c r="C110" s="168" t="str">
        <f>IF('Service Record'!D107="","",'Service Record'!D107)</f>
        <v>Yes</v>
      </c>
      <c r="D110" s="169">
        <f>IF('Service Record'!E107="","",'Service Record'!E107)</f>
        <v>31.5</v>
      </c>
      <c r="E110" s="170">
        <v>0.0</v>
      </c>
      <c r="F110" s="170">
        <v>0.0</v>
      </c>
      <c r="G110" s="170">
        <v>0.0</v>
      </c>
      <c r="H110" s="170">
        <v>0.0</v>
      </c>
      <c r="I110" s="170">
        <v>0.0</v>
      </c>
      <c r="J110" s="170">
        <v>0.0</v>
      </c>
      <c r="K110" s="170">
        <v>0.0</v>
      </c>
      <c r="L110" s="170">
        <v>0.0</v>
      </c>
      <c r="M110" s="170">
        <v>0.0</v>
      </c>
      <c r="N110" s="170">
        <v>0.0</v>
      </c>
      <c r="O110" s="174">
        <v>0.0</v>
      </c>
      <c r="P110" s="175">
        <v>0.0</v>
      </c>
      <c r="Q110" s="175">
        <v>0.0</v>
      </c>
      <c r="R110" s="173"/>
      <c r="S110" s="168"/>
      <c r="T110" s="61"/>
      <c r="U110" s="1"/>
      <c r="V110" s="1"/>
      <c r="W110" s="1"/>
      <c r="X110" s="1"/>
      <c r="Y110" s="1"/>
      <c r="Z110" s="1"/>
    </row>
    <row r="111" ht="14.25" customHeight="1">
      <c r="A111" s="61">
        <f t="shared" si="1"/>
        <v>99</v>
      </c>
      <c r="B111" s="168" t="str">
        <f>IF('Service Record'!B108="","",'Service Record'!B108)</f>
        <v>Yu Rui</v>
      </c>
      <c r="C111" s="168" t="str">
        <f>IF('Service Record'!D108="","",'Service Record'!D108)</f>
        <v>Yes</v>
      </c>
      <c r="D111" s="169">
        <f>IF('Service Record'!E108="","",'Service Record'!E108)</f>
        <v>30</v>
      </c>
      <c r="E111" s="170">
        <v>0.0</v>
      </c>
      <c r="F111" s="170">
        <v>0.0</v>
      </c>
      <c r="G111" s="170">
        <v>0.0</v>
      </c>
      <c r="H111" s="170">
        <v>0.0</v>
      </c>
      <c r="I111" s="170">
        <v>0.0</v>
      </c>
      <c r="J111" s="170">
        <v>0.0</v>
      </c>
      <c r="K111" s="170">
        <v>0.0</v>
      </c>
      <c r="L111" s="170">
        <v>0.0</v>
      </c>
      <c r="M111" s="170">
        <v>0.0</v>
      </c>
      <c r="N111" s="170">
        <v>0.0</v>
      </c>
      <c r="O111" s="174">
        <v>0.0</v>
      </c>
      <c r="P111" s="175">
        <v>0.0</v>
      </c>
      <c r="Q111" s="175">
        <v>0.0</v>
      </c>
      <c r="R111" s="173"/>
      <c r="S111" s="168"/>
      <c r="T111" s="61"/>
      <c r="U111" s="1"/>
      <c r="V111" s="1"/>
      <c r="W111" s="1"/>
      <c r="X111" s="1"/>
      <c r="Y111" s="1"/>
      <c r="Z111" s="1"/>
    </row>
    <row r="112" ht="14.25" customHeight="1">
      <c r="A112" s="61">
        <f t="shared" si="1"/>
        <v>100</v>
      </c>
      <c r="B112" s="168" t="str">
        <f>IF('Service Record'!B109="","",'Service Record'!B109)</f>
        <v>Zuniga Briana</v>
      </c>
      <c r="C112" s="168" t="str">
        <f>IF('Service Record'!D109="","",'Service Record'!D109)</f>
        <v>Yes</v>
      </c>
      <c r="D112" s="169">
        <f>IF('Service Record'!E109="","",'Service Record'!E109)</f>
        <v>8.5</v>
      </c>
      <c r="E112" s="170">
        <v>0.0</v>
      </c>
      <c r="F112" s="170">
        <v>0.0</v>
      </c>
      <c r="G112" s="170">
        <v>0.0</v>
      </c>
      <c r="H112" s="170">
        <v>0.0</v>
      </c>
      <c r="I112" s="170">
        <v>0.0</v>
      </c>
      <c r="J112" s="170">
        <v>0.0</v>
      </c>
      <c r="K112" s="170">
        <v>0.0</v>
      </c>
      <c r="L112" s="170">
        <v>0.0</v>
      </c>
      <c r="M112" s="170">
        <v>0.0</v>
      </c>
      <c r="N112" s="170">
        <v>0.0</v>
      </c>
      <c r="O112" s="174">
        <v>0.0</v>
      </c>
      <c r="P112" s="175">
        <v>0.0</v>
      </c>
      <c r="Q112" s="175">
        <v>0.0</v>
      </c>
      <c r="R112" s="173"/>
      <c r="S112" s="168"/>
      <c r="T112" s="61"/>
      <c r="U112" s="1"/>
      <c r="V112" s="1"/>
      <c r="W112" s="1"/>
      <c r="X112" s="1"/>
      <c r="Y112" s="1"/>
      <c r="Z112" s="1"/>
    </row>
    <row r="113" ht="14.25" customHeight="1">
      <c r="A113" s="61">
        <f t="shared" si="1"/>
        <v>101</v>
      </c>
      <c r="B113" s="168" t="str">
        <f>IF('Service Record'!B110="","",'Service Record'!B110)</f>
        <v/>
      </c>
      <c r="C113" s="168" t="str">
        <f>IF('Service Record'!D110="","",'Service Record'!D110)</f>
        <v/>
      </c>
      <c r="D113" s="169" t="str">
        <f>IF('Service Record'!E110="","",'Service Record'!E110)</f>
        <v/>
      </c>
      <c r="E113" s="170"/>
      <c r="F113" s="170"/>
      <c r="G113" s="170"/>
      <c r="H113" s="170"/>
      <c r="I113" s="170"/>
      <c r="J113" s="170"/>
      <c r="K113" s="170"/>
      <c r="L113" s="170"/>
      <c r="M113" s="170"/>
      <c r="N113" s="170"/>
      <c r="O113" s="174"/>
      <c r="P113" s="175"/>
      <c r="Q113" s="175"/>
      <c r="R113" s="173"/>
      <c r="S113" s="168"/>
      <c r="T113" s="61"/>
      <c r="U113" s="1"/>
      <c r="V113" s="1"/>
      <c r="W113" s="1"/>
      <c r="X113" s="1"/>
      <c r="Y113" s="1"/>
      <c r="Z113" s="1"/>
    </row>
    <row r="114" ht="14.25" customHeight="1">
      <c r="A114" s="61">
        <f t="shared" si="1"/>
        <v>102</v>
      </c>
      <c r="B114" s="168" t="str">
        <f>IF('Service Record'!B111="","",'Service Record'!B111)</f>
        <v/>
      </c>
      <c r="C114" s="168" t="str">
        <f>IF('Service Record'!D111="","",'Service Record'!D111)</f>
        <v/>
      </c>
      <c r="D114" s="169" t="str">
        <f>IF('Service Record'!E111="","",'Service Record'!E111)</f>
        <v/>
      </c>
      <c r="E114" s="170"/>
      <c r="F114" s="170"/>
      <c r="G114" s="170"/>
      <c r="H114" s="170"/>
      <c r="I114" s="170"/>
      <c r="J114" s="170"/>
      <c r="K114" s="170"/>
      <c r="L114" s="170"/>
      <c r="M114" s="170"/>
      <c r="N114" s="170"/>
      <c r="O114" s="174"/>
      <c r="P114" s="175"/>
      <c r="Q114" s="175"/>
      <c r="R114" s="173"/>
      <c r="S114" s="168"/>
      <c r="T114" s="61"/>
      <c r="U114" s="1"/>
      <c r="V114" s="1"/>
      <c r="W114" s="1"/>
      <c r="X114" s="1"/>
      <c r="Y114" s="1"/>
      <c r="Z114" s="1"/>
    </row>
    <row r="115" ht="14.25" customHeight="1">
      <c r="A115" s="61">
        <f t="shared" si="1"/>
        <v>103</v>
      </c>
      <c r="B115" s="168" t="str">
        <f>IF('Service Record'!B112="","",'Service Record'!B112)</f>
        <v/>
      </c>
      <c r="C115" s="168" t="str">
        <f>IF('Service Record'!D112="","",'Service Record'!D112)</f>
        <v/>
      </c>
      <c r="D115" s="169" t="str">
        <f>IF('Service Record'!E112="","",'Service Record'!E112)</f>
        <v/>
      </c>
      <c r="E115" s="170"/>
      <c r="F115" s="170"/>
      <c r="G115" s="170"/>
      <c r="H115" s="170"/>
      <c r="I115" s="170"/>
      <c r="J115" s="170"/>
      <c r="K115" s="170"/>
      <c r="L115" s="170"/>
      <c r="M115" s="170"/>
      <c r="N115" s="170"/>
      <c r="O115" s="174"/>
      <c r="P115" s="175"/>
      <c r="Q115" s="175"/>
      <c r="R115" s="173"/>
      <c r="S115" s="168"/>
      <c r="T115" s="61"/>
      <c r="U115" s="1"/>
      <c r="V115" s="1"/>
      <c r="W115" s="1"/>
      <c r="X115" s="1"/>
      <c r="Y115" s="1"/>
      <c r="Z115" s="1"/>
    </row>
    <row r="116" ht="14.25" customHeight="1">
      <c r="A116" s="61">
        <f t="shared" si="1"/>
        <v>104</v>
      </c>
      <c r="B116" s="168" t="str">
        <f>IF('Service Record'!B113="","",'Service Record'!B113)</f>
        <v/>
      </c>
      <c r="C116" s="168" t="str">
        <f>IF('Service Record'!D113="","",'Service Record'!D113)</f>
        <v/>
      </c>
      <c r="D116" s="169" t="str">
        <f>IF('Service Record'!E113="","",'Service Record'!E113)</f>
        <v/>
      </c>
      <c r="E116" s="170"/>
      <c r="F116" s="170"/>
      <c r="G116" s="170"/>
      <c r="H116" s="170"/>
      <c r="I116" s="170"/>
      <c r="J116" s="170"/>
      <c r="K116" s="170"/>
      <c r="L116" s="170"/>
      <c r="M116" s="170"/>
      <c r="N116" s="170"/>
      <c r="O116" s="174"/>
      <c r="P116" s="175"/>
      <c r="Q116" s="175"/>
      <c r="R116" s="173"/>
      <c r="S116" s="168"/>
      <c r="T116" s="61"/>
      <c r="U116" s="1"/>
      <c r="V116" s="1"/>
      <c r="W116" s="1"/>
      <c r="X116" s="1"/>
      <c r="Y116" s="1"/>
      <c r="Z116" s="1"/>
    </row>
    <row r="117" ht="14.25" customHeight="1">
      <c r="A117" s="61">
        <f t="shared" si="1"/>
        <v>105</v>
      </c>
      <c r="B117" s="168" t="str">
        <f>IF('Service Record'!B114="","",'Service Record'!B114)</f>
        <v/>
      </c>
      <c r="C117" s="168" t="str">
        <f>IF('Service Record'!D114="","",'Service Record'!D114)</f>
        <v/>
      </c>
      <c r="D117" s="169" t="str">
        <f>IF('Service Record'!E114="","",'Service Record'!E114)</f>
        <v/>
      </c>
      <c r="E117" s="170"/>
      <c r="F117" s="170"/>
      <c r="G117" s="170"/>
      <c r="H117" s="170"/>
      <c r="I117" s="170"/>
      <c r="J117" s="170"/>
      <c r="K117" s="170"/>
      <c r="L117" s="170"/>
      <c r="M117" s="170"/>
      <c r="N117" s="170"/>
      <c r="O117" s="174"/>
      <c r="P117" s="175"/>
      <c r="Q117" s="175"/>
      <c r="R117" s="173"/>
      <c r="S117" s="168"/>
      <c r="T117" s="61"/>
      <c r="U117" s="1"/>
      <c r="V117" s="1"/>
      <c r="W117" s="1"/>
      <c r="X117" s="1"/>
      <c r="Y117" s="1"/>
      <c r="Z117" s="1"/>
    </row>
    <row r="118" ht="14.25" customHeight="1">
      <c r="A118" s="61">
        <f t="shared" si="1"/>
        <v>106</v>
      </c>
      <c r="B118" s="168" t="str">
        <f>IF('Service Record'!B115="","",'Service Record'!B115)</f>
        <v/>
      </c>
      <c r="C118" s="168" t="str">
        <f>IF('Service Record'!D115="","",'Service Record'!D115)</f>
        <v/>
      </c>
      <c r="D118" s="169" t="str">
        <f>IF('Service Record'!E115="","",'Service Record'!E115)</f>
        <v/>
      </c>
      <c r="E118" s="170"/>
      <c r="F118" s="170"/>
      <c r="G118" s="170"/>
      <c r="H118" s="170"/>
      <c r="I118" s="170"/>
      <c r="J118" s="170"/>
      <c r="K118" s="170"/>
      <c r="L118" s="170"/>
      <c r="M118" s="170"/>
      <c r="N118" s="170"/>
      <c r="O118" s="174"/>
      <c r="P118" s="175"/>
      <c r="Q118" s="175"/>
      <c r="R118" s="173"/>
      <c r="S118" s="168"/>
      <c r="T118" s="61"/>
      <c r="U118" s="1"/>
      <c r="V118" s="1"/>
      <c r="W118" s="1"/>
      <c r="X118" s="1"/>
      <c r="Y118" s="1"/>
      <c r="Z118" s="1"/>
    </row>
    <row r="119" ht="14.25" customHeight="1">
      <c r="A119" s="61"/>
      <c r="B119" s="168" t="str">
        <f>IF('Service Record'!B116="","",'Service Record'!B116)</f>
        <v/>
      </c>
      <c r="C119" s="168" t="str">
        <f>IF('Service Record'!D116="","",'Service Record'!D116)</f>
        <v/>
      </c>
      <c r="D119" s="169" t="str">
        <f>IF('Service Record'!E116="","",'Service Record'!E116)</f>
        <v/>
      </c>
      <c r="E119" s="170"/>
      <c r="F119" s="170"/>
      <c r="G119" s="170"/>
      <c r="H119" s="170"/>
      <c r="I119" s="170"/>
      <c r="J119" s="170"/>
      <c r="K119" s="170"/>
      <c r="L119" s="170"/>
      <c r="M119" s="170"/>
      <c r="N119" s="170"/>
      <c r="O119" s="174"/>
      <c r="P119" s="175"/>
      <c r="Q119" s="175"/>
      <c r="R119" s="173"/>
      <c r="S119" s="168"/>
      <c r="T119" s="61"/>
      <c r="U119" s="1"/>
      <c r="V119" s="1"/>
      <c r="W119" s="1"/>
      <c r="X119" s="1"/>
      <c r="Y119" s="1"/>
      <c r="Z119" s="1"/>
    </row>
    <row r="120" ht="14.25" customHeight="1">
      <c r="A120" s="61"/>
      <c r="B120" s="168" t="str">
        <f>IF('Service Record'!B117="","",'Service Record'!B117)</f>
        <v/>
      </c>
      <c r="C120" s="168" t="str">
        <f>IF('Service Record'!D117="","",'Service Record'!D117)</f>
        <v/>
      </c>
      <c r="D120" s="169" t="str">
        <f>IF('Service Record'!E117="","",'Service Record'!E117)</f>
        <v/>
      </c>
      <c r="E120" s="170"/>
      <c r="F120" s="170"/>
      <c r="G120" s="170"/>
      <c r="H120" s="170"/>
      <c r="I120" s="170"/>
      <c r="J120" s="170"/>
      <c r="K120" s="170"/>
      <c r="L120" s="170"/>
      <c r="M120" s="170"/>
      <c r="N120" s="170"/>
      <c r="O120" s="174"/>
      <c r="P120" s="175"/>
      <c r="Q120" s="175"/>
      <c r="R120" s="173"/>
      <c r="S120" s="168"/>
      <c r="T120" s="61"/>
      <c r="U120" s="1"/>
      <c r="V120" s="1"/>
      <c r="W120" s="1"/>
      <c r="X120" s="1"/>
      <c r="Y120" s="1"/>
      <c r="Z120" s="1"/>
    </row>
    <row r="121" ht="14.25" customHeight="1">
      <c r="A121" s="61"/>
      <c r="B121" s="168" t="str">
        <f>IF('Service Record'!B118="","",'Service Record'!B118)</f>
        <v/>
      </c>
      <c r="C121" s="168" t="str">
        <f>IF('Service Record'!D118="","",'Service Record'!D118)</f>
        <v/>
      </c>
      <c r="D121" s="169"/>
      <c r="E121" s="170"/>
      <c r="F121" s="170"/>
      <c r="G121" s="170"/>
      <c r="H121" s="170"/>
      <c r="I121" s="170"/>
      <c r="J121" s="170"/>
      <c r="K121" s="170"/>
      <c r="L121" s="170"/>
      <c r="M121" s="170"/>
      <c r="N121" s="170"/>
      <c r="O121" s="174"/>
      <c r="P121" s="175"/>
      <c r="Q121" s="175"/>
      <c r="R121" s="173"/>
      <c r="S121" s="168"/>
      <c r="T121" s="61"/>
      <c r="U121" s="1"/>
      <c r="V121" s="1"/>
      <c r="W121" s="1"/>
      <c r="X121" s="1"/>
      <c r="Y121" s="1"/>
      <c r="Z121" s="1"/>
    </row>
    <row r="122" ht="14.25" customHeight="1">
      <c r="A122" s="61"/>
      <c r="B122" s="168" t="str">
        <f>IF('Service Record'!B119="","",'Service Record'!B119)</f>
        <v/>
      </c>
      <c r="C122" s="168" t="str">
        <f>IF('Service Record'!D119="","",'Service Record'!D119)</f>
        <v/>
      </c>
      <c r="D122" s="169"/>
      <c r="E122" s="170"/>
      <c r="F122" s="170"/>
      <c r="G122" s="170"/>
      <c r="H122" s="170"/>
      <c r="I122" s="170"/>
      <c r="J122" s="170"/>
      <c r="K122" s="170"/>
      <c r="L122" s="170"/>
      <c r="M122" s="170"/>
      <c r="N122" s="170"/>
      <c r="O122" s="174"/>
      <c r="P122" s="175"/>
      <c r="Q122" s="175"/>
      <c r="R122" s="173"/>
      <c r="S122" s="168"/>
      <c r="T122" s="61"/>
      <c r="U122" s="1"/>
      <c r="V122" s="1"/>
      <c r="W122" s="1"/>
      <c r="X122" s="1"/>
      <c r="Y122" s="1"/>
      <c r="Z122" s="1"/>
    </row>
    <row r="123" ht="14.25" customHeight="1">
      <c r="A123" s="61"/>
      <c r="B123" s="168" t="str">
        <f>IF('Service Record'!B120="","",'Service Record'!B120)</f>
        <v/>
      </c>
      <c r="C123" s="168" t="str">
        <f>IF('Service Record'!D120="","",'Service Record'!D120)</f>
        <v/>
      </c>
      <c r="D123" s="169"/>
      <c r="E123" s="170"/>
      <c r="F123" s="170"/>
      <c r="G123" s="170"/>
      <c r="H123" s="170"/>
      <c r="I123" s="170"/>
      <c r="J123" s="170"/>
      <c r="K123" s="170"/>
      <c r="L123" s="170"/>
      <c r="M123" s="170"/>
      <c r="N123" s="170"/>
      <c r="O123" s="174"/>
      <c r="P123" s="175"/>
      <c r="Q123" s="175"/>
      <c r="R123" s="173"/>
      <c r="S123" s="168"/>
      <c r="T123" s="61"/>
      <c r="U123" s="1"/>
      <c r="V123" s="1"/>
      <c r="W123" s="1"/>
      <c r="X123" s="1"/>
      <c r="Y123" s="1"/>
      <c r="Z123" s="1"/>
    </row>
    <row r="124" ht="14.25" customHeight="1">
      <c r="A124" s="61"/>
      <c r="B124" s="168" t="str">
        <f>IF('Service Record'!B121="","",'Service Record'!B121)</f>
        <v/>
      </c>
      <c r="C124" s="168" t="str">
        <f>IF('Service Record'!D121="","",'Service Record'!D121)</f>
        <v/>
      </c>
      <c r="D124" s="169" t="str">
        <f>IF('Service Record'!E121="","",'Service Record'!E121)</f>
        <v/>
      </c>
      <c r="E124" s="170"/>
      <c r="F124" s="170"/>
      <c r="G124" s="170"/>
      <c r="H124" s="170"/>
      <c r="I124" s="170"/>
      <c r="J124" s="170"/>
      <c r="K124" s="170"/>
      <c r="L124" s="170"/>
      <c r="M124" s="170"/>
      <c r="N124" s="170"/>
      <c r="O124" s="174"/>
      <c r="P124" s="175"/>
      <c r="Q124" s="175"/>
      <c r="R124" s="173"/>
      <c r="S124" s="168"/>
      <c r="T124" s="61"/>
      <c r="U124" s="1"/>
      <c r="V124" s="1"/>
      <c r="W124" s="1"/>
      <c r="X124" s="1"/>
      <c r="Y124" s="1"/>
      <c r="Z124" s="1"/>
    </row>
    <row r="125" ht="14.25" customHeight="1">
      <c r="A125" s="61"/>
      <c r="B125" s="168" t="str">
        <f>IF('Service Record'!B122="","",'Service Record'!B122)</f>
        <v/>
      </c>
      <c r="C125" s="168" t="str">
        <f>IF('Service Record'!D122="","",'Service Record'!D122)</f>
        <v/>
      </c>
      <c r="D125" s="169" t="str">
        <f>IF('Service Record'!E122="","",'Service Record'!E122)</f>
        <v/>
      </c>
      <c r="E125" s="170"/>
      <c r="F125" s="170"/>
      <c r="G125" s="170"/>
      <c r="H125" s="170"/>
      <c r="I125" s="170"/>
      <c r="J125" s="170"/>
      <c r="K125" s="170"/>
      <c r="L125" s="170"/>
      <c r="M125" s="170"/>
      <c r="N125" s="170"/>
      <c r="O125" s="171"/>
      <c r="P125" s="172"/>
      <c r="Q125" s="172"/>
      <c r="R125" s="173"/>
      <c r="S125" s="168"/>
      <c r="T125" s="61"/>
      <c r="U125" s="1"/>
      <c r="V125" s="1"/>
      <c r="W125" s="1"/>
      <c r="X125" s="1"/>
      <c r="Y125" s="1"/>
      <c r="Z125" s="1"/>
    </row>
    <row r="126" ht="14.25" customHeight="1">
      <c r="A126" s="61"/>
      <c r="B126" s="168" t="str">
        <f>IF('Service Record'!B123="","",'Service Record'!B123)</f>
        <v/>
      </c>
      <c r="C126" s="168" t="str">
        <f>IF('Service Record'!D123="","",'Service Record'!D123)</f>
        <v/>
      </c>
      <c r="D126" s="169" t="str">
        <f>IF('Service Record'!E123="","",'Service Record'!E123)</f>
        <v/>
      </c>
      <c r="E126" s="170"/>
      <c r="F126" s="170"/>
      <c r="G126" s="170"/>
      <c r="H126" s="170"/>
      <c r="I126" s="170"/>
      <c r="J126" s="170"/>
      <c r="K126" s="170"/>
      <c r="L126" s="170"/>
      <c r="M126" s="170"/>
      <c r="N126" s="170"/>
      <c r="O126" s="174"/>
      <c r="P126" s="175"/>
      <c r="Q126" s="175"/>
      <c r="R126" s="173"/>
      <c r="S126" s="168"/>
      <c r="T126" s="61"/>
      <c r="U126" s="1"/>
      <c r="V126" s="1"/>
      <c r="W126" s="1"/>
      <c r="X126" s="1"/>
      <c r="Y126" s="1"/>
      <c r="Z126" s="1"/>
    </row>
    <row r="127" ht="14.25" customHeight="1">
      <c r="A127" s="61"/>
      <c r="B127" s="168" t="str">
        <f>IF('Service Record'!B124="","",'Service Record'!B124)</f>
        <v/>
      </c>
      <c r="C127" s="168" t="str">
        <f>IF('Service Record'!D124="","",'Service Record'!D124)</f>
        <v/>
      </c>
      <c r="D127" s="169" t="str">
        <f>IF('Service Record'!E124="","",'Service Record'!E124)</f>
        <v/>
      </c>
      <c r="E127" s="170"/>
      <c r="F127" s="170"/>
      <c r="G127" s="170"/>
      <c r="H127" s="170"/>
      <c r="I127" s="170"/>
      <c r="J127" s="170"/>
      <c r="K127" s="170"/>
      <c r="L127" s="170"/>
      <c r="M127" s="170"/>
      <c r="N127" s="170"/>
      <c r="O127" s="174"/>
      <c r="P127" s="175"/>
      <c r="Q127" s="175"/>
      <c r="R127" s="173"/>
      <c r="S127" s="168"/>
      <c r="T127" s="61"/>
      <c r="U127" s="1"/>
      <c r="V127" s="1"/>
      <c r="W127" s="1"/>
      <c r="X127" s="1"/>
      <c r="Y127" s="1"/>
      <c r="Z127" s="1"/>
    </row>
    <row r="128" ht="14.25" customHeight="1">
      <c r="A128" s="61"/>
      <c r="B128" s="168" t="str">
        <f>IF('Service Record'!B125="","",'Service Record'!B125)</f>
        <v/>
      </c>
      <c r="C128" s="168" t="str">
        <f>IF('Service Record'!D125="","",'Service Record'!D125)</f>
        <v/>
      </c>
      <c r="D128" s="169" t="str">
        <f>IF('Service Record'!E125="","",'Service Record'!E125)</f>
        <v/>
      </c>
      <c r="E128" s="170"/>
      <c r="F128" s="170"/>
      <c r="G128" s="170"/>
      <c r="H128" s="170"/>
      <c r="I128" s="170"/>
      <c r="J128" s="170"/>
      <c r="K128" s="170"/>
      <c r="L128" s="170"/>
      <c r="M128" s="170"/>
      <c r="N128" s="170"/>
      <c r="O128" s="174"/>
      <c r="P128" s="175"/>
      <c r="Q128" s="175"/>
      <c r="R128" s="173"/>
      <c r="S128" s="168"/>
      <c r="T128" s="61"/>
      <c r="U128" s="1"/>
      <c r="V128" s="1"/>
      <c r="W128" s="1"/>
      <c r="X128" s="1"/>
      <c r="Y128" s="1"/>
      <c r="Z128" s="1"/>
    </row>
    <row r="129" ht="14.25" customHeight="1">
      <c r="A129" s="61"/>
      <c r="B129" s="168" t="str">
        <f>IF('Service Record'!B126="","",'Service Record'!B126)</f>
        <v/>
      </c>
      <c r="C129" s="168" t="str">
        <f>IF('Service Record'!D126="","",'Service Record'!D126)</f>
        <v/>
      </c>
      <c r="D129" s="169" t="str">
        <f>IF('Service Record'!E126="","",'Service Record'!E126)</f>
        <v/>
      </c>
      <c r="E129" s="170"/>
      <c r="F129" s="170"/>
      <c r="G129" s="170"/>
      <c r="H129" s="170"/>
      <c r="I129" s="170"/>
      <c r="J129" s="170"/>
      <c r="K129" s="170"/>
      <c r="L129" s="170"/>
      <c r="M129" s="170"/>
      <c r="N129" s="170"/>
      <c r="O129" s="174"/>
      <c r="P129" s="175"/>
      <c r="Q129" s="175"/>
      <c r="R129" s="173"/>
      <c r="S129" s="168"/>
      <c r="T129" s="61"/>
      <c r="U129" s="1"/>
      <c r="V129" s="1"/>
      <c r="W129" s="1"/>
      <c r="X129" s="1"/>
      <c r="Y129" s="1"/>
      <c r="Z129" s="1"/>
    </row>
    <row r="130" ht="14.25" customHeight="1">
      <c r="A130" s="61"/>
      <c r="B130" s="168" t="str">
        <f>IF('Service Record'!B127="","",'Service Record'!B127)</f>
        <v/>
      </c>
      <c r="C130" s="168" t="str">
        <f>IF('Service Record'!D127="","",'Service Record'!D127)</f>
        <v/>
      </c>
      <c r="D130" s="169" t="str">
        <f>IF('Service Record'!E127="","",'Service Record'!E127)</f>
        <v/>
      </c>
      <c r="E130" s="170"/>
      <c r="F130" s="170"/>
      <c r="G130" s="170"/>
      <c r="H130" s="170"/>
      <c r="I130" s="170"/>
      <c r="J130" s="170"/>
      <c r="K130" s="170"/>
      <c r="L130" s="170"/>
      <c r="M130" s="170"/>
      <c r="N130" s="170"/>
      <c r="O130" s="174"/>
      <c r="P130" s="175"/>
      <c r="Q130" s="175"/>
      <c r="R130" s="173"/>
      <c r="S130" s="168"/>
      <c r="T130" s="61"/>
      <c r="U130" s="1"/>
      <c r="V130" s="1"/>
      <c r="W130" s="1"/>
      <c r="X130" s="1"/>
      <c r="Y130" s="1"/>
      <c r="Z130" s="1"/>
    </row>
    <row r="131" ht="14.25" customHeight="1">
      <c r="A131" s="61"/>
      <c r="B131" s="168" t="str">
        <f>IF('Service Record'!B128="","",'Service Record'!B128)</f>
        <v/>
      </c>
      <c r="C131" s="168" t="str">
        <f>IF('Service Record'!D128="","",'Service Record'!D128)</f>
        <v/>
      </c>
      <c r="D131" s="169" t="str">
        <f>IF('Service Record'!E128="","",'Service Record'!E128)</f>
        <v/>
      </c>
      <c r="E131" s="170"/>
      <c r="F131" s="170"/>
      <c r="G131" s="170"/>
      <c r="H131" s="170"/>
      <c r="I131" s="170"/>
      <c r="J131" s="170"/>
      <c r="K131" s="170"/>
      <c r="L131" s="170"/>
      <c r="M131" s="170"/>
      <c r="N131" s="170"/>
      <c r="O131" s="174"/>
      <c r="P131" s="175"/>
      <c r="Q131" s="175"/>
      <c r="R131" s="173"/>
      <c r="S131" s="168"/>
      <c r="T131" s="61"/>
      <c r="U131" s="1"/>
      <c r="V131" s="1"/>
      <c r="W131" s="1"/>
      <c r="X131" s="1"/>
      <c r="Y131" s="1"/>
      <c r="Z131" s="1"/>
    </row>
    <row r="132" ht="14.25" customHeight="1">
      <c r="A132" s="61"/>
      <c r="B132" s="168" t="str">
        <f>IF('Service Record'!B129="","",'Service Record'!B129)</f>
        <v/>
      </c>
      <c r="C132" s="168" t="str">
        <f>IF('Service Record'!D129="","",'Service Record'!D129)</f>
        <v/>
      </c>
      <c r="D132" s="169" t="str">
        <f>IF('Service Record'!E129="","",'Service Record'!E129)</f>
        <v/>
      </c>
      <c r="E132" s="170"/>
      <c r="F132" s="170"/>
      <c r="G132" s="170"/>
      <c r="H132" s="170"/>
      <c r="I132" s="170"/>
      <c r="J132" s="170"/>
      <c r="K132" s="170"/>
      <c r="L132" s="170"/>
      <c r="M132" s="170"/>
      <c r="N132" s="170"/>
      <c r="O132" s="174"/>
      <c r="P132" s="175"/>
      <c r="Q132" s="175"/>
      <c r="R132" s="173"/>
      <c r="S132" s="168"/>
      <c r="T132" s="61"/>
      <c r="U132" s="1"/>
      <c r="V132" s="1"/>
      <c r="W132" s="1"/>
      <c r="X132" s="1"/>
      <c r="Y132" s="1"/>
      <c r="Z132" s="1"/>
    </row>
    <row r="133" ht="14.25" customHeight="1">
      <c r="A133" s="61"/>
      <c r="B133" s="168" t="str">
        <f>IF('Service Record'!B130="","",'Service Record'!B130)</f>
        <v/>
      </c>
      <c r="C133" s="168" t="str">
        <f>IF('Service Record'!D130="","",'Service Record'!D130)</f>
        <v/>
      </c>
      <c r="D133" s="169" t="str">
        <f>IF('Service Record'!E130="","",'Service Record'!E130)</f>
        <v/>
      </c>
      <c r="E133" s="170"/>
      <c r="F133" s="170"/>
      <c r="G133" s="170"/>
      <c r="H133" s="170"/>
      <c r="I133" s="170"/>
      <c r="J133" s="170"/>
      <c r="K133" s="170"/>
      <c r="L133" s="170"/>
      <c r="M133" s="170"/>
      <c r="N133" s="170"/>
      <c r="O133" s="174"/>
      <c r="P133" s="175"/>
      <c r="Q133" s="175"/>
      <c r="R133" s="173"/>
      <c r="S133" s="168"/>
      <c r="T133" s="61"/>
      <c r="U133" s="1"/>
      <c r="V133" s="1"/>
      <c r="W133" s="1"/>
      <c r="X133" s="1"/>
      <c r="Y133" s="1"/>
      <c r="Z133" s="1"/>
    </row>
    <row r="134" ht="14.25" customHeight="1">
      <c r="A134" s="61"/>
      <c r="B134" s="168" t="str">
        <f>IF('Service Record'!B131="","",'Service Record'!B131)</f>
        <v/>
      </c>
      <c r="C134" s="168" t="str">
        <f>IF('Service Record'!D131="","",'Service Record'!D131)</f>
        <v/>
      </c>
      <c r="D134" s="169" t="str">
        <f>IF('Service Record'!E131="","",'Service Record'!E131)</f>
        <v/>
      </c>
      <c r="E134" s="170"/>
      <c r="F134" s="170"/>
      <c r="G134" s="170"/>
      <c r="H134" s="170"/>
      <c r="I134" s="170"/>
      <c r="J134" s="170"/>
      <c r="K134" s="170"/>
      <c r="L134" s="170"/>
      <c r="M134" s="170"/>
      <c r="N134" s="170"/>
      <c r="O134" s="174"/>
      <c r="P134" s="175"/>
      <c r="Q134" s="175"/>
      <c r="R134" s="173"/>
      <c r="S134" s="168"/>
      <c r="T134" s="61"/>
      <c r="U134" s="1"/>
      <c r="V134" s="1"/>
      <c r="W134" s="1"/>
      <c r="X134" s="1"/>
      <c r="Y134" s="1"/>
      <c r="Z134" s="1"/>
    </row>
    <row r="135" ht="14.25" customHeight="1">
      <c r="A135" s="61"/>
      <c r="B135" s="168" t="str">
        <f>IF('Service Record'!B132="","",'Service Record'!B132)</f>
        <v/>
      </c>
      <c r="C135" s="168" t="str">
        <f>IF('Service Record'!D132="","",'Service Record'!D132)</f>
        <v/>
      </c>
      <c r="D135" s="169" t="str">
        <f>IF('Service Record'!E132="","",'Service Record'!E132)</f>
        <v/>
      </c>
      <c r="E135" s="170"/>
      <c r="F135" s="170"/>
      <c r="G135" s="170"/>
      <c r="H135" s="170"/>
      <c r="I135" s="170"/>
      <c r="J135" s="170"/>
      <c r="K135" s="170"/>
      <c r="L135" s="170"/>
      <c r="M135" s="170"/>
      <c r="N135" s="170"/>
      <c r="O135" s="174"/>
      <c r="P135" s="175"/>
      <c r="Q135" s="175"/>
      <c r="R135" s="173"/>
      <c r="S135" s="168"/>
      <c r="T135" s="61"/>
      <c r="U135" s="1"/>
      <c r="V135" s="1"/>
      <c r="W135" s="1"/>
      <c r="X135" s="1"/>
      <c r="Y135" s="1"/>
      <c r="Z135" s="1"/>
    </row>
    <row r="136" ht="14.25" customHeight="1">
      <c r="A136" s="61"/>
      <c r="B136" s="168" t="str">
        <f>IF('Service Record'!B133="","",'Service Record'!B133)</f>
        <v/>
      </c>
      <c r="C136" s="168" t="str">
        <f>IF('Service Record'!D133="","",'Service Record'!D133)</f>
        <v/>
      </c>
      <c r="D136" s="169" t="str">
        <f>IF('Service Record'!E133="","",'Service Record'!E133)</f>
        <v/>
      </c>
      <c r="E136" s="170"/>
      <c r="F136" s="170"/>
      <c r="G136" s="170"/>
      <c r="H136" s="170"/>
      <c r="I136" s="170"/>
      <c r="J136" s="170"/>
      <c r="K136" s="170"/>
      <c r="L136" s="170"/>
      <c r="M136" s="170"/>
      <c r="N136" s="170"/>
      <c r="O136" s="174"/>
      <c r="P136" s="175"/>
      <c r="Q136" s="175"/>
      <c r="R136" s="173"/>
      <c r="S136" s="168"/>
      <c r="T136" s="61"/>
      <c r="U136" s="1"/>
      <c r="V136" s="1"/>
      <c r="W136" s="1"/>
      <c r="X136" s="1"/>
      <c r="Y136" s="1"/>
      <c r="Z136" s="1"/>
    </row>
    <row r="137" ht="14.25" customHeight="1">
      <c r="A137" s="61"/>
      <c r="B137" s="168" t="str">
        <f>IF('Service Record'!B134="","",'Service Record'!B134)</f>
        <v/>
      </c>
      <c r="C137" s="168" t="str">
        <f>IF('Service Record'!D134="","",'Service Record'!D134)</f>
        <v/>
      </c>
      <c r="D137" s="169" t="str">
        <f>IF('Service Record'!E134="","",'Service Record'!E134)</f>
        <v/>
      </c>
      <c r="E137" s="170"/>
      <c r="F137" s="170"/>
      <c r="G137" s="170"/>
      <c r="H137" s="170"/>
      <c r="I137" s="170"/>
      <c r="J137" s="170"/>
      <c r="K137" s="170"/>
      <c r="L137" s="170"/>
      <c r="M137" s="170"/>
      <c r="N137" s="170"/>
      <c r="O137" s="174"/>
      <c r="P137" s="175"/>
      <c r="Q137" s="175"/>
      <c r="R137" s="173"/>
      <c r="S137" s="168"/>
      <c r="T137" s="61"/>
      <c r="U137" s="1"/>
      <c r="V137" s="1"/>
      <c r="W137" s="1"/>
      <c r="X137" s="1"/>
      <c r="Y137" s="1"/>
      <c r="Z137" s="1"/>
    </row>
    <row r="138" ht="14.25" customHeight="1">
      <c r="A138" s="61"/>
      <c r="B138" s="168" t="str">
        <f>IF('Service Record'!B135="","",'Service Record'!B135)</f>
        <v/>
      </c>
      <c r="C138" s="168" t="str">
        <f>IF('Service Record'!D135="","",'Service Record'!D135)</f>
        <v/>
      </c>
      <c r="D138" s="169" t="str">
        <f>IF('Service Record'!E135="","",'Service Record'!E135)</f>
        <v/>
      </c>
      <c r="E138" s="170"/>
      <c r="F138" s="170"/>
      <c r="G138" s="170"/>
      <c r="H138" s="170"/>
      <c r="I138" s="170"/>
      <c r="J138" s="170"/>
      <c r="K138" s="170"/>
      <c r="L138" s="170"/>
      <c r="M138" s="170"/>
      <c r="N138" s="170"/>
      <c r="O138" s="174"/>
      <c r="P138" s="175"/>
      <c r="Q138" s="175"/>
      <c r="R138" s="173"/>
      <c r="S138" s="168"/>
      <c r="T138" s="61"/>
      <c r="U138" s="1"/>
      <c r="V138" s="1"/>
      <c r="W138" s="1"/>
      <c r="X138" s="1"/>
      <c r="Y138" s="1"/>
      <c r="Z138" s="1"/>
    </row>
    <row r="139" ht="14.25" customHeight="1">
      <c r="A139" s="61"/>
      <c r="B139" s="168" t="str">
        <f>IF('Service Record'!B136="","",'Service Record'!B136)</f>
        <v/>
      </c>
      <c r="C139" s="168" t="str">
        <f>IF('Service Record'!D136="","",'Service Record'!D136)</f>
        <v/>
      </c>
      <c r="D139" s="169" t="str">
        <f>IF('Service Record'!E136="","",'Service Record'!E136)</f>
        <v/>
      </c>
      <c r="E139" s="170"/>
      <c r="F139" s="170"/>
      <c r="G139" s="170"/>
      <c r="H139" s="170"/>
      <c r="I139" s="170"/>
      <c r="J139" s="170"/>
      <c r="K139" s="170"/>
      <c r="L139" s="170"/>
      <c r="M139" s="170"/>
      <c r="N139" s="170"/>
      <c r="O139" s="174"/>
      <c r="P139" s="175"/>
      <c r="Q139" s="175"/>
      <c r="R139" s="173"/>
      <c r="S139" s="168"/>
      <c r="T139" s="61"/>
      <c r="U139" s="1"/>
      <c r="V139" s="1"/>
      <c r="W139" s="1"/>
      <c r="X139" s="1"/>
      <c r="Y139" s="1"/>
      <c r="Z139" s="1"/>
    </row>
    <row r="140" ht="14.25" customHeight="1">
      <c r="A140" s="61"/>
      <c r="B140" s="168" t="str">
        <f>IF('Service Record'!B137="","",'Service Record'!B137)</f>
        <v/>
      </c>
      <c r="C140" s="168" t="str">
        <f>IF('Service Record'!D137="","",'Service Record'!D137)</f>
        <v/>
      </c>
      <c r="D140" s="169" t="str">
        <f>IF('Service Record'!E137="","",'Service Record'!E137)</f>
        <v/>
      </c>
      <c r="E140" s="170"/>
      <c r="F140" s="170"/>
      <c r="G140" s="170"/>
      <c r="H140" s="170"/>
      <c r="I140" s="170"/>
      <c r="J140" s="170"/>
      <c r="K140" s="170"/>
      <c r="L140" s="170"/>
      <c r="M140" s="170"/>
      <c r="N140" s="170"/>
      <c r="O140" s="174"/>
      <c r="P140" s="175"/>
      <c r="Q140" s="175"/>
      <c r="R140" s="173"/>
      <c r="S140" s="168"/>
      <c r="T140" s="61"/>
      <c r="U140" s="1"/>
      <c r="V140" s="1"/>
      <c r="W140" s="1"/>
      <c r="X140" s="1"/>
      <c r="Y140" s="1"/>
      <c r="Z140" s="1"/>
    </row>
    <row r="141" ht="14.25" customHeight="1">
      <c r="A141" s="61"/>
      <c r="B141" s="168" t="str">
        <f>IF('Service Record'!B138="","",'Service Record'!B138)</f>
        <v/>
      </c>
      <c r="C141" s="168" t="str">
        <f>IF('Service Record'!D138="","",'Service Record'!D138)</f>
        <v/>
      </c>
      <c r="D141" s="169" t="str">
        <f>IF('Service Record'!E138="","",'Service Record'!E138)</f>
        <v/>
      </c>
      <c r="E141" s="170"/>
      <c r="F141" s="170"/>
      <c r="G141" s="170"/>
      <c r="H141" s="170"/>
      <c r="I141" s="170"/>
      <c r="J141" s="170"/>
      <c r="K141" s="170"/>
      <c r="L141" s="170"/>
      <c r="M141" s="170"/>
      <c r="N141" s="170"/>
      <c r="O141" s="171"/>
      <c r="P141" s="172"/>
      <c r="Q141" s="172"/>
      <c r="R141" s="173"/>
      <c r="S141" s="168"/>
      <c r="T141" s="61"/>
      <c r="U141" s="1"/>
      <c r="V141" s="1"/>
      <c r="W141" s="1"/>
      <c r="X141" s="1"/>
      <c r="Y141" s="1"/>
      <c r="Z141" s="1"/>
    </row>
    <row r="142" ht="14.25" customHeight="1">
      <c r="A142" s="61"/>
      <c r="B142" s="168" t="str">
        <f>IF('Service Record'!B139="","",'Service Record'!B139)</f>
        <v/>
      </c>
      <c r="C142" s="168" t="str">
        <f>IF('Service Record'!D139="","",'Service Record'!D139)</f>
        <v/>
      </c>
      <c r="D142" s="169" t="str">
        <f>IF('Service Record'!E139="","",'Service Record'!E139)</f>
        <v/>
      </c>
      <c r="E142" s="170"/>
      <c r="F142" s="170"/>
      <c r="G142" s="170"/>
      <c r="H142" s="170"/>
      <c r="I142" s="170"/>
      <c r="J142" s="170"/>
      <c r="K142" s="170"/>
      <c r="L142" s="170"/>
      <c r="M142" s="170"/>
      <c r="N142" s="170"/>
      <c r="O142" s="174"/>
      <c r="P142" s="175"/>
      <c r="Q142" s="175"/>
      <c r="R142" s="173"/>
      <c r="S142" s="168"/>
      <c r="T142" s="61"/>
      <c r="U142" s="1"/>
      <c r="V142" s="1"/>
      <c r="W142" s="1"/>
      <c r="X142" s="1"/>
      <c r="Y142" s="1"/>
      <c r="Z142" s="1"/>
    </row>
    <row r="143" ht="14.25" customHeight="1">
      <c r="A143" s="61"/>
      <c r="B143" s="168" t="str">
        <f>IF('Service Record'!B140="","",'Service Record'!B140)</f>
        <v/>
      </c>
      <c r="C143" s="168" t="str">
        <f>IF('Service Record'!D140="","",'Service Record'!D140)</f>
        <v/>
      </c>
      <c r="D143" s="169" t="str">
        <f>IF('Service Record'!E140="","",'Service Record'!E140)</f>
        <v/>
      </c>
      <c r="E143" s="170"/>
      <c r="F143" s="170"/>
      <c r="G143" s="170"/>
      <c r="H143" s="170"/>
      <c r="I143" s="170"/>
      <c r="J143" s="170"/>
      <c r="K143" s="170"/>
      <c r="L143" s="170"/>
      <c r="M143" s="170"/>
      <c r="N143" s="170"/>
      <c r="O143" s="174"/>
      <c r="P143" s="175"/>
      <c r="Q143" s="175"/>
      <c r="R143" s="173"/>
      <c r="S143" s="168"/>
      <c r="T143" s="61"/>
      <c r="U143" s="1"/>
      <c r="V143" s="1"/>
      <c r="W143" s="1"/>
      <c r="X143" s="1"/>
      <c r="Y143" s="1"/>
      <c r="Z143" s="1"/>
    </row>
    <row r="144" ht="14.25" customHeight="1">
      <c r="A144" s="61"/>
      <c r="B144" s="168" t="str">
        <f>IF('Service Record'!B141="","",'Service Record'!B141)</f>
        <v/>
      </c>
      <c r="C144" s="168" t="str">
        <f>IF('Service Record'!D141="","",'Service Record'!D141)</f>
        <v/>
      </c>
      <c r="D144" s="169" t="str">
        <f>IF('Service Record'!E141="","",'Service Record'!E141)</f>
        <v/>
      </c>
      <c r="E144" s="170"/>
      <c r="F144" s="170"/>
      <c r="G144" s="170"/>
      <c r="H144" s="170"/>
      <c r="I144" s="170"/>
      <c r="J144" s="170"/>
      <c r="K144" s="170"/>
      <c r="L144" s="170"/>
      <c r="M144" s="170"/>
      <c r="N144" s="170"/>
      <c r="O144" s="174"/>
      <c r="P144" s="175"/>
      <c r="Q144" s="175"/>
      <c r="R144" s="173"/>
      <c r="S144" s="168"/>
      <c r="T144" s="61"/>
      <c r="U144" s="1"/>
      <c r="V144" s="1"/>
      <c r="W144" s="1"/>
      <c r="X144" s="1"/>
      <c r="Y144" s="1"/>
      <c r="Z144" s="1"/>
    </row>
    <row r="145" ht="14.25" customHeight="1">
      <c r="A145" s="61"/>
      <c r="B145" s="168" t="str">
        <f>IF('Service Record'!B142="","",'Service Record'!B142)</f>
        <v/>
      </c>
      <c r="C145" s="168" t="str">
        <f>IF('Service Record'!D142="","",'Service Record'!D142)</f>
        <v/>
      </c>
      <c r="D145" s="169" t="str">
        <f>IF('Service Record'!E142="","",'Service Record'!E142)</f>
        <v/>
      </c>
      <c r="E145" s="170"/>
      <c r="F145" s="170"/>
      <c r="G145" s="170"/>
      <c r="H145" s="170"/>
      <c r="I145" s="170"/>
      <c r="J145" s="170"/>
      <c r="K145" s="170"/>
      <c r="L145" s="170"/>
      <c r="M145" s="170"/>
      <c r="N145" s="170"/>
      <c r="O145" s="174"/>
      <c r="P145" s="175"/>
      <c r="Q145" s="175"/>
      <c r="R145" s="173"/>
      <c r="S145" s="168"/>
      <c r="T145" s="61"/>
      <c r="U145" s="1"/>
      <c r="V145" s="1"/>
      <c r="W145" s="1"/>
      <c r="X145" s="1"/>
      <c r="Y145" s="1"/>
      <c r="Z145" s="1"/>
    </row>
    <row r="146" ht="14.25" customHeight="1">
      <c r="A146" s="61"/>
      <c r="B146" s="168" t="str">
        <f>IF('Service Record'!B143="","",'Service Record'!B143)</f>
        <v/>
      </c>
      <c r="C146" s="168" t="str">
        <f>IF('Service Record'!D143="","",'Service Record'!D143)</f>
        <v/>
      </c>
      <c r="D146" s="169" t="str">
        <f>IF('Service Record'!E143="","",'Service Record'!E143)</f>
        <v/>
      </c>
      <c r="E146" s="168"/>
      <c r="F146" s="168"/>
      <c r="G146" s="168"/>
      <c r="H146" s="168"/>
      <c r="I146" s="170"/>
      <c r="J146" s="170"/>
      <c r="K146" s="170"/>
      <c r="L146" s="170"/>
      <c r="M146" s="170"/>
      <c r="N146" s="170"/>
      <c r="O146" s="174"/>
      <c r="P146" s="175"/>
      <c r="Q146" s="175"/>
      <c r="R146" s="173"/>
      <c r="S146" s="168"/>
      <c r="T146" s="61"/>
      <c r="U146" s="1"/>
      <c r="V146" s="1"/>
      <c r="W146" s="1"/>
      <c r="X146" s="1"/>
      <c r="Y146" s="1"/>
      <c r="Z146" s="1"/>
    </row>
    <row r="147" ht="14.25" customHeight="1">
      <c r="A147" s="61"/>
      <c r="B147" s="168" t="str">
        <f>IF('Service Record'!B144="","",'Service Record'!B144)</f>
        <v/>
      </c>
      <c r="C147" s="168" t="str">
        <f>IF('Service Record'!D144="","",'Service Record'!D144)</f>
        <v/>
      </c>
      <c r="D147" s="169" t="str">
        <f>IF('Service Record'!E144="","",'Service Record'!E144)</f>
        <v/>
      </c>
      <c r="E147" s="168"/>
      <c r="F147" s="168"/>
      <c r="G147" s="168"/>
      <c r="H147" s="168"/>
      <c r="I147" s="170"/>
      <c r="J147" s="170"/>
      <c r="K147" s="170"/>
      <c r="L147" s="170"/>
      <c r="M147" s="170"/>
      <c r="N147" s="170"/>
      <c r="O147" s="174"/>
      <c r="P147" s="175"/>
      <c r="Q147" s="175"/>
      <c r="R147" s="173"/>
      <c r="S147" s="168"/>
      <c r="T147" s="61"/>
      <c r="U147" s="1"/>
      <c r="V147" s="1"/>
      <c r="W147" s="1"/>
      <c r="X147" s="1"/>
      <c r="Y147" s="1"/>
      <c r="Z147" s="1"/>
    </row>
    <row r="148" ht="14.25" customHeight="1">
      <c r="A148" s="61"/>
      <c r="B148" s="168" t="str">
        <f>IF('Service Record'!B145="","",'Service Record'!B145)</f>
        <v/>
      </c>
      <c r="C148" s="168" t="str">
        <f>IF('Service Record'!D145="","",'Service Record'!D145)</f>
        <v/>
      </c>
      <c r="D148" s="169" t="str">
        <f>IF('Service Record'!E145="","",'Service Record'!E145)</f>
        <v/>
      </c>
      <c r="E148" s="168"/>
      <c r="F148" s="168"/>
      <c r="G148" s="168"/>
      <c r="H148" s="168"/>
      <c r="I148" s="170"/>
      <c r="J148" s="170"/>
      <c r="K148" s="170"/>
      <c r="L148" s="170"/>
      <c r="M148" s="170"/>
      <c r="N148" s="170"/>
      <c r="O148" s="174"/>
      <c r="P148" s="175"/>
      <c r="Q148" s="175"/>
      <c r="R148" s="173"/>
      <c r="S148" s="168"/>
      <c r="T148" s="61"/>
      <c r="U148" s="1"/>
      <c r="V148" s="1"/>
      <c r="W148" s="1"/>
      <c r="X148" s="1"/>
      <c r="Y148" s="1"/>
      <c r="Z148" s="1"/>
    </row>
    <row r="149" ht="14.25" customHeight="1">
      <c r="A149" s="61"/>
      <c r="B149" s="168" t="str">
        <f>IF('Service Record'!B146="","",'Service Record'!B146)</f>
        <v/>
      </c>
      <c r="C149" s="168" t="str">
        <f>IF('Service Record'!D146="","",'Service Record'!D146)</f>
        <v/>
      </c>
      <c r="D149" s="169" t="str">
        <f>IF('Service Record'!E146="","",'Service Record'!E146)</f>
        <v/>
      </c>
      <c r="E149" s="168"/>
      <c r="F149" s="168"/>
      <c r="G149" s="168"/>
      <c r="H149" s="168"/>
      <c r="I149" s="170"/>
      <c r="J149" s="170"/>
      <c r="K149" s="170"/>
      <c r="L149" s="170"/>
      <c r="M149" s="170"/>
      <c r="N149" s="170"/>
      <c r="O149" s="174"/>
      <c r="P149" s="175"/>
      <c r="Q149" s="175"/>
      <c r="R149" s="173"/>
      <c r="S149" s="168"/>
      <c r="T149" s="61"/>
      <c r="U149" s="1"/>
      <c r="V149" s="1"/>
      <c r="W149" s="1"/>
      <c r="X149" s="1"/>
      <c r="Y149" s="1"/>
      <c r="Z149" s="1"/>
    </row>
    <row r="150" ht="14.25" customHeight="1">
      <c r="A150" s="61"/>
      <c r="B150" s="168" t="str">
        <f>IF('Service Record'!B147="","",'Service Record'!B147)</f>
        <v/>
      </c>
      <c r="C150" s="168" t="str">
        <f>IF('Service Record'!D147="","",'Service Record'!D147)</f>
        <v/>
      </c>
      <c r="D150" s="169" t="str">
        <f>IF('Service Record'!E147="","",'Service Record'!E147)</f>
        <v/>
      </c>
      <c r="E150" s="168"/>
      <c r="F150" s="168"/>
      <c r="G150" s="168"/>
      <c r="H150" s="168"/>
      <c r="I150" s="170"/>
      <c r="J150" s="170"/>
      <c r="K150" s="170"/>
      <c r="L150" s="170"/>
      <c r="M150" s="170"/>
      <c r="N150" s="170"/>
      <c r="O150" s="174"/>
      <c r="P150" s="175"/>
      <c r="Q150" s="175"/>
      <c r="R150" s="173"/>
      <c r="S150" s="168"/>
      <c r="T150" s="61"/>
      <c r="U150" s="1"/>
      <c r="V150" s="1"/>
      <c r="W150" s="1"/>
      <c r="X150" s="1"/>
      <c r="Y150" s="1"/>
      <c r="Z150" s="1"/>
    </row>
    <row r="151" ht="14.25" customHeight="1">
      <c r="A151" s="61"/>
      <c r="B151" s="168" t="str">
        <f>IF('Service Record'!B148="","",'Service Record'!B148)</f>
        <v/>
      </c>
      <c r="C151" s="168" t="str">
        <f>IF('Service Record'!D148="","",'Service Record'!D148)</f>
        <v/>
      </c>
      <c r="D151" s="169" t="str">
        <f>IF('Service Record'!E148="","",'Service Record'!E148)</f>
        <v/>
      </c>
      <c r="E151" s="168"/>
      <c r="F151" s="168"/>
      <c r="G151" s="168"/>
      <c r="H151" s="168"/>
      <c r="I151" s="170"/>
      <c r="J151" s="170"/>
      <c r="K151" s="170"/>
      <c r="L151" s="170"/>
      <c r="M151" s="170"/>
      <c r="N151" s="170"/>
      <c r="O151" s="174"/>
      <c r="P151" s="175"/>
      <c r="Q151" s="175"/>
      <c r="R151" s="173"/>
      <c r="S151" s="168"/>
      <c r="T151" s="61"/>
      <c r="U151" s="1"/>
      <c r="V151" s="1"/>
      <c r="W151" s="1"/>
      <c r="X151" s="1"/>
      <c r="Y151" s="1"/>
      <c r="Z151" s="1"/>
    </row>
    <row r="152" ht="14.25" customHeight="1">
      <c r="A152" s="61"/>
      <c r="B152" s="168" t="str">
        <f>IF('Service Record'!B149="","",'Service Record'!B149)</f>
        <v/>
      </c>
      <c r="C152" s="168" t="str">
        <f>IF('Service Record'!D149="","",'Service Record'!D149)</f>
        <v/>
      </c>
      <c r="D152" s="169" t="str">
        <f>IF('Service Record'!E149="","",'Service Record'!E149)</f>
        <v/>
      </c>
      <c r="E152" s="168"/>
      <c r="F152" s="168"/>
      <c r="G152" s="168"/>
      <c r="H152" s="168"/>
      <c r="I152" s="170"/>
      <c r="J152" s="170"/>
      <c r="K152" s="170"/>
      <c r="L152" s="170"/>
      <c r="M152" s="170"/>
      <c r="N152" s="170"/>
      <c r="O152" s="174"/>
      <c r="P152" s="175"/>
      <c r="Q152" s="175"/>
      <c r="R152" s="173"/>
      <c r="S152" s="168"/>
      <c r="T152" s="61"/>
      <c r="U152" s="1"/>
      <c r="V152" s="1"/>
      <c r="W152" s="1"/>
      <c r="X152" s="1"/>
      <c r="Y152" s="1"/>
      <c r="Z152" s="1"/>
    </row>
    <row r="153" ht="14.25" customHeight="1">
      <c r="A153" s="61"/>
      <c r="B153" s="168" t="str">
        <f>IF('Service Record'!B150="","",'Service Record'!B150)</f>
        <v/>
      </c>
      <c r="C153" s="168" t="str">
        <f>IF('Service Record'!D150="","",'Service Record'!D150)</f>
        <v/>
      </c>
      <c r="D153" s="169" t="str">
        <f>IF('Service Record'!E150="","",'Service Record'!E150)</f>
        <v/>
      </c>
      <c r="E153" s="168"/>
      <c r="F153" s="168"/>
      <c r="G153" s="168"/>
      <c r="H153" s="168"/>
      <c r="I153" s="170"/>
      <c r="J153" s="170"/>
      <c r="K153" s="170"/>
      <c r="L153" s="170"/>
      <c r="M153" s="170"/>
      <c r="N153" s="170"/>
      <c r="O153" s="174"/>
      <c r="P153" s="175"/>
      <c r="Q153" s="175"/>
      <c r="R153" s="173"/>
      <c r="S153" s="168"/>
      <c r="T153" s="61"/>
      <c r="U153" s="1"/>
      <c r="V153" s="1"/>
      <c r="W153" s="1"/>
      <c r="X153" s="1"/>
      <c r="Y153" s="1"/>
      <c r="Z153" s="1"/>
    </row>
    <row r="154" ht="14.25" customHeight="1">
      <c r="A154" s="61"/>
      <c r="B154" s="168" t="str">
        <f>IF('Service Record'!B151="","",'Service Record'!B151)</f>
        <v/>
      </c>
      <c r="C154" s="168" t="str">
        <f>IF('Service Record'!D151="","",'Service Record'!D151)</f>
        <v/>
      </c>
      <c r="D154" s="169" t="str">
        <f>IF('Service Record'!E151="","",'Service Record'!E151)</f>
        <v/>
      </c>
      <c r="E154" s="168"/>
      <c r="F154" s="168"/>
      <c r="G154" s="168"/>
      <c r="H154" s="168"/>
      <c r="I154" s="170"/>
      <c r="J154" s="170"/>
      <c r="K154" s="170"/>
      <c r="L154" s="170"/>
      <c r="M154" s="170"/>
      <c r="N154" s="170"/>
      <c r="O154" s="174"/>
      <c r="P154" s="175"/>
      <c r="Q154" s="175"/>
      <c r="R154" s="173"/>
      <c r="S154" s="168"/>
      <c r="T154" s="61"/>
      <c r="U154" s="1"/>
      <c r="V154" s="1"/>
      <c r="W154" s="1"/>
      <c r="X154" s="1"/>
      <c r="Y154" s="1"/>
      <c r="Z154" s="1"/>
    </row>
    <row r="155" ht="14.25" customHeight="1">
      <c r="A155" s="61"/>
      <c r="B155" s="168" t="str">
        <f>IF('Service Record'!B152="","",'Service Record'!B152)</f>
        <v/>
      </c>
      <c r="C155" s="168" t="str">
        <f>IF('Service Record'!D152="","",'Service Record'!D152)</f>
        <v/>
      </c>
      <c r="D155" s="169" t="str">
        <f>IF('Service Record'!E152="","",'Service Record'!E152)</f>
        <v/>
      </c>
      <c r="E155" s="168"/>
      <c r="F155" s="168"/>
      <c r="G155" s="168"/>
      <c r="H155" s="168"/>
      <c r="I155" s="170"/>
      <c r="J155" s="170"/>
      <c r="K155" s="170"/>
      <c r="L155" s="170"/>
      <c r="M155" s="170"/>
      <c r="N155" s="170"/>
      <c r="O155" s="174"/>
      <c r="P155" s="175"/>
      <c r="Q155" s="175"/>
      <c r="R155" s="173"/>
      <c r="S155" s="168"/>
      <c r="T155" s="61"/>
      <c r="U155" s="1"/>
      <c r="V155" s="1"/>
      <c r="W155" s="1"/>
      <c r="X155" s="1"/>
      <c r="Y155" s="1"/>
      <c r="Z155" s="1"/>
    </row>
    <row r="156" ht="14.25" customHeight="1">
      <c r="A156" s="61"/>
      <c r="B156" s="168" t="str">
        <f>IF('Service Record'!B153="","",'Service Record'!B153)</f>
        <v/>
      </c>
      <c r="C156" s="168" t="str">
        <f>IF('Service Record'!D153="","",'Service Record'!D153)</f>
        <v/>
      </c>
      <c r="D156" s="169" t="str">
        <f>IF('Service Record'!E153="","",'Service Record'!E153)</f>
        <v/>
      </c>
      <c r="E156" s="168"/>
      <c r="F156" s="168"/>
      <c r="G156" s="168"/>
      <c r="H156" s="168"/>
      <c r="I156" s="170"/>
      <c r="J156" s="170"/>
      <c r="K156" s="170"/>
      <c r="L156" s="170"/>
      <c r="M156" s="170"/>
      <c r="N156" s="170"/>
      <c r="O156" s="174"/>
      <c r="P156" s="175"/>
      <c r="Q156" s="175"/>
      <c r="R156" s="173"/>
      <c r="S156" s="168"/>
      <c r="T156" s="61"/>
      <c r="U156" s="1"/>
      <c r="V156" s="1"/>
      <c r="W156" s="1"/>
      <c r="X156" s="1"/>
      <c r="Y156" s="1"/>
      <c r="Z156" s="1"/>
    </row>
    <row r="157" ht="14.25" customHeight="1">
      <c r="A157" s="61"/>
      <c r="B157" s="168"/>
      <c r="C157" s="168"/>
      <c r="D157" s="169"/>
      <c r="E157" s="168"/>
      <c r="F157" s="168"/>
      <c r="G157" s="168"/>
      <c r="H157" s="168"/>
      <c r="I157" s="168"/>
      <c r="J157" s="168"/>
      <c r="K157" s="168"/>
      <c r="L157" s="168"/>
      <c r="M157" s="168"/>
      <c r="N157" s="168"/>
      <c r="O157" s="168"/>
      <c r="P157" s="168"/>
      <c r="Q157" s="168"/>
      <c r="R157" s="173"/>
      <c r="S157" s="168"/>
      <c r="T157" s="61"/>
      <c r="U157" s="1"/>
      <c r="V157" s="1"/>
      <c r="W157" s="1"/>
      <c r="X157" s="1"/>
      <c r="Y157" s="1"/>
      <c r="Z157" s="1"/>
    </row>
    <row r="158" ht="14.25" customHeight="1">
      <c r="A158" s="61"/>
      <c r="B158" s="168"/>
      <c r="C158" s="168"/>
      <c r="D158" s="169"/>
      <c r="E158" s="168"/>
      <c r="F158" s="168"/>
      <c r="G158" s="168"/>
      <c r="H158" s="168"/>
      <c r="I158" s="168"/>
      <c r="J158" s="168"/>
      <c r="K158" s="168"/>
      <c r="L158" s="168"/>
      <c r="M158" s="168"/>
      <c r="N158" s="168"/>
      <c r="O158" s="168"/>
      <c r="P158" s="168"/>
      <c r="Q158" s="168"/>
      <c r="R158" s="173"/>
      <c r="S158" s="168"/>
      <c r="T158" s="61"/>
      <c r="U158" s="1"/>
      <c r="V158" s="1"/>
      <c r="W158" s="1"/>
      <c r="X158" s="1"/>
      <c r="Y158" s="1"/>
      <c r="Z158" s="1"/>
    </row>
    <row r="159" ht="14.25" customHeight="1">
      <c r="A159" s="61"/>
      <c r="B159" s="168"/>
      <c r="C159" s="168"/>
      <c r="D159" s="169"/>
      <c r="E159" s="168"/>
      <c r="F159" s="168"/>
      <c r="G159" s="168"/>
      <c r="H159" s="168"/>
      <c r="I159" s="168"/>
      <c r="J159" s="168"/>
      <c r="K159" s="168"/>
      <c r="L159" s="168"/>
      <c r="M159" s="168"/>
      <c r="N159" s="168"/>
      <c r="O159" s="168"/>
      <c r="P159" s="168"/>
      <c r="Q159" s="168"/>
      <c r="R159" s="173"/>
      <c r="S159" s="168"/>
      <c r="T159" s="61"/>
      <c r="U159" s="1"/>
      <c r="V159" s="1"/>
      <c r="W159" s="1"/>
      <c r="X159" s="1"/>
      <c r="Y159" s="1"/>
      <c r="Z159" s="1"/>
    </row>
    <row r="160" ht="14.25" customHeight="1">
      <c r="A160" s="61"/>
      <c r="B160" s="168"/>
      <c r="C160" s="168"/>
      <c r="D160" s="169"/>
      <c r="E160" s="168"/>
      <c r="F160" s="168"/>
      <c r="G160" s="168"/>
      <c r="H160" s="168"/>
      <c r="I160" s="168"/>
      <c r="J160" s="168"/>
      <c r="K160" s="168"/>
      <c r="L160" s="168"/>
      <c r="M160" s="168"/>
      <c r="N160" s="168"/>
      <c r="O160" s="168"/>
      <c r="P160" s="168"/>
      <c r="Q160" s="168"/>
      <c r="R160" s="173"/>
      <c r="S160" s="168"/>
      <c r="T160" s="61"/>
      <c r="U160" s="1"/>
      <c r="V160" s="1"/>
      <c r="W160" s="1"/>
      <c r="X160" s="1"/>
      <c r="Y160" s="1"/>
      <c r="Z160" s="1"/>
    </row>
    <row r="161" ht="14.25" customHeight="1">
      <c r="A161" s="61"/>
      <c r="B161" s="168"/>
      <c r="C161" s="168"/>
      <c r="D161" s="169"/>
      <c r="E161" s="168"/>
      <c r="F161" s="168"/>
      <c r="G161" s="168"/>
      <c r="H161" s="168"/>
      <c r="I161" s="168"/>
      <c r="J161" s="168"/>
      <c r="K161" s="168"/>
      <c r="L161" s="168"/>
      <c r="M161" s="168"/>
      <c r="N161" s="168"/>
      <c r="O161" s="168"/>
      <c r="P161" s="168"/>
      <c r="Q161" s="168"/>
      <c r="R161" s="173"/>
      <c r="S161" s="168"/>
      <c r="T161" s="61"/>
      <c r="U161" s="1"/>
      <c r="V161" s="1"/>
      <c r="W161" s="1"/>
      <c r="X161" s="1"/>
      <c r="Y161" s="1"/>
      <c r="Z161" s="1"/>
    </row>
    <row r="162" ht="14.25" customHeight="1">
      <c r="A162" s="61"/>
      <c r="B162" s="168"/>
      <c r="C162" s="168"/>
      <c r="D162" s="169"/>
      <c r="E162" s="168"/>
      <c r="F162" s="168"/>
      <c r="G162" s="168"/>
      <c r="H162" s="168"/>
      <c r="I162" s="168"/>
      <c r="J162" s="168"/>
      <c r="K162" s="168"/>
      <c r="L162" s="168"/>
      <c r="M162" s="168"/>
      <c r="N162" s="168"/>
      <c r="O162" s="168"/>
      <c r="P162" s="168"/>
      <c r="Q162" s="168"/>
      <c r="R162" s="173"/>
      <c r="S162" s="168"/>
      <c r="T162" s="61"/>
      <c r="U162" s="1"/>
      <c r="V162" s="1"/>
      <c r="W162" s="1"/>
      <c r="X162" s="1"/>
      <c r="Y162" s="1"/>
      <c r="Z162" s="1"/>
    </row>
    <row r="163" ht="14.25" customHeight="1">
      <c r="A163" s="61"/>
      <c r="B163" s="168"/>
      <c r="C163" s="168"/>
      <c r="D163" s="169"/>
      <c r="E163" s="168"/>
      <c r="F163" s="168"/>
      <c r="G163" s="168"/>
      <c r="H163" s="168"/>
      <c r="I163" s="168"/>
      <c r="J163" s="168"/>
      <c r="K163" s="168"/>
      <c r="L163" s="168"/>
      <c r="M163" s="168"/>
      <c r="N163" s="168"/>
      <c r="O163" s="168"/>
      <c r="P163" s="168"/>
      <c r="Q163" s="168"/>
      <c r="R163" s="173"/>
      <c r="S163" s="168"/>
      <c r="T163" s="61"/>
      <c r="U163" s="1"/>
      <c r="V163" s="1"/>
      <c r="W163" s="1"/>
      <c r="X163" s="1"/>
      <c r="Y163" s="1"/>
      <c r="Z163" s="1"/>
    </row>
    <row r="164" ht="14.25" customHeight="1">
      <c r="A164" s="61"/>
      <c r="B164" s="168"/>
      <c r="C164" s="168"/>
      <c r="D164" s="169"/>
      <c r="E164" s="168"/>
      <c r="F164" s="168"/>
      <c r="G164" s="168"/>
      <c r="H164" s="168"/>
      <c r="I164" s="168"/>
      <c r="J164" s="168"/>
      <c r="K164" s="168"/>
      <c r="L164" s="168"/>
      <c r="M164" s="168"/>
      <c r="N164" s="168"/>
      <c r="O164" s="168"/>
      <c r="P164" s="168"/>
      <c r="Q164" s="168"/>
      <c r="R164" s="173"/>
      <c r="S164" s="168"/>
      <c r="T164" s="61"/>
      <c r="U164" s="1"/>
      <c r="V164" s="1"/>
      <c r="W164" s="1"/>
      <c r="X164" s="1"/>
      <c r="Y164" s="1"/>
      <c r="Z164" s="1"/>
    </row>
    <row r="165" ht="14.25" customHeight="1">
      <c r="A165" s="61"/>
      <c r="B165" s="168"/>
      <c r="C165" s="168"/>
      <c r="D165" s="169"/>
      <c r="E165" s="168"/>
      <c r="F165" s="168"/>
      <c r="G165" s="168"/>
      <c r="H165" s="168"/>
      <c r="I165" s="168"/>
      <c r="J165" s="168"/>
      <c r="K165" s="168"/>
      <c r="L165" s="168"/>
      <c r="M165" s="168"/>
      <c r="N165" s="168"/>
      <c r="O165" s="168"/>
      <c r="P165" s="168"/>
      <c r="Q165" s="168"/>
      <c r="R165" s="173"/>
      <c r="S165" s="168"/>
      <c r="T165" s="61"/>
      <c r="U165" s="1"/>
      <c r="V165" s="1"/>
      <c r="W165" s="1"/>
      <c r="X165" s="1"/>
      <c r="Y165" s="1"/>
      <c r="Z165" s="1"/>
    </row>
    <row r="166" ht="14.25" customHeight="1">
      <c r="A166" s="61"/>
      <c r="B166" s="168"/>
      <c r="C166" s="168"/>
      <c r="D166" s="169"/>
      <c r="E166" s="168"/>
      <c r="F166" s="168"/>
      <c r="G166" s="168"/>
      <c r="H166" s="168"/>
      <c r="I166" s="168"/>
      <c r="J166" s="168"/>
      <c r="K166" s="168"/>
      <c r="L166" s="168"/>
      <c r="M166" s="168"/>
      <c r="N166" s="168"/>
      <c r="O166" s="168"/>
      <c r="P166" s="168"/>
      <c r="Q166" s="168"/>
      <c r="R166" s="173"/>
      <c r="S166" s="168"/>
      <c r="T166" s="61"/>
      <c r="U166" s="1"/>
      <c r="V166" s="1"/>
      <c r="W166" s="1"/>
      <c r="X166" s="1"/>
      <c r="Y166" s="1"/>
      <c r="Z166" s="1"/>
    </row>
    <row r="167" ht="14.25" customHeight="1">
      <c r="A167" s="61"/>
      <c r="B167" s="168"/>
      <c r="C167" s="168"/>
      <c r="D167" s="169"/>
      <c r="E167" s="168"/>
      <c r="F167" s="168"/>
      <c r="G167" s="168"/>
      <c r="H167" s="168"/>
      <c r="I167" s="168"/>
      <c r="J167" s="168"/>
      <c r="K167" s="168"/>
      <c r="L167" s="168"/>
      <c r="M167" s="168"/>
      <c r="N167" s="168"/>
      <c r="O167" s="168"/>
      <c r="P167" s="168"/>
      <c r="Q167" s="168"/>
      <c r="R167" s="173"/>
      <c r="S167" s="168"/>
      <c r="T167" s="61"/>
      <c r="U167" s="1"/>
      <c r="V167" s="1"/>
      <c r="W167" s="1"/>
      <c r="X167" s="1"/>
      <c r="Y167" s="1"/>
      <c r="Z167" s="1"/>
    </row>
    <row r="168" ht="14.25" customHeight="1">
      <c r="A168" s="61"/>
      <c r="B168" s="168"/>
      <c r="C168" s="168"/>
      <c r="D168" s="169"/>
      <c r="E168" s="168"/>
      <c r="F168" s="168"/>
      <c r="G168" s="168"/>
      <c r="H168" s="168"/>
      <c r="I168" s="168"/>
      <c r="J168" s="168"/>
      <c r="K168" s="168"/>
      <c r="L168" s="168"/>
      <c r="M168" s="168"/>
      <c r="N168" s="168"/>
      <c r="O168" s="168"/>
      <c r="P168" s="168"/>
      <c r="Q168" s="168"/>
      <c r="R168" s="173"/>
      <c r="S168" s="168"/>
      <c r="T168" s="61"/>
      <c r="U168" s="1"/>
      <c r="V168" s="1"/>
      <c r="W168" s="1"/>
      <c r="X168" s="1"/>
      <c r="Y168" s="1"/>
      <c r="Z168" s="1"/>
    </row>
    <row r="169" ht="14.25" customHeight="1">
      <c r="A169" s="61"/>
      <c r="B169" s="168"/>
      <c r="C169" s="168"/>
      <c r="D169" s="169"/>
      <c r="E169" s="168"/>
      <c r="F169" s="168"/>
      <c r="G169" s="168"/>
      <c r="H169" s="168"/>
      <c r="I169" s="168"/>
      <c r="J169" s="168"/>
      <c r="K169" s="168"/>
      <c r="L169" s="168"/>
      <c r="M169" s="168"/>
      <c r="N169" s="168"/>
      <c r="O169" s="168"/>
      <c r="P169" s="168"/>
      <c r="Q169" s="168"/>
      <c r="R169" s="173"/>
      <c r="S169" s="168"/>
      <c r="T169" s="61"/>
      <c r="U169" s="1"/>
      <c r="V169" s="1"/>
      <c r="W169" s="1"/>
      <c r="X169" s="1"/>
      <c r="Y169" s="1"/>
      <c r="Z169" s="1"/>
    </row>
    <row r="170" ht="14.25" customHeight="1">
      <c r="A170" s="61"/>
      <c r="B170" s="168"/>
      <c r="C170" s="168"/>
      <c r="D170" s="169"/>
      <c r="E170" s="168"/>
      <c r="F170" s="168"/>
      <c r="G170" s="168"/>
      <c r="H170" s="168"/>
      <c r="I170" s="168"/>
      <c r="J170" s="168"/>
      <c r="K170" s="168"/>
      <c r="L170" s="168"/>
      <c r="M170" s="168"/>
      <c r="N170" s="168"/>
      <c r="O170" s="168"/>
      <c r="P170" s="168"/>
      <c r="Q170" s="168"/>
      <c r="R170" s="173"/>
      <c r="S170" s="168"/>
      <c r="T170" s="61"/>
      <c r="U170" s="1"/>
      <c r="V170" s="1"/>
      <c r="W170" s="1"/>
      <c r="X170" s="1"/>
      <c r="Y170" s="1"/>
      <c r="Z170" s="1"/>
    </row>
    <row r="171" ht="14.25" customHeight="1">
      <c r="A171" s="61"/>
      <c r="B171" s="1"/>
      <c r="C171" s="1"/>
      <c r="D171" s="21"/>
      <c r="E171" s="1"/>
      <c r="F171" s="1"/>
      <c r="G171" s="1"/>
      <c r="H171" s="1"/>
      <c r="I171" s="1"/>
      <c r="J171" s="1"/>
      <c r="K171" s="1"/>
      <c r="L171" s="1"/>
      <c r="M171" s="1"/>
      <c r="N171" s="1"/>
      <c r="O171" s="1"/>
      <c r="P171" s="1"/>
      <c r="Q171" s="1"/>
      <c r="R171" s="126"/>
      <c r="S171" s="1"/>
      <c r="T171" s="61"/>
      <c r="U171" s="1"/>
      <c r="V171" s="1"/>
      <c r="W171" s="1"/>
      <c r="X171" s="1"/>
      <c r="Y171" s="1"/>
      <c r="Z171" s="1"/>
    </row>
    <row r="172" ht="14.25" customHeight="1">
      <c r="A172" s="61"/>
      <c r="B172" s="1"/>
      <c r="C172" s="1"/>
      <c r="D172" s="21"/>
      <c r="E172" s="1"/>
      <c r="F172" s="1"/>
      <c r="G172" s="1"/>
      <c r="H172" s="1"/>
      <c r="I172" s="1"/>
      <c r="J172" s="1"/>
      <c r="K172" s="1"/>
      <c r="L172" s="1"/>
      <c r="M172" s="1"/>
      <c r="N172" s="1"/>
      <c r="O172" s="1"/>
      <c r="P172" s="1"/>
      <c r="Q172" s="1"/>
      <c r="R172" s="126"/>
      <c r="S172" s="1"/>
      <c r="T172" s="61"/>
      <c r="U172" s="1"/>
      <c r="V172" s="1"/>
      <c r="W172" s="1"/>
      <c r="X172" s="1"/>
      <c r="Y172" s="1"/>
      <c r="Z172" s="1"/>
    </row>
    <row r="173" ht="14.25" customHeight="1">
      <c r="A173" s="61"/>
      <c r="B173" s="1"/>
      <c r="C173" s="1"/>
      <c r="D173" s="21"/>
      <c r="E173" s="1"/>
      <c r="F173" s="1"/>
      <c r="G173" s="1"/>
      <c r="H173" s="1"/>
      <c r="I173" s="1"/>
      <c r="J173" s="1"/>
      <c r="K173" s="1"/>
      <c r="L173" s="1"/>
      <c r="M173" s="1"/>
      <c r="N173" s="1"/>
      <c r="O173" s="1"/>
      <c r="P173" s="1"/>
      <c r="Q173" s="1"/>
      <c r="R173" s="126"/>
      <c r="S173" s="1"/>
      <c r="T173" s="61"/>
      <c r="U173" s="1"/>
      <c r="V173" s="1"/>
      <c r="W173" s="1"/>
      <c r="X173" s="1"/>
      <c r="Y173" s="1"/>
      <c r="Z173" s="1"/>
    </row>
    <row r="174" ht="14.25" customHeight="1">
      <c r="A174" s="61"/>
      <c r="B174" s="1"/>
      <c r="C174" s="1"/>
      <c r="D174" s="21"/>
      <c r="E174" s="1"/>
      <c r="F174" s="1"/>
      <c r="G174" s="1"/>
      <c r="H174" s="1"/>
      <c r="I174" s="1"/>
      <c r="J174" s="1"/>
      <c r="K174" s="1"/>
      <c r="L174" s="1"/>
      <c r="M174" s="1"/>
      <c r="N174" s="1"/>
      <c r="O174" s="1"/>
      <c r="P174" s="1"/>
      <c r="Q174" s="1"/>
      <c r="R174" s="126"/>
      <c r="S174" s="1"/>
      <c r="T174" s="61"/>
      <c r="U174" s="1"/>
      <c r="V174" s="1"/>
      <c r="W174" s="1"/>
      <c r="X174" s="1"/>
      <c r="Y174" s="1"/>
      <c r="Z174" s="1"/>
    </row>
    <row r="175" ht="14.25" customHeight="1">
      <c r="A175" s="61"/>
      <c r="B175" s="1"/>
      <c r="C175" s="1"/>
      <c r="D175" s="21"/>
      <c r="E175" s="1"/>
      <c r="F175" s="1"/>
      <c r="G175" s="1"/>
      <c r="H175" s="1"/>
      <c r="I175" s="1"/>
      <c r="J175" s="1"/>
      <c r="K175" s="1"/>
      <c r="L175" s="1"/>
      <c r="M175" s="1"/>
      <c r="N175" s="1"/>
      <c r="O175" s="1"/>
      <c r="P175" s="1"/>
      <c r="Q175" s="1"/>
      <c r="R175" s="126"/>
      <c r="S175" s="1"/>
      <c r="T175" s="61"/>
      <c r="U175" s="1"/>
      <c r="V175" s="1"/>
      <c r="W175" s="1"/>
      <c r="X175" s="1"/>
      <c r="Y175" s="1"/>
      <c r="Z175" s="1"/>
    </row>
    <row r="176" ht="14.25" customHeight="1">
      <c r="A176" s="61"/>
      <c r="B176" s="1"/>
      <c r="C176" s="1"/>
      <c r="D176" s="21"/>
      <c r="E176" s="1"/>
      <c r="F176" s="1"/>
      <c r="G176" s="1"/>
      <c r="H176" s="1"/>
      <c r="I176" s="1"/>
      <c r="J176" s="1"/>
      <c r="K176" s="1"/>
      <c r="L176" s="1"/>
      <c r="M176" s="1"/>
      <c r="N176" s="1"/>
      <c r="O176" s="1"/>
      <c r="P176" s="1"/>
      <c r="Q176" s="1"/>
      <c r="R176" s="126"/>
      <c r="S176" s="1"/>
      <c r="T176" s="61"/>
      <c r="U176" s="1"/>
      <c r="V176" s="1"/>
      <c r="W176" s="1"/>
      <c r="X176" s="1"/>
      <c r="Y176" s="1"/>
      <c r="Z176" s="1"/>
    </row>
    <row r="177" ht="14.25" customHeight="1">
      <c r="A177" s="61"/>
      <c r="B177" s="1"/>
      <c r="C177" s="1"/>
      <c r="D177" s="21"/>
      <c r="E177" s="1"/>
      <c r="F177" s="1"/>
      <c r="G177" s="1"/>
      <c r="H177" s="1"/>
      <c r="I177" s="1"/>
      <c r="J177" s="1"/>
      <c r="K177" s="1"/>
      <c r="L177" s="1"/>
      <c r="M177" s="1"/>
      <c r="N177" s="1"/>
      <c r="O177" s="1"/>
      <c r="P177" s="1"/>
      <c r="Q177" s="1"/>
      <c r="R177" s="126"/>
      <c r="S177" s="1"/>
      <c r="T177" s="61"/>
      <c r="U177" s="1"/>
      <c r="V177" s="1"/>
      <c r="W177" s="1"/>
      <c r="X177" s="1"/>
      <c r="Y177" s="1"/>
      <c r="Z177" s="1"/>
    </row>
    <row r="178" ht="14.25" customHeight="1">
      <c r="A178" s="61"/>
      <c r="B178" s="1"/>
      <c r="C178" s="1"/>
      <c r="D178" s="21"/>
      <c r="E178" s="1"/>
      <c r="F178" s="1"/>
      <c r="G178" s="1"/>
      <c r="H178" s="1"/>
      <c r="I178" s="1"/>
      <c r="J178" s="1"/>
      <c r="K178" s="1"/>
      <c r="L178" s="1"/>
      <c r="M178" s="1"/>
      <c r="N178" s="1"/>
      <c r="O178" s="1"/>
      <c r="P178" s="1"/>
      <c r="Q178" s="1"/>
      <c r="R178" s="126"/>
      <c r="S178" s="1"/>
      <c r="T178" s="61"/>
      <c r="U178" s="1"/>
      <c r="V178" s="1"/>
      <c r="W178" s="1"/>
      <c r="X178" s="1"/>
      <c r="Y178" s="1"/>
      <c r="Z178" s="1"/>
    </row>
    <row r="179" ht="14.25" customHeight="1">
      <c r="A179" s="61"/>
      <c r="B179" s="1"/>
      <c r="C179" s="1"/>
      <c r="D179" s="21"/>
      <c r="E179" s="1"/>
      <c r="F179" s="1"/>
      <c r="G179" s="1"/>
      <c r="H179" s="1"/>
      <c r="I179" s="1"/>
      <c r="J179" s="1"/>
      <c r="K179" s="1"/>
      <c r="L179" s="1"/>
      <c r="M179" s="1"/>
      <c r="N179" s="1"/>
      <c r="O179" s="1"/>
      <c r="P179" s="1"/>
      <c r="Q179" s="1"/>
      <c r="R179" s="126"/>
      <c r="S179" s="1"/>
      <c r="T179" s="61"/>
      <c r="U179" s="1"/>
      <c r="V179" s="1"/>
      <c r="W179" s="1"/>
      <c r="X179" s="1"/>
      <c r="Y179" s="1"/>
      <c r="Z179" s="1"/>
    </row>
    <row r="180" ht="14.25" customHeight="1">
      <c r="A180" s="61"/>
      <c r="B180" s="1"/>
      <c r="C180" s="1"/>
      <c r="D180" s="21"/>
      <c r="E180" s="1"/>
      <c r="F180" s="1"/>
      <c r="G180" s="1"/>
      <c r="H180" s="1"/>
      <c r="I180" s="1"/>
      <c r="J180" s="1"/>
      <c r="K180" s="1"/>
      <c r="L180" s="1"/>
      <c r="M180" s="1"/>
      <c r="N180" s="1"/>
      <c r="O180" s="1"/>
      <c r="P180" s="1"/>
      <c r="Q180" s="1"/>
      <c r="R180" s="126"/>
      <c r="S180" s="1"/>
      <c r="T180" s="61"/>
      <c r="U180" s="1"/>
      <c r="V180" s="1"/>
      <c r="W180" s="1"/>
      <c r="X180" s="1"/>
      <c r="Y180" s="1"/>
      <c r="Z180" s="1"/>
    </row>
    <row r="181" ht="14.25" customHeight="1">
      <c r="A181" s="61"/>
      <c r="B181" s="1"/>
      <c r="C181" s="1"/>
      <c r="D181" s="21"/>
      <c r="E181" s="1"/>
      <c r="F181" s="1"/>
      <c r="G181" s="1"/>
      <c r="H181" s="1"/>
      <c r="I181" s="1"/>
      <c r="J181" s="1"/>
      <c r="K181" s="1"/>
      <c r="L181" s="1"/>
      <c r="M181" s="1"/>
      <c r="N181" s="1"/>
      <c r="O181" s="1"/>
      <c r="P181" s="1"/>
      <c r="Q181" s="1"/>
      <c r="R181" s="126"/>
      <c r="S181" s="1"/>
      <c r="T181" s="61"/>
      <c r="U181" s="1"/>
      <c r="V181" s="1"/>
      <c r="W181" s="1"/>
      <c r="X181" s="1"/>
      <c r="Y181" s="1"/>
      <c r="Z181" s="1"/>
    </row>
    <row r="182" ht="14.25" customHeight="1">
      <c r="A182" s="61"/>
      <c r="B182" s="1"/>
      <c r="C182" s="1"/>
      <c r="D182" s="21"/>
      <c r="E182" s="1"/>
      <c r="F182" s="1"/>
      <c r="G182" s="1"/>
      <c r="H182" s="1"/>
      <c r="I182" s="1"/>
      <c r="J182" s="1"/>
      <c r="K182" s="1"/>
      <c r="L182" s="1"/>
      <c r="M182" s="1"/>
      <c r="N182" s="1"/>
      <c r="O182" s="1"/>
      <c r="P182" s="1"/>
      <c r="Q182" s="1"/>
      <c r="R182" s="126"/>
      <c r="S182" s="1"/>
      <c r="T182" s="61"/>
      <c r="U182" s="1"/>
      <c r="V182" s="1"/>
      <c r="W182" s="1"/>
      <c r="X182" s="1"/>
      <c r="Y182" s="1"/>
      <c r="Z182" s="1"/>
    </row>
    <row r="183" ht="14.25" customHeight="1">
      <c r="A183" s="61"/>
      <c r="B183" s="1"/>
      <c r="C183" s="1"/>
      <c r="D183" s="21"/>
      <c r="E183" s="1"/>
      <c r="F183" s="1"/>
      <c r="G183" s="1"/>
      <c r="H183" s="1"/>
      <c r="I183" s="1"/>
      <c r="J183" s="1"/>
      <c r="K183" s="1"/>
      <c r="L183" s="1"/>
      <c r="M183" s="1"/>
      <c r="N183" s="1"/>
      <c r="O183" s="1"/>
      <c r="P183" s="1"/>
      <c r="Q183" s="1"/>
      <c r="R183" s="126"/>
      <c r="S183" s="1"/>
      <c r="T183" s="61"/>
      <c r="U183" s="1"/>
      <c r="V183" s="1"/>
      <c r="W183" s="1"/>
      <c r="X183" s="1"/>
      <c r="Y183" s="1"/>
      <c r="Z183" s="1"/>
    </row>
    <row r="184" ht="14.25" customHeight="1">
      <c r="A184" s="61"/>
      <c r="B184" s="1"/>
      <c r="C184" s="1"/>
      <c r="D184" s="21"/>
      <c r="E184" s="1"/>
      <c r="F184" s="1"/>
      <c r="G184" s="1"/>
      <c r="H184" s="1"/>
      <c r="I184" s="1"/>
      <c r="J184" s="1"/>
      <c r="K184" s="1"/>
      <c r="L184" s="1"/>
      <c r="M184" s="1"/>
      <c r="N184" s="1"/>
      <c r="O184" s="1"/>
      <c r="P184" s="1"/>
      <c r="Q184" s="1"/>
      <c r="R184" s="126"/>
      <c r="S184" s="1"/>
      <c r="T184" s="61"/>
      <c r="U184" s="1"/>
      <c r="V184" s="1"/>
      <c r="W184" s="1"/>
      <c r="X184" s="1"/>
      <c r="Y184" s="1"/>
      <c r="Z184" s="1"/>
    </row>
    <row r="185" ht="14.25" customHeight="1">
      <c r="A185" s="61"/>
      <c r="B185" s="1"/>
      <c r="C185" s="1"/>
      <c r="D185" s="21"/>
      <c r="E185" s="1"/>
      <c r="F185" s="1"/>
      <c r="G185" s="1"/>
      <c r="H185" s="1"/>
      <c r="I185" s="1"/>
      <c r="J185" s="1"/>
      <c r="K185" s="1"/>
      <c r="L185" s="1"/>
      <c r="M185" s="1"/>
      <c r="N185" s="1"/>
      <c r="O185" s="1"/>
      <c r="P185" s="1"/>
      <c r="Q185" s="1"/>
      <c r="R185" s="126"/>
      <c r="S185" s="1"/>
      <c r="T185" s="61"/>
      <c r="U185" s="1"/>
      <c r="V185" s="1"/>
      <c r="W185" s="1"/>
      <c r="X185" s="1"/>
      <c r="Y185" s="1"/>
      <c r="Z185" s="1"/>
    </row>
    <row r="186" ht="14.25" customHeight="1">
      <c r="A186" s="61"/>
      <c r="B186" s="1"/>
      <c r="C186" s="1"/>
      <c r="D186" s="21"/>
      <c r="E186" s="1"/>
      <c r="F186" s="1"/>
      <c r="G186" s="1"/>
      <c r="H186" s="1"/>
      <c r="I186" s="1"/>
      <c r="J186" s="1"/>
      <c r="K186" s="1"/>
      <c r="L186" s="1"/>
      <c r="M186" s="1"/>
      <c r="N186" s="1"/>
      <c r="O186" s="1"/>
      <c r="P186" s="1"/>
      <c r="Q186" s="1"/>
      <c r="R186" s="126"/>
      <c r="S186" s="1"/>
      <c r="T186" s="61"/>
      <c r="U186" s="1"/>
      <c r="V186" s="1"/>
      <c r="W186" s="1"/>
      <c r="X186" s="1"/>
      <c r="Y186" s="1"/>
      <c r="Z186" s="1"/>
    </row>
    <row r="187" ht="14.25" customHeight="1">
      <c r="A187" s="61"/>
      <c r="B187" s="1"/>
      <c r="C187" s="1"/>
      <c r="D187" s="21"/>
      <c r="E187" s="1"/>
      <c r="F187" s="1"/>
      <c r="G187" s="1"/>
      <c r="H187" s="1"/>
      <c r="I187" s="1"/>
      <c r="J187" s="1"/>
      <c r="K187" s="1"/>
      <c r="L187" s="1"/>
      <c r="M187" s="1"/>
      <c r="N187" s="1"/>
      <c r="O187" s="1"/>
      <c r="P187" s="1"/>
      <c r="Q187" s="1"/>
      <c r="R187" s="126"/>
      <c r="S187" s="1"/>
      <c r="T187" s="61"/>
      <c r="U187" s="1"/>
      <c r="V187" s="1"/>
      <c r="W187" s="1"/>
      <c r="X187" s="1"/>
      <c r="Y187" s="1"/>
      <c r="Z187" s="1"/>
    </row>
    <row r="188" ht="14.25" customHeight="1">
      <c r="A188" s="61"/>
      <c r="B188" s="1"/>
      <c r="C188" s="1"/>
      <c r="D188" s="21"/>
      <c r="E188" s="1"/>
      <c r="F188" s="1"/>
      <c r="G188" s="1"/>
      <c r="H188" s="1"/>
      <c r="I188" s="1"/>
      <c r="J188" s="1"/>
      <c r="K188" s="1"/>
      <c r="L188" s="1"/>
      <c r="M188" s="1"/>
      <c r="N188" s="1"/>
      <c r="O188" s="1"/>
      <c r="P188" s="1"/>
      <c r="Q188" s="1"/>
      <c r="R188" s="126"/>
      <c r="S188" s="1"/>
      <c r="T188" s="61"/>
      <c r="U188" s="1"/>
      <c r="V188" s="1"/>
      <c r="W188" s="1"/>
      <c r="X188" s="1"/>
      <c r="Y188" s="1"/>
      <c r="Z188" s="1"/>
    </row>
    <row r="189" ht="14.25" customHeight="1">
      <c r="A189" s="61"/>
      <c r="B189" s="1"/>
      <c r="C189" s="1"/>
      <c r="D189" s="21"/>
      <c r="E189" s="1"/>
      <c r="F189" s="1"/>
      <c r="G189" s="1"/>
      <c r="H189" s="1"/>
      <c r="I189" s="1"/>
      <c r="J189" s="1"/>
      <c r="K189" s="1"/>
      <c r="L189" s="1"/>
      <c r="M189" s="1"/>
      <c r="N189" s="1"/>
      <c r="O189" s="1"/>
      <c r="P189" s="1"/>
      <c r="Q189" s="1"/>
      <c r="R189" s="126"/>
      <c r="S189" s="1"/>
      <c r="T189" s="61"/>
      <c r="U189" s="1"/>
      <c r="V189" s="1"/>
      <c r="W189" s="1"/>
      <c r="X189" s="1"/>
      <c r="Y189" s="1"/>
      <c r="Z189" s="1"/>
    </row>
    <row r="190" ht="14.25" customHeight="1">
      <c r="A190" s="61"/>
      <c r="B190" s="1"/>
      <c r="C190" s="1"/>
      <c r="D190" s="21"/>
      <c r="E190" s="1"/>
      <c r="F190" s="1"/>
      <c r="G190" s="1"/>
      <c r="H190" s="1"/>
      <c r="I190" s="1"/>
      <c r="J190" s="1"/>
      <c r="K190" s="1"/>
      <c r="L190" s="1"/>
      <c r="M190" s="1"/>
      <c r="N190" s="1"/>
      <c r="O190" s="1"/>
      <c r="P190" s="1"/>
      <c r="Q190" s="1"/>
      <c r="R190" s="126"/>
      <c r="S190" s="1"/>
      <c r="T190" s="61"/>
      <c r="U190" s="1"/>
      <c r="V190" s="1"/>
      <c r="W190" s="1"/>
      <c r="X190" s="1"/>
      <c r="Y190" s="1"/>
      <c r="Z190" s="1"/>
    </row>
    <row r="191" ht="14.25" customHeight="1">
      <c r="A191" s="61"/>
      <c r="B191" s="1"/>
      <c r="C191" s="1"/>
      <c r="D191" s="21"/>
      <c r="E191" s="1"/>
      <c r="F191" s="1"/>
      <c r="G191" s="1"/>
      <c r="H191" s="1"/>
      <c r="I191" s="1"/>
      <c r="J191" s="1"/>
      <c r="K191" s="1"/>
      <c r="L191" s="1"/>
      <c r="M191" s="1"/>
      <c r="N191" s="1"/>
      <c r="O191" s="1"/>
      <c r="P191" s="1"/>
      <c r="Q191" s="1"/>
      <c r="R191" s="126"/>
      <c r="S191" s="1"/>
      <c r="T191" s="61"/>
      <c r="U191" s="1"/>
      <c r="V191" s="1"/>
      <c r="W191" s="1"/>
      <c r="X191" s="1"/>
      <c r="Y191" s="1"/>
      <c r="Z191" s="1"/>
    </row>
    <row r="192" ht="14.25" customHeight="1">
      <c r="A192" s="61"/>
      <c r="B192" s="1"/>
      <c r="C192" s="1"/>
      <c r="D192" s="21"/>
      <c r="E192" s="1"/>
      <c r="F192" s="1"/>
      <c r="G192" s="1"/>
      <c r="H192" s="1"/>
      <c r="I192" s="1"/>
      <c r="J192" s="1"/>
      <c r="K192" s="1"/>
      <c r="L192" s="1"/>
      <c r="M192" s="1"/>
      <c r="N192" s="1"/>
      <c r="O192" s="1"/>
      <c r="P192" s="1"/>
      <c r="Q192" s="1"/>
      <c r="R192" s="126"/>
      <c r="S192" s="1"/>
      <c r="T192" s="61"/>
      <c r="U192" s="1"/>
      <c r="V192" s="1"/>
      <c r="W192" s="1"/>
      <c r="X192" s="1"/>
      <c r="Y192" s="1"/>
      <c r="Z192" s="1"/>
    </row>
    <row r="193" ht="14.25" customHeight="1">
      <c r="A193" s="61"/>
      <c r="B193" s="1"/>
      <c r="C193" s="1"/>
      <c r="D193" s="21"/>
      <c r="E193" s="1"/>
      <c r="F193" s="1"/>
      <c r="G193" s="1"/>
      <c r="H193" s="1"/>
      <c r="I193" s="1"/>
      <c r="J193" s="1"/>
      <c r="K193" s="1"/>
      <c r="L193" s="1"/>
      <c r="M193" s="1"/>
      <c r="N193" s="1"/>
      <c r="O193" s="1"/>
      <c r="P193" s="1"/>
      <c r="Q193" s="1"/>
      <c r="R193" s="126"/>
      <c r="S193" s="1"/>
      <c r="T193" s="61"/>
      <c r="U193" s="1"/>
      <c r="V193" s="1"/>
      <c r="W193" s="1"/>
      <c r="X193" s="1"/>
      <c r="Y193" s="1"/>
      <c r="Z193" s="1"/>
    </row>
    <row r="194" ht="14.25" customHeight="1">
      <c r="A194" s="61"/>
      <c r="B194" s="1"/>
      <c r="C194" s="1"/>
      <c r="D194" s="21"/>
      <c r="E194" s="1"/>
      <c r="F194" s="1"/>
      <c r="G194" s="1"/>
      <c r="H194" s="1"/>
      <c r="I194" s="1"/>
      <c r="J194" s="1"/>
      <c r="K194" s="1"/>
      <c r="L194" s="1"/>
      <c r="M194" s="1"/>
      <c r="N194" s="1"/>
      <c r="O194" s="1"/>
      <c r="P194" s="1"/>
      <c r="Q194" s="1"/>
      <c r="R194" s="126"/>
      <c r="S194" s="1"/>
      <c r="T194" s="61"/>
      <c r="U194" s="1"/>
      <c r="V194" s="1"/>
      <c r="W194" s="1"/>
      <c r="X194" s="1"/>
      <c r="Y194" s="1"/>
      <c r="Z194" s="1"/>
    </row>
    <row r="195" ht="14.25" customHeight="1">
      <c r="A195" s="61"/>
      <c r="B195" s="1"/>
      <c r="C195" s="1"/>
      <c r="D195" s="21"/>
      <c r="E195" s="1"/>
      <c r="F195" s="1"/>
      <c r="G195" s="1"/>
      <c r="H195" s="1"/>
      <c r="I195" s="1"/>
      <c r="J195" s="1"/>
      <c r="K195" s="1"/>
      <c r="L195" s="1"/>
      <c r="M195" s="1"/>
      <c r="N195" s="1"/>
      <c r="O195" s="1"/>
      <c r="P195" s="1"/>
      <c r="Q195" s="1"/>
      <c r="R195" s="126"/>
      <c r="S195" s="1"/>
      <c r="T195" s="61"/>
      <c r="U195" s="1"/>
      <c r="V195" s="1"/>
      <c r="W195" s="1"/>
      <c r="X195" s="1"/>
      <c r="Y195" s="1"/>
      <c r="Z195" s="1"/>
    </row>
    <row r="196" ht="14.25" customHeight="1">
      <c r="A196" s="61"/>
      <c r="B196" s="1"/>
      <c r="C196" s="1"/>
      <c r="D196" s="21"/>
      <c r="E196" s="1"/>
      <c r="F196" s="1"/>
      <c r="G196" s="1"/>
      <c r="H196" s="1"/>
      <c r="I196" s="1"/>
      <c r="J196" s="1"/>
      <c r="K196" s="1"/>
      <c r="L196" s="1"/>
      <c r="M196" s="1"/>
      <c r="N196" s="1"/>
      <c r="O196" s="1"/>
      <c r="P196" s="1"/>
      <c r="Q196" s="1"/>
      <c r="R196" s="126"/>
      <c r="S196" s="1"/>
      <c r="T196" s="61"/>
      <c r="U196" s="1"/>
      <c r="V196" s="1"/>
      <c r="W196" s="1"/>
      <c r="X196" s="1"/>
      <c r="Y196" s="1"/>
      <c r="Z196" s="1"/>
    </row>
    <row r="197" ht="14.25" customHeight="1">
      <c r="A197" s="61"/>
      <c r="B197" s="1"/>
      <c r="C197" s="1"/>
      <c r="D197" s="21"/>
      <c r="E197" s="1"/>
      <c r="F197" s="1"/>
      <c r="G197" s="1"/>
      <c r="H197" s="1"/>
      <c r="I197" s="1"/>
      <c r="J197" s="1"/>
      <c r="K197" s="1"/>
      <c r="L197" s="1"/>
      <c r="M197" s="1"/>
      <c r="N197" s="1"/>
      <c r="O197" s="1"/>
      <c r="P197" s="1"/>
      <c r="Q197" s="1"/>
      <c r="R197" s="126"/>
      <c r="S197" s="1"/>
      <c r="T197" s="61"/>
      <c r="U197" s="1"/>
      <c r="V197" s="1"/>
      <c r="W197" s="1"/>
      <c r="X197" s="1"/>
      <c r="Y197" s="1"/>
      <c r="Z197" s="1"/>
    </row>
    <row r="198" ht="14.25" customHeight="1">
      <c r="A198" s="61"/>
      <c r="B198" s="1"/>
      <c r="C198" s="1"/>
      <c r="D198" s="21"/>
      <c r="E198" s="1"/>
      <c r="F198" s="1"/>
      <c r="G198" s="1"/>
      <c r="H198" s="1"/>
      <c r="I198" s="1"/>
      <c r="J198" s="1"/>
      <c r="K198" s="1"/>
      <c r="L198" s="1"/>
      <c r="M198" s="1"/>
      <c r="N198" s="1"/>
      <c r="O198" s="1"/>
      <c r="P198" s="1"/>
      <c r="Q198" s="1"/>
      <c r="R198" s="126"/>
      <c r="S198" s="1"/>
      <c r="T198" s="61"/>
      <c r="U198" s="1"/>
      <c r="V198" s="1"/>
      <c r="W198" s="1"/>
      <c r="X198" s="1"/>
      <c r="Y198" s="1"/>
      <c r="Z198" s="1"/>
    </row>
    <row r="199" ht="14.25" customHeight="1">
      <c r="A199" s="61"/>
      <c r="B199" s="1"/>
      <c r="C199" s="1"/>
      <c r="D199" s="21"/>
      <c r="E199" s="1"/>
      <c r="F199" s="1"/>
      <c r="G199" s="1"/>
      <c r="H199" s="1"/>
      <c r="I199" s="1"/>
      <c r="J199" s="1"/>
      <c r="K199" s="1"/>
      <c r="L199" s="1"/>
      <c r="M199" s="1"/>
      <c r="N199" s="1"/>
      <c r="O199" s="1"/>
      <c r="P199" s="1"/>
      <c r="Q199" s="1"/>
      <c r="R199" s="126"/>
      <c r="S199" s="1"/>
      <c r="T199" s="61"/>
      <c r="U199" s="1"/>
      <c r="V199" s="1"/>
      <c r="W199" s="1"/>
      <c r="X199" s="1"/>
      <c r="Y199" s="1"/>
      <c r="Z199" s="1"/>
    </row>
    <row r="200" ht="14.25" customHeight="1">
      <c r="A200" s="61"/>
      <c r="B200" s="1"/>
      <c r="C200" s="1"/>
      <c r="D200" s="21"/>
      <c r="E200" s="1"/>
      <c r="F200" s="1"/>
      <c r="G200" s="1"/>
      <c r="H200" s="1"/>
      <c r="I200" s="1"/>
      <c r="J200" s="1"/>
      <c r="K200" s="1"/>
      <c r="L200" s="1"/>
      <c r="M200" s="1"/>
      <c r="N200" s="1"/>
      <c r="O200" s="1"/>
      <c r="P200" s="1"/>
      <c r="Q200" s="1"/>
      <c r="R200" s="126"/>
      <c r="S200" s="1"/>
      <c r="T200" s="61"/>
      <c r="U200" s="1"/>
      <c r="V200" s="1"/>
      <c r="W200" s="1"/>
      <c r="X200" s="1"/>
      <c r="Y200" s="1"/>
      <c r="Z200" s="1"/>
    </row>
    <row r="201" ht="14.25" customHeight="1">
      <c r="A201" s="61"/>
      <c r="B201" s="1"/>
      <c r="C201" s="1"/>
      <c r="D201" s="21"/>
      <c r="E201" s="1"/>
      <c r="F201" s="1"/>
      <c r="G201" s="1"/>
      <c r="H201" s="1"/>
      <c r="I201" s="1"/>
      <c r="J201" s="1"/>
      <c r="K201" s="1"/>
      <c r="L201" s="1"/>
      <c r="M201" s="1"/>
      <c r="N201" s="1"/>
      <c r="O201" s="1"/>
      <c r="P201" s="1"/>
      <c r="Q201" s="1"/>
      <c r="R201" s="126"/>
      <c r="S201" s="1"/>
      <c r="T201" s="61"/>
      <c r="U201" s="1"/>
      <c r="V201" s="1"/>
      <c r="W201" s="1"/>
      <c r="X201" s="1"/>
      <c r="Y201" s="1"/>
      <c r="Z201" s="1"/>
    </row>
    <row r="202" ht="14.25" customHeight="1">
      <c r="A202" s="61"/>
      <c r="B202" s="1"/>
      <c r="C202" s="1"/>
      <c r="D202" s="21"/>
      <c r="E202" s="1"/>
      <c r="F202" s="1"/>
      <c r="G202" s="1"/>
      <c r="H202" s="1"/>
      <c r="I202" s="1"/>
      <c r="J202" s="1"/>
      <c r="K202" s="1"/>
      <c r="L202" s="1"/>
      <c r="M202" s="1"/>
      <c r="N202" s="1"/>
      <c r="O202" s="1"/>
      <c r="P202" s="1"/>
      <c r="Q202" s="1"/>
      <c r="R202" s="126"/>
      <c r="S202" s="1"/>
      <c r="T202" s="61"/>
      <c r="U202" s="1"/>
      <c r="V202" s="1"/>
      <c r="W202" s="1"/>
      <c r="X202" s="1"/>
      <c r="Y202" s="1"/>
      <c r="Z202" s="1"/>
    </row>
    <row r="203" ht="14.25" customHeight="1">
      <c r="A203" s="61"/>
      <c r="B203" s="1"/>
      <c r="C203" s="1"/>
      <c r="D203" s="21"/>
      <c r="E203" s="1"/>
      <c r="F203" s="1"/>
      <c r="G203" s="1"/>
      <c r="H203" s="1"/>
      <c r="I203" s="1"/>
      <c r="J203" s="1"/>
      <c r="K203" s="1"/>
      <c r="L203" s="1"/>
      <c r="M203" s="1"/>
      <c r="N203" s="1"/>
      <c r="O203" s="1"/>
      <c r="P203" s="1"/>
      <c r="Q203" s="1"/>
      <c r="R203" s="126"/>
      <c r="S203" s="1"/>
      <c r="T203" s="61"/>
      <c r="U203" s="1"/>
      <c r="V203" s="1"/>
      <c r="W203" s="1"/>
      <c r="X203" s="1"/>
      <c r="Y203" s="1"/>
      <c r="Z203" s="1"/>
    </row>
    <row r="204" ht="14.25" customHeight="1">
      <c r="A204" s="61"/>
      <c r="B204" s="1"/>
      <c r="C204" s="1"/>
      <c r="D204" s="21"/>
      <c r="E204" s="1"/>
      <c r="F204" s="1"/>
      <c r="G204" s="1"/>
      <c r="H204" s="1"/>
      <c r="I204" s="1"/>
      <c r="J204" s="1"/>
      <c r="K204" s="1"/>
      <c r="L204" s="1"/>
      <c r="M204" s="1"/>
      <c r="N204" s="1"/>
      <c r="O204" s="1"/>
      <c r="P204" s="1"/>
      <c r="Q204" s="1"/>
      <c r="R204" s="126"/>
      <c r="S204" s="1"/>
      <c r="T204" s="61"/>
      <c r="U204" s="1"/>
      <c r="V204" s="1"/>
      <c r="W204" s="1"/>
      <c r="X204" s="1"/>
      <c r="Y204" s="1"/>
      <c r="Z204" s="1"/>
    </row>
    <row r="205" ht="14.25" customHeight="1">
      <c r="A205" s="61"/>
      <c r="B205" s="1"/>
      <c r="C205" s="1"/>
      <c r="D205" s="21"/>
      <c r="E205" s="1"/>
      <c r="F205" s="1"/>
      <c r="G205" s="1"/>
      <c r="H205" s="1"/>
      <c r="I205" s="1"/>
      <c r="J205" s="1"/>
      <c r="K205" s="1"/>
      <c r="L205" s="1"/>
      <c r="M205" s="1"/>
      <c r="N205" s="1"/>
      <c r="O205" s="1"/>
      <c r="P205" s="1"/>
      <c r="Q205" s="1"/>
      <c r="R205" s="126"/>
      <c r="S205" s="1"/>
      <c r="T205" s="61"/>
      <c r="U205" s="1"/>
      <c r="V205" s="1"/>
      <c r="W205" s="1"/>
      <c r="X205" s="1"/>
      <c r="Y205" s="1"/>
      <c r="Z205" s="1"/>
    </row>
    <row r="206" ht="14.25" customHeight="1">
      <c r="A206" s="61"/>
      <c r="B206" s="1"/>
      <c r="C206" s="1"/>
      <c r="D206" s="21"/>
      <c r="E206" s="1"/>
      <c r="F206" s="1"/>
      <c r="G206" s="1"/>
      <c r="H206" s="1"/>
      <c r="I206" s="1"/>
      <c r="J206" s="1"/>
      <c r="K206" s="1"/>
      <c r="L206" s="1"/>
      <c r="M206" s="1"/>
      <c r="N206" s="1"/>
      <c r="O206" s="1"/>
      <c r="P206" s="1"/>
      <c r="Q206" s="1"/>
      <c r="R206" s="126"/>
      <c r="S206" s="1"/>
      <c r="T206" s="61"/>
      <c r="U206" s="1"/>
      <c r="V206" s="1"/>
      <c r="W206" s="1"/>
      <c r="X206" s="1"/>
      <c r="Y206" s="1"/>
      <c r="Z206" s="1"/>
    </row>
    <row r="207" ht="14.25" customHeight="1">
      <c r="A207" s="61"/>
      <c r="B207" s="1"/>
      <c r="C207" s="1"/>
      <c r="D207" s="21"/>
      <c r="E207" s="1"/>
      <c r="F207" s="1"/>
      <c r="G207" s="1"/>
      <c r="H207" s="1"/>
      <c r="I207" s="1"/>
      <c r="J207" s="1"/>
      <c r="K207" s="1"/>
      <c r="L207" s="1"/>
      <c r="M207" s="1"/>
      <c r="N207" s="1"/>
      <c r="O207" s="1"/>
      <c r="P207" s="1"/>
      <c r="Q207" s="1"/>
      <c r="R207" s="126"/>
      <c r="S207" s="1"/>
      <c r="T207" s="61"/>
      <c r="U207" s="1"/>
      <c r="V207" s="1"/>
      <c r="W207" s="1"/>
      <c r="X207" s="1"/>
      <c r="Y207" s="1"/>
      <c r="Z207" s="1"/>
    </row>
    <row r="208" ht="14.25" customHeight="1">
      <c r="A208" s="61"/>
      <c r="B208" s="1"/>
      <c r="C208" s="1"/>
      <c r="D208" s="21"/>
      <c r="E208" s="1"/>
      <c r="F208" s="1"/>
      <c r="G208" s="1"/>
      <c r="H208" s="1"/>
      <c r="I208" s="1"/>
      <c r="J208" s="1"/>
      <c r="K208" s="1"/>
      <c r="L208" s="1"/>
      <c r="M208" s="1"/>
      <c r="N208" s="1"/>
      <c r="O208" s="1"/>
      <c r="P208" s="1"/>
      <c r="Q208" s="1"/>
      <c r="R208" s="126"/>
      <c r="S208" s="1"/>
      <c r="T208" s="61"/>
      <c r="U208" s="1"/>
      <c r="V208" s="1"/>
      <c r="W208" s="1"/>
      <c r="X208" s="1"/>
      <c r="Y208" s="1"/>
      <c r="Z208" s="1"/>
    </row>
    <row r="209" ht="14.25" customHeight="1">
      <c r="A209" s="61"/>
      <c r="B209" s="1"/>
      <c r="C209" s="1"/>
      <c r="D209" s="21"/>
      <c r="E209" s="1"/>
      <c r="F209" s="1"/>
      <c r="G209" s="1"/>
      <c r="H209" s="1"/>
      <c r="I209" s="1"/>
      <c r="J209" s="1"/>
      <c r="K209" s="1"/>
      <c r="L209" s="1"/>
      <c r="M209" s="1"/>
      <c r="N209" s="1"/>
      <c r="O209" s="1"/>
      <c r="P209" s="1"/>
      <c r="Q209" s="1"/>
      <c r="R209" s="126"/>
      <c r="S209" s="1"/>
      <c r="T209" s="61"/>
      <c r="U209" s="1"/>
      <c r="V209" s="1"/>
      <c r="W209" s="1"/>
      <c r="X209" s="1"/>
      <c r="Y209" s="1"/>
      <c r="Z209" s="1"/>
    </row>
    <row r="210" ht="14.25" customHeight="1">
      <c r="A210" s="61"/>
      <c r="B210" s="1"/>
      <c r="C210" s="1"/>
      <c r="D210" s="21"/>
      <c r="E210" s="1"/>
      <c r="F210" s="1"/>
      <c r="G210" s="1"/>
      <c r="H210" s="1"/>
      <c r="I210" s="1"/>
      <c r="J210" s="1"/>
      <c r="K210" s="1"/>
      <c r="L210" s="1"/>
      <c r="M210" s="1"/>
      <c r="N210" s="1"/>
      <c r="O210" s="1"/>
      <c r="P210" s="1"/>
      <c r="Q210" s="1"/>
      <c r="R210" s="126"/>
      <c r="S210" s="1"/>
      <c r="T210" s="61"/>
      <c r="U210" s="1"/>
      <c r="V210" s="1"/>
      <c r="W210" s="1"/>
      <c r="X210" s="1"/>
      <c r="Y210" s="1"/>
      <c r="Z210" s="1"/>
    </row>
    <row r="211" ht="14.25" customHeight="1">
      <c r="A211" s="61"/>
      <c r="B211" s="1"/>
      <c r="C211" s="1"/>
      <c r="D211" s="21"/>
      <c r="E211" s="1"/>
      <c r="F211" s="1"/>
      <c r="G211" s="1"/>
      <c r="H211" s="1"/>
      <c r="I211" s="1"/>
      <c r="J211" s="1"/>
      <c r="K211" s="1"/>
      <c r="L211" s="1"/>
      <c r="M211" s="1"/>
      <c r="N211" s="1"/>
      <c r="O211" s="1"/>
      <c r="P211" s="1"/>
      <c r="Q211" s="1"/>
      <c r="R211" s="126"/>
      <c r="S211" s="1"/>
      <c r="T211" s="61"/>
      <c r="U211" s="1"/>
      <c r="V211" s="1"/>
      <c r="W211" s="1"/>
      <c r="X211" s="1"/>
      <c r="Y211" s="1"/>
      <c r="Z211" s="1"/>
    </row>
    <row r="212" ht="14.25" customHeight="1">
      <c r="A212" s="61"/>
      <c r="B212" s="1"/>
      <c r="C212" s="1"/>
      <c r="D212" s="21"/>
      <c r="E212" s="1"/>
      <c r="F212" s="1"/>
      <c r="G212" s="1"/>
      <c r="H212" s="1"/>
      <c r="I212" s="1"/>
      <c r="J212" s="1"/>
      <c r="K212" s="1"/>
      <c r="L212" s="1"/>
      <c r="M212" s="1"/>
      <c r="N212" s="1"/>
      <c r="O212" s="1"/>
      <c r="P212" s="1"/>
      <c r="Q212" s="1"/>
      <c r="R212" s="126"/>
      <c r="S212" s="1"/>
      <c r="T212" s="61"/>
      <c r="U212" s="1"/>
      <c r="V212" s="1"/>
      <c r="W212" s="1"/>
      <c r="X212" s="1"/>
      <c r="Y212" s="1"/>
      <c r="Z212" s="1"/>
    </row>
    <row r="213" ht="14.25" customHeight="1">
      <c r="A213" s="61"/>
      <c r="B213" s="1"/>
      <c r="C213" s="1"/>
      <c r="D213" s="21"/>
      <c r="E213" s="1"/>
      <c r="F213" s="1"/>
      <c r="G213" s="1"/>
      <c r="H213" s="1"/>
      <c r="I213" s="1"/>
      <c r="J213" s="1"/>
      <c r="K213" s="1"/>
      <c r="L213" s="1"/>
      <c r="M213" s="1"/>
      <c r="N213" s="1"/>
      <c r="O213" s="1"/>
      <c r="P213" s="1"/>
      <c r="Q213" s="1"/>
      <c r="R213" s="126"/>
      <c r="S213" s="1"/>
      <c r="T213" s="61"/>
      <c r="U213" s="1"/>
      <c r="V213" s="1"/>
      <c r="W213" s="1"/>
      <c r="X213" s="1"/>
      <c r="Y213" s="1"/>
      <c r="Z213" s="1"/>
    </row>
    <row r="214" ht="14.25" customHeight="1">
      <c r="A214" s="61"/>
      <c r="B214" s="1"/>
      <c r="C214" s="1"/>
      <c r="D214" s="21"/>
      <c r="E214" s="1"/>
      <c r="F214" s="1"/>
      <c r="G214" s="1"/>
      <c r="H214" s="1"/>
      <c r="I214" s="1"/>
      <c r="J214" s="1"/>
      <c r="K214" s="1"/>
      <c r="L214" s="1"/>
      <c r="M214" s="1"/>
      <c r="N214" s="1"/>
      <c r="O214" s="1"/>
      <c r="P214" s="1"/>
      <c r="Q214" s="1"/>
      <c r="R214" s="126"/>
      <c r="S214" s="1"/>
      <c r="T214" s="61"/>
      <c r="U214" s="1"/>
      <c r="V214" s="1"/>
      <c r="W214" s="1"/>
      <c r="X214" s="1"/>
      <c r="Y214" s="1"/>
      <c r="Z214" s="1"/>
    </row>
    <row r="215" ht="14.25" customHeight="1">
      <c r="A215" s="61"/>
      <c r="B215" s="1"/>
      <c r="C215" s="1"/>
      <c r="D215" s="21"/>
      <c r="E215" s="1"/>
      <c r="F215" s="1"/>
      <c r="G215" s="1"/>
      <c r="H215" s="1"/>
      <c r="I215" s="1"/>
      <c r="J215" s="1"/>
      <c r="K215" s="1"/>
      <c r="L215" s="1"/>
      <c r="M215" s="1"/>
      <c r="N215" s="1"/>
      <c r="O215" s="1"/>
      <c r="P215" s="1"/>
      <c r="Q215" s="1"/>
      <c r="R215" s="126"/>
      <c r="S215" s="1"/>
      <c r="T215" s="61"/>
      <c r="U215" s="1"/>
      <c r="V215" s="1"/>
      <c r="W215" s="1"/>
      <c r="X215" s="1"/>
      <c r="Y215" s="1"/>
      <c r="Z215" s="1"/>
    </row>
    <row r="216" ht="14.25" customHeight="1">
      <c r="A216" s="61"/>
      <c r="B216" s="1"/>
      <c r="C216" s="1"/>
      <c r="D216" s="21"/>
      <c r="E216" s="1"/>
      <c r="F216" s="1"/>
      <c r="G216" s="1"/>
      <c r="H216" s="1"/>
      <c r="I216" s="1"/>
      <c r="J216" s="1"/>
      <c r="K216" s="1"/>
      <c r="L216" s="1"/>
      <c r="M216" s="1"/>
      <c r="N216" s="1"/>
      <c r="O216" s="1"/>
      <c r="P216" s="1"/>
      <c r="Q216" s="1"/>
      <c r="R216" s="126"/>
      <c r="S216" s="1"/>
      <c r="T216" s="61"/>
      <c r="U216" s="1"/>
      <c r="V216" s="1"/>
      <c r="W216" s="1"/>
      <c r="X216" s="1"/>
      <c r="Y216" s="1"/>
      <c r="Z216" s="1"/>
    </row>
    <row r="217" ht="14.25" customHeight="1">
      <c r="A217" s="61"/>
      <c r="B217" s="1"/>
      <c r="C217" s="1"/>
      <c r="D217" s="21"/>
      <c r="E217" s="1"/>
      <c r="F217" s="1"/>
      <c r="G217" s="1"/>
      <c r="H217" s="1"/>
      <c r="I217" s="1"/>
      <c r="J217" s="1"/>
      <c r="K217" s="1"/>
      <c r="L217" s="1"/>
      <c r="M217" s="1"/>
      <c r="N217" s="1"/>
      <c r="O217" s="1"/>
      <c r="P217" s="1"/>
      <c r="Q217" s="1"/>
      <c r="R217" s="126"/>
      <c r="S217" s="1"/>
      <c r="T217" s="61"/>
      <c r="U217" s="1"/>
      <c r="V217" s="1"/>
      <c r="W217" s="1"/>
      <c r="X217" s="1"/>
      <c r="Y217" s="1"/>
      <c r="Z217" s="1"/>
    </row>
    <row r="218" ht="14.25" customHeight="1">
      <c r="A218" s="61"/>
      <c r="B218" s="1"/>
      <c r="C218" s="1"/>
      <c r="D218" s="21"/>
      <c r="E218" s="1"/>
      <c r="F218" s="1"/>
      <c r="G218" s="1"/>
      <c r="H218" s="1"/>
      <c r="I218" s="1"/>
      <c r="J218" s="1"/>
      <c r="K218" s="1"/>
      <c r="L218" s="1"/>
      <c r="M218" s="1"/>
      <c r="N218" s="1"/>
      <c r="O218" s="1"/>
      <c r="P218" s="1"/>
      <c r="Q218" s="1"/>
      <c r="R218" s="126"/>
      <c r="S218" s="1"/>
      <c r="T218" s="61"/>
      <c r="U218" s="1"/>
      <c r="V218" s="1"/>
      <c r="W218" s="1"/>
      <c r="X218" s="1"/>
      <c r="Y218" s="1"/>
      <c r="Z218" s="1"/>
    </row>
    <row r="219" ht="14.25" customHeight="1">
      <c r="A219" s="61"/>
      <c r="B219" s="1"/>
      <c r="C219" s="1"/>
      <c r="D219" s="21"/>
      <c r="E219" s="1"/>
      <c r="F219" s="1"/>
      <c r="G219" s="1"/>
      <c r="H219" s="1"/>
      <c r="I219" s="1"/>
      <c r="J219" s="1"/>
      <c r="K219" s="1"/>
      <c r="L219" s="1"/>
      <c r="M219" s="1"/>
      <c r="N219" s="1"/>
      <c r="O219" s="1"/>
      <c r="P219" s="1"/>
      <c r="Q219" s="1"/>
      <c r="R219" s="126"/>
      <c r="S219" s="1"/>
      <c r="T219" s="61"/>
      <c r="U219" s="1"/>
      <c r="V219" s="1"/>
      <c r="W219" s="1"/>
      <c r="X219" s="1"/>
      <c r="Y219" s="1"/>
      <c r="Z219" s="1"/>
    </row>
    <row r="220" ht="14.25" customHeight="1">
      <c r="A220" s="61"/>
      <c r="B220" s="1"/>
      <c r="C220" s="1"/>
      <c r="D220" s="21"/>
      <c r="E220" s="1"/>
      <c r="F220" s="1"/>
      <c r="G220" s="1"/>
      <c r="H220" s="1"/>
      <c r="I220" s="1"/>
      <c r="J220" s="1"/>
      <c r="K220" s="1"/>
      <c r="L220" s="1"/>
      <c r="M220" s="1"/>
      <c r="N220" s="1"/>
      <c r="O220" s="1"/>
      <c r="P220" s="1"/>
      <c r="Q220" s="1"/>
      <c r="R220" s="126"/>
      <c r="S220" s="1"/>
      <c r="T220" s="61"/>
      <c r="U220" s="1"/>
      <c r="V220" s="1"/>
      <c r="W220" s="1"/>
      <c r="X220" s="1"/>
      <c r="Y220" s="1"/>
      <c r="Z220" s="1"/>
    </row>
    <row r="221" ht="14.25" customHeight="1">
      <c r="A221" s="61"/>
      <c r="B221" s="1"/>
      <c r="C221" s="1"/>
      <c r="D221" s="21"/>
      <c r="E221" s="1"/>
      <c r="F221" s="1"/>
      <c r="G221" s="1"/>
      <c r="H221" s="1"/>
      <c r="I221" s="1"/>
      <c r="J221" s="1"/>
      <c r="K221" s="1"/>
      <c r="L221" s="1"/>
      <c r="M221" s="1"/>
      <c r="N221" s="1"/>
      <c r="O221" s="1"/>
      <c r="P221" s="1"/>
      <c r="Q221" s="1"/>
      <c r="R221" s="126"/>
      <c r="S221" s="1"/>
      <c r="T221" s="61"/>
      <c r="U221" s="1"/>
      <c r="V221" s="1"/>
      <c r="W221" s="1"/>
      <c r="X221" s="1"/>
      <c r="Y221" s="1"/>
      <c r="Z221" s="1"/>
    </row>
    <row r="222" ht="14.25" customHeight="1">
      <c r="A222" s="61"/>
      <c r="B222" s="1"/>
      <c r="C222" s="1"/>
      <c r="D222" s="21"/>
      <c r="E222" s="1"/>
      <c r="F222" s="1"/>
      <c r="G222" s="1"/>
      <c r="H222" s="1"/>
      <c r="I222" s="1"/>
      <c r="J222" s="1"/>
      <c r="K222" s="1"/>
      <c r="L222" s="1"/>
      <c r="M222" s="1"/>
      <c r="N222" s="1"/>
      <c r="O222" s="1"/>
      <c r="P222" s="1"/>
      <c r="Q222" s="1"/>
      <c r="R222" s="126"/>
      <c r="S222" s="1"/>
      <c r="T222" s="61"/>
      <c r="U222" s="1"/>
      <c r="V222" s="1"/>
      <c r="W222" s="1"/>
      <c r="X222" s="1"/>
      <c r="Y222" s="1"/>
      <c r="Z222" s="1"/>
    </row>
    <row r="223" ht="14.25" customHeight="1">
      <c r="A223" s="61"/>
      <c r="B223" s="1"/>
      <c r="C223" s="1"/>
      <c r="D223" s="21"/>
      <c r="E223" s="1"/>
      <c r="F223" s="1"/>
      <c r="G223" s="1"/>
      <c r="H223" s="1"/>
      <c r="I223" s="1"/>
      <c r="J223" s="1"/>
      <c r="K223" s="1"/>
      <c r="L223" s="1"/>
      <c r="M223" s="1"/>
      <c r="N223" s="1"/>
      <c r="O223" s="1"/>
      <c r="P223" s="1"/>
      <c r="Q223" s="1"/>
      <c r="R223" s="126"/>
      <c r="S223" s="1"/>
      <c r="T223" s="61"/>
      <c r="U223" s="1"/>
      <c r="V223" s="1"/>
      <c r="W223" s="1"/>
      <c r="X223" s="1"/>
      <c r="Y223" s="1"/>
      <c r="Z223" s="1"/>
    </row>
    <row r="224" ht="14.25" customHeight="1">
      <c r="A224" s="61"/>
      <c r="B224" s="1"/>
      <c r="C224" s="1"/>
      <c r="D224" s="21"/>
      <c r="E224" s="1"/>
      <c r="F224" s="1"/>
      <c r="G224" s="1"/>
      <c r="H224" s="1"/>
      <c r="I224" s="1"/>
      <c r="J224" s="1"/>
      <c r="K224" s="1"/>
      <c r="L224" s="1"/>
      <c r="M224" s="1"/>
      <c r="N224" s="1"/>
      <c r="O224" s="1"/>
      <c r="P224" s="1"/>
      <c r="Q224" s="1"/>
      <c r="R224" s="126"/>
      <c r="S224" s="1"/>
      <c r="T224" s="61"/>
      <c r="U224" s="1"/>
      <c r="V224" s="1"/>
      <c r="W224" s="1"/>
      <c r="X224" s="1"/>
      <c r="Y224" s="1"/>
      <c r="Z224" s="1"/>
    </row>
    <row r="225" ht="14.25" customHeight="1">
      <c r="A225" s="61"/>
      <c r="B225" s="1"/>
      <c r="C225" s="1"/>
      <c r="D225" s="21"/>
      <c r="E225" s="1"/>
      <c r="F225" s="1"/>
      <c r="G225" s="1"/>
      <c r="H225" s="1"/>
      <c r="I225" s="1"/>
      <c r="J225" s="1"/>
      <c r="K225" s="1"/>
      <c r="L225" s="1"/>
      <c r="M225" s="1"/>
      <c r="N225" s="1"/>
      <c r="O225" s="1"/>
      <c r="P225" s="1"/>
      <c r="Q225" s="1"/>
      <c r="R225" s="126"/>
      <c r="S225" s="1"/>
      <c r="T225" s="61"/>
      <c r="U225" s="1"/>
      <c r="V225" s="1"/>
      <c r="W225" s="1"/>
      <c r="X225" s="1"/>
      <c r="Y225" s="1"/>
      <c r="Z225" s="1"/>
    </row>
    <row r="226" ht="14.25" customHeight="1">
      <c r="A226" s="61"/>
      <c r="B226" s="1"/>
      <c r="C226" s="1"/>
      <c r="D226" s="21"/>
      <c r="E226" s="1"/>
      <c r="F226" s="1"/>
      <c r="G226" s="1"/>
      <c r="H226" s="1"/>
      <c r="I226" s="1"/>
      <c r="J226" s="1"/>
      <c r="K226" s="1"/>
      <c r="L226" s="1"/>
      <c r="M226" s="1"/>
      <c r="N226" s="1"/>
      <c r="O226" s="1"/>
      <c r="P226" s="1"/>
      <c r="Q226" s="1"/>
      <c r="R226" s="126"/>
      <c r="S226" s="1"/>
      <c r="T226" s="61"/>
      <c r="U226" s="1"/>
      <c r="V226" s="1"/>
      <c r="W226" s="1"/>
      <c r="X226" s="1"/>
      <c r="Y226" s="1"/>
      <c r="Z226" s="1"/>
    </row>
    <row r="227" ht="14.25" customHeight="1">
      <c r="A227" s="61"/>
      <c r="B227" s="1"/>
      <c r="C227" s="1"/>
      <c r="D227" s="21"/>
      <c r="E227" s="1"/>
      <c r="F227" s="1"/>
      <c r="G227" s="1"/>
      <c r="H227" s="1"/>
      <c r="I227" s="1"/>
      <c r="J227" s="1"/>
      <c r="K227" s="1"/>
      <c r="L227" s="1"/>
      <c r="M227" s="1"/>
      <c r="N227" s="1"/>
      <c r="O227" s="1"/>
      <c r="P227" s="1"/>
      <c r="Q227" s="1"/>
      <c r="R227" s="126"/>
      <c r="S227" s="1"/>
      <c r="T227" s="61"/>
      <c r="U227" s="1"/>
      <c r="V227" s="1"/>
      <c r="W227" s="1"/>
      <c r="X227" s="1"/>
      <c r="Y227" s="1"/>
      <c r="Z227" s="1"/>
    </row>
    <row r="228" ht="14.25" customHeight="1">
      <c r="A228" s="61"/>
      <c r="B228" s="1"/>
      <c r="C228" s="1"/>
      <c r="D228" s="21"/>
      <c r="E228" s="1"/>
      <c r="F228" s="1"/>
      <c r="G228" s="1"/>
      <c r="H228" s="1"/>
      <c r="I228" s="1"/>
      <c r="J228" s="1"/>
      <c r="K228" s="1"/>
      <c r="L228" s="1"/>
      <c r="M228" s="1"/>
      <c r="N228" s="1"/>
      <c r="O228" s="1"/>
      <c r="P228" s="1"/>
      <c r="Q228" s="1"/>
      <c r="R228" s="126"/>
      <c r="S228" s="1"/>
      <c r="T228" s="61"/>
      <c r="U228" s="1"/>
      <c r="V228" s="1"/>
      <c r="W228" s="1"/>
      <c r="X228" s="1"/>
      <c r="Y228" s="1"/>
      <c r="Z228" s="1"/>
    </row>
    <row r="229" ht="14.25" customHeight="1">
      <c r="A229" s="61"/>
      <c r="B229" s="1"/>
      <c r="C229" s="1"/>
      <c r="D229" s="21"/>
      <c r="E229" s="1"/>
      <c r="F229" s="1"/>
      <c r="G229" s="1"/>
      <c r="H229" s="1"/>
      <c r="I229" s="1"/>
      <c r="J229" s="1"/>
      <c r="K229" s="1"/>
      <c r="L229" s="1"/>
      <c r="M229" s="1"/>
      <c r="N229" s="1"/>
      <c r="O229" s="1"/>
      <c r="P229" s="1"/>
      <c r="Q229" s="1"/>
      <c r="R229" s="126"/>
      <c r="S229" s="1"/>
      <c r="T229" s="61"/>
      <c r="U229" s="1"/>
      <c r="V229" s="1"/>
      <c r="W229" s="1"/>
      <c r="X229" s="1"/>
      <c r="Y229" s="1"/>
      <c r="Z229" s="1"/>
    </row>
    <row r="230" ht="14.25" customHeight="1">
      <c r="A230" s="61"/>
      <c r="B230" s="1"/>
      <c r="C230" s="1"/>
      <c r="D230" s="21"/>
      <c r="E230" s="1"/>
      <c r="F230" s="1"/>
      <c r="G230" s="1"/>
      <c r="H230" s="1"/>
      <c r="I230" s="1"/>
      <c r="J230" s="1"/>
      <c r="K230" s="1"/>
      <c r="L230" s="1"/>
      <c r="M230" s="1"/>
      <c r="N230" s="1"/>
      <c r="O230" s="1"/>
      <c r="P230" s="1"/>
      <c r="Q230" s="1"/>
      <c r="R230" s="126"/>
      <c r="S230" s="1"/>
      <c r="T230" s="61"/>
      <c r="U230" s="1"/>
      <c r="V230" s="1"/>
      <c r="W230" s="1"/>
      <c r="X230" s="1"/>
      <c r="Y230" s="1"/>
      <c r="Z230" s="1"/>
    </row>
    <row r="231" ht="14.25" customHeight="1">
      <c r="A231" s="61"/>
      <c r="B231" s="1"/>
      <c r="C231" s="1"/>
      <c r="D231" s="21"/>
      <c r="E231" s="1"/>
      <c r="F231" s="1"/>
      <c r="G231" s="1"/>
      <c r="H231" s="1"/>
      <c r="I231" s="1"/>
      <c r="J231" s="1"/>
      <c r="K231" s="1"/>
      <c r="L231" s="1"/>
      <c r="M231" s="1"/>
      <c r="N231" s="1"/>
      <c r="O231" s="1"/>
      <c r="P231" s="1"/>
      <c r="Q231" s="1"/>
      <c r="R231" s="126"/>
      <c r="S231" s="1"/>
      <c r="T231" s="61"/>
      <c r="U231" s="1"/>
      <c r="V231" s="1"/>
      <c r="W231" s="1"/>
      <c r="X231" s="1"/>
      <c r="Y231" s="1"/>
      <c r="Z231" s="1"/>
    </row>
    <row r="232" ht="14.25" customHeight="1">
      <c r="A232" s="61"/>
      <c r="B232" s="1"/>
      <c r="C232" s="1"/>
      <c r="D232" s="21"/>
      <c r="E232" s="1"/>
      <c r="F232" s="1"/>
      <c r="G232" s="1"/>
      <c r="H232" s="1"/>
      <c r="I232" s="1"/>
      <c r="J232" s="1"/>
      <c r="K232" s="1"/>
      <c r="L232" s="1"/>
      <c r="M232" s="1"/>
      <c r="N232" s="1"/>
      <c r="O232" s="1"/>
      <c r="P232" s="1"/>
      <c r="Q232" s="1"/>
      <c r="R232" s="126"/>
      <c r="S232" s="1"/>
      <c r="T232" s="61"/>
      <c r="U232" s="1"/>
      <c r="V232" s="1"/>
      <c r="W232" s="1"/>
      <c r="X232" s="1"/>
      <c r="Y232" s="1"/>
      <c r="Z232" s="1"/>
    </row>
    <row r="233" ht="14.25" customHeight="1">
      <c r="A233" s="61"/>
      <c r="B233" s="1"/>
      <c r="C233" s="1"/>
      <c r="D233" s="21"/>
      <c r="E233" s="1"/>
      <c r="F233" s="1"/>
      <c r="G233" s="1"/>
      <c r="H233" s="1"/>
      <c r="I233" s="1"/>
      <c r="J233" s="1"/>
      <c r="K233" s="1"/>
      <c r="L233" s="1"/>
      <c r="M233" s="1"/>
      <c r="N233" s="1"/>
      <c r="O233" s="1"/>
      <c r="P233" s="1"/>
      <c r="Q233" s="1"/>
      <c r="R233" s="126"/>
      <c r="S233" s="1"/>
      <c r="T233" s="61"/>
      <c r="U233" s="1"/>
      <c r="V233" s="1"/>
      <c r="W233" s="1"/>
      <c r="X233" s="1"/>
      <c r="Y233" s="1"/>
      <c r="Z233" s="1"/>
    </row>
    <row r="234" ht="14.25" customHeight="1">
      <c r="A234" s="61"/>
      <c r="B234" s="1"/>
      <c r="C234" s="1"/>
      <c r="D234" s="21"/>
      <c r="E234" s="1"/>
      <c r="F234" s="1"/>
      <c r="G234" s="1"/>
      <c r="H234" s="1"/>
      <c r="I234" s="1"/>
      <c r="J234" s="1"/>
      <c r="K234" s="1"/>
      <c r="L234" s="1"/>
      <c r="M234" s="1"/>
      <c r="N234" s="1"/>
      <c r="O234" s="1"/>
      <c r="P234" s="1"/>
      <c r="Q234" s="1"/>
      <c r="R234" s="126"/>
      <c r="S234" s="1"/>
      <c r="T234" s="61"/>
      <c r="U234" s="1"/>
      <c r="V234" s="1"/>
      <c r="W234" s="1"/>
      <c r="X234" s="1"/>
      <c r="Y234" s="1"/>
      <c r="Z234" s="1"/>
    </row>
    <row r="235" ht="14.25" customHeight="1">
      <c r="A235" s="61"/>
      <c r="B235" s="1"/>
      <c r="C235" s="1"/>
      <c r="D235" s="21"/>
      <c r="E235" s="1"/>
      <c r="F235" s="1"/>
      <c r="G235" s="1"/>
      <c r="H235" s="1"/>
      <c r="I235" s="1"/>
      <c r="J235" s="1"/>
      <c r="K235" s="1"/>
      <c r="L235" s="1"/>
      <c r="M235" s="1"/>
      <c r="N235" s="1"/>
      <c r="O235" s="1"/>
      <c r="P235" s="1"/>
      <c r="Q235" s="1"/>
      <c r="R235" s="126"/>
      <c r="S235" s="1"/>
      <c r="T235" s="61"/>
      <c r="U235" s="1"/>
      <c r="V235" s="1"/>
      <c r="W235" s="1"/>
      <c r="X235" s="1"/>
      <c r="Y235" s="1"/>
      <c r="Z235" s="1"/>
    </row>
    <row r="236" ht="14.25" customHeight="1">
      <c r="A236" s="61"/>
      <c r="B236" s="1"/>
      <c r="C236" s="1"/>
      <c r="D236" s="21"/>
      <c r="E236" s="1"/>
      <c r="F236" s="1"/>
      <c r="G236" s="1"/>
      <c r="H236" s="1"/>
      <c r="I236" s="1"/>
      <c r="J236" s="1"/>
      <c r="K236" s="1"/>
      <c r="L236" s="1"/>
      <c r="M236" s="1"/>
      <c r="N236" s="1"/>
      <c r="O236" s="1"/>
      <c r="P236" s="1"/>
      <c r="Q236" s="1"/>
      <c r="R236" s="126"/>
      <c r="S236" s="1"/>
      <c r="T236" s="61"/>
      <c r="U236" s="1"/>
      <c r="V236" s="1"/>
      <c r="W236" s="1"/>
      <c r="X236" s="1"/>
      <c r="Y236" s="1"/>
      <c r="Z236" s="1"/>
    </row>
    <row r="237" ht="14.25" customHeight="1">
      <c r="A237" s="61"/>
      <c r="B237" s="1"/>
      <c r="C237" s="1"/>
      <c r="D237" s="21"/>
      <c r="E237" s="1"/>
      <c r="F237" s="1"/>
      <c r="G237" s="1"/>
      <c r="H237" s="1"/>
      <c r="I237" s="1"/>
      <c r="J237" s="1"/>
      <c r="K237" s="1"/>
      <c r="L237" s="1"/>
      <c r="M237" s="1"/>
      <c r="N237" s="1"/>
      <c r="O237" s="1"/>
      <c r="P237" s="1"/>
      <c r="Q237" s="1"/>
      <c r="R237" s="126"/>
      <c r="S237" s="1"/>
      <c r="T237" s="61"/>
      <c r="U237" s="1"/>
      <c r="V237" s="1"/>
      <c r="W237" s="1"/>
      <c r="X237" s="1"/>
      <c r="Y237" s="1"/>
      <c r="Z237" s="1"/>
    </row>
    <row r="238" ht="14.25" customHeight="1">
      <c r="A238" s="61"/>
      <c r="B238" s="1"/>
      <c r="C238" s="1"/>
      <c r="D238" s="21"/>
      <c r="E238" s="1"/>
      <c r="F238" s="1"/>
      <c r="G238" s="1"/>
      <c r="H238" s="1"/>
      <c r="I238" s="1"/>
      <c r="J238" s="1"/>
      <c r="K238" s="1"/>
      <c r="L238" s="1"/>
      <c r="M238" s="1"/>
      <c r="N238" s="1"/>
      <c r="O238" s="1"/>
      <c r="P238" s="1"/>
      <c r="Q238" s="1"/>
      <c r="R238" s="126"/>
      <c r="S238" s="1"/>
      <c r="T238" s="61"/>
      <c r="U238" s="1"/>
      <c r="V238" s="1"/>
      <c r="W238" s="1"/>
      <c r="X238" s="1"/>
      <c r="Y238" s="1"/>
      <c r="Z238" s="1"/>
    </row>
    <row r="239" ht="14.25" customHeight="1">
      <c r="A239" s="61"/>
      <c r="B239" s="1"/>
      <c r="C239" s="1"/>
      <c r="D239" s="21"/>
      <c r="E239" s="1"/>
      <c r="F239" s="1"/>
      <c r="G239" s="1"/>
      <c r="H239" s="1"/>
      <c r="I239" s="1"/>
      <c r="J239" s="1"/>
      <c r="K239" s="1"/>
      <c r="L239" s="1"/>
      <c r="M239" s="1"/>
      <c r="N239" s="1"/>
      <c r="O239" s="1"/>
      <c r="P239" s="1"/>
      <c r="Q239" s="1"/>
      <c r="R239" s="126"/>
      <c r="S239" s="1"/>
      <c r="T239" s="61"/>
      <c r="U239" s="1"/>
      <c r="V239" s="1"/>
      <c r="W239" s="1"/>
      <c r="X239" s="1"/>
      <c r="Y239" s="1"/>
      <c r="Z239" s="1"/>
    </row>
    <row r="240" ht="14.25" customHeight="1">
      <c r="A240" s="61"/>
      <c r="B240" s="1"/>
      <c r="C240" s="1"/>
      <c r="D240" s="21"/>
      <c r="E240" s="1"/>
      <c r="F240" s="1"/>
      <c r="G240" s="1"/>
      <c r="H240" s="1"/>
      <c r="I240" s="1"/>
      <c r="J240" s="1"/>
      <c r="K240" s="1"/>
      <c r="L240" s="1"/>
      <c r="M240" s="1"/>
      <c r="N240" s="1"/>
      <c r="O240" s="1"/>
      <c r="P240" s="1"/>
      <c r="Q240" s="1"/>
      <c r="R240" s="126"/>
      <c r="S240" s="1"/>
      <c r="T240" s="61"/>
      <c r="U240" s="1"/>
      <c r="V240" s="1"/>
      <c r="W240" s="1"/>
      <c r="X240" s="1"/>
      <c r="Y240" s="1"/>
      <c r="Z240" s="1"/>
    </row>
    <row r="241" ht="14.25" customHeight="1">
      <c r="A241" s="61"/>
      <c r="B241" s="1"/>
      <c r="C241" s="1"/>
      <c r="D241" s="21"/>
      <c r="E241" s="1"/>
      <c r="F241" s="1"/>
      <c r="G241" s="1"/>
      <c r="H241" s="1"/>
      <c r="I241" s="1"/>
      <c r="J241" s="1"/>
      <c r="K241" s="1"/>
      <c r="L241" s="1"/>
      <c r="M241" s="1"/>
      <c r="N241" s="1"/>
      <c r="O241" s="1"/>
      <c r="P241" s="1"/>
      <c r="Q241" s="1"/>
      <c r="R241" s="126"/>
      <c r="S241" s="1"/>
      <c r="T241" s="61"/>
      <c r="U241" s="1"/>
      <c r="V241" s="1"/>
      <c r="W241" s="1"/>
      <c r="X241" s="1"/>
      <c r="Y241" s="1"/>
      <c r="Z241" s="1"/>
    </row>
    <row r="242" ht="14.25" customHeight="1">
      <c r="A242" s="61"/>
      <c r="B242" s="1"/>
      <c r="C242" s="1"/>
      <c r="D242" s="21"/>
      <c r="E242" s="1"/>
      <c r="F242" s="1"/>
      <c r="G242" s="1"/>
      <c r="H242" s="1"/>
      <c r="I242" s="1"/>
      <c r="J242" s="1"/>
      <c r="K242" s="1"/>
      <c r="L242" s="1"/>
      <c r="M242" s="1"/>
      <c r="N242" s="1"/>
      <c r="O242" s="1"/>
      <c r="P242" s="1"/>
      <c r="Q242" s="1"/>
      <c r="R242" s="126"/>
      <c r="S242" s="1"/>
      <c r="T242" s="61"/>
      <c r="U242" s="1"/>
      <c r="V242" s="1"/>
      <c r="W242" s="1"/>
      <c r="X242" s="1"/>
      <c r="Y242" s="1"/>
      <c r="Z242" s="1"/>
    </row>
    <row r="243" ht="14.25" customHeight="1">
      <c r="A243" s="61"/>
      <c r="B243" s="1"/>
      <c r="C243" s="1"/>
      <c r="D243" s="21"/>
      <c r="E243" s="1"/>
      <c r="F243" s="1"/>
      <c r="G243" s="1"/>
      <c r="H243" s="1"/>
      <c r="I243" s="1"/>
      <c r="J243" s="1"/>
      <c r="K243" s="1"/>
      <c r="L243" s="1"/>
      <c r="M243" s="1"/>
      <c r="N243" s="1"/>
      <c r="O243" s="1"/>
      <c r="P243" s="1"/>
      <c r="Q243" s="1"/>
      <c r="R243" s="126"/>
      <c r="S243" s="1"/>
      <c r="T243" s="61"/>
      <c r="U243" s="1"/>
      <c r="V243" s="1"/>
      <c r="W243" s="1"/>
      <c r="X243" s="1"/>
      <c r="Y243" s="1"/>
      <c r="Z243" s="1"/>
    </row>
    <row r="244" ht="14.25" customHeight="1">
      <c r="A244" s="61"/>
      <c r="B244" s="1"/>
      <c r="C244" s="1"/>
      <c r="D244" s="21"/>
      <c r="E244" s="1"/>
      <c r="F244" s="1"/>
      <c r="G244" s="1"/>
      <c r="H244" s="1"/>
      <c r="I244" s="1"/>
      <c r="J244" s="1"/>
      <c r="K244" s="1"/>
      <c r="L244" s="1"/>
      <c r="M244" s="1"/>
      <c r="N244" s="1"/>
      <c r="O244" s="1"/>
      <c r="P244" s="1"/>
      <c r="Q244" s="1"/>
      <c r="R244" s="126"/>
      <c r="S244" s="1"/>
      <c r="T244" s="61"/>
      <c r="U244" s="1"/>
      <c r="V244" s="1"/>
      <c r="W244" s="1"/>
      <c r="X244" s="1"/>
      <c r="Y244" s="1"/>
      <c r="Z244" s="1"/>
    </row>
    <row r="245" ht="14.25" customHeight="1">
      <c r="A245" s="61"/>
      <c r="B245" s="1"/>
      <c r="C245" s="1"/>
      <c r="D245" s="21"/>
      <c r="E245" s="1"/>
      <c r="F245" s="1"/>
      <c r="G245" s="1"/>
      <c r="H245" s="1"/>
      <c r="I245" s="1"/>
      <c r="J245" s="1"/>
      <c r="K245" s="1"/>
      <c r="L245" s="1"/>
      <c r="M245" s="1"/>
      <c r="N245" s="1"/>
      <c r="O245" s="1"/>
      <c r="P245" s="1"/>
      <c r="Q245" s="1"/>
      <c r="R245" s="126"/>
      <c r="S245" s="1"/>
      <c r="T245" s="61"/>
      <c r="U245" s="1"/>
      <c r="V245" s="1"/>
      <c r="W245" s="1"/>
      <c r="X245" s="1"/>
      <c r="Y245" s="1"/>
      <c r="Z245" s="1"/>
    </row>
    <row r="246" ht="14.25" customHeight="1">
      <c r="A246" s="61"/>
      <c r="B246" s="1"/>
      <c r="C246" s="1"/>
      <c r="D246" s="21"/>
      <c r="E246" s="1"/>
      <c r="F246" s="1"/>
      <c r="G246" s="1"/>
      <c r="H246" s="1"/>
      <c r="I246" s="1"/>
      <c r="J246" s="1"/>
      <c r="K246" s="1"/>
      <c r="L246" s="1"/>
      <c r="M246" s="1"/>
      <c r="N246" s="1"/>
      <c r="O246" s="1"/>
      <c r="P246" s="1"/>
      <c r="Q246" s="1"/>
      <c r="R246" s="126"/>
      <c r="S246" s="1"/>
      <c r="T246" s="61"/>
      <c r="U246" s="1"/>
      <c r="V246" s="1"/>
      <c r="W246" s="1"/>
      <c r="X246" s="1"/>
      <c r="Y246" s="1"/>
      <c r="Z246" s="1"/>
    </row>
    <row r="247" ht="14.25" customHeight="1">
      <c r="A247" s="61"/>
      <c r="B247" s="1"/>
      <c r="C247" s="1"/>
      <c r="D247" s="21"/>
      <c r="E247" s="1"/>
      <c r="F247" s="1"/>
      <c r="G247" s="1"/>
      <c r="H247" s="1"/>
      <c r="I247" s="1"/>
      <c r="J247" s="1"/>
      <c r="K247" s="1"/>
      <c r="L247" s="1"/>
      <c r="M247" s="1"/>
      <c r="N247" s="1"/>
      <c r="O247" s="1"/>
      <c r="P247" s="1"/>
      <c r="Q247" s="1"/>
      <c r="R247" s="126"/>
      <c r="S247" s="1"/>
      <c r="T247" s="61"/>
      <c r="U247" s="1"/>
      <c r="V247" s="1"/>
      <c r="W247" s="1"/>
      <c r="X247" s="1"/>
      <c r="Y247" s="1"/>
      <c r="Z247" s="1"/>
    </row>
    <row r="248" ht="14.25" customHeight="1">
      <c r="A248" s="61"/>
      <c r="B248" s="1"/>
      <c r="C248" s="1"/>
      <c r="D248" s="21"/>
      <c r="E248" s="1"/>
      <c r="F248" s="1"/>
      <c r="G248" s="1"/>
      <c r="H248" s="1"/>
      <c r="I248" s="1"/>
      <c r="J248" s="1"/>
      <c r="K248" s="1"/>
      <c r="L248" s="1"/>
      <c r="M248" s="1"/>
      <c r="N248" s="1"/>
      <c r="O248" s="1"/>
      <c r="P248" s="1"/>
      <c r="Q248" s="1"/>
      <c r="R248" s="126"/>
      <c r="S248" s="1"/>
      <c r="T248" s="61"/>
      <c r="U248" s="1"/>
      <c r="V248" s="1"/>
      <c r="W248" s="1"/>
      <c r="X248" s="1"/>
      <c r="Y248" s="1"/>
      <c r="Z248" s="1"/>
    </row>
    <row r="249" ht="14.25" customHeight="1">
      <c r="A249" s="61"/>
      <c r="B249" s="1"/>
      <c r="C249" s="1"/>
      <c r="D249" s="21"/>
      <c r="E249" s="1"/>
      <c r="F249" s="1"/>
      <c r="G249" s="1"/>
      <c r="H249" s="1"/>
      <c r="I249" s="1"/>
      <c r="J249" s="1"/>
      <c r="K249" s="1"/>
      <c r="L249" s="1"/>
      <c r="M249" s="1"/>
      <c r="N249" s="1"/>
      <c r="O249" s="1"/>
      <c r="P249" s="1"/>
      <c r="Q249" s="1"/>
      <c r="R249" s="126"/>
      <c r="S249" s="1"/>
      <c r="T249" s="61"/>
      <c r="U249" s="1"/>
      <c r="V249" s="1"/>
      <c r="W249" s="1"/>
      <c r="X249" s="1"/>
      <c r="Y249" s="1"/>
      <c r="Z249" s="1"/>
    </row>
    <row r="250" ht="14.25" customHeight="1">
      <c r="A250" s="61"/>
      <c r="B250" s="1"/>
      <c r="C250" s="1"/>
      <c r="D250" s="21"/>
      <c r="E250" s="1"/>
      <c r="F250" s="1"/>
      <c r="G250" s="1"/>
      <c r="H250" s="1"/>
      <c r="I250" s="1"/>
      <c r="J250" s="1"/>
      <c r="K250" s="1"/>
      <c r="L250" s="1"/>
      <c r="M250" s="1"/>
      <c r="N250" s="1"/>
      <c r="O250" s="1"/>
      <c r="P250" s="1"/>
      <c r="Q250" s="1"/>
      <c r="R250" s="126"/>
      <c r="S250" s="1"/>
      <c r="T250" s="61"/>
      <c r="U250" s="1"/>
      <c r="V250" s="1"/>
      <c r="W250" s="1"/>
      <c r="X250" s="1"/>
      <c r="Y250" s="1"/>
      <c r="Z250" s="1"/>
    </row>
    <row r="251" ht="14.25" customHeight="1">
      <c r="A251" s="61"/>
      <c r="B251" s="1"/>
      <c r="C251" s="1"/>
      <c r="D251" s="21"/>
      <c r="E251" s="1"/>
      <c r="F251" s="1"/>
      <c r="G251" s="1"/>
      <c r="H251" s="1"/>
      <c r="I251" s="1"/>
      <c r="J251" s="1"/>
      <c r="K251" s="1"/>
      <c r="L251" s="1"/>
      <c r="M251" s="1"/>
      <c r="N251" s="1"/>
      <c r="O251" s="1"/>
      <c r="P251" s="1"/>
      <c r="Q251" s="1"/>
      <c r="R251" s="126"/>
      <c r="S251" s="1"/>
      <c r="T251" s="61"/>
      <c r="U251" s="1"/>
      <c r="V251" s="1"/>
      <c r="W251" s="1"/>
      <c r="X251" s="1"/>
      <c r="Y251" s="1"/>
      <c r="Z251" s="1"/>
    </row>
    <row r="252" ht="14.25" customHeight="1">
      <c r="A252" s="61"/>
      <c r="B252" s="1"/>
      <c r="C252" s="1"/>
      <c r="D252" s="21"/>
      <c r="E252" s="1"/>
      <c r="F252" s="1"/>
      <c r="G252" s="1"/>
      <c r="H252" s="1"/>
      <c r="I252" s="1"/>
      <c r="J252" s="1"/>
      <c r="K252" s="1"/>
      <c r="L252" s="1"/>
      <c r="M252" s="1"/>
      <c r="N252" s="1"/>
      <c r="O252" s="1"/>
      <c r="P252" s="1"/>
      <c r="Q252" s="1"/>
      <c r="R252" s="126"/>
      <c r="S252" s="1"/>
      <c r="T252" s="61"/>
      <c r="U252" s="1"/>
      <c r="V252" s="1"/>
      <c r="W252" s="1"/>
      <c r="X252" s="1"/>
      <c r="Y252" s="1"/>
      <c r="Z252" s="1"/>
    </row>
    <row r="253" ht="14.25" customHeight="1">
      <c r="A253" s="61"/>
      <c r="B253" s="1"/>
      <c r="C253" s="1"/>
      <c r="D253" s="21"/>
      <c r="E253" s="1"/>
      <c r="F253" s="1"/>
      <c r="G253" s="1"/>
      <c r="H253" s="1"/>
      <c r="I253" s="1"/>
      <c r="J253" s="1"/>
      <c r="K253" s="1"/>
      <c r="L253" s="1"/>
      <c r="M253" s="1"/>
      <c r="N253" s="1"/>
      <c r="O253" s="1"/>
      <c r="P253" s="1"/>
      <c r="Q253" s="1"/>
      <c r="R253" s="126"/>
      <c r="S253" s="1"/>
      <c r="T253" s="61"/>
      <c r="U253" s="1"/>
      <c r="V253" s="1"/>
      <c r="W253" s="1"/>
      <c r="X253" s="1"/>
      <c r="Y253" s="1"/>
      <c r="Z253" s="1"/>
    </row>
    <row r="254" ht="14.25" customHeight="1">
      <c r="A254" s="61"/>
      <c r="B254" s="1"/>
      <c r="C254" s="1"/>
      <c r="D254" s="21"/>
      <c r="E254" s="1"/>
      <c r="F254" s="1"/>
      <c r="G254" s="1"/>
      <c r="H254" s="1"/>
      <c r="I254" s="1"/>
      <c r="J254" s="1"/>
      <c r="K254" s="1"/>
      <c r="L254" s="1"/>
      <c r="M254" s="1"/>
      <c r="N254" s="1"/>
      <c r="O254" s="1"/>
      <c r="P254" s="1"/>
      <c r="Q254" s="1"/>
      <c r="R254" s="126"/>
      <c r="S254" s="1"/>
      <c r="T254" s="61"/>
      <c r="U254" s="1"/>
      <c r="V254" s="1"/>
      <c r="W254" s="1"/>
      <c r="X254" s="1"/>
      <c r="Y254" s="1"/>
      <c r="Z254" s="1"/>
    </row>
    <row r="255" ht="14.25" customHeight="1">
      <c r="A255" s="61"/>
      <c r="B255" s="1"/>
      <c r="C255" s="1"/>
      <c r="D255" s="21"/>
      <c r="E255" s="1"/>
      <c r="F255" s="1"/>
      <c r="G255" s="1"/>
      <c r="H255" s="1"/>
      <c r="I255" s="1"/>
      <c r="J255" s="1"/>
      <c r="K255" s="1"/>
      <c r="L255" s="1"/>
      <c r="M255" s="1"/>
      <c r="N255" s="1"/>
      <c r="O255" s="1"/>
      <c r="P255" s="1"/>
      <c r="Q255" s="1"/>
      <c r="R255" s="126"/>
      <c r="S255" s="1"/>
      <c r="T255" s="61"/>
      <c r="U255" s="1"/>
      <c r="V255" s="1"/>
      <c r="W255" s="1"/>
      <c r="X255" s="1"/>
      <c r="Y255" s="1"/>
      <c r="Z255" s="1"/>
    </row>
    <row r="256" ht="14.25" customHeight="1">
      <c r="A256" s="61"/>
      <c r="B256" s="1"/>
      <c r="C256" s="1"/>
      <c r="D256" s="21"/>
      <c r="E256" s="1"/>
      <c r="F256" s="1"/>
      <c r="G256" s="1"/>
      <c r="H256" s="1"/>
      <c r="I256" s="1"/>
      <c r="J256" s="1"/>
      <c r="K256" s="1"/>
      <c r="L256" s="1"/>
      <c r="M256" s="1"/>
      <c r="N256" s="1"/>
      <c r="O256" s="1"/>
      <c r="P256" s="1"/>
      <c r="Q256" s="1"/>
      <c r="R256" s="126"/>
      <c r="S256" s="1"/>
      <c r="T256" s="61"/>
      <c r="U256" s="1"/>
      <c r="V256" s="1"/>
      <c r="W256" s="1"/>
      <c r="X256" s="1"/>
      <c r="Y256" s="1"/>
      <c r="Z256" s="1"/>
    </row>
    <row r="257" ht="14.25" customHeight="1">
      <c r="A257" s="61"/>
      <c r="B257" s="1"/>
      <c r="C257" s="1"/>
      <c r="D257" s="21"/>
      <c r="E257" s="1"/>
      <c r="F257" s="1"/>
      <c r="G257" s="1"/>
      <c r="H257" s="1"/>
      <c r="I257" s="1"/>
      <c r="J257" s="1"/>
      <c r="K257" s="1"/>
      <c r="L257" s="1"/>
      <c r="M257" s="1"/>
      <c r="N257" s="1"/>
      <c r="O257" s="1"/>
      <c r="P257" s="1"/>
      <c r="Q257" s="1"/>
      <c r="R257" s="126"/>
      <c r="S257" s="1"/>
      <c r="T257" s="61"/>
      <c r="U257" s="1"/>
      <c r="V257" s="1"/>
      <c r="W257" s="1"/>
      <c r="X257" s="1"/>
      <c r="Y257" s="1"/>
      <c r="Z257" s="1"/>
    </row>
    <row r="258" ht="14.25" customHeight="1">
      <c r="A258" s="61"/>
      <c r="B258" s="1"/>
      <c r="C258" s="1"/>
      <c r="D258" s="21"/>
      <c r="E258" s="1"/>
      <c r="F258" s="1"/>
      <c r="G258" s="1"/>
      <c r="H258" s="1"/>
      <c r="I258" s="1"/>
      <c r="J258" s="1"/>
      <c r="K258" s="1"/>
      <c r="L258" s="1"/>
      <c r="M258" s="1"/>
      <c r="N258" s="1"/>
      <c r="O258" s="1"/>
      <c r="P258" s="1"/>
      <c r="Q258" s="1"/>
      <c r="R258" s="126"/>
      <c r="S258" s="1"/>
      <c r="T258" s="61"/>
      <c r="U258" s="1"/>
      <c r="V258" s="1"/>
      <c r="W258" s="1"/>
      <c r="X258" s="1"/>
      <c r="Y258" s="1"/>
      <c r="Z258" s="1"/>
    </row>
    <row r="259" ht="14.25" customHeight="1">
      <c r="A259" s="61"/>
      <c r="B259" s="1"/>
      <c r="C259" s="1"/>
      <c r="D259" s="21"/>
      <c r="E259" s="1"/>
      <c r="F259" s="1"/>
      <c r="G259" s="1"/>
      <c r="H259" s="1"/>
      <c r="I259" s="1"/>
      <c r="J259" s="1"/>
      <c r="K259" s="1"/>
      <c r="L259" s="1"/>
      <c r="M259" s="1"/>
      <c r="N259" s="1"/>
      <c r="O259" s="1"/>
      <c r="P259" s="1"/>
      <c r="Q259" s="1"/>
      <c r="R259" s="126"/>
      <c r="S259" s="1"/>
      <c r="T259" s="61"/>
      <c r="U259" s="1"/>
      <c r="V259" s="1"/>
      <c r="W259" s="1"/>
      <c r="X259" s="1"/>
      <c r="Y259" s="1"/>
      <c r="Z259" s="1"/>
    </row>
    <row r="260" ht="14.25" customHeight="1">
      <c r="A260" s="61"/>
      <c r="B260" s="1"/>
      <c r="C260" s="1"/>
      <c r="D260" s="21"/>
      <c r="E260" s="1"/>
      <c r="F260" s="1"/>
      <c r="G260" s="1"/>
      <c r="H260" s="1"/>
      <c r="I260" s="1"/>
      <c r="J260" s="1"/>
      <c r="K260" s="1"/>
      <c r="L260" s="1"/>
      <c r="M260" s="1"/>
      <c r="N260" s="1"/>
      <c r="O260" s="1"/>
      <c r="P260" s="1"/>
      <c r="Q260" s="1"/>
      <c r="R260" s="126"/>
      <c r="S260" s="1"/>
      <c r="T260" s="61"/>
      <c r="U260" s="1"/>
      <c r="V260" s="1"/>
      <c r="W260" s="1"/>
      <c r="X260" s="1"/>
      <c r="Y260" s="1"/>
      <c r="Z260" s="1"/>
    </row>
    <row r="261" ht="14.25" customHeight="1">
      <c r="A261" s="61"/>
      <c r="B261" s="1"/>
      <c r="C261" s="1"/>
      <c r="D261" s="21"/>
      <c r="E261" s="1"/>
      <c r="F261" s="1"/>
      <c r="G261" s="1"/>
      <c r="H261" s="1"/>
      <c r="I261" s="1"/>
      <c r="J261" s="1"/>
      <c r="K261" s="1"/>
      <c r="L261" s="1"/>
      <c r="M261" s="1"/>
      <c r="N261" s="1"/>
      <c r="O261" s="1"/>
      <c r="P261" s="1"/>
      <c r="Q261" s="1"/>
      <c r="R261" s="126"/>
      <c r="S261" s="1"/>
      <c r="T261" s="61"/>
      <c r="U261" s="1"/>
      <c r="V261" s="1"/>
      <c r="W261" s="1"/>
      <c r="X261" s="1"/>
      <c r="Y261" s="1"/>
      <c r="Z261" s="1"/>
    </row>
    <row r="262" ht="14.25" customHeight="1">
      <c r="A262" s="61"/>
      <c r="B262" s="1"/>
      <c r="C262" s="1"/>
      <c r="D262" s="21"/>
      <c r="E262" s="1"/>
      <c r="F262" s="1"/>
      <c r="G262" s="1"/>
      <c r="H262" s="1"/>
      <c r="I262" s="1"/>
      <c r="J262" s="1"/>
      <c r="K262" s="1"/>
      <c r="L262" s="1"/>
      <c r="M262" s="1"/>
      <c r="N262" s="1"/>
      <c r="O262" s="1"/>
      <c r="P262" s="1"/>
      <c r="Q262" s="1"/>
      <c r="R262" s="126"/>
      <c r="S262" s="1"/>
      <c r="T262" s="61"/>
      <c r="U262" s="1"/>
      <c r="V262" s="1"/>
      <c r="W262" s="1"/>
      <c r="X262" s="1"/>
      <c r="Y262" s="1"/>
      <c r="Z262" s="1"/>
    </row>
    <row r="263" ht="14.25" customHeight="1">
      <c r="A263" s="61"/>
      <c r="B263" s="1"/>
      <c r="C263" s="1"/>
      <c r="D263" s="21"/>
      <c r="E263" s="1"/>
      <c r="F263" s="1"/>
      <c r="G263" s="1"/>
      <c r="H263" s="1"/>
      <c r="I263" s="1"/>
      <c r="J263" s="1"/>
      <c r="K263" s="1"/>
      <c r="L263" s="1"/>
      <c r="M263" s="1"/>
      <c r="N263" s="1"/>
      <c r="O263" s="1"/>
      <c r="P263" s="1"/>
      <c r="Q263" s="1"/>
      <c r="R263" s="126"/>
      <c r="S263" s="1"/>
      <c r="T263" s="61"/>
      <c r="U263" s="1"/>
      <c r="V263" s="1"/>
      <c r="W263" s="1"/>
      <c r="X263" s="1"/>
      <c r="Y263" s="1"/>
      <c r="Z263" s="1"/>
    </row>
    <row r="264" ht="14.25" customHeight="1">
      <c r="A264" s="61"/>
      <c r="B264" s="1"/>
      <c r="C264" s="1"/>
      <c r="D264" s="21"/>
      <c r="E264" s="1"/>
      <c r="F264" s="1"/>
      <c r="G264" s="1"/>
      <c r="H264" s="1"/>
      <c r="I264" s="1"/>
      <c r="J264" s="1"/>
      <c r="K264" s="1"/>
      <c r="L264" s="1"/>
      <c r="M264" s="1"/>
      <c r="N264" s="1"/>
      <c r="O264" s="1"/>
      <c r="P264" s="1"/>
      <c r="Q264" s="1"/>
      <c r="R264" s="126"/>
      <c r="S264" s="1"/>
      <c r="T264" s="61"/>
      <c r="U264" s="1"/>
      <c r="V264" s="1"/>
      <c r="W264" s="1"/>
      <c r="X264" s="1"/>
      <c r="Y264" s="1"/>
      <c r="Z264" s="1"/>
    </row>
    <row r="265" ht="14.25" customHeight="1">
      <c r="A265" s="61"/>
      <c r="B265" s="1"/>
      <c r="C265" s="1"/>
      <c r="D265" s="21"/>
      <c r="E265" s="1"/>
      <c r="F265" s="1"/>
      <c r="G265" s="1"/>
      <c r="H265" s="1"/>
      <c r="I265" s="1"/>
      <c r="J265" s="1"/>
      <c r="K265" s="1"/>
      <c r="L265" s="1"/>
      <c r="M265" s="1"/>
      <c r="N265" s="1"/>
      <c r="O265" s="1"/>
      <c r="P265" s="1"/>
      <c r="Q265" s="1"/>
      <c r="R265" s="126"/>
      <c r="S265" s="1"/>
      <c r="T265" s="61"/>
      <c r="U265" s="1"/>
      <c r="V265" s="1"/>
      <c r="W265" s="1"/>
      <c r="X265" s="1"/>
      <c r="Y265" s="1"/>
      <c r="Z265" s="1"/>
    </row>
    <row r="266" ht="14.25" customHeight="1">
      <c r="A266" s="61"/>
      <c r="B266" s="1"/>
      <c r="C266" s="1"/>
      <c r="D266" s="21"/>
      <c r="E266" s="1"/>
      <c r="F266" s="1"/>
      <c r="G266" s="1"/>
      <c r="H266" s="1"/>
      <c r="I266" s="1"/>
      <c r="J266" s="1"/>
      <c r="K266" s="1"/>
      <c r="L266" s="1"/>
      <c r="M266" s="1"/>
      <c r="N266" s="1"/>
      <c r="O266" s="1"/>
      <c r="P266" s="1"/>
      <c r="Q266" s="1"/>
      <c r="R266" s="126"/>
      <c r="S266" s="1"/>
      <c r="T266" s="61"/>
      <c r="U266" s="1"/>
      <c r="V266" s="1"/>
      <c r="W266" s="1"/>
      <c r="X266" s="1"/>
      <c r="Y266" s="1"/>
      <c r="Z266" s="1"/>
    </row>
    <row r="267" ht="14.25" customHeight="1">
      <c r="A267" s="61"/>
      <c r="B267" s="1"/>
      <c r="C267" s="1"/>
      <c r="D267" s="21"/>
      <c r="E267" s="1"/>
      <c r="F267" s="1"/>
      <c r="G267" s="1"/>
      <c r="H267" s="1"/>
      <c r="I267" s="1"/>
      <c r="J267" s="1"/>
      <c r="K267" s="1"/>
      <c r="L267" s="1"/>
      <c r="M267" s="1"/>
      <c r="N267" s="1"/>
      <c r="O267" s="1"/>
      <c r="P267" s="1"/>
      <c r="Q267" s="1"/>
      <c r="R267" s="126"/>
      <c r="S267" s="1"/>
      <c r="T267" s="61"/>
      <c r="U267" s="1"/>
      <c r="V267" s="1"/>
      <c r="W267" s="1"/>
      <c r="X267" s="1"/>
      <c r="Y267" s="1"/>
      <c r="Z267" s="1"/>
    </row>
    <row r="268" ht="14.25" customHeight="1">
      <c r="A268" s="61"/>
      <c r="B268" s="1"/>
      <c r="C268" s="1"/>
      <c r="D268" s="21"/>
      <c r="E268" s="1"/>
      <c r="F268" s="1"/>
      <c r="G268" s="1"/>
      <c r="H268" s="1"/>
      <c r="I268" s="1"/>
      <c r="J268" s="1"/>
      <c r="K268" s="1"/>
      <c r="L268" s="1"/>
      <c r="M268" s="1"/>
      <c r="N268" s="1"/>
      <c r="O268" s="1"/>
      <c r="P268" s="1"/>
      <c r="Q268" s="1"/>
      <c r="R268" s="126"/>
      <c r="S268" s="1"/>
      <c r="T268" s="61"/>
      <c r="U268" s="1"/>
      <c r="V268" s="1"/>
      <c r="W268" s="1"/>
      <c r="X268" s="1"/>
      <c r="Y268" s="1"/>
      <c r="Z268" s="1"/>
    </row>
    <row r="269" ht="14.25" customHeight="1">
      <c r="A269" s="61"/>
      <c r="B269" s="1"/>
      <c r="C269" s="1"/>
      <c r="D269" s="21"/>
      <c r="E269" s="1"/>
      <c r="F269" s="1"/>
      <c r="G269" s="1"/>
      <c r="H269" s="1"/>
      <c r="I269" s="1"/>
      <c r="J269" s="1"/>
      <c r="K269" s="1"/>
      <c r="L269" s="1"/>
      <c r="M269" s="1"/>
      <c r="N269" s="1"/>
      <c r="O269" s="1"/>
      <c r="P269" s="1"/>
      <c r="Q269" s="1"/>
      <c r="R269" s="126"/>
      <c r="S269" s="1"/>
      <c r="T269" s="61"/>
      <c r="U269" s="1"/>
      <c r="V269" s="1"/>
      <c r="W269" s="1"/>
      <c r="X269" s="1"/>
      <c r="Y269" s="1"/>
      <c r="Z269" s="1"/>
    </row>
    <row r="270" ht="14.25" customHeight="1">
      <c r="A270" s="61"/>
      <c r="B270" s="1"/>
      <c r="C270" s="1"/>
      <c r="D270" s="21"/>
      <c r="E270" s="1"/>
      <c r="F270" s="1"/>
      <c r="G270" s="1"/>
      <c r="H270" s="1"/>
      <c r="I270" s="1"/>
      <c r="J270" s="1"/>
      <c r="K270" s="1"/>
      <c r="L270" s="1"/>
      <c r="M270" s="1"/>
      <c r="N270" s="1"/>
      <c r="O270" s="1"/>
      <c r="P270" s="1"/>
      <c r="Q270" s="1"/>
      <c r="R270" s="126"/>
      <c r="S270" s="1"/>
      <c r="T270" s="61"/>
      <c r="U270" s="1"/>
      <c r="V270" s="1"/>
      <c r="W270" s="1"/>
      <c r="X270" s="1"/>
      <c r="Y270" s="1"/>
      <c r="Z270" s="1"/>
    </row>
    <row r="271" ht="14.25" customHeight="1">
      <c r="A271" s="61"/>
      <c r="B271" s="1"/>
      <c r="C271" s="1"/>
      <c r="D271" s="21"/>
      <c r="E271" s="1"/>
      <c r="F271" s="1"/>
      <c r="G271" s="1"/>
      <c r="H271" s="1"/>
      <c r="I271" s="1"/>
      <c r="J271" s="1"/>
      <c r="K271" s="1"/>
      <c r="L271" s="1"/>
      <c r="M271" s="1"/>
      <c r="N271" s="1"/>
      <c r="O271" s="1"/>
      <c r="P271" s="1"/>
      <c r="Q271" s="1"/>
      <c r="R271" s="126"/>
      <c r="S271" s="1"/>
      <c r="T271" s="61"/>
      <c r="U271" s="1"/>
      <c r="V271" s="1"/>
      <c r="W271" s="1"/>
      <c r="X271" s="1"/>
      <c r="Y271" s="1"/>
      <c r="Z271" s="1"/>
    </row>
    <row r="272" ht="14.25" customHeight="1">
      <c r="A272" s="61"/>
      <c r="B272" s="1"/>
      <c r="C272" s="1"/>
      <c r="D272" s="21"/>
      <c r="E272" s="1"/>
      <c r="F272" s="1"/>
      <c r="G272" s="1"/>
      <c r="H272" s="1"/>
      <c r="I272" s="1"/>
      <c r="J272" s="1"/>
      <c r="K272" s="1"/>
      <c r="L272" s="1"/>
      <c r="M272" s="1"/>
      <c r="N272" s="1"/>
      <c r="O272" s="1"/>
      <c r="P272" s="1"/>
      <c r="Q272" s="1"/>
      <c r="R272" s="126"/>
      <c r="S272" s="1"/>
      <c r="T272" s="61"/>
      <c r="U272" s="1"/>
      <c r="V272" s="1"/>
      <c r="W272" s="1"/>
      <c r="X272" s="1"/>
      <c r="Y272" s="1"/>
      <c r="Z272" s="1"/>
    </row>
    <row r="273" ht="14.25" customHeight="1">
      <c r="A273" s="61"/>
      <c r="B273" s="1"/>
      <c r="C273" s="1"/>
      <c r="D273" s="21"/>
      <c r="E273" s="1"/>
      <c r="F273" s="1"/>
      <c r="G273" s="1"/>
      <c r="H273" s="1"/>
      <c r="I273" s="1"/>
      <c r="J273" s="1"/>
      <c r="K273" s="1"/>
      <c r="L273" s="1"/>
      <c r="M273" s="1"/>
      <c r="N273" s="1"/>
      <c r="O273" s="1"/>
      <c r="P273" s="1"/>
      <c r="Q273" s="1"/>
      <c r="R273" s="126"/>
      <c r="S273" s="1"/>
      <c r="T273" s="61"/>
      <c r="U273" s="1"/>
      <c r="V273" s="1"/>
      <c r="W273" s="1"/>
      <c r="X273" s="1"/>
      <c r="Y273" s="1"/>
      <c r="Z273" s="1"/>
    </row>
    <row r="274" ht="14.25" customHeight="1">
      <c r="A274" s="61"/>
      <c r="B274" s="1"/>
      <c r="C274" s="1"/>
      <c r="D274" s="21"/>
      <c r="E274" s="1"/>
      <c r="F274" s="1"/>
      <c r="G274" s="1"/>
      <c r="H274" s="1"/>
      <c r="I274" s="1"/>
      <c r="J274" s="1"/>
      <c r="K274" s="1"/>
      <c r="L274" s="1"/>
      <c r="M274" s="1"/>
      <c r="N274" s="1"/>
      <c r="O274" s="1"/>
      <c r="P274" s="1"/>
      <c r="Q274" s="1"/>
      <c r="R274" s="126"/>
      <c r="S274" s="1"/>
      <c r="T274" s="61"/>
      <c r="U274" s="1"/>
      <c r="V274" s="1"/>
      <c r="W274" s="1"/>
      <c r="X274" s="1"/>
      <c r="Y274" s="1"/>
      <c r="Z274" s="1"/>
    </row>
    <row r="275" ht="14.25" customHeight="1">
      <c r="A275" s="61"/>
      <c r="B275" s="1"/>
      <c r="C275" s="1"/>
      <c r="D275" s="21"/>
      <c r="E275" s="1"/>
      <c r="F275" s="1"/>
      <c r="G275" s="1"/>
      <c r="H275" s="1"/>
      <c r="I275" s="1"/>
      <c r="J275" s="1"/>
      <c r="K275" s="1"/>
      <c r="L275" s="1"/>
      <c r="M275" s="1"/>
      <c r="N275" s="1"/>
      <c r="O275" s="1"/>
      <c r="P275" s="1"/>
      <c r="Q275" s="1"/>
      <c r="R275" s="126"/>
      <c r="S275" s="1"/>
      <c r="T275" s="61"/>
      <c r="U275" s="1"/>
      <c r="V275" s="1"/>
      <c r="W275" s="1"/>
      <c r="X275" s="1"/>
      <c r="Y275" s="1"/>
      <c r="Z275" s="1"/>
    </row>
    <row r="276" ht="14.25" customHeight="1">
      <c r="A276" s="61"/>
      <c r="B276" s="1"/>
      <c r="C276" s="1"/>
      <c r="D276" s="21"/>
      <c r="E276" s="1"/>
      <c r="F276" s="1"/>
      <c r="G276" s="1"/>
      <c r="H276" s="1"/>
      <c r="I276" s="1"/>
      <c r="J276" s="1"/>
      <c r="K276" s="1"/>
      <c r="L276" s="1"/>
      <c r="M276" s="1"/>
      <c r="N276" s="1"/>
      <c r="O276" s="1"/>
      <c r="P276" s="1"/>
      <c r="Q276" s="1"/>
      <c r="R276" s="126"/>
      <c r="S276" s="1"/>
      <c r="T276" s="61"/>
      <c r="U276" s="1"/>
      <c r="V276" s="1"/>
      <c r="W276" s="1"/>
      <c r="X276" s="1"/>
      <c r="Y276" s="1"/>
      <c r="Z276" s="1"/>
    </row>
    <row r="277" ht="14.25" customHeight="1">
      <c r="A277" s="61"/>
      <c r="B277" s="1"/>
      <c r="C277" s="1"/>
      <c r="D277" s="21"/>
      <c r="E277" s="1"/>
      <c r="F277" s="1"/>
      <c r="G277" s="1"/>
      <c r="H277" s="1"/>
      <c r="I277" s="1"/>
      <c r="J277" s="1"/>
      <c r="K277" s="1"/>
      <c r="L277" s="1"/>
      <c r="M277" s="1"/>
      <c r="N277" s="1"/>
      <c r="O277" s="1"/>
      <c r="P277" s="1"/>
      <c r="Q277" s="1"/>
      <c r="R277" s="126"/>
      <c r="S277" s="1"/>
      <c r="T277" s="61"/>
      <c r="U277" s="1"/>
      <c r="V277" s="1"/>
      <c r="W277" s="1"/>
      <c r="X277" s="1"/>
      <c r="Y277" s="1"/>
      <c r="Z277" s="1"/>
    </row>
    <row r="278" ht="14.25" customHeight="1">
      <c r="A278" s="61"/>
      <c r="B278" s="1"/>
      <c r="C278" s="1"/>
      <c r="D278" s="21"/>
      <c r="E278" s="1"/>
      <c r="F278" s="1"/>
      <c r="G278" s="1"/>
      <c r="H278" s="1"/>
      <c r="I278" s="1"/>
      <c r="J278" s="1"/>
      <c r="K278" s="1"/>
      <c r="L278" s="1"/>
      <c r="M278" s="1"/>
      <c r="N278" s="1"/>
      <c r="O278" s="1"/>
      <c r="P278" s="1"/>
      <c r="Q278" s="1"/>
      <c r="R278" s="126"/>
      <c r="S278" s="1"/>
      <c r="T278" s="61"/>
      <c r="U278" s="1"/>
      <c r="V278" s="1"/>
      <c r="W278" s="1"/>
      <c r="X278" s="1"/>
      <c r="Y278" s="1"/>
      <c r="Z278" s="1"/>
    </row>
    <row r="279" ht="14.25" customHeight="1">
      <c r="A279" s="61"/>
      <c r="B279" s="1"/>
      <c r="C279" s="1"/>
      <c r="D279" s="21"/>
      <c r="E279" s="1"/>
      <c r="F279" s="1"/>
      <c r="G279" s="1"/>
      <c r="H279" s="1"/>
      <c r="I279" s="1"/>
      <c r="J279" s="1"/>
      <c r="K279" s="1"/>
      <c r="L279" s="1"/>
      <c r="M279" s="1"/>
      <c r="N279" s="1"/>
      <c r="O279" s="1"/>
      <c r="P279" s="1"/>
      <c r="Q279" s="1"/>
      <c r="R279" s="126"/>
      <c r="S279" s="1"/>
      <c r="T279" s="61"/>
      <c r="U279" s="1"/>
      <c r="V279" s="1"/>
      <c r="W279" s="1"/>
      <c r="X279" s="1"/>
      <c r="Y279" s="1"/>
      <c r="Z279" s="1"/>
    </row>
    <row r="280" ht="14.25" customHeight="1">
      <c r="A280" s="61"/>
      <c r="B280" s="1"/>
      <c r="C280" s="1"/>
      <c r="D280" s="21"/>
      <c r="E280" s="1"/>
      <c r="F280" s="1"/>
      <c r="G280" s="1"/>
      <c r="H280" s="1"/>
      <c r="I280" s="1"/>
      <c r="J280" s="1"/>
      <c r="K280" s="1"/>
      <c r="L280" s="1"/>
      <c r="M280" s="1"/>
      <c r="N280" s="1"/>
      <c r="O280" s="1"/>
      <c r="P280" s="1"/>
      <c r="Q280" s="1"/>
      <c r="R280" s="126"/>
      <c r="S280" s="1"/>
      <c r="T280" s="61"/>
      <c r="U280" s="1"/>
      <c r="V280" s="1"/>
      <c r="W280" s="1"/>
      <c r="X280" s="1"/>
      <c r="Y280" s="1"/>
      <c r="Z280" s="1"/>
    </row>
    <row r="281" ht="14.25" customHeight="1">
      <c r="A281" s="61"/>
      <c r="B281" s="1"/>
      <c r="C281" s="1"/>
      <c r="D281" s="21"/>
      <c r="E281" s="1"/>
      <c r="F281" s="1"/>
      <c r="G281" s="1"/>
      <c r="H281" s="1"/>
      <c r="I281" s="1"/>
      <c r="J281" s="1"/>
      <c r="K281" s="1"/>
      <c r="L281" s="1"/>
      <c r="M281" s="1"/>
      <c r="N281" s="1"/>
      <c r="O281" s="1"/>
      <c r="P281" s="1"/>
      <c r="Q281" s="1"/>
      <c r="R281" s="126"/>
      <c r="S281" s="1"/>
      <c r="T281" s="61"/>
      <c r="U281" s="1"/>
      <c r="V281" s="1"/>
      <c r="W281" s="1"/>
      <c r="X281" s="1"/>
      <c r="Y281" s="1"/>
      <c r="Z281" s="1"/>
    </row>
    <row r="282" ht="14.25" customHeight="1">
      <c r="A282" s="61"/>
      <c r="B282" s="1"/>
      <c r="C282" s="1"/>
      <c r="D282" s="21"/>
      <c r="E282" s="1"/>
      <c r="F282" s="1"/>
      <c r="G282" s="1"/>
      <c r="H282" s="1"/>
      <c r="I282" s="1"/>
      <c r="J282" s="1"/>
      <c r="K282" s="1"/>
      <c r="L282" s="1"/>
      <c r="M282" s="1"/>
      <c r="N282" s="1"/>
      <c r="O282" s="1"/>
      <c r="P282" s="1"/>
      <c r="Q282" s="1"/>
      <c r="R282" s="126"/>
      <c r="S282" s="1"/>
      <c r="T282" s="61"/>
      <c r="U282" s="1"/>
      <c r="V282" s="1"/>
      <c r="W282" s="1"/>
      <c r="X282" s="1"/>
      <c r="Y282" s="1"/>
      <c r="Z282" s="1"/>
    </row>
    <row r="283" ht="14.25" customHeight="1">
      <c r="A283" s="61"/>
      <c r="B283" s="1"/>
      <c r="C283" s="1"/>
      <c r="D283" s="21"/>
      <c r="E283" s="1"/>
      <c r="F283" s="1"/>
      <c r="G283" s="1"/>
      <c r="H283" s="1"/>
      <c r="I283" s="1"/>
      <c r="J283" s="1"/>
      <c r="K283" s="1"/>
      <c r="L283" s="1"/>
      <c r="M283" s="1"/>
      <c r="N283" s="1"/>
      <c r="O283" s="1"/>
      <c r="P283" s="1"/>
      <c r="Q283" s="1"/>
      <c r="R283" s="126"/>
      <c r="S283" s="1"/>
      <c r="T283" s="61"/>
      <c r="U283" s="1"/>
      <c r="V283" s="1"/>
      <c r="W283" s="1"/>
      <c r="X283" s="1"/>
      <c r="Y283" s="1"/>
      <c r="Z283" s="1"/>
    </row>
    <row r="284" ht="14.25" customHeight="1">
      <c r="A284" s="61"/>
      <c r="B284" s="1"/>
      <c r="C284" s="1"/>
      <c r="D284" s="21"/>
      <c r="E284" s="1"/>
      <c r="F284" s="1"/>
      <c r="G284" s="1"/>
      <c r="H284" s="1"/>
      <c r="I284" s="1"/>
      <c r="J284" s="1"/>
      <c r="K284" s="1"/>
      <c r="L284" s="1"/>
      <c r="M284" s="1"/>
      <c r="N284" s="1"/>
      <c r="O284" s="1"/>
      <c r="P284" s="1"/>
      <c r="Q284" s="1"/>
      <c r="R284" s="126"/>
      <c r="S284" s="1"/>
      <c r="T284" s="61"/>
      <c r="U284" s="1"/>
      <c r="V284" s="1"/>
      <c r="W284" s="1"/>
      <c r="X284" s="1"/>
      <c r="Y284" s="1"/>
      <c r="Z284" s="1"/>
    </row>
    <row r="285" ht="14.25" customHeight="1">
      <c r="A285" s="61"/>
      <c r="B285" s="1"/>
      <c r="C285" s="1"/>
      <c r="D285" s="21"/>
      <c r="E285" s="1"/>
      <c r="F285" s="1"/>
      <c r="G285" s="1"/>
      <c r="H285" s="1"/>
      <c r="I285" s="1"/>
      <c r="J285" s="1"/>
      <c r="K285" s="1"/>
      <c r="L285" s="1"/>
      <c r="M285" s="1"/>
      <c r="N285" s="1"/>
      <c r="O285" s="1"/>
      <c r="P285" s="1"/>
      <c r="Q285" s="1"/>
      <c r="R285" s="126"/>
      <c r="S285" s="1"/>
      <c r="T285" s="61"/>
      <c r="U285" s="1"/>
      <c r="V285" s="1"/>
      <c r="W285" s="1"/>
      <c r="X285" s="1"/>
      <c r="Y285" s="1"/>
      <c r="Z285" s="1"/>
    </row>
    <row r="286" ht="14.25" customHeight="1">
      <c r="A286" s="61"/>
      <c r="B286" s="1"/>
      <c r="C286" s="1"/>
      <c r="D286" s="21"/>
      <c r="E286" s="1"/>
      <c r="F286" s="1"/>
      <c r="G286" s="1"/>
      <c r="H286" s="1"/>
      <c r="I286" s="1"/>
      <c r="J286" s="1"/>
      <c r="K286" s="1"/>
      <c r="L286" s="1"/>
      <c r="M286" s="1"/>
      <c r="N286" s="1"/>
      <c r="O286" s="1"/>
      <c r="P286" s="1"/>
      <c r="Q286" s="1"/>
      <c r="R286" s="126"/>
      <c r="S286" s="1"/>
      <c r="T286" s="61"/>
      <c r="U286" s="1"/>
      <c r="V286" s="1"/>
      <c r="W286" s="1"/>
      <c r="X286" s="1"/>
      <c r="Y286" s="1"/>
      <c r="Z286" s="1"/>
    </row>
    <row r="287" ht="14.25" customHeight="1">
      <c r="A287" s="61"/>
      <c r="B287" s="1"/>
      <c r="C287" s="1"/>
      <c r="D287" s="21"/>
      <c r="E287" s="1"/>
      <c r="F287" s="1"/>
      <c r="G287" s="1"/>
      <c r="H287" s="1"/>
      <c r="I287" s="1"/>
      <c r="J287" s="1"/>
      <c r="K287" s="1"/>
      <c r="L287" s="1"/>
      <c r="M287" s="1"/>
      <c r="N287" s="1"/>
      <c r="O287" s="1"/>
      <c r="P287" s="1"/>
      <c r="Q287" s="1"/>
      <c r="R287" s="126"/>
      <c r="S287" s="1"/>
      <c r="T287" s="61"/>
      <c r="U287" s="1"/>
      <c r="V287" s="1"/>
      <c r="W287" s="1"/>
      <c r="X287" s="1"/>
      <c r="Y287" s="1"/>
      <c r="Z287" s="1"/>
    </row>
    <row r="288" ht="14.25" customHeight="1">
      <c r="A288" s="61"/>
      <c r="B288" s="1"/>
      <c r="C288" s="1"/>
      <c r="D288" s="21"/>
      <c r="E288" s="1"/>
      <c r="F288" s="1"/>
      <c r="G288" s="1"/>
      <c r="H288" s="1"/>
      <c r="I288" s="1"/>
      <c r="J288" s="1"/>
      <c r="K288" s="1"/>
      <c r="L288" s="1"/>
      <c r="M288" s="1"/>
      <c r="N288" s="1"/>
      <c r="O288" s="1"/>
      <c r="P288" s="1"/>
      <c r="Q288" s="1"/>
      <c r="R288" s="126"/>
      <c r="S288" s="1"/>
      <c r="T288" s="61"/>
      <c r="U288" s="1"/>
      <c r="V288" s="1"/>
      <c r="W288" s="1"/>
      <c r="X288" s="1"/>
      <c r="Y288" s="1"/>
      <c r="Z288" s="1"/>
    </row>
    <row r="289" ht="14.25" customHeight="1">
      <c r="A289" s="61"/>
      <c r="B289" s="1"/>
      <c r="C289" s="1"/>
      <c r="D289" s="21"/>
      <c r="E289" s="1"/>
      <c r="F289" s="1"/>
      <c r="G289" s="1"/>
      <c r="H289" s="1"/>
      <c r="I289" s="1"/>
      <c r="J289" s="1"/>
      <c r="K289" s="1"/>
      <c r="L289" s="1"/>
      <c r="M289" s="1"/>
      <c r="N289" s="1"/>
      <c r="O289" s="1"/>
      <c r="P289" s="1"/>
      <c r="Q289" s="1"/>
      <c r="R289" s="126"/>
      <c r="S289" s="1"/>
      <c r="T289" s="61"/>
      <c r="U289" s="1"/>
      <c r="V289" s="1"/>
      <c r="W289" s="1"/>
      <c r="X289" s="1"/>
      <c r="Y289" s="1"/>
      <c r="Z289" s="1"/>
    </row>
    <row r="290" ht="14.25" customHeight="1">
      <c r="A290" s="61"/>
      <c r="B290" s="1"/>
      <c r="C290" s="1"/>
      <c r="D290" s="21"/>
      <c r="E290" s="1"/>
      <c r="F290" s="1"/>
      <c r="G290" s="1"/>
      <c r="H290" s="1"/>
      <c r="I290" s="1"/>
      <c r="J290" s="1"/>
      <c r="K290" s="1"/>
      <c r="L290" s="1"/>
      <c r="M290" s="1"/>
      <c r="N290" s="1"/>
      <c r="O290" s="1"/>
      <c r="P290" s="1"/>
      <c r="Q290" s="1"/>
      <c r="R290" s="126"/>
      <c r="S290" s="1"/>
      <c r="T290" s="61"/>
      <c r="U290" s="1"/>
      <c r="V290" s="1"/>
      <c r="W290" s="1"/>
      <c r="X290" s="1"/>
      <c r="Y290" s="1"/>
      <c r="Z290" s="1"/>
    </row>
    <row r="291" ht="14.25" customHeight="1">
      <c r="A291" s="61"/>
      <c r="B291" s="1"/>
      <c r="C291" s="1"/>
      <c r="D291" s="21"/>
      <c r="E291" s="1"/>
      <c r="F291" s="1"/>
      <c r="G291" s="1"/>
      <c r="H291" s="1"/>
      <c r="I291" s="1"/>
      <c r="J291" s="1"/>
      <c r="K291" s="1"/>
      <c r="L291" s="1"/>
      <c r="M291" s="1"/>
      <c r="N291" s="1"/>
      <c r="O291" s="1"/>
      <c r="P291" s="1"/>
      <c r="Q291" s="1"/>
      <c r="R291" s="126"/>
      <c r="S291" s="1"/>
      <c r="T291" s="61"/>
      <c r="U291" s="1"/>
      <c r="V291" s="1"/>
      <c r="W291" s="1"/>
      <c r="X291" s="1"/>
      <c r="Y291" s="1"/>
      <c r="Z291" s="1"/>
    </row>
    <row r="292" ht="14.25" customHeight="1">
      <c r="A292" s="61"/>
      <c r="B292" s="1"/>
      <c r="C292" s="1"/>
      <c r="D292" s="21"/>
      <c r="E292" s="1"/>
      <c r="F292" s="1"/>
      <c r="G292" s="1"/>
      <c r="H292" s="1"/>
      <c r="I292" s="1"/>
      <c r="J292" s="1"/>
      <c r="K292" s="1"/>
      <c r="L292" s="1"/>
      <c r="M292" s="1"/>
      <c r="N292" s="1"/>
      <c r="O292" s="1"/>
      <c r="P292" s="1"/>
      <c r="Q292" s="1"/>
      <c r="R292" s="126"/>
      <c r="S292" s="1"/>
      <c r="T292" s="61"/>
      <c r="U292" s="1"/>
      <c r="V292" s="1"/>
      <c r="W292" s="1"/>
      <c r="X292" s="1"/>
      <c r="Y292" s="1"/>
      <c r="Z292" s="1"/>
    </row>
    <row r="293" ht="14.25" customHeight="1">
      <c r="A293" s="61"/>
      <c r="B293" s="1"/>
      <c r="C293" s="1"/>
      <c r="D293" s="21"/>
      <c r="E293" s="1"/>
      <c r="F293" s="1"/>
      <c r="G293" s="1"/>
      <c r="H293" s="1"/>
      <c r="I293" s="1"/>
      <c r="J293" s="1"/>
      <c r="K293" s="1"/>
      <c r="L293" s="1"/>
      <c r="M293" s="1"/>
      <c r="N293" s="1"/>
      <c r="O293" s="1"/>
      <c r="P293" s="1"/>
      <c r="Q293" s="1"/>
      <c r="R293" s="126"/>
      <c r="S293" s="1"/>
      <c r="T293" s="61"/>
      <c r="U293" s="1"/>
      <c r="V293" s="1"/>
      <c r="W293" s="1"/>
      <c r="X293" s="1"/>
      <c r="Y293" s="1"/>
      <c r="Z293" s="1"/>
    </row>
    <row r="294" ht="14.25" customHeight="1">
      <c r="A294" s="61"/>
      <c r="B294" s="1"/>
      <c r="C294" s="1"/>
      <c r="D294" s="21"/>
      <c r="E294" s="1"/>
      <c r="F294" s="1"/>
      <c r="G294" s="1"/>
      <c r="H294" s="1"/>
      <c r="I294" s="1"/>
      <c r="J294" s="1"/>
      <c r="K294" s="1"/>
      <c r="L294" s="1"/>
      <c r="M294" s="1"/>
      <c r="N294" s="1"/>
      <c r="O294" s="1"/>
      <c r="P294" s="1"/>
      <c r="Q294" s="1"/>
      <c r="R294" s="126"/>
      <c r="S294" s="1"/>
      <c r="T294" s="61"/>
      <c r="U294" s="1"/>
      <c r="V294" s="1"/>
      <c r="W294" s="1"/>
      <c r="X294" s="1"/>
      <c r="Y294" s="1"/>
      <c r="Z294" s="1"/>
    </row>
    <row r="295" ht="14.25" customHeight="1">
      <c r="A295" s="61"/>
      <c r="B295" s="1"/>
      <c r="C295" s="1"/>
      <c r="D295" s="21"/>
      <c r="E295" s="1"/>
      <c r="F295" s="1"/>
      <c r="G295" s="1"/>
      <c r="H295" s="1"/>
      <c r="I295" s="1"/>
      <c r="J295" s="1"/>
      <c r="K295" s="1"/>
      <c r="L295" s="1"/>
      <c r="M295" s="1"/>
      <c r="N295" s="1"/>
      <c r="O295" s="1"/>
      <c r="P295" s="1"/>
      <c r="Q295" s="1"/>
      <c r="R295" s="126"/>
      <c r="S295" s="1"/>
      <c r="T295" s="61"/>
      <c r="U295" s="1"/>
      <c r="V295" s="1"/>
      <c r="W295" s="1"/>
      <c r="X295" s="1"/>
      <c r="Y295" s="1"/>
      <c r="Z295" s="1"/>
    </row>
    <row r="296" ht="14.25" customHeight="1">
      <c r="A296" s="61"/>
      <c r="B296" s="1"/>
      <c r="C296" s="1"/>
      <c r="D296" s="21"/>
      <c r="E296" s="1"/>
      <c r="F296" s="1"/>
      <c r="G296" s="1"/>
      <c r="H296" s="1"/>
      <c r="I296" s="1"/>
      <c r="J296" s="1"/>
      <c r="K296" s="1"/>
      <c r="L296" s="1"/>
      <c r="M296" s="1"/>
      <c r="N296" s="1"/>
      <c r="O296" s="1"/>
      <c r="P296" s="1"/>
      <c r="Q296" s="1"/>
      <c r="R296" s="126"/>
      <c r="S296" s="1"/>
      <c r="T296" s="61"/>
      <c r="U296" s="1"/>
      <c r="V296" s="1"/>
      <c r="W296" s="1"/>
      <c r="X296" s="1"/>
      <c r="Y296" s="1"/>
      <c r="Z296" s="1"/>
    </row>
    <row r="297" ht="14.25" customHeight="1">
      <c r="A297" s="61"/>
      <c r="B297" s="1"/>
      <c r="C297" s="1"/>
      <c r="D297" s="21"/>
      <c r="E297" s="1"/>
      <c r="F297" s="1"/>
      <c r="G297" s="1"/>
      <c r="H297" s="1"/>
      <c r="I297" s="1"/>
      <c r="J297" s="1"/>
      <c r="K297" s="1"/>
      <c r="L297" s="1"/>
      <c r="M297" s="1"/>
      <c r="N297" s="1"/>
      <c r="O297" s="1"/>
      <c r="P297" s="1"/>
      <c r="Q297" s="1"/>
      <c r="R297" s="126"/>
      <c r="S297" s="1"/>
      <c r="T297" s="61"/>
      <c r="U297" s="1"/>
      <c r="V297" s="1"/>
      <c r="W297" s="1"/>
      <c r="X297" s="1"/>
      <c r="Y297" s="1"/>
      <c r="Z297" s="1"/>
    </row>
    <row r="298" ht="14.25" customHeight="1">
      <c r="A298" s="61"/>
      <c r="B298" s="1"/>
      <c r="C298" s="1"/>
      <c r="D298" s="21"/>
      <c r="E298" s="1"/>
      <c r="F298" s="1"/>
      <c r="G298" s="1"/>
      <c r="H298" s="1"/>
      <c r="I298" s="1"/>
      <c r="J298" s="1"/>
      <c r="K298" s="1"/>
      <c r="L298" s="1"/>
      <c r="M298" s="1"/>
      <c r="N298" s="1"/>
      <c r="O298" s="1"/>
      <c r="P298" s="1"/>
      <c r="Q298" s="1"/>
      <c r="R298" s="126"/>
      <c r="S298" s="1"/>
      <c r="T298" s="61"/>
      <c r="U298" s="1"/>
      <c r="V298" s="1"/>
      <c r="W298" s="1"/>
      <c r="X298" s="1"/>
      <c r="Y298" s="1"/>
      <c r="Z298" s="1"/>
    </row>
    <row r="299" ht="14.25" customHeight="1">
      <c r="A299" s="61"/>
      <c r="B299" s="1"/>
      <c r="C299" s="1"/>
      <c r="D299" s="21"/>
      <c r="E299" s="1"/>
      <c r="F299" s="1"/>
      <c r="G299" s="1"/>
      <c r="H299" s="1"/>
      <c r="I299" s="1"/>
      <c r="J299" s="1"/>
      <c r="K299" s="1"/>
      <c r="L299" s="1"/>
      <c r="M299" s="1"/>
      <c r="N299" s="1"/>
      <c r="O299" s="1"/>
      <c r="P299" s="1"/>
      <c r="Q299" s="1"/>
      <c r="R299" s="126"/>
      <c r="S299" s="1"/>
      <c r="T299" s="61"/>
      <c r="U299" s="1"/>
      <c r="V299" s="1"/>
      <c r="W299" s="1"/>
      <c r="X299" s="1"/>
      <c r="Y299" s="1"/>
      <c r="Z299" s="1"/>
    </row>
    <row r="300" ht="14.25" customHeight="1">
      <c r="A300" s="61"/>
      <c r="B300" s="1"/>
      <c r="C300" s="1"/>
      <c r="D300" s="21"/>
      <c r="E300" s="1"/>
      <c r="F300" s="1"/>
      <c r="G300" s="1"/>
      <c r="H300" s="1"/>
      <c r="I300" s="1"/>
      <c r="J300" s="1"/>
      <c r="K300" s="1"/>
      <c r="L300" s="1"/>
      <c r="M300" s="1"/>
      <c r="N300" s="1"/>
      <c r="O300" s="1"/>
      <c r="P300" s="1"/>
      <c r="Q300" s="1"/>
      <c r="R300" s="126"/>
      <c r="S300" s="1"/>
      <c r="T300" s="61"/>
      <c r="U300" s="1"/>
      <c r="V300" s="1"/>
      <c r="W300" s="1"/>
      <c r="X300" s="1"/>
      <c r="Y300" s="1"/>
      <c r="Z300" s="1"/>
    </row>
    <row r="301" ht="14.25" customHeight="1">
      <c r="A301" s="61"/>
      <c r="B301" s="1"/>
      <c r="C301" s="1"/>
      <c r="D301" s="21"/>
      <c r="E301" s="1"/>
      <c r="F301" s="1"/>
      <c r="G301" s="1"/>
      <c r="H301" s="1"/>
      <c r="I301" s="1"/>
      <c r="J301" s="1"/>
      <c r="K301" s="1"/>
      <c r="L301" s="1"/>
      <c r="M301" s="1"/>
      <c r="N301" s="1"/>
      <c r="O301" s="1"/>
      <c r="P301" s="1"/>
      <c r="Q301" s="1"/>
      <c r="R301" s="126"/>
      <c r="S301" s="1"/>
      <c r="T301" s="61"/>
      <c r="U301" s="1"/>
      <c r="V301" s="1"/>
      <c r="W301" s="1"/>
      <c r="X301" s="1"/>
      <c r="Y301" s="1"/>
      <c r="Z301" s="1"/>
    </row>
    <row r="302" ht="14.25" customHeight="1">
      <c r="A302" s="61"/>
      <c r="B302" s="1"/>
      <c r="C302" s="1"/>
      <c r="D302" s="21"/>
      <c r="E302" s="1"/>
      <c r="F302" s="1"/>
      <c r="G302" s="1"/>
      <c r="H302" s="1"/>
      <c r="I302" s="1"/>
      <c r="J302" s="1"/>
      <c r="K302" s="1"/>
      <c r="L302" s="1"/>
      <c r="M302" s="1"/>
      <c r="N302" s="1"/>
      <c r="O302" s="1"/>
      <c r="P302" s="1"/>
      <c r="Q302" s="1"/>
      <c r="R302" s="126"/>
      <c r="S302" s="1"/>
      <c r="T302" s="61"/>
      <c r="U302" s="1"/>
      <c r="V302" s="1"/>
      <c r="W302" s="1"/>
      <c r="X302" s="1"/>
      <c r="Y302" s="1"/>
      <c r="Z302" s="1"/>
    </row>
    <row r="303" ht="14.25" customHeight="1">
      <c r="A303" s="61"/>
      <c r="B303" s="1"/>
      <c r="C303" s="1"/>
      <c r="D303" s="21"/>
      <c r="E303" s="1"/>
      <c r="F303" s="1"/>
      <c r="G303" s="1"/>
      <c r="H303" s="1"/>
      <c r="I303" s="1"/>
      <c r="J303" s="1"/>
      <c r="K303" s="1"/>
      <c r="L303" s="1"/>
      <c r="M303" s="1"/>
      <c r="N303" s="1"/>
      <c r="O303" s="1"/>
      <c r="P303" s="1"/>
      <c r="Q303" s="1"/>
      <c r="R303" s="126"/>
      <c r="S303" s="1"/>
      <c r="T303" s="61"/>
      <c r="U303" s="1"/>
      <c r="V303" s="1"/>
      <c r="W303" s="1"/>
      <c r="X303" s="1"/>
      <c r="Y303" s="1"/>
      <c r="Z303" s="1"/>
    </row>
    <row r="304" ht="14.25" customHeight="1">
      <c r="A304" s="61"/>
      <c r="B304" s="1"/>
      <c r="C304" s="1"/>
      <c r="D304" s="21"/>
      <c r="E304" s="1"/>
      <c r="F304" s="1"/>
      <c r="G304" s="1"/>
      <c r="H304" s="1"/>
      <c r="I304" s="1"/>
      <c r="J304" s="1"/>
      <c r="K304" s="1"/>
      <c r="L304" s="1"/>
      <c r="M304" s="1"/>
      <c r="N304" s="1"/>
      <c r="O304" s="1"/>
      <c r="P304" s="1"/>
      <c r="Q304" s="1"/>
      <c r="R304" s="126"/>
      <c r="S304" s="1"/>
      <c r="T304" s="61"/>
      <c r="U304" s="1"/>
      <c r="V304" s="1"/>
      <c r="W304" s="1"/>
      <c r="X304" s="1"/>
      <c r="Y304" s="1"/>
      <c r="Z304" s="1"/>
    </row>
    <row r="305" ht="14.25" customHeight="1">
      <c r="A305" s="61"/>
      <c r="B305" s="1"/>
      <c r="C305" s="1"/>
      <c r="D305" s="21"/>
      <c r="E305" s="1"/>
      <c r="F305" s="1"/>
      <c r="G305" s="1"/>
      <c r="H305" s="1"/>
      <c r="I305" s="1"/>
      <c r="J305" s="1"/>
      <c r="K305" s="1"/>
      <c r="L305" s="1"/>
      <c r="M305" s="1"/>
      <c r="N305" s="1"/>
      <c r="O305" s="1"/>
      <c r="P305" s="1"/>
      <c r="Q305" s="1"/>
      <c r="R305" s="126"/>
      <c r="S305" s="1"/>
      <c r="T305" s="61"/>
      <c r="U305" s="1"/>
      <c r="V305" s="1"/>
      <c r="W305" s="1"/>
      <c r="X305" s="1"/>
      <c r="Y305" s="1"/>
      <c r="Z305" s="1"/>
    </row>
    <row r="306" ht="14.25" customHeight="1">
      <c r="A306" s="61"/>
      <c r="B306" s="1"/>
      <c r="C306" s="1"/>
      <c r="D306" s="21"/>
      <c r="E306" s="1"/>
      <c r="F306" s="1"/>
      <c r="G306" s="1"/>
      <c r="H306" s="1"/>
      <c r="I306" s="1"/>
      <c r="J306" s="1"/>
      <c r="K306" s="1"/>
      <c r="L306" s="1"/>
      <c r="M306" s="1"/>
      <c r="N306" s="1"/>
      <c r="O306" s="1"/>
      <c r="P306" s="1"/>
      <c r="Q306" s="1"/>
      <c r="R306" s="126"/>
      <c r="S306" s="1"/>
      <c r="T306" s="61"/>
      <c r="U306" s="1"/>
      <c r="V306" s="1"/>
      <c r="W306" s="1"/>
      <c r="X306" s="1"/>
      <c r="Y306" s="1"/>
      <c r="Z306" s="1"/>
    </row>
    <row r="307" ht="14.25" customHeight="1">
      <c r="A307" s="61"/>
      <c r="B307" s="1"/>
      <c r="C307" s="1"/>
      <c r="D307" s="21"/>
      <c r="E307" s="1"/>
      <c r="F307" s="1"/>
      <c r="G307" s="1"/>
      <c r="H307" s="1"/>
      <c r="I307" s="1"/>
      <c r="J307" s="1"/>
      <c r="K307" s="1"/>
      <c r="L307" s="1"/>
      <c r="M307" s="1"/>
      <c r="N307" s="1"/>
      <c r="O307" s="1"/>
      <c r="P307" s="1"/>
      <c r="Q307" s="1"/>
      <c r="R307" s="126"/>
      <c r="S307" s="1"/>
      <c r="T307" s="61"/>
      <c r="U307" s="1"/>
      <c r="V307" s="1"/>
      <c r="W307" s="1"/>
      <c r="X307" s="1"/>
      <c r="Y307" s="1"/>
      <c r="Z307" s="1"/>
    </row>
    <row r="308" ht="14.25" customHeight="1">
      <c r="A308" s="61"/>
      <c r="B308" s="1"/>
      <c r="C308" s="1"/>
      <c r="D308" s="21"/>
      <c r="E308" s="1"/>
      <c r="F308" s="1"/>
      <c r="G308" s="1"/>
      <c r="H308" s="1"/>
      <c r="I308" s="1"/>
      <c r="J308" s="1"/>
      <c r="K308" s="1"/>
      <c r="L308" s="1"/>
      <c r="M308" s="1"/>
      <c r="N308" s="1"/>
      <c r="O308" s="1"/>
      <c r="P308" s="1"/>
      <c r="Q308" s="1"/>
      <c r="R308" s="126"/>
      <c r="S308" s="1"/>
      <c r="T308" s="61"/>
      <c r="U308" s="1"/>
      <c r="V308" s="1"/>
      <c r="W308" s="1"/>
      <c r="X308" s="1"/>
      <c r="Y308" s="1"/>
      <c r="Z308" s="1"/>
    </row>
    <row r="309" ht="14.25" customHeight="1">
      <c r="A309" s="61"/>
      <c r="B309" s="1"/>
      <c r="C309" s="1"/>
      <c r="D309" s="21"/>
      <c r="E309" s="1"/>
      <c r="F309" s="1"/>
      <c r="G309" s="1"/>
      <c r="H309" s="1"/>
      <c r="I309" s="1"/>
      <c r="J309" s="1"/>
      <c r="K309" s="1"/>
      <c r="L309" s="1"/>
      <c r="M309" s="1"/>
      <c r="N309" s="1"/>
      <c r="O309" s="1"/>
      <c r="P309" s="1"/>
      <c r="Q309" s="1"/>
      <c r="R309" s="126"/>
      <c r="S309" s="1"/>
      <c r="T309" s="61"/>
      <c r="U309" s="1"/>
      <c r="V309" s="1"/>
      <c r="W309" s="1"/>
      <c r="X309" s="1"/>
      <c r="Y309" s="1"/>
      <c r="Z309" s="1"/>
    </row>
    <row r="310" ht="14.25" customHeight="1">
      <c r="A310" s="61"/>
      <c r="B310" s="1"/>
      <c r="C310" s="1"/>
      <c r="D310" s="21"/>
      <c r="E310" s="1"/>
      <c r="F310" s="1"/>
      <c r="G310" s="1"/>
      <c r="H310" s="1"/>
      <c r="I310" s="1"/>
      <c r="J310" s="1"/>
      <c r="K310" s="1"/>
      <c r="L310" s="1"/>
      <c r="M310" s="1"/>
      <c r="N310" s="1"/>
      <c r="O310" s="1"/>
      <c r="P310" s="1"/>
      <c r="Q310" s="1"/>
      <c r="R310" s="126"/>
      <c r="S310" s="1"/>
      <c r="T310" s="61"/>
      <c r="U310" s="1"/>
      <c r="V310" s="1"/>
      <c r="W310" s="1"/>
      <c r="X310" s="1"/>
      <c r="Y310" s="1"/>
      <c r="Z310" s="1"/>
    </row>
    <row r="311" ht="14.25" customHeight="1">
      <c r="A311" s="61"/>
      <c r="B311" s="1"/>
      <c r="C311" s="1"/>
      <c r="D311" s="21"/>
      <c r="E311" s="1"/>
      <c r="F311" s="1"/>
      <c r="G311" s="1"/>
      <c r="H311" s="1"/>
      <c r="I311" s="1"/>
      <c r="J311" s="1"/>
      <c r="K311" s="1"/>
      <c r="L311" s="1"/>
      <c r="M311" s="1"/>
      <c r="N311" s="1"/>
      <c r="O311" s="1"/>
      <c r="P311" s="1"/>
      <c r="Q311" s="1"/>
      <c r="R311" s="126"/>
      <c r="S311" s="1"/>
      <c r="T311" s="61"/>
      <c r="U311" s="1"/>
      <c r="V311" s="1"/>
      <c r="W311" s="1"/>
      <c r="X311" s="1"/>
      <c r="Y311" s="1"/>
      <c r="Z311" s="1"/>
    </row>
    <row r="312" ht="14.25" customHeight="1">
      <c r="A312" s="61"/>
      <c r="B312" s="1"/>
      <c r="C312" s="1"/>
      <c r="D312" s="21"/>
      <c r="E312" s="1"/>
      <c r="F312" s="1"/>
      <c r="G312" s="1"/>
      <c r="H312" s="1"/>
      <c r="I312" s="1"/>
      <c r="J312" s="1"/>
      <c r="K312" s="1"/>
      <c r="L312" s="1"/>
      <c r="M312" s="1"/>
      <c r="N312" s="1"/>
      <c r="O312" s="1"/>
      <c r="P312" s="1"/>
      <c r="Q312" s="1"/>
      <c r="R312" s="126"/>
      <c r="S312" s="1"/>
      <c r="T312" s="61"/>
      <c r="U312" s="1"/>
      <c r="V312" s="1"/>
      <c r="W312" s="1"/>
      <c r="X312" s="1"/>
      <c r="Y312" s="1"/>
      <c r="Z312" s="1"/>
    </row>
    <row r="313" ht="14.25" customHeight="1">
      <c r="A313" s="61"/>
      <c r="B313" s="1"/>
      <c r="C313" s="1"/>
      <c r="D313" s="21"/>
      <c r="E313" s="1"/>
      <c r="F313" s="1"/>
      <c r="G313" s="1"/>
      <c r="H313" s="1"/>
      <c r="I313" s="1"/>
      <c r="J313" s="1"/>
      <c r="K313" s="1"/>
      <c r="L313" s="1"/>
      <c r="M313" s="1"/>
      <c r="N313" s="1"/>
      <c r="O313" s="1"/>
      <c r="P313" s="1"/>
      <c r="Q313" s="1"/>
      <c r="R313" s="126"/>
      <c r="S313" s="1"/>
      <c r="T313" s="61"/>
      <c r="U313" s="1"/>
      <c r="V313" s="1"/>
      <c r="W313" s="1"/>
      <c r="X313" s="1"/>
      <c r="Y313" s="1"/>
      <c r="Z313" s="1"/>
    </row>
    <row r="314" ht="14.25" customHeight="1">
      <c r="A314" s="61"/>
      <c r="B314" s="1"/>
      <c r="C314" s="1"/>
      <c r="D314" s="21"/>
      <c r="E314" s="1"/>
      <c r="F314" s="1"/>
      <c r="G314" s="1"/>
      <c r="H314" s="1"/>
      <c r="I314" s="1"/>
      <c r="J314" s="1"/>
      <c r="K314" s="1"/>
      <c r="L314" s="1"/>
      <c r="M314" s="1"/>
      <c r="N314" s="1"/>
      <c r="O314" s="1"/>
      <c r="P314" s="1"/>
      <c r="Q314" s="1"/>
      <c r="R314" s="126"/>
      <c r="S314" s="1"/>
      <c r="T314" s="61"/>
      <c r="U314" s="1"/>
      <c r="V314" s="1"/>
      <c r="W314" s="1"/>
      <c r="X314" s="1"/>
      <c r="Y314" s="1"/>
      <c r="Z314" s="1"/>
    </row>
    <row r="315" ht="14.25" customHeight="1">
      <c r="A315" s="61"/>
      <c r="B315" s="1"/>
      <c r="C315" s="1"/>
      <c r="D315" s="21"/>
      <c r="E315" s="1"/>
      <c r="F315" s="1"/>
      <c r="G315" s="1"/>
      <c r="H315" s="1"/>
      <c r="I315" s="1"/>
      <c r="J315" s="1"/>
      <c r="K315" s="1"/>
      <c r="L315" s="1"/>
      <c r="M315" s="1"/>
      <c r="N315" s="1"/>
      <c r="O315" s="1"/>
      <c r="P315" s="1"/>
      <c r="Q315" s="1"/>
      <c r="R315" s="126"/>
      <c r="S315" s="1"/>
      <c r="T315" s="61"/>
      <c r="U315" s="1"/>
      <c r="V315" s="1"/>
      <c r="W315" s="1"/>
      <c r="X315" s="1"/>
      <c r="Y315" s="1"/>
      <c r="Z315" s="1"/>
    </row>
    <row r="316" ht="14.25" customHeight="1">
      <c r="A316" s="61"/>
      <c r="B316" s="1"/>
      <c r="C316" s="1"/>
      <c r="D316" s="21"/>
      <c r="E316" s="1"/>
      <c r="F316" s="1"/>
      <c r="G316" s="1"/>
      <c r="H316" s="1"/>
      <c r="I316" s="1"/>
      <c r="J316" s="1"/>
      <c r="K316" s="1"/>
      <c r="L316" s="1"/>
      <c r="M316" s="1"/>
      <c r="N316" s="1"/>
      <c r="O316" s="1"/>
      <c r="P316" s="1"/>
      <c r="Q316" s="1"/>
      <c r="R316" s="126"/>
      <c r="S316" s="1"/>
      <c r="T316" s="61"/>
      <c r="U316" s="1"/>
      <c r="V316" s="1"/>
      <c r="W316" s="1"/>
      <c r="X316" s="1"/>
      <c r="Y316" s="1"/>
      <c r="Z316" s="1"/>
    </row>
    <row r="317" ht="14.25" customHeight="1">
      <c r="A317" s="61"/>
      <c r="B317" s="1"/>
      <c r="C317" s="1"/>
      <c r="D317" s="21"/>
      <c r="E317" s="1"/>
      <c r="F317" s="1"/>
      <c r="G317" s="1"/>
      <c r="H317" s="1"/>
      <c r="I317" s="1"/>
      <c r="J317" s="1"/>
      <c r="K317" s="1"/>
      <c r="L317" s="1"/>
      <c r="M317" s="1"/>
      <c r="N317" s="1"/>
      <c r="O317" s="1"/>
      <c r="P317" s="1"/>
      <c r="Q317" s="1"/>
      <c r="R317" s="126"/>
      <c r="S317" s="1"/>
      <c r="T317" s="61"/>
      <c r="U317" s="1"/>
      <c r="V317" s="1"/>
      <c r="W317" s="1"/>
      <c r="X317" s="1"/>
      <c r="Y317" s="1"/>
      <c r="Z317" s="1"/>
    </row>
    <row r="318" ht="14.25" customHeight="1">
      <c r="A318" s="61"/>
      <c r="B318" s="1"/>
      <c r="C318" s="1"/>
      <c r="D318" s="21"/>
      <c r="E318" s="1"/>
      <c r="F318" s="1"/>
      <c r="G318" s="1"/>
      <c r="H318" s="1"/>
      <c r="I318" s="1"/>
      <c r="J318" s="1"/>
      <c r="K318" s="1"/>
      <c r="L318" s="1"/>
      <c r="M318" s="1"/>
      <c r="N318" s="1"/>
      <c r="O318" s="1"/>
      <c r="P318" s="1"/>
      <c r="Q318" s="1"/>
      <c r="R318" s="126"/>
      <c r="S318" s="1"/>
      <c r="T318" s="61"/>
      <c r="U318" s="1"/>
      <c r="V318" s="1"/>
      <c r="W318" s="1"/>
      <c r="X318" s="1"/>
      <c r="Y318" s="1"/>
      <c r="Z318" s="1"/>
    </row>
    <row r="319" ht="14.25" customHeight="1">
      <c r="A319" s="61"/>
      <c r="B319" s="1"/>
      <c r="C319" s="1"/>
      <c r="D319" s="21"/>
      <c r="E319" s="1"/>
      <c r="F319" s="1"/>
      <c r="G319" s="1"/>
      <c r="H319" s="1"/>
      <c r="I319" s="1"/>
      <c r="J319" s="1"/>
      <c r="K319" s="1"/>
      <c r="L319" s="1"/>
      <c r="M319" s="1"/>
      <c r="N319" s="1"/>
      <c r="O319" s="1"/>
      <c r="P319" s="1"/>
      <c r="Q319" s="1"/>
      <c r="R319" s="126"/>
      <c r="S319" s="1"/>
      <c r="T319" s="61"/>
      <c r="U319" s="1"/>
      <c r="V319" s="1"/>
      <c r="W319" s="1"/>
      <c r="X319" s="1"/>
      <c r="Y319" s="1"/>
      <c r="Z319" s="1"/>
    </row>
    <row r="320" ht="14.25" customHeight="1">
      <c r="A320" s="61"/>
      <c r="B320" s="1"/>
      <c r="C320" s="1"/>
      <c r="D320" s="21"/>
      <c r="E320" s="1"/>
      <c r="F320" s="1"/>
      <c r="G320" s="1"/>
      <c r="H320" s="1"/>
      <c r="I320" s="1"/>
      <c r="J320" s="1"/>
      <c r="K320" s="1"/>
      <c r="L320" s="1"/>
      <c r="M320" s="1"/>
      <c r="N320" s="1"/>
      <c r="O320" s="1"/>
      <c r="P320" s="1"/>
      <c r="Q320" s="1"/>
      <c r="R320" s="126"/>
      <c r="S320" s="1"/>
      <c r="T320" s="61"/>
      <c r="U320" s="1"/>
      <c r="V320" s="1"/>
      <c r="W320" s="1"/>
      <c r="X320" s="1"/>
      <c r="Y320" s="1"/>
      <c r="Z320" s="1"/>
    </row>
    <row r="321" ht="14.25" customHeight="1">
      <c r="A321" s="61"/>
      <c r="B321" s="1"/>
      <c r="C321" s="1"/>
      <c r="D321" s="21"/>
      <c r="E321" s="1"/>
      <c r="F321" s="1"/>
      <c r="G321" s="1"/>
      <c r="H321" s="1"/>
      <c r="I321" s="1"/>
      <c r="J321" s="1"/>
      <c r="K321" s="1"/>
      <c r="L321" s="1"/>
      <c r="M321" s="1"/>
      <c r="N321" s="1"/>
      <c r="O321" s="1"/>
      <c r="P321" s="1"/>
      <c r="Q321" s="1"/>
      <c r="R321" s="126"/>
      <c r="S321" s="1"/>
      <c r="T321" s="61"/>
      <c r="U321" s="1"/>
      <c r="V321" s="1"/>
      <c r="W321" s="1"/>
      <c r="X321" s="1"/>
      <c r="Y321" s="1"/>
      <c r="Z321" s="1"/>
    </row>
    <row r="322" ht="14.25" customHeight="1">
      <c r="A322" s="61"/>
      <c r="B322" s="1"/>
      <c r="C322" s="1"/>
      <c r="D322" s="21"/>
      <c r="E322" s="1"/>
      <c r="F322" s="1"/>
      <c r="G322" s="1"/>
      <c r="H322" s="1"/>
      <c r="I322" s="1"/>
      <c r="J322" s="1"/>
      <c r="K322" s="1"/>
      <c r="L322" s="1"/>
      <c r="M322" s="1"/>
      <c r="N322" s="1"/>
      <c r="O322" s="1"/>
      <c r="P322" s="1"/>
      <c r="Q322" s="1"/>
      <c r="R322" s="126"/>
      <c r="S322" s="1"/>
      <c r="T322" s="61"/>
      <c r="U322" s="1"/>
      <c r="V322" s="1"/>
      <c r="W322" s="1"/>
      <c r="X322" s="1"/>
      <c r="Y322" s="1"/>
      <c r="Z322" s="1"/>
    </row>
    <row r="323" ht="14.25" customHeight="1">
      <c r="A323" s="61"/>
      <c r="B323" s="1"/>
      <c r="C323" s="1"/>
      <c r="D323" s="21"/>
      <c r="E323" s="1"/>
      <c r="F323" s="1"/>
      <c r="G323" s="1"/>
      <c r="H323" s="1"/>
      <c r="I323" s="1"/>
      <c r="J323" s="1"/>
      <c r="K323" s="1"/>
      <c r="L323" s="1"/>
      <c r="M323" s="1"/>
      <c r="N323" s="1"/>
      <c r="O323" s="1"/>
      <c r="P323" s="1"/>
      <c r="Q323" s="1"/>
      <c r="R323" s="126"/>
      <c r="S323" s="1"/>
      <c r="T323" s="61"/>
      <c r="U323" s="1"/>
      <c r="V323" s="1"/>
      <c r="W323" s="1"/>
      <c r="X323" s="1"/>
      <c r="Y323" s="1"/>
      <c r="Z323" s="1"/>
    </row>
    <row r="324" ht="14.25" customHeight="1">
      <c r="A324" s="61"/>
      <c r="B324" s="1"/>
      <c r="C324" s="1"/>
      <c r="D324" s="21"/>
      <c r="E324" s="1"/>
      <c r="F324" s="1"/>
      <c r="G324" s="1"/>
      <c r="H324" s="1"/>
      <c r="I324" s="1"/>
      <c r="J324" s="1"/>
      <c r="K324" s="1"/>
      <c r="L324" s="1"/>
      <c r="M324" s="1"/>
      <c r="N324" s="1"/>
      <c r="O324" s="1"/>
      <c r="P324" s="1"/>
      <c r="Q324" s="1"/>
      <c r="R324" s="126"/>
      <c r="S324" s="1"/>
      <c r="T324" s="61"/>
      <c r="U324" s="1"/>
      <c r="V324" s="1"/>
      <c r="W324" s="1"/>
      <c r="X324" s="1"/>
      <c r="Y324" s="1"/>
      <c r="Z324" s="1"/>
    </row>
    <row r="325" ht="14.25" customHeight="1">
      <c r="A325" s="61"/>
      <c r="B325" s="1"/>
      <c r="C325" s="1"/>
      <c r="D325" s="21"/>
      <c r="E325" s="1"/>
      <c r="F325" s="1"/>
      <c r="G325" s="1"/>
      <c r="H325" s="1"/>
      <c r="I325" s="1"/>
      <c r="J325" s="1"/>
      <c r="K325" s="1"/>
      <c r="L325" s="1"/>
      <c r="M325" s="1"/>
      <c r="N325" s="1"/>
      <c r="O325" s="1"/>
      <c r="P325" s="1"/>
      <c r="Q325" s="1"/>
      <c r="R325" s="126"/>
      <c r="S325" s="1"/>
      <c r="T325" s="61"/>
      <c r="U325" s="1"/>
      <c r="V325" s="1"/>
      <c r="W325" s="1"/>
      <c r="X325" s="1"/>
      <c r="Y325" s="1"/>
      <c r="Z325" s="1"/>
    </row>
    <row r="326" ht="14.25" customHeight="1">
      <c r="A326" s="61"/>
      <c r="B326" s="1"/>
      <c r="C326" s="1"/>
      <c r="D326" s="21"/>
      <c r="E326" s="1"/>
      <c r="F326" s="1"/>
      <c r="G326" s="1"/>
      <c r="H326" s="1"/>
      <c r="I326" s="1"/>
      <c r="J326" s="1"/>
      <c r="K326" s="1"/>
      <c r="L326" s="1"/>
      <c r="M326" s="1"/>
      <c r="N326" s="1"/>
      <c r="O326" s="1"/>
      <c r="P326" s="1"/>
      <c r="Q326" s="1"/>
      <c r="R326" s="126"/>
      <c r="S326" s="1"/>
      <c r="T326" s="61"/>
      <c r="U326" s="1"/>
      <c r="V326" s="1"/>
      <c r="W326" s="1"/>
      <c r="X326" s="1"/>
      <c r="Y326" s="1"/>
      <c r="Z326" s="1"/>
    </row>
    <row r="327" ht="14.25" customHeight="1">
      <c r="A327" s="61"/>
      <c r="B327" s="1"/>
      <c r="C327" s="1"/>
      <c r="D327" s="21"/>
      <c r="E327" s="1"/>
      <c r="F327" s="1"/>
      <c r="G327" s="1"/>
      <c r="H327" s="1"/>
      <c r="I327" s="1"/>
      <c r="J327" s="1"/>
      <c r="K327" s="1"/>
      <c r="L327" s="1"/>
      <c r="M327" s="1"/>
      <c r="N327" s="1"/>
      <c r="O327" s="1"/>
      <c r="P327" s="1"/>
      <c r="Q327" s="1"/>
      <c r="R327" s="126"/>
      <c r="S327" s="1"/>
      <c r="T327" s="61"/>
      <c r="U327" s="1"/>
      <c r="V327" s="1"/>
      <c r="W327" s="1"/>
      <c r="X327" s="1"/>
      <c r="Y327" s="1"/>
      <c r="Z327" s="1"/>
    </row>
    <row r="328" ht="14.25" customHeight="1">
      <c r="A328" s="61"/>
      <c r="B328" s="1"/>
      <c r="C328" s="1"/>
      <c r="D328" s="21"/>
      <c r="E328" s="1"/>
      <c r="F328" s="1"/>
      <c r="G328" s="1"/>
      <c r="H328" s="1"/>
      <c r="I328" s="1"/>
      <c r="J328" s="1"/>
      <c r="K328" s="1"/>
      <c r="L328" s="1"/>
      <c r="M328" s="1"/>
      <c r="N328" s="1"/>
      <c r="O328" s="1"/>
      <c r="P328" s="1"/>
      <c r="Q328" s="1"/>
      <c r="R328" s="126"/>
      <c r="S328" s="1"/>
      <c r="T328" s="61"/>
      <c r="U328" s="1"/>
      <c r="V328" s="1"/>
      <c r="W328" s="1"/>
      <c r="X328" s="1"/>
      <c r="Y328" s="1"/>
      <c r="Z328" s="1"/>
    </row>
    <row r="329" ht="14.25" customHeight="1">
      <c r="A329" s="61"/>
      <c r="B329" s="1"/>
      <c r="C329" s="1"/>
      <c r="D329" s="21"/>
      <c r="E329" s="1"/>
      <c r="F329" s="1"/>
      <c r="G329" s="1"/>
      <c r="H329" s="1"/>
      <c r="I329" s="1"/>
      <c r="J329" s="1"/>
      <c r="K329" s="1"/>
      <c r="L329" s="1"/>
      <c r="M329" s="1"/>
      <c r="N329" s="1"/>
      <c r="O329" s="1"/>
      <c r="P329" s="1"/>
      <c r="Q329" s="1"/>
      <c r="R329" s="126"/>
      <c r="S329" s="1"/>
      <c r="T329" s="61"/>
      <c r="U329" s="1"/>
      <c r="V329" s="1"/>
      <c r="W329" s="1"/>
      <c r="X329" s="1"/>
      <c r="Y329" s="1"/>
      <c r="Z329" s="1"/>
    </row>
    <row r="330" ht="14.25" customHeight="1">
      <c r="A330" s="61"/>
      <c r="B330" s="1"/>
      <c r="C330" s="1"/>
      <c r="D330" s="21"/>
      <c r="E330" s="1"/>
      <c r="F330" s="1"/>
      <c r="G330" s="1"/>
      <c r="H330" s="1"/>
      <c r="I330" s="1"/>
      <c r="J330" s="1"/>
      <c r="K330" s="1"/>
      <c r="L330" s="1"/>
      <c r="M330" s="1"/>
      <c r="N330" s="1"/>
      <c r="O330" s="1"/>
      <c r="P330" s="1"/>
      <c r="Q330" s="1"/>
      <c r="R330" s="126"/>
      <c r="S330" s="1"/>
      <c r="T330" s="61"/>
      <c r="U330" s="1"/>
      <c r="V330" s="1"/>
      <c r="W330" s="1"/>
      <c r="X330" s="1"/>
      <c r="Y330" s="1"/>
      <c r="Z330" s="1"/>
    </row>
    <row r="331" ht="14.25" customHeight="1">
      <c r="A331" s="61"/>
      <c r="B331" s="1"/>
      <c r="C331" s="1"/>
      <c r="D331" s="21"/>
      <c r="E331" s="1"/>
      <c r="F331" s="1"/>
      <c r="G331" s="1"/>
      <c r="H331" s="1"/>
      <c r="I331" s="1"/>
      <c r="J331" s="1"/>
      <c r="K331" s="1"/>
      <c r="L331" s="1"/>
      <c r="M331" s="1"/>
      <c r="N331" s="1"/>
      <c r="O331" s="1"/>
      <c r="P331" s="1"/>
      <c r="Q331" s="1"/>
      <c r="R331" s="126"/>
      <c r="S331" s="1"/>
      <c r="T331" s="61"/>
      <c r="U331" s="1"/>
      <c r="V331" s="1"/>
      <c r="W331" s="1"/>
      <c r="X331" s="1"/>
      <c r="Y331" s="1"/>
      <c r="Z331" s="1"/>
    </row>
    <row r="332" ht="14.25" customHeight="1">
      <c r="A332" s="61"/>
      <c r="B332" s="1"/>
      <c r="C332" s="1"/>
      <c r="D332" s="21"/>
      <c r="E332" s="1"/>
      <c r="F332" s="1"/>
      <c r="G332" s="1"/>
      <c r="H332" s="1"/>
      <c r="I332" s="1"/>
      <c r="J332" s="1"/>
      <c r="K332" s="1"/>
      <c r="L332" s="1"/>
      <c r="M332" s="1"/>
      <c r="N332" s="1"/>
      <c r="O332" s="1"/>
      <c r="P332" s="1"/>
      <c r="Q332" s="1"/>
      <c r="R332" s="126"/>
      <c r="S332" s="1"/>
      <c r="T332" s="61"/>
      <c r="U332" s="1"/>
      <c r="V332" s="1"/>
      <c r="W332" s="1"/>
      <c r="X332" s="1"/>
      <c r="Y332" s="1"/>
      <c r="Z332" s="1"/>
    </row>
    <row r="333" ht="14.25" customHeight="1">
      <c r="A333" s="61"/>
      <c r="B333" s="1"/>
      <c r="C333" s="1"/>
      <c r="D333" s="21"/>
      <c r="E333" s="1"/>
      <c r="F333" s="1"/>
      <c r="G333" s="1"/>
      <c r="H333" s="1"/>
      <c r="I333" s="1"/>
      <c r="J333" s="1"/>
      <c r="K333" s="1"/>
      <c r="L333" s="1"/>
      <c r="M333" s="1"/>
      <c r="N333" s="1"/>
      <c r="O333" s="1"/>
      <c r="P333" s="1"/>
      <c r="Q333" s="1"/>
      <c r="R333" s="126"/>
      <c r="S333" s="1"/>
      <c r="T333" s="61"/>
      <c r="U333" s="1"/>
      <c r="V333" s="1"/>
      <c r="W333" s="1"/>
      <c r="X333" s="1"/>
      <c r="Y333" s="1"/>
      <c r="Z333" s="1"/>
    </row>
    <row r="334" ht="14.25" customHeight="1">
      <c r="A334" s="61"/>
      <c r="B334" s="1"/>
      <c r="C334" s="1"/>
      <c r="D334" s="21"/>
      <c r="E334" s="1"/>
      <c r="F334" s="1"/>
      <c r="G334" s="1"/>
      <c r="H334" s="1"/>
      <c r="I334" s="1"/>
      <c r="J334" s="1"/>
      <c r="K334" s="1"/>
      <c r="L334" s="1"/>
      <c r="M334" s="1"/>
      <c r="N334" s="1"/>
      <c r="O334" s="1"/>
      <c r="P334" s="1"/>
      <c r="Q334" s="1"/>
      <c r="R334" s="126"/>
      <c r="S334" s="1"/>
      <c r="T334" s="61"/>
      <c r="U334" s="1"/>
      <c r="V334" s="1"/>
      <c r="W334" s="1"/>
      <c r="X334" s="1"/>
      <c r="Y334" s="1"/>
      <c r="Z334" s="1"/>
    </row>
    <row r="335" ht="14.25" customHeight="1">
      <c r="A335" s="61"/>
      <c r="B335" s="1"/>
      <c r="C335" s="1"/>
      <c r="D335" s="21"/>
      <c r="E335" s="1"/>
      <c r="F335" s="1"/>
      <c r="G335" s="1"/>
      <c r="H335" s="1"/>
      <c r="I335" s="1"/>
      <c r="J335" s="1"/>
      <c r="K335" s="1"/>
      <c r="L335" s="1"/>
      <c r="M335" s="1"/>
      <c r="N335" s="1"/>
      <c r="O335" s="1"/>
      <c r="P335" s="1"/>
      <c r="Q335" s="1"/>
      <c r="R335" s="126"/>
      <c r="S335" s="1"/>
      <c r="T335" s="61"/>
      <c r="U335" s="1"/>
      <c r="V335" s="1"/>
      <c r="W335" s="1"/>
      <c r="X335" s="1"/>
      <c r="Y335" s="1"/>
      <c r="Z335" s="1"/>
    </row>
    <row r="336" ht="14.25" customHeight="1">
      <c r="A336" s="61"/>
      <c r="B336" s="1"/>
      <c r="C336" s="1"/>
      <c r="D336" s="21"/>
      <c r="E336" s="1"/>
      <c r="F336" s="1"/>
      <c r="G336" s="1"/>
      <c r="H336" s="1"/>
      <c r="I336" s="1"/>
      <c r="J336" s="1"/>
      <c r="K336" s="1"/>
      <c r="L336" s="1"/>
      <c r="M336" s="1"/>
      <c r="N336" s="1"/>
      <c r="O336" s="1"/>
      <c r="P336" s="1"/>
      <c r="Q336" s="1"/>
      <c r="R336" s="126"/>
      <c r="S336" s="1"/>
      <c r="T336" s="61"/>
      <c r="U336" s="1"/>
      <c r="V336" s="1"/>
      <c r="W336" s="1"/>
      <c r="X336" s="1"/>
      <c r="Y336" s="1"/>
      <c r="Z336" s="1"/>
    </row>
    <row r="337" ht="14.25" customHeight="1">
      <c r="A337" s="61"/>
      <c r="B337" s="1"/>
      <c r="C337" s="1"/>
      <c r="D337" s="21"/>
      <c r="E337" s="1"/>
      <c r="F337" s="1"/>
      <c r="G337" s="1"/>
      <c r="H337" s="1"/>
      <c r="I337" s="1"/>
      <c r="J337" s="1"/>
      <c r="K337" s="1"/>
      <c r="L337" s="1"/>
      <c r="M337" s="1"/>
      <c r="N337" s="1"/>
      <c r="O337" s="1"/>
      <c r="P337" s="1"/>
      <c r="Q337" s="1"/>
      <c r="R337" s="126"/>
      <c r="S337" s="1"/>
      <c r="T337" s="61"/>
      <c r="U337" s="1"/>
      <c r="V337" s="1"/>
      <c r="W337" s="1"/>
      <c r="X337" s="1"/>
      <c r="Y337" s="1"/>
      <c r="Z337" s="1"/>
    </row>
    <row r="338" ht="14.25" customHeight="1">
      <c r="A338" s="61"/>
      <c r="B338" s="1"/>
      <c r="C338" s="1"/>
      <c r="D338" s="21"/>
      <c r="E338" s="1"/>
      <c r="F338" s="1"/>
      <c r="G338" s="1"/>
      <c r="H338" s="1"/>
      <c r="I338" s="1"/>
      <c r="J338" s="1"/>
      <c r="K338" s="1"/>
      <c r="L338" s="1"/>
      <c r="M338" s="1"/>
      <c r="N338" s="1"/>
      <c r="O338" s="1"/>
      <c r="P338" s="1"/>
      <c r="Q338" s="1"/>
      <c r="R338" s="126"/>
      <c r="S338" s="1"/>
      <c r="T338" s="61"/>
      <c r="U338" s="1"/>
      <c r="V338" s="1"/>
      <c r="W338" s="1"/>
      <c r="X338" s="1"/>
      <c r="Y338" s="1"/>
      <c r="Z338" s="1"/>
    </row>
    <row r="339" ht="14.25" customHeight="1">
      <c r="A339" s="61"/>
      <c r="B339" s="1"/>
      <c r="C339" s="1"/>
      <c r="D339" s="21"/>
      <c r="E339" s="1"/>
      <c r="F339" s="1"/>
      <c r="G339" s="1"/>
      <c r="H339" s="1"/>
      <c r="I339" s="1"/>
      <c r="J339" s="1"/>
      <c r="K339" s="1"/>
      <c r="L339" s="1"/>
      <c r="M339" s="1"/>
      <c r="N339" s="1"/>
      <c r="O339" s="1"/>
      <c r="P339" s="1"/>
      <c r="Q339" s="1"/>
      <c r="R339" s="126"/>
      <c r="S339" s="1"/>
      <c r="T339" s="61"/>
      <c r="U339" s="1"/>
      <c r="V339" s="1"/>
      <c r="W339" s="1"/>
      <c r="X339" s="1"/>
      <c r="Y339" s="1"/>
      <c r="Z339" s="1"/>
    </row>
    <row r="340" ht="14.25" customHeight="1">
      <c r="A340" s="61"/>
      <c r="B340" s="1"/>
      <c r="C340" s="1"/>
      <c r="D340" s="21"/>
      <c r="E340" s="1"/>
      <c r="F340" s="1"/>
      <c r="G340" s="1"/>
      <c r="H340" s="1"/>
      <c r="I340" s="1"/>
      <c r="J340" s="1"/>
      <c r="K340" s="1"/>
      <c r="L340" s="1"/>
      <c r="M340" s="1"/>
      <c r="N340" s="1"/>
      <c r="O340" s="1"/>
      <c r="P340" s="1"/>
      <c r="Q340" s="1"/>
      <c r="R340" s="126"/>
      <c r="S340" s="1"/>
      <c r="T340" s="61"/>
      <c r="U340" s="1"/>
      <c r="V340" s="1"/>
      <c r="W340" s="1"/>
      <c r="X340" s="1"/>
      <c r="Y340" s="1"/>
      <c r="Z340" s="1"/>
    </row>
    <row r="341" ht="14.25" customHeight="1">
      <c r="A341" s="61"/>
      <c r="B341" s="1"/>
      <c r="C341" s="1"/>
      <c r="D341" s="21"/>
      <c r="E341" s="1"/>
      <c r="F341" s="1"/>
      <c r="G341" s="1"/>
      <c r="H341" s="1"/>
      <c r="I341" s="1"/>
      <c r="J341" s="1"/>
      <c r="K341" s="1"/>
      <c r="L341" s="1"/>
      <c r="M341" s="1"/>
      <c r="N341" s="1"/>
      <c r="O341" s="1"/>
      <c r="P341" s="1"/>
      <c r="Q341" s="1"/>
      <c r="R341" s="126"/>
      <c r="S341" s="1"/>
      <c r="T341" s="61"/>
      <c r="U341" s="1"/>
      <c r="V341" s="1"/>
      <c r="W341" s="1"/>
      <c r="X341" s="1"/>
      <c r="Y341" s="1"/>
      <c r="Z341" s="1"/>
    </row>
    <row r="342" ht="14.25" customHeight="1">
      <c r="A342" s="61"/>
      <c r="B342" s="1"/>
      <c r="C342" s="1"/>
      <c r="D342" s="21"/>
      <c r="E342" s="1"/>
      <c r="F342" s="1"/>
      <c r="G342" s="1"/>
      <c r="H342" s="1"/>
      <c r="I342" s="1"/>
      <c r="J342" s="1"/>
      <c r="K342" s="1"/>
      <c r="L342" s="1"/>
      <c r="M342" s="1"/>
      <c r="N342" s="1"/>
      <c r="O342" s="1"/>
      <c r="P342" s="1"/>
      <c r="Q342" s="1"/>
      <c r="R342" s="126"/>
      <c r="S342" s="1"/>
      <c r="T342" s="61"/>
      <c r="U342" s="1"/>
      <c r="V342" s="1"/>
      <c r="W342" s="1"/>
      <c r="X342" s="1"/>
      <c r="Y342" s="1"/>
      <c r="Z342" s="1"/>
    </row>
    <row r="343" ht="14.25" customHeight="1">
      <c r="A343" s="61"/>
      <c r="B343" s="1"/>
      <c r="C343" s="1"/>
      <c r="D343" s="21"/>
      <c r="E343" s="1"/>
      <c r="F343" s="1"/>
      <c r="G343" s="1"/>
      <c r="H343" s="1"/>
      <c r="I343" s="1"/>
      <c r="J343" s="1"/>
      <c r="K343" s="1"/>
      <c r="L343" s="1"/>
      <c r="M343" s="1"/>
      <c r="N343" s="1"/>
      <c r="O343" s="1"/>
      <c r="P343" s="1"/>
      <c r="Q343" s="1"/>
      <c r="R343" s="126"/>
      <c r="S343" s="1"/>
      <c r="T343" s="61"/>
      <c r="U343" s="1"/>
      <c r="V343" s="1"/>
      <c r="W343" s="1"/>
      <c r="X343" s="1"/>
      <c r="Y343" s="1"/>
      <c r="Z343" s="1"/>
    </row>
    <row r="344" ht="14.25" customHeight="1">
      <c r="A344" s="61"/>
      <c r="B344" s="1"/>
      <c r="C344" s="1"/>
      <c r="D344" s="21"/>
      <c r="E344" s="1"/>
      <c r="F344" s="1"/>
      <c r="G344" s="1"/>
      <c r="H344" s="1"/>
      <c r="I344" s="1"/>
      <c r="J344" s="1"/>
      <c r="K344" s="1"/>
      <c r="L344" s="1"/>
      <c r="M344" s="1"/>
      <c r="N344" s="1"/>
      <c r="O344" s="1"/>
      <c r="P344" s="1"/>
      <c r="Q344" s="1"/>
      <c r="R344" s="126"/>
      <c r="S344" s="1"/>
      <c r="T344" s="61"/>
      <c r="U344" s="1"/>
      <c r="V344" s="1"/>
      <c r="W344" s="1"/>
      <c r="X344" s="1"/>
      <c r="Y344" s="1"/>
      <c r="Z344" s="1"/>
    </row>
    <row r="345" ht="14.25" customHeight="1">
      <c r="A345" s="61"/>
      <c r="B345" s="1"/>
      <c r="C345" s="1"/>
      <c r="D345" s="21"/>
      <c r="E345" s="1"/>
      <c r="F345" s="1"/>
      <c r="G345" s="1"/>
      <c r="H345" s="1"/>
      <c r="I345" s="1"/>
      <c r="J345" s="1"/>
      <c r="K345" s="1"/>
      <c r="L345" s="1"/>
      <c r="M345" s="1"/>
      <c r="N345" s="1"/>
      <c r="O345" s="1"/>
      <c r="P345" s="1"/>
      <c r="Q345" s="1"/>
      <c r="R345" s="126"/>
      <c r="S345" s="1"/>
      <c r="T345" s="61"/>
      <c r="U345" s="1"/>
      <c r="V345" s="1"/>
      <c r="W345" s="1"/>
      <c r="X345" s="1"/>
      <c r="Y345" s="1"/>
      <c r="Z345" s="1"/>
    </row>
    <row r="346" ht="14.25" customHeight="1">
      <c r="A346" s="61"/>
      <c r="B346" s="1"/>
      <c r="C346" s="1"/>
      <c r="D346" s="21"/>
      <c r="E346" s="1"/>
      <c r="F346" s="1"/>
      <c r="G346" s="1"/>
      <c r="H346" s="1"/>
      <c r="I346" s="1"/>
      <c r="J346" s="1"/>
      <c r="K346" s="1"/>
      <c r="L346" s="1"/>
      <c r="M346" s="1"/>
      <c r="N346" s="1"/>
      <c r="O346" s="1"/>
      <c r="P346" s="1"/>
      <c r="Q346" s="1"/>
      <c r="R346" s="126"/>
      <c r="S346" s="1"/>
      <c r="T346" s="61"/>
      <c r="U346" s="1"/>
      <c r="V346" s="1"/>
      <c r="W346" s="1"/>
      <c r="X346" s="1"/>
      <c r="Y346" s="1"/>
      <c r="Z346" s="1"/>
    </row>
    <row r="347" ht="14.25" customHeight="1">
      <c r="A347" s="61"/>
      <c r="B347" s="1"/>
      <c r="C347" s="1"/>
      <c r="D347" s="21"/>
      <c r="E347" s="1"/>
      <c r="F347" s="1"/>
      <c r="G347" s="1"/>
      <c r="H347" s="1"/>
      <c r="I347" s="1"/>
      <c r="J347" s="1"/>
      <c r="K347" s="1"/>
      <c r="L347" s="1"/>
      <c r="M347" s="1"/>
      <c r="N347" s="1"/>
      <c r="O347" s="1"/>
      <c r="P347" s="1"/>
      <c r="Q347" s="1"/>
      <c r="R347" s="126"/>
      <c r="S347" s="1"/>
      <c r="T347" s="61"/>
      <c r="U347" s="1"/>
      <c r="V347" s="1"/>
      <c r="W347" s="1"/>
      <c r="X347" s="1"/>
      <c r="Y347" s="1"/>
      <c r="Z347" s="1"/>
    </row>
    <row r="348" ht="14.25" customHeight="1">
      <c r="A348" s="61"/>
      <c r="B348" s="1"/>
      <c r="C348" s="1"/>
      <c r="D348" s="21"/>
      <c r="E348" s="1"/>
      <c r="F348" s="1"/>
      <c r="G348" s="1"/>
      <c r="H348" s="1"/>
      <c r="I348" s="1"/>
      <c r="J348" s="1"/>
      <c r="K348" s="1"/>
      <c r="L348" s="1"/>
      <c r="M348" s="1"/>
      <c r="N348" s="1"/>
      <c r="O348" s="1"/>
      <c r="P348" s="1"/>
      <c r="Q348" s="1"/>
      <c r="R348" s="126"/>
      <c r="S348" s="1"/>
      <c r="T348" s="61"/>
      <c r="U348" s="1"/>
      <c r="V348" s="1"/>
      <c r="W348" s="1"/>
      <c r="X348" s="1"/>
      <c r="Y348" s="1"/>
      <c r="Z348" s="1"/>
    </row>
    <row r="349" ht="14.25" customHeight="1">
      <c r="A349" s="61"/>
      <c r="B349" s="1"/>
      <c r="C349" s="1"/>
      <c r="D349" s="21"/>
      <c r="E349" s="1"/>
      <c r="F349" s="1"/>
      <c r="G349" s="1"/>
      <c r="H349" s="1"/>
      <c r="I349" s="1"/>
      <c r="J349" s="1"/>
      <c r="K349" s="1"/>
      <c r="L349" s="1"/>
      <c r="M349" s="1"/>
      <c r="N349" s="1"/>
      <c r="O349" s="1"/>
      <c r="P349" s="1"/>
      <c r="Q349" s="1"/>
      <c r="R349" s="126"/>
      <c r="S349" s="1"/>
      <c r="T349" s="61"/>
      <c r="U349" s="1"/>
      <c r="V349" s="1"/>
      <c r="W349" s="1"/>
      <c r="X349" s="1"/>
      <c r="Y349" s="1"/>
      <c r="Z349" s="1"/>
    </row>
    <row r="350" ht="14.25" customHeight="1">
      <c r="A350" s="61"/>
      <c r="B350" s="1"/>
      <c r="C350" s="1"/>
      <c r="D350" s="21"/>
      <c r="E350" s="1"/>
      <c r="F350" s="1"/>
      <c r="G350" s="1"/>
      <c r="H350" s="1"/>
      <c r="I350" s="1"/>
      <c r="J350" s="1"/>
      <c r="K350" s="1"/>
      <c r="L350" s="1"/>
      <c r="M350" s="1"/>
      <c r="N350" s="1"/>
      <c r="O350" s="1"/>
      <c r="P350" s="1"/>
      <c r="Q350" s="1"/>
      <c r="R350" s="126"/>
      <c r="S350" s="1"/>
      <c r="T350" s="61"/>
      <c r="U350" s="1"/>
      <c r="V350" s="1"/>
      <c r="W350" s="1"/>
      <c r="X350" s="1"/>
      <c r="Y350" s="1"/>
      <c r="Z350" s="1"/>
    </row>
    <row r="351" ht="14.25" customHeight="1">
      <c r="A351" s="61"/>
      <c r="B351" s="1"/>
      <c r="C351" s="1"/>
      <c r="D351" s="21"/>
      <c r="E351" s="1"/>
      <c r="F351" s="1"/>
      <c r="G351" s="1"/>
      <c r="H351" s="1"/>
      <c r="I351" s="1"/>
      <c r="J351" s="1"/>
      <c r="K351" s="1"/>
      <c r="L351" s="1"/>
      <c r="M351" s="1"/>
      <c r="N351" s="1"/>
      <c r="O351" s="1"/>
      <c r="P351" s="1"/>
      <c r="Q351" s="1"/>
      <c r="R351" s="126"/>
      <c r="S351" s="1"/>
      <c r="T351" s="61"/>
      <c r="U351" s="1"/>
      <c r="V351" s="1"/>
      <c r="W351" s="1"/>
      <c r="X351" s="1"/>
      <c r="Y351" s="1"/>
      <c r="Z351" s="1"/>
    </row>
    <row r="352" ht="14.25" customHeight="1">
      <c r="A352" s="61"/>
      <c r="B352" s="1"/>
      <c r="C352" s="1"/>
      <c r="D352" s="21"/>
      <c r="E352" s="1"/>
      <c r="F352" s="1"/>
      <c r="G352" s="1"/>
      <c r="H352" s="1"/>
      <c r="I352" s="1"/>
      <c r="J352" s="1"/>
      <c r="K352" s="1"/>
      <c r="L352" s="1"/>
      <c r="M352" s="1"/>
      <c r="N352" s="1"/>
      <c r="O352" s="1"/>
      <c r="P352" s="1"/>
      <c r="Q352" s="1"/>
      <c r="R352" s="126"/>
      <c r="S352" s="1"/>
      <c r="T352" s="61"/>
      <c r="U352" s="1"/>
      <c r="V352" s="1"/>
      <c r="W352" s="1"/>
      <c r="X352" s="1"/>
      <c r="Y352" s="1"/>
      <c r="Z352" s="1"/>
    </row>
    <row r="353" ht="14.25" customHeight="1">
      <c r="A353" s="61"/>
      <c r="B353" s="1"/>
      <c r="C353" s="1"/>
      <c r="D353" s="21"/>
      <c r="E353" s="1"/>
      <c r="F353" s="1"/>
      <c r="G353" s="1"/>
      <c r="H353" s="1"/>
      <c r="I353" s="1"/>
      <c r="J353" s="1"/>
      <c r="K353" s="1"/>
      <c r="L353" s="1"/>
      <c r="M353" s="1"/>
      <c r="N353" s="1"/>
      <c r="O353" s="1"/>
      <c r="P353" s="1"/>
      <c r="Q353" s="1"/>
      <c r="R353" s="126"/>
      <c r="S353" s="1"/>
      <c r="T353" s="61"/>
      <c r="U353" s="1"/>
      <c r="V353" s="1"/>
      <c r="W353" s="1"/>
      <c r="X353" s="1"/>
      <c r="Y353" s="1"/>
      <c r="Z353" s="1"/>
    </row>
    <row r="354" ht="14.25" customHeight="1">
      <c r="A354" s="61"/>
      <c r="B354" s="1"/>
      <c r="C354" s="1"/>
      <c r="D354" s="21"/>
      <c r="E354" s="1"/>
      <c r="F354" s="1"/>
      <c r="G354" s="1"/>
      <c r="H354" s="1"/>
      <c r="I354" s="1"/>
      <c r="J354" s="1"/>
      <c r="K354" s="1"/>
      <c r="L354" s="1"/>
      <c r="M354" s="1"/>
      <c r="N354" s="1"/>
      <c r="O354" s="1"/>
      <c r="P354" s="1"/>
      <c r="Q354" s="1"/>
      <c r="R354" s="126"/>
      <c r="S354" s="1"/>
      <c r="T354" s="61"/>
      <c r="U354" s="1"/>
      <c r="V354" s="1"/>
      <c r="W354" s="1"/>
      <c r="X354" s="1"/>
      <c r="Y354" s="1"/>
      <c r="Z354" s="1"/>
    </row>
    <row r="355" ht="14.25" customHeight="1">
      <c r="A355" s="61"/>
      <c r="B355" s="1"/>
      <c r="C355" s="1"/>
      <c r="D355" s="21"/>
      <c r="E355" s="1"/>
      <c r="F355" s="1"/>
      <c r="G355" s="1"/>
      <c r="H355" s="1"/>
      <c r="I355" s="1"/>
      <c r="J355" s="1"/>
      <c r="K355" s="1"/>
      <c r="L355" s="1"/>
      <c r="M355" s="1"/>
      <c r="N355" s="1"/>
      <c r="O355" s="1"/>
      <c r="P355" s="1"/>
      <c r="Q355" s="1"/>
      <c r="R355" s="126"/>
      <c r="S355" s="1"/>
      <c r="T355" s="61"/>
      <c r="U355" s="1"/>
      <c r="V355" s="1"/>
      <c r="W355" s="1"/>
      <c r="X355" s="1"/>
      <c r="Y355" s="1"/>
      <c r="Z355" s="1"/>
    </row>
    <row r="356" ht="14.25" customHeight="1">
      <c r="A356" s="61"/>
      <c r="B356" s="1"/>
      <c r="C356" s="1"/>
      <c r="D356" s="21"/>
      <c r="E356" s="1"/>
      <c r="F356" s="1"/>
      <c r="G356" s="1"/>
      <c r="H356" s="1"/>
      <c r="I356" s="1"/>
      <c r="J356" s="1"/>
      <c r="K356" s="1"/>
      <c r="L356" s="1"/>
      <c r="M356" s="1"/>
      <c r="N356" s="1"/>
      <c r="O356" s="1"/>
      <c r="P356" s="1"/>
      <c r="Q356" s="1"/>
      <c r="R356" s="126"/>
      <c r="S356" s="1"/>
      <c r="T356" s="61"/>
      <c r="U356" s="1"/>
      <c r="V356" s="1"/>
      <c r="W356" s="1"/>
      <c r="X356" s="1"/>
      <c r="Y356" s="1"/>
      <c r="Z356" s="1"/>
    </row>
    <row r="357" ht="14.25" customHeight="1">
      <c r="A357" s="61"/>
      <c r="B357" s="1"/>
      <c r="C357" s="1"/>
      <c r="D357" s="21"/>
      <c r="E357" s="1"/>
      <c r="F357" s="1"/>
      <c r="G357" s="1"/>
      <c r="H357" s="1"/>
      <c r="I357" s="1"/>
      <c r="J357" s="1"/>
      <c r="K357" s="1"/>
      <c r="L357" s="1"/>
      <c r="M357" s="1"/>
      <c r="N357" s="1"/>
      <c r="O357" s="1"/>
      <c r="P357" s="1"/>
      <c r="Q357" s="1"/>
      <c r="R357" s="126"/>
      <c r="S357" s="1"/>
      <c r="T357" s="61"/>
      <c r="U357" s="1"/>
      <c r="V357" s="1"/>
      <c r="W357" s="1"/>
      <c r="X357" s="1"/>
      <c r="Y357" s="1"/>
      <c r="Z357" s="1"/>
    </row>
    <row r="358" ht="14.25" customHeight="1">
      <c r="A358" s="61"/>
      <c r="B358" s="1"/>
      <c r="C358" s="1"/>
      <c r="D358" s="21"/>
      <c r="E358" s="1"/>
      <c r="F358" s="1"/>
      <c r="G358" s="1"/>
      <c r="H358" s="1"/>
      <c r="I358" s="1"/>
      <c r="J358" s="1"/>
      <c r="K358" s="1"/>
      <c r="L358" s="1"/>
      <c r="M358" s="1"/>
      <c r="N358" s="1"/>
      <c r="O358" s="1"/>
      <c r="P358" s="1"/>
      <c r="Q358" s="1"/>
      <c r="R358" s="126"/>
      <c r="S358" s="1"/>
      <c r="T358" s="61"/>
      <c r="U358" s="1"/>
      <c r="V358" s="1"/>
      <c r="W358" s="1"/>
      <c r="X358" s="1"/>
      <c r="Y358" s="1"/>
      <c r="Z358" s="1"/>
    </row>
    <row r="359" ht="14.25" customHeight="1">
      <c r="A359" s="61"/>
      <c r="B359" s="1"/>
      <c r="C359" s="1"/>
      <c r="D359" s="21"/>
      <c r="E359" s="1"/>
      <c r="F359" s="1"/>
      <c r="G359" s="1"/>
      <c r="H359" s="1"/>
      <c r="I359" s="1"/>
      <c r="J359" s="1"/>
      <c r="K359" s="1"/>
      <c r="L359" s="1"/>
      <c r="M359" s="1"/>
      <c r="N359" s="1"/>
      <c r="O359" s="1"/>
      <c r="P359" s="1"/>
      <c r="Q359" s="1"/>
      <c r="R359" s="126"/>
      <c r="S359" s="1"/>
      <c r="T359" s="61"/>
      <c r="U359" s="1"/>
      <c r="V359" s="1"/>
      <c r="W359" s="1"/>
      <c r="X359" s="1"/>
      <c r="Y359" s="1"/>
      <c r="Z359" s="1"/>
    </row>
    <row r="360" ht="14.25" customHeight="1">
      <c r="A360" s="61"/>
      <c r="B360" s="1"/>
      <c r="C360" s="1"/>
      <c r="D360" s="21"/>
      <c r="E360" s="1"/>
      <c r="F360" s="1"/>
      <c r="G360" s="1"/>
      <c r="H360" s="1"/>
      <c r="I360" s="1"/>
      <c r="J360" s="1"/>
      <c r="K360" s="1"/>
      <c r="L360" s="1"/>
      <c r="M360" s="1"/>
      <c r="N360" s="1"/>
      <c r="O360" s="1"/>
      <c r="P360" s="1"/>
      <c r="Q360" s="1"/>
      <c r="R360" s="126"/>
      <c r="S360" s="1"/>
      <c r="T360" s="61"/>
      <c r="U360" s="1"/>
      <c r="V360" s="1"/>
      <c r="W360" s="1"/>
      <c r="X360" s="1"/>
      <c r="Y360" s="1"/>
      <c r="Z360" s="1"/>
    </row>
    <row r="361" ht="14.25" customHeight="1">
      <c r="A361" s="61"/>
      <c r="B361" s="1"/>
      <c r="C361" s="1"/>
      <c r="D361" s="21"/>
      <c r="E361" s="1"/>
      <c r="F361" s="1"/>
      <c r="G361" s="1"/>
      <c r="H361" s="1"/>
      <c r="I361" s="1"/>
      <c r="J361" s="1"/>
      <c r="K361" s="1"/>
      <c r="L361" s="1"/>
      <c r="M361" s="1"/>
      <c r="N361" s="1"/>
      <c r="O361" s="1"/>
      <c r="P361" s="1"/>
      <c r="Q361" s="1"/>
      <c r="R361" s="126"/>
      <c r="S361" s="1"/>
      <c r="T361" s="61"/>
      <c r="U361" s="1"/>
      <c r="V361" s="1"/>
      <c r="W361" s="1"/>
      <c r="X361" s="1"/>
      <c r="Y361" s="1"/>
      <c r="Z361" s="1"/>
    </row>
    <row r="362" ht="14.25" customHeight="1">
      <c r="A362" s="61"/>
      <c r="B362" s="1"/>
      <c r="C362" s="1"/>
      <c r="D362" s="21"/>
      <c r="E362" s="1"/>
      <c r="F362" s="1"/>
      <c r="G362" s="1"/>
      <c r="H362" s="1"/>
      <c r="I362" s="1"/>
      <c r="J362" s="1"/>
      <c r="K362" s="1"/>
      <c r="L362" s="1"/>
      <c r="M362" s="1"/>
      <c r="N362" s="1"/>
      <c r="O362" s="1"/>
      <c r="P362" s="1"/>
      <c r="Q362" s="1"/>
      <c r="R362" s="126"/>
      <c r="S362" s="1"/>
      <c r="T362" s="61"/>
      <c r="U362" s="1"/>
      <c r="V362" s="1"/>
      <c r="W362" s="1"/>
      <c r="X362" s="1"/>
      <c r="Y362" s="1"/>
      <c r="Z362" s="1"/>
    </row>
    <row r="363" ht="14.25" customHeight="1">
      <c r="A363" s="61"/>
      <c r="B363" s="1"/>
      <c r="C363" s="1"/>
      <c r="D363" s="21"/>
      <c r="E363" s="1"/>
      <c r="F363" s="1"/>
      <c r="G363" s="1"/>
      <c r="H363" s="1"/>
      <c r="I363" s="1"/>
      <c r="J363" s="1"/>
      <c r="K363" s="1"/>
      <c r="L363" s="1"/>
      <c r="M363" s="1"/>
      <c r="N363" s="1"/>
      <c r="O363" s="1"/>
      <c r="P363" s="1"/>
      <c r="Q363" s="1"/>
      <c r="R363" s="126"/>
      <c r="S363" s="1"/>
      <c r="T363" s="61"/>
      <c r="U363" s="1"/>
      <c r="V363" s="1"/>
      <c r="W363" s="1"/>
      <c r="X363" s="1"/>
      <c r="Y363" s="1"/>
      <c r="Z363" s="1"/>
    </row>
    <row r="364" ht="14.25" customHeight="1">
      <c r="A364" s="61"/>
      <c r="B364" s="1"/>
      <c r="C364" s="1"/>
      <c r="D364" s="21"/>
      <c r="E364" s="1"/>
      <c r="F364" s="1"/>
      <c r="G364" s="1"/>
      <c r="H364" s="1"/>
      <c r="I364" s="1"/>
      <c r="J364" s="1"/>
      <c r="K364" s="1"/>
      <c r="L364" s="1"/>
      <c r="M364" s="1"/>
      <c r="N364" s="1"/>
      <c r="O364" s="1"/>
      <c r="P364" s="1"/>
      <c r="Q364" s="1"/>
      <c r="R364" s="126"/>
      <c r="S364" s="1"/>
      <c r="T364" s="61"/>
      <c r="U364" s="1"/>
      <c r="V364" s="1"/>
      <c r="W364" s="1"/>
      <c r="X364" s="1"/>
      <c r="Y364" s="1"/>
      <c r="Z364" s="1"/>
    </row>
    <row r="365" ht="14.25" customHeight="1">
      <c r="A365" s="61"/>
      <c r="B365" s="1"/>
      <c r="C365" s="1"/>
      <c r="D365" s="21"/>
      <c r="E365" s="1"/>
      <c r="F365" s="1"/>
      <c r="G365" s="1"/>
      <c r="H365" s="1"/>
      <c r="I365" s="1"/>
      <c r="J365" s="1"/>
      <c r="K365" s="1"/>
      <c r="L365" s="1"/>
      <c r="M365" s="1"/>
      <c r="N365" s="1"/>
      <c r="O365" s="1"/>
      <c r="P365" s="1"/>
      <c r="Q365" s="1"/>
      <c r="R365" s="126"/>
      <c r="S365" s="1"/>
      <c r="T365" s="61"/>
      <c r="U365" s="1"/>
      <c r="V365" s="1"/>
      <c r="W365" s="1"/>
      <c r="X365" s="1"/>
      <c r="Y365" s="1"/>
      <c r="Z365" s="1"/>
    </row>
    <row r="366" ht="14.25" customHeight="1">
      <c r="A366" s="61"/>
      <c r="B366" s="1"/>
      <c r="C366" s="1"/>
      <c r="D366" s="21"/>
      <c r="E366" s="1"/>
      <c r="F366" s="1"/>
      <c r="G366" s="1"/>
      <c r="H366" s="1"/>
      <c r="I366" s="1"/>
      <c r="J366" s="1"/>
      <c r="K366" s="1"/>
      <c r="L366" s="1"/>
      <c r="M366" s="1"/>
      <c r="N366" s="1"/>
      <c r="O366" s="1"/>
      <c r="P366" s="1"/>
      <c r="Q366" s="1"/>
      <c r="R366" s="126"/>
      <c r="S366" s="1"/>
      <c r="T366" s="61"/>
      <c r="U366" s="1"/>
      <c r="V366" s="1"/>
      <c r="W366" s="1"/>
      <c r="X366" s="1"/>
      <c r="Y366" s="1"/>
      <c r="Z366" s="1"/>
    </row>
    <row r="367" ht="14.25" customHeight="1">
      <c r="A367" s="61"/>
      <c r="B367" s="1"/>
      <c r="C367" s="1"/>
      <c r="D367" s="21"/>
      <c r="E367" s="1"/>
      <c r="F367" s="1"/>
      <c r="G367" s="1"/>
      <c r="H367" s="1"/>
      <c r="I367" s="1"/>
      <c r="J367" s="1"/>
      <c r="K367" s="1"/>
      <c r="L367" s="1"/>
      <c r="M367" s="1"/>
      <c r="N367" s="1"/>
      <c r="O367" s="1"/>
      <c r="P367" s="1"/>
      <c r="Q367" s="1"/>
      <c r="R367" s="126"/>
      <c r="S367" s="1"/>
      <c r="T367" s="61"/>
      <c r="U367" s="1"/>
      <c r="V367" s="1"/>
      <c r="W367" s="1"/>
      <c r="X367" s="1"/>
      <c r="Y367" s="1"/>
      <c r="Z367" s="1"/>
    </row>
    <row r="368" ht="14.25" customHeight="1">
      <c r="A368" s="61"/>
      <c r="B368" s="1"/>
      <c r="C368" s="1"/>
      <c r="D368" s="21"/>
      <c r="E368" s="1"/>
      <c r="F368" s="1"/>
      <c r="G368" s="1"/>
      <c r="H368" s="1"/>
      <c r="I368" s="1"/>
      <c r="J368" s="1"/>
      <c r="K368" s="1"/>
      <c r="L368" s="1"/>
      <c r="M368" s="1"/>
      <c r="N368" s="1"/>
      <c r="O368" s="1"/>
      <c r="P368" s="1"/>
      <c r="Q368" s="1"/>
      <c r="R368" s="126"/>
      <c r="S368" s="1"/>
      <c r="T368" s="61"/>
      <c r="U368" s="1"/>
      <c r="V368" s="1"/>
      <c r="W368" s="1"/>
      <c r="X368" s="1"/>
      <c r="Y368" s="1"/>
      <c r="Z368" s="1"/>
    </row>
    <row r="369" ht="14.25" customHeight="1">
      <c r="A369" s="61"/>
      <c r="B369" s="1"/>
      <c r="C369" s="1"/>
      <c r="D369" s="21"/>
      <c r="E369" s="1"/>
      <c r="F369" s="1"/>
      <c r="G369" s="1"/>
      <c r="H369" s="1"/>
      <c r="I369" s="1"/>
      <c r="J369" s="1"/>
      <c r="K369" s="1"/>
      <c r="L369" s="1"/>
      <c r="M369" s="1"/>
      <c r="N369" s="1"/>
      <c r="O369" s="1"/>
      <c r="P369" s="1"/>
      <c r="Q369" s="1"/>
      <c r="R369" s="126"/>
      <c r="S369" s="1"/>
      <c r="T369" s="61"/>
      <c r="U369" s="1"/>
      <c r="V369" s="1"/>
      <c r="W369" s="1"/>
      <c r="X369" s="1"/>
      <c r="Y369" s="1"/>
      <c r="Z369" s="1"/>
    </row>
    <row r="370" ht="14.25" customHeight="1">
      <c r="A370" s="61"/>
      <c r="B370" s="1"/>
      <c r="C370" s="1"/>
      <c r="D370" s="21"/>
      <c r="E370" s="1"/>
      <c r="F370" s="1"/>
      <c r="G370" s="1"/>
      <c r="H370" s="1"/>
      <c r="I370" s="1"/>
      <c r="J370" s="1"/>
      <c r="K370" s="1"/>
      <c r="L370" s="1"/>
      <c r="M370" s="1"/>
      <c r="N370" s="1"/>
      <c r="O370" s="1"/>
      <c r="P370" s="1"/>
      <c r="Q370" s="1"/>
      <c r="R370" s="126"/>
      <c r="S370" s="1"/>
      <c r="T370" s="61"/>
      <c r="U370" s="1"/>
      <c r="V370" s="1"/>
      <c r="W370" s="1"/>
      <c r="X370" s="1"/>
      <c r="Y370" s="1"/>
      <c r="Z370" s="1"/>
    </row>
    <row r="371" ht="14.25" customHeight="1">
      <c r="A371" s="61"/>
      <c r="B371" s="1"/>
      <c r="C371" s="1"/>
      <c r="D371" s="21"/>
      <c r="E371" s="1"/>
      <c r="F371" s="1"/>
      <c r="G371" s="1"/>
      <c r="H371" s="1"/>
      <c r="I371" s="1"/>
      <c r="J371" s="1"/>
      <c r="K371" s="1"/>
      <c r="L371" s="1"/>
      <c r="M371" s="1"/>
      <c r="N371" s="1"/>
      <c r="O371" s="1"/>
      <c r="P371" s="1"/>
      <c r="Q371" s="1"/>
      <c r="R371" s="126"/>
      <c r="S371" s="1"/>
      <c r="T371" s="61"/>
      <c r="U371" s="1"/>
      <c r="V371" s="1"/>
      <c r="W371" s="1"/>
      <c r="X371" s="1"/>
      <c r="Y371" s="1"/>
      <c r="Z371" s="1"/>
    </row>
    <row r="372" ht="14.25" customHeight="1">
      <c r="A372" s="61"/>
      <c r="B372" s="1"/>
      <c r="C372" s="1"/>
      <c r="D372" s="21"/>
      <c r="E372" s="1"/>
      <c r="F372" s="1"/>
      <c r="G372" s="1"/>
      <c r="H372" s="1"/>
      <c r="I372" s="1"/>
      <c r="J372" s="1"/>
      <c r="K372" s="1"/>
      <c r="L372" s="1"/>
      <c r="M372" s="1"/>
      <c r="N372" s="1"/>
      <c r="O372" s="1"/>
      <c r="P372" s="1"/>
      <c r="Q372" s="1"/>
      <c r="R372" s="126"/>
      <c r="S372" s="1"/>
      <c r="T372" s="61"/>
      <c r="U372" s="1"/>
      <c r="V372" s="1"/>
      <c r="W372" s="1"/>
      <c r="X372" s="1"/>
      <c r="Y372" s="1"/>
      <c r="Z372" s="1"/>
    </row>
    <row r="373" ht="14.25" customHeight="1">
      <c r="A373" s="61"/>
      <c r="B373" s="1"/>
      <c r="C373" s="1"/>
      <c r="D373" s="21"/>
      <c r="E373" s="1"/>
      <c r="F373" s="1"/>
      <c r="G373" s="1"/>
      <c r="H373" s="1"/>
      <c r="I373" s="1"/>
      <c r="J373" s="1"/>
      <c r="K373" s="1"/>
      <c r="L373" s="1"/>
      <c r="M373" s="1"/>
      <c r="N373" s="1"/>
      <c r="O373" s="1"/>
      <c r="P373" s="1"/>
      <c r="Q373" s="1"/>
      <c r="R373" s="126"/>
      <c r="S373" s="1"/>
      <c r="T373" s="61"/>
      <c r="U373" s="1"/>
      <c r="V373" s="1"/>
      <c r="W373" s="1"/>
      <c r="X373" s="1"/>
      <c r="Y373" s="1"/>
      <c r="Z373" s="1"/>
    </row>
    <row r="374" ht="14.25" customHeight="1">
      <c r="A374" s="61"/>
      <c r="B374" s="1"/>
      <c r="C374" s="1"/>
      <c r="D374" s="21"/>
      <c r="E374" s="1"/>
      <c r="F374" s="1"/>
      <c r="G374" s="1"/>
      <c r="H374" s="1"/>
      <c r="I374" s="1"/>
      <c r="J374" s="1"/>
      <c r="K374" s="1"/>
      <c r="L374" s="1"/>
      <c r="M374" s="1"/>
      <c r="N374" s="1"/>
      <c r="O374" s="1"/>
      <c r="P374" s="1"/>
      <c r="Q374" s="1"/>
      <c r="R374" s="126"/>
      <c r="S374" s="1"/>
      <c r="T374" s="61"/>
      <c r="U374" s="1"/>
      <c r="V374" s="1"/>
      <c r="W374" s="1"/>
      <c r="X374" s="1"/>
      <c r="Y374" s="1"/>
      <c r="Z374" s="1"/>
    </row>
    <row r="375" ht="14.25" customHeight="1">
      <c r="A375" s="61"/>
      <c r="B375" s="1"/>
      <c r="C375" s="1"/>
      <c r="D375" s="21"/>
      <c r="E375" s="1"/>
      <c r="F375" s="1"/>
      <c r="G375" s="1"/>
      <c r="H375" s="1"/>
      <c r="I375" s="1"/>
      <c r="J375" s="1"/>
      <c r="K375" s="1"/>
      <c r="L375" s="1"/>
      <c r="M375" s="1"/>
      <c r="N375" s="1"/>
      <c r="O375" s="1"/>
      <c r="P375" s="1"/>
      <c r="Q375" s="1"/>
      <c r="R375" s="126"/>
      <c r="S375" s="1"/>
      <c r="T375" s="61"/>
      <c r="U375" s="1"/>
      <c r="V375" s="1"/>
      <c r="W375" s="1"/>
      <c r="X375" s="1"/>
      <c r="Y375" s="1"/>
      <c r="Z375" s="1"/>
    </row>
    <row r="376" ht="14.25" customHeight="1">
      <c r="A376" s="61"/>
      <c r="B376" s="1"/>
      <c r="C376" s="1"/>
      <c r="D376" s="21"/>
      <c r="E376" s="1"/>
      <c r="F376" s="1"/>
      <c r="G376" s="1"/>
      <c r="H376" s="1"/>
      <c r="I376" s="1"/>
      <c r="J376" s="1"/>
      <c r="K376" s="1"/>
      <c r="L376" s="1"/>
      <c r="M376" s="1"/>
      <c r="N376" s="1"/>
      <c r="O376" s="1"/>
      <c r="P376" s="1"/>
      <c r="Q376" s="1"/>
      <c r="R376" s="126"/>
      <c r="S376" s="1"/>
      <c r="T376" s="61"/>
      <c r="U376" s="1"/>
      <c r="V376" s="1"/>
      <c r="W376" s="1"/>
      <c r="X376" s="1"/>
      <c r="Y376" s="1"/>
      <c r="Z376" s="1"/>
    </row>
    <row r="377" ht="14.25" customHeight="1">
      <c r="A377" s="61"/>
      <c r="B377" s="1"/>
      <c r="C377" s="1"/>
      <c r="D377" s="21"/>
      <c r="E377" s="1"/>
      <c r="F377" s="1"/>
      <c r="G377" s="1"/>
      <c r="H377" s="1"/>
      <c r="I377" s="1"/>
      <c r="J377" s="1"/>
      <c r="K377" s="1"/>
      <c r="L377" s="1"/>
      <c r="M377" s="1"/>
      <c r="N377" s="1"/>
      <c r="O377" s="1"/>
      <c r="P377" s="1"/>
      <c r="Q377" s="1"/>
      <c r="R377" s="126"/>
      <c r="S377" s="1"/>
      <c r="T377" s="61"/>
      <c r="U377" s="1"/>
      <c r="V377" s="1"/>
      <c r="W377" s="1"/>
      <c r="X377" s="1"/>
      <c r="Y377" s="1"/>
      <c r="Z377" s="1"/>
    </row>
    <row r="378" ht="14.25" customHeight="1">
      <c r="A378" s="61"/>
      <c r="B378" s="1"/>
      <c r="C378" s="1"/>
      <c r="D378" s="21"/>
      <c r="E378" s="1"/>
      <c r="F378" s="1"/>
      <c r="G378" s="1"/>
      <c r="H378" s="1"/>
      <c r="I378" s="1"/>
      <c r="J378" s="1"/>
      <c r="K378" s="1"/>
      <c r="L378" s="1"/>
      <c r="M378" s="1"/>
      <c r="N378" s="1"/>
      <c r="O378" s="1"/>
      <c r="P378" s="1"/>
      <c r="Q378" s="1"/>
      <c r="R378" s="126"/>
      <c r="S378" s="1"/>
      <c r="T378" s="61"/>
      <c r="U378" s="1"/>
      <c r="V378" s="1"/>
      <c r="W378" s="1"/>
      <c r="X378" s="1"/>
      <c r="Y378" s="1"/>
      <c r="Z378" s="1"/>
    </row>
    <row r="379" ht="14.25" customHeight="1">
      <c r="A379" s="61"/>
      <c r="B379" s="1"/>
      <c r="C379" s="1"/>
      <c r="D379" s="21"/>
      <c r="E379" s="1"/>
      <c r="F379" s="1"/>
      <c r="G379" s="1"/>
      <c r="H379" s="1"/>
      <c r="I379" s="1"/>
      <c r="J379" s="1"/>
      <c r="K379" s="1"/>
      <c r="L379" s="1"/>
      <c r="M379" s="1"/>
      <c r="N379" s="1"/>
      <c r="O379" s="1"/>
      <c r="P379" s="1"/>
      <c r="Q379" s="1"/>
      <c r="R379" s="126"/>
      <c r="S379" s="1"/>
      <c r="T379" s="61"/>
      <c r="U379" s="1"/>
      <c r="V379" s="1"/>
      <c r="W379" s="1"/>
      <c r="X379" s="1"/>
      <c r="Y379" s="1"/>
      <c r="Z379" s="1"/>
    </row>
    <row r="380" ht="14.25" customHeight="1">
      <c r="A380" s="61"/>
      <c r="B380" s="1"/>
      <c r="C380" s="1"/>
      <c r="D380" s="21"/>
      <c r="E380" s="1"/>
      <c r="F380" s="1"/>
      <c r="G380" s="1"/>
      <c r="H380" s="1"/>
      <c r="I380" s="1"/>
      <c r="J380" s="1"/>
      <c r="K380" s="1"/>
      <c r="L380" s="1"/>
      <c r="M380" s="1"/>
      <c r="N380" s="1"/>
      <c r="O380" s="1"/>
      <c r="P380" s="1"/>
      <c r="Q380" s="1"/>
      <c r="R380" s="126"/>
      <c r="S380" s="1"/>
      <c r="T380" s="61"/>
      <c r="U380" s="1"/>
      <c r="V380" s="1"/>
      <c r="W380" s="1"/>
      <c r="X380" s="1"/>
      <c r="Y380" s="1"/>
      <c r="Z380" s="1"/>
    </row>
    <row r="381" ht="14.25" customHeight="1">
      <c r="A381" s="61"/>
      <c r="B381" s="1"/>
      <c r="C381" s="1"/>
      <c r="D381" s="21"/>
      <c r="E381" s="1"/>
      <c r="F381" s="1"/>
      <c r="G381" s="1"/>
      <c r="H381" s="1"/>
      <c r="I381" s="1"/>
      <c r="J381" s="1"/>
      <c r="K381" s="1"/>
      <c r="L381" s="1"/>
      <c r="M381" s="1"/>
      <c r="N381" s="1"/>
      <c r="O381" s="1"/>
      <c r="P381" s="1"/>
      <c r="Q381" s="1"/>
      <c r="R381" s="126"/>
      <c r="S381" s="1"/>
      <c r="T381" s="61"/>
      <c r="U381" s="1"/>
      <c r="V381" s="1"/>
      <c r="W381" s="1"/>
      <c r="X381" s="1"/>
      <c r="Y381" s="1"/>
      <c r="Z381" s="1"/>
    </row>
    <row r="382" ht="14.25" customHeight="1">
      <c r="A382" s="61"/>
      <c r="B382" s="1"/>
      <c r="C382" s="1"/>
      <c r="D382" s="21"/>
      <c r="E382" s="1"/>
      <c r="F382" s="1"/>
      <c r="G382" s="1"/>
      <c r="H382" s="1"/>
      <c r="I382" s="1"/>
      <c r="J382" s="1"/>
      <c r="K382" s="1"/>
      <c r="L382" s="1"/>
      <c r="M382" s="1"/>
      <c r="N382" s="1"/>
      <c r="O382" s="1"/>
      <c r="P382" s="1"/>
      <c r="Q382" s="1"/>
      <c r="R382" s="126"/>
      <c r="S382" s="1"/>
      <c r="T382" s="61"/>
      <c r="U382" s="1"/>
      <c r="V382" s="1"/>
      <c r="W382" s="1"/>
      <c r="X382" s="1"/>
      <c r="Y382" s="1"/>
      <c r="Z382" s="1"/>
    </row>
    <row r="383" ht="14.25" customHeight="1">
      <c r="A383" s="61"/>
      <c r="B383" s="1"/>
      <c r="C383" s="1"/>
      <c r="D383" s="21"/>
      <c r="E383" s="1"/>
      <c r="F383" s="1"/>
      <c r="G383" s="1"/>
      <c r="H383" s="1"/>
      <c r="I383" s="1"/>
      <c r="J383" s="1"/>
      <c r="K383" s="1"/>
      <c r="L383" s="1"/>
      <c r="M383" s="1"/>
      <c r="N383" s="1"/>
      <c r="O383" s="1"/>
      <c r="P383" s="1"/>
      <c r="Q383" s="1"/>
      <c r="R383" s="126"/>
      <c r="S383" s="1"/>
      <c r="T383" s="61"/>
      <c r="U383" s="1"/>
      <c r="V383" s="1"/>
      <c r="W383" s="1"/>
      <c r="X383" s="1"/>
      <c r="Y383" s="1"/>
      <c r="Z383" s="1"/>
    </row>
    <row r="384" ht="14.25" customHeight="1">
      <c r="A384" s="61"/>
      <c r="B384" s="1"/>
      <c r="C384" s="1"/>
      <c r="D384" s="21"/>
      <c r="E384" s="1"/>
      <c r="F384" s="1"/>
      <c r="G384" s="1"/>
      <c r="H384" s="1"/>
      <c r="I384" s="1"/>
      <c r="J384" s="1"/>
      <c r="K384" s="1"/>
      <c r="L384" s="1"/>
      <c r="M384" s="1"/>
      <c r="N384" s="1"/>
      <c r="O384" s="1"/>
      <c r="P384" s="1"/>
      <c r="Q384" s="1"/>
      <c r="R384" s="126"/>
      <c r="S384" s="1"/>
      <c r="T384" s="61"/>
      <c r="U384" s="1"/>
      <c r="V384" s="1"/>
      <c r="W384" s="1"/>
      <c r="X384" s="1"/>
      <c r="Y384" s="1"/>
      <c r="Z384" s="1"/>
    </row>
    <row r="385" ht="14.25" customHeight="1">
      <c r="A385" s="61"/>
      <c r="B385" s="1"/>
      <c r="C385" s="1"/>
      <c r="D385" s="21"/>
      <c r="E385" s="1"/>
      <c r="F385" s="1"/>
      <c r="G385" s="1"/>
      <c r="H385" s="1"/>
      <c r="I385" s="1"/>
      <c r="J385" s="1"/>
      <c r="K385" s="1"/>
      <c r="L385" s="1"/>
      <c r="M385" s="1"/>
      <c r="N385" s="1"/>
      <c r="O385" s="1"/>
      <c r="P385" s="1"/>
      <c r="Q385" s="1"/>
      <c r="R385" s="126"/>
      <c r="S385" s="1"/>
      <c r="T385" s="61"/>
      <c r="U385" s="1"/>
      <c r="V385" s="1"/>
      <c r="W385" s="1"/>
      <c r="X385" s="1"/>
      <c r="Y385" s="1"/>
      <c r="Z385" s="1"/>
    </row>
    <row r="386" ht="14.25" customHeight="1">
      <c r="A386" s="61"/>
      <c r="B386" s="1"/>
      <c r="C386" s="1"/>
      <c r="D386" s="21"/>
      <c r="E386" s="1"/>
      <c r="F386" s="1"/>
      <c r="G386" s="1"/>
      <c r="H386" s="1"/>
      <c r="I386" s="1"/>
      <c r="J386" s="1"/>
      <c r="K386" s="1"/>
      <c r="L386" s="1"/>
      <c r="M386" s="1"/>
      <c r="N386" s="1"/>
      <c r="O386" s="1"/>
      <c r="P386" s="1"/>
      <c r="Q386" s="1"/>
      <c r="R386" s="126"/>
      <c r="S386" s="1"/>
      <c r="T386" s="61"/>
      <c r="U386" s="1"/>
      <c r="V386" s="1"/>
      <c r="W386" s="1"/>
      <c r="X386" s="1"/>
      <c r="Y386" s="1"/>
      <c r="Z386" s="1"/>
    </row>
    <row r="387" ht="14.25" customHeight="1">
      <c r="A387" s="61"/>
      <c r="B387" s="1"/>
      <c r="C387" s="1"/>
      <c r="D387" s="21"/>
      <c r="E387" s="1"/>
      <c r="F387" s="1"/>
      <c r="G387" s="1"/>
      <c r="H387" s="1"/>
      <c r="I387" s="1"/>
      <c r="J387" s="1"/>
      <c r="K387" s="1"/>
      <c r="L387" s="1"/>
      <c r="M387" s="1"/>
      <c r="N387" s="1"/>
      <c r="O387" s="1"/>
      <c r="P387" s="1"/>
      <c r="Q387" s="1"/>
      <c r="R387" s="126"/>
      <c r="S387" s="1"/>
      <c r="T387" s="61"/>
      <c r="U387" s="1"/>
      <c r="V387" s="1"/>
      <c r="W387" s="1"/>
      <c r="X387" s="1"/>
      <c r="Y387" s="1"/>
      <c r="Z387" s="1"/>
    </row>
    <row r="388" ht="14.25" customHeight="1">
      <c r="A388" s="61"/>
      <c r="B388" s="1"/>
      <c r="C388" s="1"/>
      <c r="D388" s="21"/>
      <c r="E388" s="1"/>
      <c r="F388" s="1"/>
      <c r="G388" s="1"/>
      <c r="H388" s="1"/>
      <c r="I388" s="1"/>
      <c r="J388" s="1"/>
      <c r="K388" s="1"/>
      <c r="L388" s="1"/>
      <c r="M388" s="1"/>
      <c r="N388" s="1"/>
      <c r="O388" s="1"/>
      <c r="P388" s="1"/>
      <c r="Q388" s="1"/>
      <c r="R388" s="126"/>
      <c r="S388" s="1"/>
      <c r="T388" s="61"/>
      <c r="U388" s="1"/>
      <c r="V388" s="1"/>
      <c r="W388" s="1"/>
      <c r="X388" s="1"/>
      <c r="Y388" s="1"/>
      <c r="Z388" s="1"/>
    </row>
    <row r="389" ht="14.25" customHeight="1">
      <c r="A389" s="61"/>
      <c r="B389" s="1"/>
      <c r="C389" s="1"/>
      <c r="D389" s="21"/>
      <c r="E389" s="1"/>
      <c r="F389" s="1"/>
      <c r="G389" s="1"/>
      <c r="H389" s="1"/>
      <c r="I389" s="1"/>
      <c r="J389" s="1"/>
      <c r="K389" s="1"/>
      <c r="L389" s="1"/>
      <c r="M389" s="1"/>
      <c r="N389" s="1"/>
      <c r="O389" s="1"/>
      <c r="P389" s="1"/>
      <c r="Q389" s="1"/>
      <c r="R389" s="126"/>
      <c r="S389" s="1"/>
      <c r="T389" s="61"/>
      <c r="U389" s="1"/>
      <c r="V389" s="1"/>
      <c r="W389" s="1"/>
      <c r="X389" s="1"/>
      <c r="Y389" s="1"/>
      <c r="Z389" s="1"/>
    </row>
    <row r="390" ht="14.25" customHeight="1">
      <c r="A390" s="61"/>
      <c r="B390" s="1"/>
      <c r="C390" s="1"/>
      <c r="D390" s="21"/>
      <c r="E390" s="1"/>
      <c r="F390" s="1"/>
      <c r="G390" s="1"/>
      <c r="H390" s="1"/>
      <c r="I390" s="1"/>
      <c r="J390" s="1"/>
      <c r="K390" s="1"/>
      <c r="L390" s="1"/>
      <c r="M390" s="1"/>
      <c r="N390" s="1"/>
      <c r="O390" s="1"/>
      <c r="P390" s="1"/>
      <c r="Q390" s="1"/>
      <c r="R390" s="126"/>
      <c r="S390" s="1"/>
      <c r="T390" s="61"/>
      <c r="U390" s="1"/>
      <c r="V390" s="1"/>
      <c r="W390" s="1"/>
      <c r="X390" s="1"/>
      <c r="Y390" s="1"/>
      <c r="Z390" s="1"/>
    </row>
    <row r="391" ht="14.25" customHeight="1">
      <c r="A391" s="61"/>
      <c r="B391" s="1"/>
      <c r="C391" s="1"/>
      <c r="D391" s="21"/>
      <c r="E391" s="1"/>
      <c r="F391" s="1"/>
      <c r="G391" s="1"/>
      <c r="H391" s="1"/>
      <c r="I391" s="1"/>
      <c r="J391" s="1"/>
      <c r="K391" s="1"/>
      <c r="L391" s="1"/>
      <c r="M391" s="1"/>
      <c r="N391" s="1"/>
      <c r="O391" s="1"/>
      <c r="P391" s="1"/>
      <c r="Q391" s="1"/>
      <c r="R391" s="126"/>
      <c r="S391" s="1"/>
      <c r="T391" s="61"/>
      <c r="U391" s="1"/>
      <c r="V391" s="1"/>
      <c r="W391" s="1"/>
      <c r="X391" s="1"/>
      <c r="Y391" s="1"/>
      <c r="Z391" s="1"/>
    </row>
    <row r="392" ht="14.25" customHeight="1">
      <c r="A392" s="61"/>
      <c r="B392" s="1"/>
      <c r="C392" s="1"/>
      <c r="D392" s="21"/>
      <c r="E392" s="1"/>
      <c r="F392" s="1"/>
      <c r="G392" s="1"/>
      <c r="H392" s="1"/>
      <c r="I392" s="1"/>
      <c r="J392" s="1"/>
      <c r="K392" s="1"/>
      <c r="L392" s="1"/>
      <c r="M392" s="1"/>
      <c r="N392" s="1"/>
      <c r="O392" s="1"/>
      <c r="P392" s="1"/>
      <c r="Q392" s="1"/>
      <c r="R392" s="126"/>
      <c r="S392" s="1"/>
      <c r="T392" s="61"/>
      <c r="U392" s="1"/>
      <c r="V392" s="1"/>
      <c r="W392" s="1"/>
      <c r="X392" s="1"/>
      <c r="Y392" s="1"/>
      <c r="Z392" s="1"/>
    </row>
    <row r="393" ht="14.25" customHeight="1">
      <c r="A393" s="61"/>
      <c r="B393" s="1"/>
      <c r="C393" s="1"/>
      <c r="D393" s="21"/>
      <c r="E393" s="1"/>
      <c r="F393" s="1"/>
      <c r="G393" s="1"/>
      <c r="H393" s="1"/>
      <c r="I393" s="1"/>
      <c r="J393" s="1"/>
      <c r="K393" s="1"/>
      <c r="L393" s="1"/>
      <c r="M393" s="1"/>
      <c r="N393" s="1"/>
      <c r="O393" s="1"/>
      <c r="P393" s="1"/>
      <c r="Q393" s="1"/>
      <c r="R393" s="126"/>
      <c r="S393" s="1"/>
      <c r="T393" s="61"/>
      <c r="U393" s="1"/>
      <c r="V393" s="1"/>
      <c r="W393" s="1"/>
      <c r="X393" s="1"/>
      <c r="Y393" s="1"/>
      <c r="Z393" s="1"/>
    </row>
    <row r="394" ht="14.25" customHeight="1">
      <c r="A394" s="61"/>
      <c r="B394" s="1"/>
      <c r="C394" s="1"/>
      <c r="D394" s="21"/>
      <c r="E394" s="1"/>
      <c r="F394" s="1"/>
      <c r="G394" s="1"/>
      <c r="H394" s="1"/>
      <c r="I394" s="1"/>
      <c r="J394" s="1"/>
      <c r="K394" s="1"/>
      <c r="L394" s="1"/>
      <c r="M394" s="1"/>
      <c r="N394" s="1"/>
      <c r="O394" s="1"/>
      <c r="P394" s="1"/>
      <c r="Q394" s="1"/>
      <c r="R394" s="126"/>
      <c r="S394" s="1"/>
      <c r="T394" s="61"/>
      <c r="U394" s="1"/>
      <c r="V394" s="1"/>
      <c r="W394" s="1"/>
      <c r="X394" s="1"/>
      <c r="Y394" s="1"/>
      <c r="Z394" s="1"/>
    </row>
    <row r="395" ht="14.25" customHeight="1">
      <c r="A395" s="61"/>
      <c r="B395" s="1"/>
      <c r="C395" s="1"/>
      <c r="D395" s="21"/>
      <c r="E395" s="1"/>
      <c r="F395" s="1"/>
      <c r="G395" s="1"/>
      <c r="H395" s="1"/>
      <c r="I395" s="1"/>
      <c r="J395" s="1"/>
      <c r="K395" s="1"/>
      <c r="L395" s="1"/>
      <c r="M395" s="1"/>
      <c r="N395" s="1"/>
      <c r="O395" s="1"/>
      <c r="P395" s="1"/>
      <c r="Q395" s="1"/>
      <c r="R395" s="126"/>
      <c r="S395" s="1"/>
      <c r="T395" s="61"/>
      <c r="U395" s="1"/>
      <c r="V395" s="1"/>
      <c r="W395" s="1"/>
      <c r="X395" s="1"/>
      <c r="Y395" s="1"/>
      <c r="Z395" s="1"/>
    </row>
    <row r="396" ht="14.25" customHeight="1">
      <c r="A396" s="61"/>
      <c r="B396" s="1"/>
      <c r="C396" s="1"/>
      <c r="D396" s="21"/>
      <c r="E396" s="1"/>
      <c r="F396" s="1"/>
      <c r="G396" s="1"/>
      <c r="H396" s="1"/>
      <c r="I396" s="1"/>
      <c r="J396" s="1"/>
      <c r="K396" s="1"/>
      <c r="L396" s="1"/>
      <c r="M396" s="1"/>
      <c r="N396" s="1"/>
      <c r="O396" s="1"/>
      <c r="P396" s="1"/>
      <c r="Q396" s="1"/>
      <c r="R396" s="126"/>
      <c r="S396" s="1"/>
      <c r="T396" s="61"/>
      <c r="U396" s="1"/>
      <c r="V396" s="1"/>
      <c r="W396" s="1"/>
      <c r="X396" s="1"/>
      <c r="Y396" s="1"/>
      <c r="Z396" s="1"/>
    </row>
    <row r="397" ht="14.25" customHeight="1">
      <c r="A397" s="61"/>
      <c r="B397" s="1"/>
      <c r="C397" s="1"/>
      <c r="D397" s="21"/>
      <c r="E397" s="1"/>
      <c r="F397" s="1"/>
      <c r="G397" s="1"/>
      <c r="H397" s="1"/>
      <c r="I397" s="1"/>
      <c r="J397" s="1"/>
      <c r="K397" s="1"/>
      <c r="L397" s="1"/>
      <c r="M397" s="1"/>
      <c r="N397" s="1"/>
      <c r="O397" s="1"/>
      <c r="P397" s="1"/>
      <c r="Q397" s="1"/>
      <c r="R397" s="126"/>
      <c r="S397" s="1"/>
      <c r="T397" s="61"/>
      <c r="U397" s="1"/>
      <c r="V397" s="1"/>
      <c r="W397" s="1"/>
      <c r="X397" s="1"/>
      <c r="Y397" s="1"/>
      <c r="Z397" s="1"/>
    </row>
    <row r="398" ht="14.25" customHeight="1">
      <c r="A398" s="61"/>
      <c r="B398" s="1"/>
      <c r="C398" s="1"/>
      <c r="D398" s="21"/>
      <c r="E398" s="1"/>
      <c r="F398" s="1"/>
      <c r="G398" s="1"/>
      <c r="H398" s="1"/>
      <c r="I398" s="1"/>
      <c r="J398" s="1"/>
      <c r="K398" s="1"/>
      <c r="L398" s="1"/>
      <c r="M398" s="1"/>
      <c r="N398" s="1"/>
      <c r="O398" s="1"/>
      <c r="P398" s="1"/>
      <c r="Q398" s="1"/>
      <c r="R398" s="126"/>
      <c r="S398" s="1"/>
      <c r="T398" s="61"/>
      <c r="U398" s="1"/>
      <c r="V398" s="1"/>
      <c r="W398" s="1"/>
      <c r="X398" s="1"/>
      <c r="Y398" s="1"/>
      <c r="Z398" s="1"/>
    </row>
    <row r="399" ht="14.25" customHeight="1">
      <c r="A399" s="61"/>
      <c r="B399" s="1"/>
      <c r="C399" s="1"/>
      <c r="D399" s="21"/>
      <c r="E399" s="1"/>
      <c r="F399" s="1"/>
      <c r="G399" s="1"/>
      <c r="H399" s="1"/>
      <c r="I399" s="1"/>
      <c r="J399" s="1"/>
      <c r="K399" s="1"/>
      <c r="L399" s="1"/>
      <c r="M399" s="1"/>
      <c r="N399" s="1"/>
      <c r="O399" s="1"/>
      <c r="P399" s="1"/>
      <c r="Q399" s="1"/>
      <c r="R399" s="126"/>
      <c r="S399" s="1"/>
      <c r="T399" s="61"/>
      <c r="U399" s="1"/>
      <c r="V399" s="1"/>
      <c r="W399" s="1"/>
      <c r="X399" s="1"/>
      <c r="Y399" s="1"/>
      <c r="Z399" s="1"/>
    </row>
    <row r="400" ht="14.25" customHeight="1">
      <c r="A400" s="61"/>
      <c r="B400" s="1"/>
      <c r="C400" s="1"/>
      <c r="D400" s="21"/>
      <c r="E400" s="1"/>
      <c r="F400" s="1"/>
      <c r="G400" s="1"/>
      <c r="H400" s="1"/>
      <c r="I400" s="1"/>
      <c r="J400" s="1"/>
      <c r="K400" s="1"/>
      <c r="L400" s="1"/>
      <c r="M400" s="1"/>
      <c r="N400" s="1"/>
      <c r="O400" s="1"/>
      <c r="P400" s="1"/>
      <c r="Q400" s="1"/>
      <c r="R400" s="126"/>
      <c r="S400" s="1"/>
      <c r="T400" s="61"/>
      <c r="U400" s="1"/>
      <c r="V400" s="1"/>
      <c r="W400" s="1"/>
      <c r="X400" s="1"/>
      <c r="Y400" s="1"/>
      <c r="Z400" s="1"/>
    </row>
    <row r="401" ht="14.25" customHeight="1">
      <c r="A401" s="61"/>
      <c r="B401" s="1"/>
      <c r="C401" s="1"/>
      <c r="D401" s="21"/>
      <c r="E401" s="1"/>
      <c r="F401" s="1"/>
      <c r="G401" s="1"/>
      <c r="H401" s="1"/>
      <c r="I401" s="1"/>
      <c r="J401" s="1"/>
      <c r="K401" s="1"/>
      <c r="L401" s="1"/>
      <c r="M401" s="1"/>
      <c r="N401" s="1"/>
      <c r="O401" s="1"/>
      <c r="P401" s="1"/>
      <c r="Q401" s="1"/>
      <c r="R401" s="126"/>
      <c r="S401" s="1"/>
      <c r="T401" s="61"/>
      <c r="U401" s="1"/>
      <c r="V401" s="1"/>
      <c r="W401" s="1"/>
      <c r="X401" s="1"/>
      <c r="Y401" s="1"/>
      <c r="Z401" s="1"/>
    </row>
    <row r="402" ht="14.25" customHeight="1">
      <c r="A402" s="61"/>
      <c r="B402" s="1"/>
      <c r="C402" s="1"/>
      <c r="D402" s="21"/>
      <c r="E402" s="1"/>
      <c r="F402" s="1"/>
      <c r="G402" s="1"/>
      <c r="H402" s="1"/>
      <c r="I402" s="1"/>
      <c r="J402" s="1"/>
      <c r="K402" s="1"/>
      <c r="L402" s="1"/>
      <c r="M402" s="1"/>
      <c r="N402" s="1"/>
      <c r="O402" s="1"/>
      <c r="P402" s="1"/>
      <c r="Q402" s="1"/>
      <c r="R402" s="126"/>
      <c r="S402" s="1"/>
      <c r="T402" s="61"/>
      <c r="U402" s="1"/>
      <c r="V402" s="1"/>
      <c r="W402" s="1"/>
      <c r="X402" s="1"/>
      <c r="Y402" s="1"/>
      <c r="Z402" s="1"/>
    </row>
    <row r="403" ht="14.25" customHeight="1">
      <c r="A403" s="61"/>
      <c r="B403" s="1"/>
      <c r="C403" s="1"/>
      <c r="D403" s="21"/>
      <c r="E403" s="1"/>
      <c r="F403" s="1"/>
      <c r="G403" s="1"/>
      <c r="H403" s="1"/>
      <c r="I403" s="1"/>
      <c r="J403" s="1"/>
      <c r="K403" s="1"/>
      <c r="L403" s="1"/>
      <c r="M403" s="1"/>
      <c r="N403" s="1"/>
      <c r="O403" s="1"/>
      <c r="P403" s="1"/>
      <c r="Q403" s="1"/>
      <c r="R403" s="126"/>
      <c r="S403" s="1"/>
      <c r="T403" s="61"/>
      <c r="U403" s="1"/>
      <c r="V403" s="1"/>
      <c r="W403" s="1"/>
      <c r="X403" s="1"/>
      <c r="Y403" s="1"/>
      <c r="Z403" s="1"/>
    </row>
    <row r="404" ht="14.25" customHeight="1">
      <c r="A404" s="61"/>
      <c r="B404" s="1"/>
      <c r="C404" s="1"/>
      <c r="D404" s="21"/>
      <c r="E404" s="1"/>
      <c r="F404" s="1"/>
      <c r="G404" s="1"/>
      <c r="H404" s="1"/>
      <c r="I404" s="1"/>
      <c r="J404" s="1"/>
      <c r="K404" s="1"/>
      <c r="L404" s="1"/>
      <c r="M404" s="1"/>
      <c r="N404" s="1"/>
      <c r="O404" s="1"/>
      <c r="P404" s="1"/>
      <c r="Q404" s="1"/>
      <c r="R404" s="126"/>
      <c r="S404" s="1"/>
      <c r="T404" s="61"/>
      <c r="U404" s="1"/>
      <c r="V404" s="1"/>
      <c r="W404" s="1"/>
      <c r="X404" s="1"/>
      <c r="Y404" s="1"/>
      <c r="Z404" s="1"/>
    </row>
    <row r="405" ht="14.25" customHeight="1">
      <c r="A405" s="61"/>
      <c r="B405" s="1"/>
      <c r="C405" s="1"/>
      <c r="D405" s="21"/>
      <c r="E405" s="1"/>
      <c r="F405" s="1"/>
      <c r="G405" s="1"/>
      <c r="H405" s="1"/>
      <c r="I405" s="1"/>
      <c r="J405" s="1"/>
      <c r="K405" s="1"/>
      <c r="L405" s="1"/>
      <c r="M405" s="1"/>
      <c r="N405" s="1"/>
      <c r="O405" s="1"/>
      <c r="P405" s="1"/>
      <c r="Q405" s="1"/>
      <c r="R405" s="126"/>
      <c r="S405" s="1"/>
      <c r="T405" s="61"/>
      <c r="U405" s="1"/>
      <c r="V405" s="1"/>
      <c r="W405" s="1"/>
      <c r="X405" s="1"/>
      <c r="Y405" s="1"/>
      <c r="Z405" s="1"/>
    </row>
    <row r="406" ht="14.25" customHeight="1">
      <c r="A406" s="61"/>
      <c r="B406" s="1"/>
      <c r="C406" s="1"/>
      <c r="D406" s="21"/>
      <c r="E406" s="1"/>
      <c r="F406" s="1"/>
      <c r="G406" s="1"/>
      <c r="H406" s="1"/>
      <c r="I406" s="1"/>
      <c r="J406" s="1"/>
      <c r="K406" s="1"/>
      <c r="L406" s="1"/>
      <c r="M406" s="1"/>
      <c r="N406" s="1"/>
      <c r="O406" s="1"/>
      <c r="P406" s="1"/>
      <c r="Q406" s="1"/>
      <c r="R406" s="126"/>
      <c r="S406" s="1"/>
      <c r="T406" s="61"/>
      <c r="U406" s="1"/>
      <c r="V406" s="1"/>
      <c r="W406" s="1"/>
      <c r="X406" s="1"/>
      <c r="Y406" s="1"/>
      <c r="Z406" s="1"/>
    </row>
    <row r="407" ht="14.25" customHeight="1">
      <c r="A407" s="61"/>
      <c r="B407" s="1"/>
      <c r="C407" s="1"/>
      <c r="D407" s="21"/>
      <c r="E407" s="1"/>
      <c r="F407" s="1"/>
      <c r="G407" s="1"/>
      <c r="H407" s="1"/>
      <c r="I407" s="1"/>
      <c r="J407" s="1"/>
      <c r="K407" s="1"/>
      <c r="L407" s="1"/>
      <c r="M407" s="1"/>
      <c r="N407" s="1"/>
      <c r="O407" s="1"/>
      <c r="P407" s="1"/>
      <c r="Q407" s="1"/>
      <c r="R407" s="126"/>
      <c r="S407" s="1"/>
      <c r="T407" s="61"/>
      <c r="U407" s="1"/>
      <c r="V407" s="1"/>
      <c r="W407" s="1"/>
      <c r="X407" s="1"/>
      <c r="Y407" s="1"/>
      <c r="Z407" s="1"/>
    </row>
    <row r="408" ht="14.25" customHeight="1">
      <c r="A408" s="61"/>
      <c r="B408" s="1"/>
      <c r="C408" s="1"/>
      <c r="D408" s="21"/>
      <c r="E408" s="1"/>
      <c r="F408" s="1"/>
      <c r="G408" s="1"/>
      <c r="H408" s="1"/>
      <c r="I408" s="1"/>
      <c r="J408" s="1"/>
      <c r="K408" s="1"/>
      <c r="L408" s="1"/>
      <c r="M408" s="1"/>
      <c r="N408" s="1"/>
      <c r="O408" s="1"/>
      <c r="P408" s="1"/>
      <c r="Q408" s="1"/>
      <c r="R408" s="126"/>
      <c r="S408" s="1"/>
      <c r="T408" s="61"/>
      <c r="U408" s="1"/>
      <c r="V408" s="1"/>
      <c r="W408" s="1"/>
      <c r="X408" s="1"/>
      <c r="Y408" s="1"/>
      <c r="Z408" s="1"/>
    </row>
    <row r="409" ht="14.25" customHeight="1">
      <c r="A409" s="61"/>
      <c r="B409" s="1"/>
      <c r="C409" s="1"/>
      <c r="D409" s="21"/>
      <c r="E409" s="1"/>
      <c r="F409" s="1"/>
      <c r="G409" s="1"/>
      <c r="H409" s="1"/>
      <c r="I409" s="1"/>
      <c r="J409" s="1"/>
      <c r="K409" s="1"/>
      <c r="L409" s="1"/>
      <c r="M409" s="1"/>
      <c r="N409" s="1"/>
      <c r="O409" s="1"/>
      <c r="P409" s="1"/>
      <c r="Q409" s="1"/>
      <c r="R409" s="126"/>
      <c r="S409" s="1"/>
      <c r="T409" s="61"/>
      <c r="U409" s="1"/>
      <c r="V409" s="1"/>
      <c r="W409" s="1"/>
      <c r="X409" s="1"/>
      <c r="Y409" s="1"/>
      <c r="Z409" s="1"/>
    </row>
    <row r="410" ht="14.25" customHeight="1">
      <c r="A410" s="61"/>
      <c r="B410" s="1"/>
      <c r="C410" s="1"/>
      <c r="D410" s="21"/>
      <c r="E410" s="1"/>
      <c r="F410" s="1"/>
      <c r="G410" s="1"/>
      <c r="H410" s="1"/>
      <c r="I410" s="1"/>
      <c r="J410" s="1"/>
      <c r="K410" s="1"/>
      <c r="L410" s="1"/>
      <c r="M410" s="1"/>
      <c r="N410" s="1"/>
      <c r="O410" s="1"/>
      <c r="P410" s="1"/>
      <c r="Q410" s="1"/>
      <c r="R410" s="126"/>
      <c r="S410" s="1"/>
      <c r="T410" s="61"/>
      <c r="U410" s="1"/>
      <c r="V410" s="1"/>
      <c r="W410" s="1"/>
      <c r="X410" s="1"/>
      <c r="Y410" s="1"/>
      <c r="Z410" s="1"/>
    </row>
    <row r="411" ht="14.25" customHeight="1">
      <c r="A411" s="61"/>
      <c r="B411" s="1"/>
      <c r="C411" s="1"/>
      <c r="D411" s="21"/>
      <c r="E411" s="1"/>
      <c r="F411" s="1"/>
      <c r="G411" s="1"/>
      <c r="H411" s="1"/>
      <c r="I411" s="1"/>
      <c r="J411" s="1"/>
      <c r="K411" s="1"/>
      <c r="L411" s="1"/>
      <c r="M411" s="1"/>
      <c r="N411" s="1"/>
      <c r="O411" s="1"/>
      <c r="P411" s="1"/>
      <c r="Q411" s="1"/>
      <c r="R411" s="126"/>
      <c r="S411" s="1"/>
      <c r="T411" s="61"/>
      <c r="U411" s="1"/>
      <c r="V411" s="1"/>
      <c r="W411" s="1"/>
      <c r="X411" s="1"/>
      <c r="Y411" s="1"/>
      <c r="Z411" s="1"/>
    </row>
    <row r="412" ht="14.25" customHeight="1">
      <c r="A412" s="61"/>
      <c r="B412" s="1"/>
      <c r="C412" s="1"/>
      <c r="D412" s="21"/>
      <c r="E412" s="1"/>
      <c r="F412" s="1"/>
      <c r="G412" s="1"/>
      <c r="H412" s="1"/>
      <c r="I412" s="1"/>
      <c r="J412" s="1"/>
      <c r="K412" s="1"/>
      <c r="L412" s="1"/>
      <c r="M412" s="1"/>
      <c r="N412" s="1"/>
      <c r="O412" s="1"/>
      <c r="P412" s="1"/>
      <c r="Q412" s="1"/>
      <c r="R412" s="126"/>
      <c r="S412" s="1"/>
      <c r="T412" s="61"/>
      <c r="U412" s="1"/>
      <c r="V412" s="1"/>
      <c r="W412" s="1"/>
      <c r="X412" s="1"/>
      <c r="Y412" s="1"/>
      <c r="Z412" s="1"/>
    </row>
    <row r="413" ht="14.25" customHeight="1">
      <c r="A413" s="61"/>
      <c r="B413" s="1"/>
      <c r="C413" s="1"/>
      <c r="D413" s="21"/>
      <c r="E413" s="1"/>
      <c r="F413" s="1"/>
      <c r="G413" s="1"/>
      <c r="H413" s="1"/>
      <c r="I413" s="1"/>
      <c r="J413" s="1"/>
      <c r="K413" s="1"/>
      <c r="L413" s="1"/>
      <c r="M413" s="1"/>
      <c r="N413" s="1"/>
      <c r="O413" s="1"/>
      <c r="P413" s="1"/>
      <c r="Q413" s="1"/>
      <c r="R413" s="126"/>
      <c r="S413" s="1"/>
      <c r="T413" s="61"/>
      <c r="U413" s="1"/>
      <c r="V413" s="1"/>
      <c r="W413" s="1"/>
      <c r="X413" s="1"/>
      <c r="Y413" s="1"/>
      <c r="Z413" s="1"/>
    </row>
    <row r="414" ht="14.25" customHeight="1">
      <c r="A414" s="61"/>
      <c r="B414" s="1"/>
      <c r="C414" s="1"/>
      <c r="D414" s="21"/>
      <c r="E414" s="1"/>
      <c r="F414" s="1"/>
      <c r="G414" s="1"/>
      <c r="H414" s="1"/>
      <c r="I414" s="1"/>
      <c r="J414" s="1"/>
      <c r="K414" s="1"/>
      <c r="L414" s="1"/>
      <c r="M414" s="1"/>
      <c r="N414" s="1"/>
      <c r="O414" s="1"/>
      <c r="P414" s="1"/>
      <c r="Q414" s="1"/>
      <c r="R414" s="126"/>
      <c r="S414" s="1"/>
      <c r="T414" s="61"/>
      <c r="U414" s="1"/>
      <c r="V414" s="1"/>
      <c r="W414" s="1"/>
      <c r="X414" s="1"/>
      <c r="Y414" s="1"/>
      <c r="Z414" s="1"/>
    </row>
    <row r="415" ht="14.25" customHeight="1">
      <c r="A415" s="61"/>
      <c r="B415" s="1"/>
      <c r="C415" s="1"/>
      <c r="D415" s="21"/>
      <c r="E415" s="1"/>
      <c r="F415" s="1"/>
      <c r="G415" s="1"/>
      <c r="H415" s="1"/>
      <c r="I415" s="1"/>
      <c r="J415" s="1"/>
      <c r="K415" s="1"/>
      <c r="L415" s="1"/>
      <c r="M415" s="1"/>
      <c r="N415" s="1"/>
      <c r="O415" s="1"/>
      <c r="P415" s="1"/>
      <c r="Q415" s="1"/>
      <c r="R415" s="126"/>
      <c r="S415" s="1"/>
      <c r="T415" s="61"/>
      <c r="U415" s="1"/>
      <c r="V415" s="1"/>
      <c r="W415" s="1"/>
      <c r="X415" s="1"/>
      <c r="Y415" s="1"/>
      <c r="Z415" s="1"/>
    </row>
    <row r="416" ht="14.25" customHeight="1">
      <c r="A416" s="61"/>
      <c r="B416" s="1"/>
      <c r="C416" s="1"/>
      <c r="D416" s="21"/>
      <c r="E416" s="1"/>
      <c r="F416" s="1"/>
      <c r="G416" s="1"/>
      <c r="H416" s="1"/>
      <c r="I416" s="1"/>
      <c r="J416" s="1"/>
      <c r="K416" s="1"/>
      <c r="L416" s="1"/>
      <c r="M416" s="1"/>
      <c r="N416" s="1"/>
      <c r="O416" s="1"/>
      <c r="P416" s="1"/>
      <c r="Q416" s="1"/>
      <c r="R416" s="126"/>
      <c r="S416" s="1"/>
      <c r="T416" s="61"/>
      <c r="U416" s="1"/>
      <c r="V416" s="1"/>
      <c r="W416" s="1"/>
      <c r="X416" s="1"/>
      <c r="Y416" s="1"/>
      <c r="Z416" s="1"/>
    </row>
    <row r="417" ht="14.25" customHeight="1">
      <c r="A417" s="61"/>
      <c r="B417" s="1"/>
      <c r="C417" s="1"/>
      <c r="D417" s="21"/>
      <c r="E417" s="1"/>
      <c r="F417" s="1"/>
      <c r="G417" s="1"/>
      <c r="H417" s="1"/>
      <c r="I417" s="1"/>
      <c r="J417" s="1"/>
      <c r="K417" s="1"/>
      <c r="L417" s="1"/>
      <c r="M417" s="1"/>
      <c r="N417" s="1"/>
      <c r="O417" s="1"/>
      <c r="P417" s="1"/>
      <c r="Q417" s="1"/>
      <c r="R417" s="126"/>
      <c r="S417" s="1"/>
      <c r="T417" s="61"/>
      <c r="U417" s="1"/>
      <c r="V417" s="1"/>
      <c r="W417" s="1"/>
      <c r="X417" s="1"/>
      <c r="Y417" s="1"/>
      <c r="Z417" s="1"/>
    </row>
    <row r="418" ht="14.25" customHeight="1">
      <c r="A418" s="61"/>
      <c r="B418" s="1"/>
      <c r="C418" s="1"/>
      <c r="D418" s="21"/>
      <c r="E418" s="1"/>
      <c r="F418" s="1"/>
      <c r="G418" s="1"/>
      <c r="H418" s="1"/>
      <c r="I418" s="1"/>
      <c r="J418" s="1"/>
      <c r="K418" s="1"/>
      <c r="L418" s="1"/>
      <c r="M418" s="1"/>
      <c r="N418" s="1"/>
      <c r="O418" s="1"/>
      <c r="P418" s="1"/>
      <c r="Q418" s="1"/>
      <c r="R418" s="126"/>
      <c r="S418" s="1"/>
      <c r="T418" s="61"/>
      <c r="U418" s="1"/>
      <c r="V418" s="1"/>
      <c r="W418" s="1"/>
      <c r="X418" s="1"/>
      <c r="Y418" s="1"/>
      <c r="Z418" s="1"/>
    </row>
    <row r="419" ht="14.25" customHeight="1">
      <c r="A419" s="61"/>
      <c r="B419" s="1"/>
      <c r="C419" s="1"/>
      <c r="D419" s="21"/>
      <c r="E419" s="1"/>
      <c r="F419" s="1"/>
      <c r="G419" s="1"/>
      <c r="H419" s="1"/>
      <c r="I419" s="1"/>
      <c r="J419" s="1"/>
      <c r="K419" s="1"/>
      <c r="L419" s="1"/>
      <c r="M419" s="1"/>
      <c r="N419" s="1"/>
      <c r="O419" s="1"/>
      <c r="P419" s="1"/>
      <c r="Q419" s="1"/>
      <c r="R419" s="126"/>
      <c r="S419" s="1"/>
      <c r="T419" s="61"/>
      <c r="U419" s="1"/>
      <c r="V419" s="1"/>
      <c r="W419" s="1"/>
      <c r="X419" s="1"/>
      <c r="Y419" s="1"/>
      <c r="Z419" s="1"/>
    </row>
    <row r="420" ht="14.25" customHeight="1">
      <c r="A420" s="61"/>
      <c r="B420" s="1"/>
      <c r="C420" s="1"/>
      <c r="D420" s="21"/>
      <c r="E420" s="1"/>
      <c r="F420" s="1"/>
      <c r="G420" s="1"/>
      <c r="H420" s="1"/>
      <c r="I420" s="1"/>
      <c r="J420" s="1"/>
      <c r="K420" s="1"/>
      <c r="L420" s="1"/>
      <c r="M420" s="1"/>
      <c r="N420" s="1"/>
      <c r="O420" s="1"/>
      <c r="P420" s="1"/>
      <c r="Q420" s="1"/>
      <c r="R420" s="126"/>
      <c r="S420" s="1"/>
      <c r="T420" s="61"/>
      <c r="U420" s="1"/>
      <c r="V420" s="1"/>
      <c r="W420" s="1"/>
      <c r="X420" s="1"/>
      <c r="Y420" s="1"/>
      <c r="Z420" s="1"/>
    </row>
    <row r="421" ht="14.25" customHeight="1">
      <c r="A421" s="61"/>
      <c r="B421" s="1"/>
      <c r="C421" s="1"/>
      <c r="D421" s="21"/>
      <c r="E421" s="1"/>
      <c r="F421" s="1"/>
      <c r="G421" s="1"/>
      <c r="H421" s="1"/>
      <c r="I421" s="1"/>
      <c r="J421" s="1"/>
      <c r="K421" s="1"/>
      <c r="L421" s="1"/>
      <c r="M421" s="1"/>
      <c r="N421" s="1"/>
      <c r="O421" s="1"/>
      <c r="P421" s="1"/>
      <c r="Q421" s="1"/>
      <c r="R421" s="126"/>
      <c r="S421" s="1"/>
      <c r="T421" s="61"/>
      <c r="U421" s="1"/>
      <c r="V421" s="1"/>
      <c r="W421" s="1"/>
      <c r="X421" s="1"/>
      <c r="Y421" s="1"/>
      <c r="Z421" s="1"/>
    </row>
    <row r="422" ht="14.25" customHeight="1">
      <c r="A422" s="61"/>
      <c r="B422" s="1"/>
      <c r="C422" s="1"/>
      <c r="D422" s="21"/>
      <c r="E422" s="1"/>
      <c r="F422" s="1"/>
      <c r="G422" s="1"/>
      <c r="H422" s="1"/>
      <c r="I422" s="1"/>
      <c r="J422" s="1"/>
      <c r="K422" s="1"/>
      <c r="L422" s="1"/>
      <c r="M422" s="1"/>
      <c r="N422" s="1"/>
      <c r="O422" s="1"/>
      <c r="P422" s="1"/>
      <c r="Q422" s="1"/>
      <c r="R422" s="126"/>
      <c r="S422" s="1"/>
      <c r="T422" s="61"/>
      <c r="U422" s="1"/>
      <c r="V422" s="1"/>
      <c r="W422" s="1"/>
      <c r="X422" s="1"/>
      <c r="Y422" s="1"/>
      <c r="Z422" s="1"/>
    </row>
    <row r="423" ht="14.25" customHeight="1">
      <c r="A423" s="61"/>
      <c r="B423" s="1"/>
      <c r="C423" s="1"/>
      <c r="D423" s="21"/>
      <c r="E423" s="1"/>
      <c r="F423" s="1"/>
      <c r="G423" s="1"/>
      <c r="H423" s="1"/>
      <c r="I423" s="1"/>
      <c r="J423" s="1"/>
      <c r="K423" s="1"/>
      <c r="L423" s="1"/>
      <c r="M423" s="1"/>
      <c r="N423" s="1"/>
      <c r="O423" s="1"/>
      <c r="P423" s="1"/>
      <c r="Q423" s="1"/>
      <c r="R423" s="126"/>
      <c r="S423" s="1"/>
      <c r="T423" s="61"/>
      <c r="U423" s="1"/>
      <c r="V423" s="1"/>
      <c r="W423" s="1"/>
      <c r="X423" s="1"/>
      <c r="Y423" s="1"/>
      <c r="Z423" s="1"/>
    </row>
    <row r="424" ht="14.25" customHeight="1">
      <c r="A424" s="61"/>
      <c r="B424" s="1"/>
      <c r="C424" s="1"/>
      <c r="D424" s="21"/>
      <c r="E424" s="1"/>
      <c r="F424" s="1"/>
      <c r="G424" s="1"/>
      <c r="H424" s="1"/>
      <c r="I424" s="1"/>
      <c r="J424" s="1"/>
      <c r="K424" s="1"/>
      <c r="L424" s="1"/>
      <c r="M424" s="1"/>
      <c r="N424" s="1"/>
      <c r="O424" s="1"/>
      <c r="P424" s="1"/>
      <c r="Q424" s="1"/>
      <c r="R424" s="126"/>
      <c r="S424" s="1"/>
      <c r="T424" s="61"/>
      <c r="U424" s="1"/>
      <c r="V424" s="1"/>
      <c r="W424" s="1"/>
      <c r="X424" s="1"/>
      <c r="Y424" s="1"/>
      <c r="Z424" s="1"/>
    </row>
    <row r="425" ht="14.25" customHeight="1">
      <c r="A425" s="61"/>
      <c r="B425" s="1"/>
      <c r="C425" s="1"/>
      <c r="D425" s="21"/>
      <c r="E425" s="1"/>
      <c r="F425" s="1"/>
      <c r="G425" s="1"/>
      <c r="H425" s="1"/>
      <c r="I425" s="1"/>
      <c r="J425" s="1"/>
      <c r="K425" s="1"/>
      <c r="L425" s="1"/>
      <c r="M425" s="1"/>
      <c r="N425" s="1"/>
      <c r="O425" s="1"/>
      <c r="P425" s="1"/>
      <c r="Q425" s="1"/>
      <c r="R425" s="126"/>
      <c r="S425" s="1"/>
      <c r="T425" s="61"/>
      <c r="U425" s="1"/>
      <c r="V425" s="1"/>
      <c r="W425" s="1"/>
      <c r="X425" s="1"/>
      <c r="Y425" s="1"/>
      <c r="Z425" s="1"/>
    </row>
    <row r="426" ht="14.25" customHeight="1">
      <c r="A426" s="61"/>
      <c r="B426" s="1"/>
      <c r="C426" s="1"/>
      <c r="D426" s="21"/>
      <c r="E426" s="1"/>
      <c r="F426" s="1"/>
      <c r="G426" s="1"/>
      <c r="H426" s="1"/>
      <c r="I426" s="1"/>
      <c r="J426" s="1"/>
      <c r="K426" s="1"/>
      <c r="L426" s="1"/>
      <c r="M426" s="1"/>
      <c r="N426" s="1"/>
      <c r="O426" s="1"/>
      <c r="P426" s="1"/>
      <c r="Q426" s="1"/>
      <c r="R426" s="126"/>
      <c r="S426" s="1"/>
      <c r="T426" s="61"/>
      <c r="U426" s="1"/>
      <c r="V426" s="1"/>
      <c r="W426" s="1"/>
      <c r="X426" s="1"/>
      <c r="Y426" s="1"/>
      <c r="Z426" s="1"/>
    </row>
    <row r="427" ht="14.25" customHeight="1">
      <c r="A427" s="61"/>
      <c r="B427" s="1"/>
      <c r="C427" s="1"/>
      <c r="D427" s="21"/>
      <c r="E427" s="1"/>
      <c r="F427" s="1"/>
      <c r="G427" s="1"/>
      <c r="H427" s="1"/>
      <c r="I427" s="1"/>
      <c r="J427" s="1"/>
      <c r="K427" s="1"/>
      <c r="L427" s="1"/>
      <c r="M427" s="1"/>
      <c r="N427" s="1"/>
      <c r="O427" s="1"/>
      <c r="P427" s="1"/>
      <c r="Q427" s="1"/>
      <c r="R427" s="126"/>
      <c r="S427" s="1"/>
      <c r="T427" s="61"/>
      <c r="U427" s="1"/>
      <c r="V427" s="1"/>
      <c r="W427" s="1"/>
      <c r="X427" s="1"/>
      <c r="Y427" s="1"/>
      <c r="Z427" s="1"/>
    </row>
    <row r="428" ht="14.25" customHeight="1">
      <c r="A428" s="61"/>
      <c r="B428" s="1"/>
      <c r="C428" s="1"/>
      <c r="D428" s="21"/>
      <c r="E428" s="1"/>
      <c r="F428" s="1"/>
      <c r="G428" s="1"/>
      <c r="H428" s="1"/>
      <c r="I428" s="1"/>
      <c r="J428" s="1"/>
      <c r="K428" s="1"/>
      <c r="L428" s="1"/>
      <c r="M428" s="1"/>
      <c r="N428" s="1"/>
      <c r="O428" s="1"/>
      <c r="P428" s="1"/>
      <c r="Q428" s="1"/>
      <c r="R428" s="126"/>
      <c r="S428" s="1"/>
      <c r="T428" s="61"/>
      <c r="U428" s="1"/>
      <c r="V428" s="1"/>
      <c r="W428" s="1"/>
      <c r="X428" s="1"/>
      <c r="Y428" s="1"/>
      <c r="Z428" s="1"/>
    </row>
    <row r="429" ht="14.25" customHeight="1">
      <c r="A429" s="61"/>
      <c r="B429" s="1"/>
      <c r="C429" s="1"/>
      <c r="D429" s="21"/>
      <c r="E429" s="1"/>
      <c r="F429" s="1"/>
      <c r="G429" s="1"/>
      <c r="H429" s="1"/>
      <c r="I429" s="1"/>
      <c r="J429" s="1"/>
      <c r="K429" s="1"/>
      <c r="L429" s="1"/>
      <c r="M429" s="1"/>
      <c r="N429" s="1"/>
      <c r="O429" s="1"/>
      <c r="P429" s="1"/>
      <c r="Q429" s="1"/>
      <c r="R429" s="126"/>
      <c r="S429" s="1"/>
      <c r="T429" s="61"/>
      <c r="U429" s="1"/>
      <c r="V429" s="1"/>
      <c r="W429" s="1"/>
      <c r="X429" s="1"/>
      <c r="Y429" s="1"/>
      <c r="Z429" s="1"/>
    </row>
    <row r="430" ht="14.25" customHeight="1">
      <c r="A430" s="61"/>
      <c r="B430" s="1"/>
      <c r="C430" s="1"/>
      <c r="D430" s="21"/>
      <c r="E430" s="1"/>
      <c r="F430" s="1"/>
      <c r="G430" s="1"/>
      <c r="H430" s="1"/>
      <c r="I430" s="1"/>
      <c r="J430" s="1"/>
      <c r="K430" s="1"/>
      <c r="L430" s="1"/>
      <c r="M430" s="1"/>
      <c r="N430" s="1"/>
      <c r="O430" s="1"/>
      <c r="P430" s="1"/>
      <c r="Q430" s="1"/>
      <c r="R430" s="126"/>
      <c r="S430" s="1"/>
      <c r="T430" s="61"/>
      <c r="U430" s="1"/>
      <c r="V430" s="1"/>
      <c r="W430" s="1"/>
      <c r="X430" s="1"/>
      <c r="Y430" s="1"/>
      <c r="Z430" s="1"/>
    </row>
    <row r="431" ht="14.25" customHeight="1">
      <c r="A431" s="61"/>
      <c r="B431" s="1"/>
      <c r="C431" s="1"/>
      <c r="D431" s="21"/>
      <c r="E431" s="1"/>
      <c r="F431" s="1"/>
      <c r="G431" s="1"/>
      <c r="H431" s="1"/>
      <c r="I431" s="1"/>
      <c r="J431" s="1"/>
      <c r="K431" s="1"/>
      <c r="L431" s="1"/>
      <c r="M431" s="1"/>
      <c r="N431" s="1"/>
      <c r="O431" s="1"/>
      <c r="P431" s="1"/>
      <c r="Q431" s="1"/>
      <c r="R431" s="126"/>
      <c r="S431" s="1"/>
      <c r="T431" s="61"/>
      <c r="U431" s="1"/>
      <c r="V431" s="1"/>
      <c r="W431" s="1"/>
      <c r="X431" s="1"/>
      <c r="Y431" s="1"/>
      <c r="Z431" s="1"/>
    </row>
    <row r="432" ht="14.25" customHeight="1">
      <c r="A432" s="61"/>
      <c r="B432" s="1"/>
      <c r="C432" s="1"/>
      <c r="D432" s="21"/>
      <c r="E432" s="1"/>
      <c r="F432" s="1"/>
      <c r="G432" s="1"/>
      <c r="H432" s="1"/>
      <c r="I432" s="1"/>
      <c r="J432" s="1"/>
      <c r="K432" s="1"/>
      <c r="L432" s="1"/>
      <c r="M432" s="1"/>
      <c r="N432" s="1"/>
      <c r="O432" s="1"/>
      <c r="P432" s="1"/>
      <c r="Q432" s="1"/>
      <c r="R432" s="126"/>
      <c r="S432" s="1"/>
      <c r="T432" s="61"/>
      <c r="U432" s="1"/>
      <c r="V432" s="1"/>
      <c r="W432" s="1"/>
      <c r="X432" s="1"/>
      <c r="Y432" s="1"/>
      <c r="Z432" s="1"/>
    </row>
    <row r="433" ht="14.25" customHeight="1">
      <c r="A433" s="61"/>
      <c r="B433" s="1"/>
      <c r="C433" s="1"/>
      <c r="D433" s="21"/>
      <c r="E433" s="1"/>
      <c r="F433" s="1"/>
      <c r="G433" s="1"/>
      <c r="H433" s="1"/>
      <c r="I433" s="1"/>
      <c r="J433" s="1"/>
      <c r="K433" s="1"/>
      <c r="L433" s="1"/>
      <c r="M433" s="1"/>
      <c r="N433" s="1"/>
      <c r="O433" s="1"/>
      <c r="P433" s="1"/>
      <c r="Q433" s="1"/>
      <c r="R433" s="126"/>
      <c r="S433" s="1"/>
      <c r="T433" s="61"/>
      <c r="U433" s="1"/>
      <c r="V433" s="1"/>
      <c r="W433" s="1"/>
      <c r="X433" s="1"/>
      <c r="Y433" s="1"/>
      <c r="Z433" s="1"/>
    </row>
    <row r="434" ht="14.25" customHeight="1">
      <c r="A434" s="61"/>
      <c r="B434" s="1"/>
      <c r="C434" s="1"/>
      <c r="D434" s="21"/>
      <c r="E434" s="1"/>
      <c r="F434" s="1"/>
      <c r="G434" s="1"/>
      <c r="H434" s="1"/>
      <c r="I434" s="1"/>
      <c r="J434" s="1"/>
      <c r="K434" s="1"/>
      <c r="L434" s="1"/>
      <c r="M434" s="1"/>
      <c r="N434" s="1"/>
      <c r="O434" s="1"/>
      <c r="P434" s="1"/>
      <c r="Q434" s="1"/>
      <c r="R434" s="126"/>
      <c r="S434" s="1"/>
      <c r="T434" s="61"/>
      <c r="U434" s="1"/>
      <c r="V434" s="1"/>
      <c r="W434" s="1"/>
      <c r="X434" s="1"/>
      <c r="Y434" s="1"/>
      <c r="Z434" s="1"/>
    </row>
    <row r="435" ht="14.25" customHeight="1">
      <c r="A435" s="61"/>
      <c r="B435" s="1"/>
      <c r="C435" s="1"/>
      <c r="D435" s="21"/>
      <c r="E435" s="1"/>
      <c r="F435" s="1"/>
      <c r="G435" s="1"/>
      <c r="H435" s="1"/>
      <c r="I435" s="1"/>
      <c r="J435" s="1"/>
      <c r="K435" s="1"/>
      <c r="L435" s="1"/>
      <c r="M435" s="1"/>
      <c r="N435" s="1"/>
      <c r="O435" s="1"/>
      <c r="P435" s="1"/>
      <c r="Q435" s="1"/>
      <c r="R435" s="126"/>
      <c r="S435" s="1"/>
      <c r="T435" s="61"/>
      <c r="U435" s="1"/>
      <c r="V435" s="1"/>
      <c r="W435" s="1"/>
      <c r="X435" s="1"/>
      <c r="Y435" s="1"/>
      <c r="Z435" s="1"/>
    </row>
    <row r="436" ht="14.25" customHeight="1">
      <c r="A436" s="61"/>
      <c r="B436" s="1"/>
      <c r="C436" s="1"/>
      <c r="D436" s="21"/>
      <c r="E436" s="1"/>
      <c r="F436" s="1"/>
      <c r="G436" s="1"/>
      <c r="H436" s="1"/>
      <c r="I436" s="1"/>
      <c r="J436" s="1"/>
      <c r="K436" s="1"/>
      <c r="L436" s="1"/>
      <c r="M436" s="1"/>
      <c r="N436" s="1"/>
      <c r="O436" s="1"/>
      <c r="P436" s="1"/>
      <c r="Q436" s="1"/>
      <c r="R436" s="126"/>
      <c r="S436" s="1"/>
      <c r="T436" s="61"/>
      <c r="U436" s="1"/>
      <c r="V436" s="1"/>
      <c r="W436" s="1"/>
      <c r="X436" s="1"/>
      <c r="Y436" s="1"/>
      <c r="Z436" s="1"/>
    </row>
    <row r="437" ht="14.25" customHeight="1">
      <c r="A437" s="61"/>
      <c r="B437" s="1"/>
      <c r="C437" s="1"/>
      <c r="D437" s="21"/>
      <c r="E437" s="1"/>
      <c r="F437" s="1"/>
      <c r="G437" s="1"/>
      <c r="H437" s="1"/>
      <c r="I437" s="1"/>
      <c r="J437" s="1"/>
      <c r="K437" s="1"/>
      <c r="L437" s="1"/>
      <c r="M437" s="1"/>
      <c r="N437" s="1"/>
      <c r="O437" s="1"/>
      <c r="P437" s="1"/>
      <c r="Q437" s="1"/>
      <c r="R437" s="126"/>
      <c r="S437" s="1"/>
      <c r="T437" s="61"/>
      <c r="U437" s="1"/>
      <c r="V437" s="1"/>
      <c r="W437" s="1"/>
      <c r="X437" s="1"/>
      <c r="Y437" s="1"/>
      <c r="Z437" s="1"/>
    </row>
    <row r="438" ht="14.25" customHeight="1">
      <c r="A438" s="61"/>
      <c r="B438" s="1"/>
      <c r="C438" s="1"/>
      <c r="D438" s="21"/>
      <c r="E438" s="1"/>
      <c r="F438" s="1"/>
      <c r="G438" s="1"/>
      <c r="H438" s="1"/>
      <c r="I438" s="1"/>
      <c r="J438" s="1"/>
      <c r="K438" s="1"/>
      <c r="L438" s="1"/>
      <c r="M438" s="1"/>
      <c r="N438" s="1"/>
      <c r="O438" s="1"/>
      <c r="P438" s="1"/>
      <c r="Q438" s="1"/>
      <c r="R438" s="126"/>
      <c r="S438" s="1"/>
      <c r="T438" s="61"/>
      <c r="U438" s="1"/>
      <c r="V438" s="1"/>
      <c r="W438" s="1"/>
      <c r="X438" s="1"/>
      <c r="Y438" s="1"/>
      <c r="Z438" s="1"/>
    </row>
    <row r="439" ht="14.25" customHeight="1">
      <c r="A439" s="61"/>
      <c r="B439" s="1"/>
      <c r="C439" s="1"/>
      <c r="D439" s="21"/>
      <c r="E439" s="1"/>
      <c r="F439" s="1"/>
      <c r="G439" s="1"/>
      <c r="H439" s="1"/>
      <c r="I439" s="1"/>
      <c r="J439" s="1"/>
      <c r="K439" s="1"/>
      <c r="L439" s="1"/>
      <c r="M439" s="1"/>
      <c r="N439" s="1"/>
      <c r="O439" s="1"/>
      <c r="P439" s="1"/>
      <c r="Q439" s="1"/>
      <c r="R439" s="126"/>
      <c r="S439" s="1"/>
      <c r="T439" s="61"/>
      <c r="U439" s="1"/>
      <c r="V439" s="1"/>
      <c r="W439" s="1"/>
      <c r="X439" s="1"/>
      <c r="Y439" s="1"/>
      <c r="Z439" s="1"/>
    </row>
    <row r="440" ht="14.25" customHeight="1">
      <c r="A440" s="61"/>
      <c r="B440" s="1"/>
      <c r="C440" s="1"/>
      <c r="D440" s="21"/>
      <c r="E440" s="1"/>
      <c r="F440" s="1"/>
      <c r="G440" s="1"/>
      <c r="H440" s="1"/>
      <c r="I440" s="1"/>
      <c r="J440" s="1"/>
      <c r="K440" s="1"/>
      <c r="L440" s="1"/>
      <c r="M440" s="1"/>
      <c r="N440" s="1"/>
      <c r="O440" s="1"/>
      <c r="P440" s="1"/>
      <c r="Q440" s="1"/>
      <c r="R440" s="126"/>
      <c r="S440" s="1"/>
      <c r="T440" s="61"/>
      <c r="U440" s="1"/>
      <c r="V440" s="1"/>
      <c r="W440" s="1"/>
      <c r="X440" s="1"/>
      <c r="Y440" s="1"/>
      <c r="Z440" s="1"/>
    </row>
    <row r="441" ht="14.25" customHeight="1">
      <c r="A441" s="61"/>
      <c r="B441" s="1"/>
      <c r="C441" s="1"/>
      <c r="D441" s="21"/>
      <c r="E441" s="1"/>
      <c r="F441" s="1"/>
      <c r="G441" s="1"/>
      <c r="H441" s="1"/>
      <c r="I441" s="1"/>
      <c r="J441" s="1"/>
      <c r="K441" s="1"/>
      <c r="L441" s="1"/>
      <c r="M441" s="1"/>
      <c r="N441" s="1"/>
      <c r="O441" s="1"/>
      <c r="P441" s="1"/>
      <c r="Q441" s="1"/>
      <c r="R441" s="126"/>
      <c r="S441" s="1"/>
      <c r="T441" s="61"/>
      <c r="U441" s="1"/>
      <c r="V441" s="1"/>
      <c r="W441" s="1"/>
      <c r="X441" s="1"/>
      <c r="Y441" s="1"/>
      <c r="Z441" s="1"/>
    </row>
    <row r="442" ht="14.25" customHeight="1">
      <c r="A442" s="61"/>
      <c r="B442" s="1"/>
      <c r="C442" s="1"/>
      <c r="D442" s="21"/>
      <c r="E442" s="1"/>
      <c r="F442" s="1"/>
      <c r="G442" s="1"/>
      <c r="H442" s="1"/>
      <c r="I442" s="1"/>
      <c r="J442" s="1"/>
      <c r="K442" s="1"/>
      <c r="L442" s="1"/>
      <c r="M442" s="1"/>
      <c r="N442" s="1"/>
      <c r="O442" s="1"/>
      <c r="P442" s="1"/>
      <c r="Q442" s="1"/>
      <c r="R442" s="126"/>
      <c r="S442" s="1"/>
      <c r="T442" s="61"/>
      <c r="U442" s="1"/>
      <c r="V442" s="1"/>
      <c r="W442" s="1"/>
      <c r="X442" s="1"/>
      <c r="Y442" s="1"/>
      <c r="Z442" s="1"/>
    </row>
    <row r="443" ht="14.25" customHeight="1">
      <c r="A443" s="61"/>
      <c r="B443" s="1"/>
      <c r="C443" s="1"/>
      <c r="D443" s="21"/>
      <c r="E443" s="1"/>
      <c r="F443" s="1"/>
      <c r="G443" s="1"/>
      <c r="H443" s="1"/>
      <c r="I443" s="1"/>
      <c r="J443" s="1"/>
      <c r="K443" s="1"/>
      <c r="L443" s="1"/>
      <c r="M443" s="1"/>
      <c r="N443" s="1"/>
      <c r="O443" s="1"/>
      <c r="P443" s="1"/>
      <c r="Q443" s="1"/>
      <c r="R443" s="126"/>
      <c r="S443" s="1"/>
      <c r="T443" s="61"/>
      <c r="U443" s="1"/>
      <c r="V443" s="1"/>
      <c r="W443" s="1"/>
      <c r="X443" s="1"/>
      <c r="Y443" s="1"/>
      <c r="Z443" s="1"/>
    </row>
    <row r="444" ht="14.25" customHeight="1">
      <c r="A444" s="61"/>
      <c r="B444" s="1"/>
      <c r="C444" s="1"/>
      <c r="D444" s="21"/>
      <c r="E444" s="1"/>
      <c r="F444" s="1"/>
      <c r="G444" s="1"/>
      <c r="H444" s="1"/>
      <c r="I444" s="1"/>
      <c r="J444" s="1"/>
      <c r="K444" s="1"/>
      <c r="L444" s="1"/>
      <c r="M444" s="1"/>
      <c r="N444" s="1"/>
      <c r="O444" s="1"/>
      <c r="P444" s="1"/>
      <c r="Q444" s="1"/>
      <c r="R444" s="126"/>
      <c r="S444" s="1"/>
      <c r="T444" s="61"/>
      <c r="U444" s="1"/>
      <c r="V444" s="1"/>
      <c r="W444" s="1"/>
      <c r="X444" s="1"/>
      <c r="Y444" s="1"/>
      <c r="Z444" s="1"/>
    </row>
    <row r="445" ht="14.25" customHeight="1">
      <c r="A445" s="61"/>
      <c r="B445" s="1"/>
      <c r="C445" s="1"/>
      <c r="D445" s="21"/>
      <c r="E445" s="1"/>
      <c r="F445" s="1"/>
      <c r="G445" s="1"/>
      <c r="H445" s="1"/>
      <c r="I445" s="1"/>
      <c r="J445" s="1"/>
      <c r="K445" s="1"/>
      <c r="L445" s="1"/>
      <c r="M445" s="1"/>
      <c r="N445" s="1"/>
      <c r="O445" s="1"/>
      <c r="P445" s="1"/>
      <c r="Q445" s="1"/>
      <c r="R445" s="126"/>
      <c r="S445" s="1"/>
      <c r="T445" s="61"/>
      <c r="U445" s="1"/>
      <c r="V445" s="1"/>
      <c r="W445" s="1"/>
      <c r="X445" s="1"/>
      <c r="Y445" s="1"/>
      <c r="Z445" s="1"/>
    </row>
    <row r="446" ht="14.25" customHeight="1">
      <c r="A446" s="61"/>
      <c r="B446" s="1"/>
      <c r="C446" s="1"/>
      <c r="D446" s="21"/>
      <c r="E446" s="1"/>
      <c r="F446" s="1"/>
      <c r="G446" s="1"/>
      <c r="H446" s="1"/>
      <c r="I446" s="1"/>
      <c r="J446" s="1"/>
      <c r="K446" s="1"/>
      <c r="L446" s="1"/>
      <c r="M446" s="1"/>
      <c r="N446" s="1"/>
      <c r="O446" s="1"/>
      <c r="P446" s="1"/>
      <c r="Q446" s="1"/>
      <c r="R446" s="126"/>
      <c r="S446" s="1"/>
      <c r="T446" s="61"/>
      <c r="U446" s="1"/>
      <c r="V446" s="1"/>
      <c r="W446" s="1"/>
      <c r="X446" s="1"/>
      <c r="Y446" s="1"/>
      <c r="Z446" s="1"/>
    </row>
    <row r="447" ht="14.25" customHeight="1">
      <c r="A447" s="61"/>
      <c r="B447" s="1"/>
      <c r="C447" s="1"/>
      <c r="D447" s="21"/>
      <c r="E447" s="1"/>
      <c r="F447" s="1"/>
      <c r="G447" s="1"/>
      <c r="H447" s="1"/>
      <c r="I447" s="1"/>
      <c r="J447" s="1"/>
      <c r="K447" s="1"/>
      <c r="L447" s="1"/>
      <c r="M447" s="1"/>
      <c r="N447" s="1"/>
      <c r="O447" s="1"/>
      <c r="P447" s="1"/>
      <c r="Q447" s="1"/>
      <c r="R447" s="126"/>
      <c r="S447" s="1"/>
      <c r="T447" s="61"/>
      <c r="U447" s="1"/>
      <c r="V447" s="1"/>
      <c r="W447" s="1"/>
      <c r="X447" s="1"/>
      <c r="Y447" s="1"/>
      <c r="Z447" s="1"/>
    </row>
    <row r="448" ht="14.25" customHeight="1">
      <c r="A448" s="61"/>
      <c r="B448" s="1"/>
      <c r="C448" s="1"/>
      <c r="D448" s="21"/>
      <c r="E448" s="1"/>
      <c r="F448" s="1"/>
      <c r="G448" s="1"/>
      <c r="H448" s="1"/>
      <c r="I448" s="1"/>
      <c r="J448" s="1"/>
      <c r="K448" s="1"/>
      <c r="L448" s="1"/>
      <c r="M448" s="1"/>
      <c r="N448" s="1"/>
      <c r="O448" s="1"/>
      <c r="P448" s="1"/>
      <c r="Q448" s="1"/>
      <c r="R448" s="126"/>
      <c r="S448" s="1"/>
      <c r="T448" s="61"/>
      <c r="U448" s="1"/>
      <c r="V448" s="1"/>
      <c r="W448" s="1"/>
      <c r="X448" s="1"/>
      <c r="Y448" s="1"/>
      <c r="Z448" s="1"/>
    </row>
    <row r="449" ht="14.25" customHeight="1">
      <c r="A449" s="61"/>
      <c r="B449" s="1"/>
      <c r="C449" s="1"/>
      <c r="D449" s="21"/>
      <c r="E449" s="1"/>
      <c r="F449" s="1"/>
      <c r="G449" s="1"/>
      <c r="H449" s="1"/>
      <c r="I449" s="1"/>
      <c r="J449" s="1"/>
      <c r="K449" s="1"/>
      <c r="L449" s="1"/>
      <c r="M449" s="1"/>
      <c r="N449" s="1"/>
      <c r="O449" s="1"/>
      <c r="P449" s="1"/>
      <c r="Q449" s="1"/>
      <c r="R449" s="126"/>
      <c r="S449" s="1"/>
      <c r="T449" s="61"/>
      <c r="U449" s="1"/>
      <c r="V449" s="1"/>
      <c r="W449" s="1"/>
      <c r="X449" s="1"/>
      <c r="Y449" s="1"/>
      <c r="Z449" s="1"/>
    </row>
    <row r="450" ht="14.25" customHeight="1">
      <c r="A450" s="61"/>
      <c r="B450" s="1"/>
      <c r="C450" s="1"/>
      <c r="D450" s="21"/>
      <c r="E450" s="1"/>
      <c r="F450" s="1"/>
      <c r="G450" s="1"/>
      <c r="H450" s="1"/>
      <c r="I450" s="1"/>
      <c r="J450" s="1"/>
      <c r="K450" s="1"/>
      <c r="L450" s="1"/>
      <c r="M450" s="1"/>
      <c r="N450" s="1"/>
      <c r="O450" s="1"/>
      <c r="P450" s="1"/>
      <c r="Q450" s="1"/>
      <c r="R450" s="126"/>
      <c r="S450" s="1"/>
      <c r="T450" s="61"/>
      <c r="U450" s="1"/>
      <c r="V450" s="1"/>
      <c r="W450" s="1"/>
      <c r="X450" s="1"/>
      <c r="Y450" s="1"/>
      <c r="Z450" s="1"/>
    </row>
    <row r="451" ht="14.25" customHeight="1">
      <c r="A451" s="61"/>
      <c r="B451" s="1"/>
      <c r="C451" s="1"/>
      <c r="D451" s="21"/>
      <c r="E451" s="1"/>
      <c r="F451" s="1"/>
      <c r="G451" s="1"/>
      <c r="H451" s="1"/>
      <c r="I451" s="1"/>
      <c r="J451" s="1"/>
      <c r="K451" s="1"/>
      <c r="L451" s="1"/>
      <c r="M451" s="1"/>
      <c r="N451" s="1"/>
      <c r="O451" s="1"/>
      <c r="P451" s="1"/>
      <c r="Q451" s="1"/>
      <c r="R451" s="126"/>
      <c r="S451" s="1"/>
      <c r="T451" s="61"/>
      <c r="U451" s="1"/>
      <c r="V451" s="1"/>
      <c r="W451" s="1"/>
      <c r="X451" s="1"/>
      <c r="Y451" s="1"/>
      <c r="Z451" s="1"/>
    </row>
    <row r="452" ht="14.25" customHeight="1">
      <c r="A452" s="61"/>
      <c r="B452" s="1"/>
      <c r="C452" s="1"/>
      <c r="D452" s="21"/>
      <c r="E452" s="1"/>
      <c r="F452" s="1"/>
      <c r="G452" s="1"/>
      <c r="H452" s="1"/>
      <c r="I452" s="1"/>
      <c r="J452" s="1"/>
      <c r="K452" s="1"/>
      <c r="L452" s="1"/>
      <c r="M452" s="1"/>
      <c r="N452" s="1"/>
      <c r="O452" s="1"/>
      <c r="P452" s="1"/>
      <c r="Q452" s="1"/>
      <c r="R452" s="126"/>
      <c r="S452" s="1"/>
      <c r="T452" s="61"/>
      <c r="U452" s="1"/>
      <c r="V452" s="1"/>
      <c r="W452" s="1"/>
      <c r="X452" s="1"/>
      <c r="Y452" s="1"/>
      <c r="Z452" s="1"/>
    </row>
    <row r="453" ht="14.25" customHeight="1">
      <c r="A453" s="61"/>
      <c r="B453" s="1"/>
      <c r="C453" s="1"/>
      <c r="D453" s="21"/>
      <c r="E453" s="1"/>
      <c r="F453" s="1"/>
      <c r="G453" s="1"/>
      <c r="H453" s="1"/>
      <c r="I453" s="1"/>
      <c r="J453" s="1"/>
      <c r="K453" s="1"/>
      <c r="L453" s="1"/>
      <c r="M453" s="1"/>
      <c r="N453" s="1"/>
      <c r="O453" s="1"/>
      <c r="P453" s="1"/>
      <c r="Q453" s="1"/>
      <c r="R453" s="126"/>
      <c r="S453" s="1"/>
      <c r="T453" s="61"/>
      <c r="U453" s="1"/>
      <c r="V453" s="1"/>
      <c r="W453" s="1"/>
      <c r="X453" s="1"/>
      <c r="Y453" s="1"/>
      <c r="Z453" s="1"/>
    </row>
    <row r="454" ht="14.25" customHeight="1">
      <c r="A454" s="61"/>
      <c r="B454" s="1"/>
      <c r="C454" s="1"/>
      <c r="D454" s="21"/>
      <c r="E454" s="1"/>
      <c r="F454" s="1"/>
      <c r="G454" s="1"/>
      <c r="H454" s="1"/>
      <c r="I454" s="1"/>
      <c r="J454" s="1"/>
      <c r="K454" s="1"/>
      <c r="L454" s="1"/>
      <c r="M454" s="1"/>
      <c r="N454" s="1"/>
      <c r="O454" s="1"/>
      <c r="P454" s="1"/>
      <c r="Q454" s="1"/>
      <c r="R454" s="126"/>
      <c r="S454" s="1"/>
      <c r="T454" s="61"/>
      <c r="U454" s="1"/>
      <c r="V454" s="1"/>
      <c r="W454" s="1"/>
      <c r="X454" s="1"/>
      <c r="Y454" s="1"/>
      <c r="Z454" s="1"/>
    </row>
    <row r="455" ht="14.25" customHeight="1">
      <c r="A455" s="61"/>
      <c r="B455" s="1"/>
      <c r="C455" s="1"/>
      <c r="D455" s="21"/>
      <c r="E455" s="1"/>
      <c r="F455" s="1"/>
      <c r="G455" s="1"/>
      <c r="H455" s="1"/>
      <c r="I455" s="1"/>
      <c r="J455" s="1"/>
      <c r="K455" s="1"/>
      <c r="L455" s="1"/>
      <c r="M455" s="1"/>
      <c r="N455" s="1"/>
      <c r="O455" s="1"/>
      <c r="P455" s="1"/>
      <c r="Q455" s="1"/>
      <c r="R455" s="126"/>
      <c r="S455" s="1"/>
      <c r="T455" s="61"/>
      <c r="U455" s="1"/>
      <c r="V455" s="1"/>
      <c r="W455" s="1"/>
      <c r="X455" s="1"/>
      <c r="Y455" s="1"/>
      <c r="Z455" s="1"/>
    </row>
    <row r="456" ht="14.25" customHeight="1">
      <c r="A456" s="61"/>
      <c r="B456" s="1"/>
      <c r="C456" s="1"/>
      <c r="D456" s="21"/>
      <c r="E456" s="1"/>
      <c r="F456" s="1"/>
      <c r="G456" s="1"/>
      <c r="H456" s="1"/>
      <c r="I456" s="1"/>
      <c r="J456" s="1"/>
      <c r="K456" s="1"/>
      <c r="L456" s="1"/>
      <c r="M456" s="1"/>
      <c r="N456" s="1"/>
      <c r="O456" s="1"/>
      <c r="P456" s="1"/>
      <c r="Q456" s="1"/>
      <c r="R456" s="126"/>
      <c r="S456" s="1"/>
      <c r="T456" s="61"/>
      <c r="U456" s="1"/>
      <c r="V456" s="1"/>
      <c r="W456" s="1"/>
      <c r="X456" s="1"/>
      <c r="Y456" s="1"/>
      <c r="Z456" s="1"/>
    </row>
    <row r="457" ht="14.25" customHeight="1">
      <c r="A457" s="61"/>
      <c r="B457" s="1"/>
      <c r="C457" s="1"/>
      <c r="D457" s="21"/>
      <c r="E457" s="1"/>
      <c r="F457" s="1"/>
      <c r="G457" s="1"/>
      <c r="H457" s="1"/>
      <c r="I457" s="1"/>
      <c r="J457" s="1"/>
      <c r="K457" s="1"/>
      <c r="L457" s="1"/>
      <c r="M457" s="1"/>
      <c r="N457" s="1"/>
      <c r="O457" s="1"/>
      <c r="P457" s="1"/>
      <c r="Q457" s="1"/>
      <c r="R457" s="126"/>
      <c r="S457" s="1"/>
      <c r="T457" s="61"/>
      <c r="U457" s="1"/>
      <c r="V457" s="1"/>
      <c r="W457" s="1"/>
      <c r="X457" s="1"/>
      <c r="Y457" s="1"/>
      <c r="Z457" s="1"/>
    </row>
    <row r="458" ht="14.25" customHeight="1">
      <c r="A458" s="61"/>
      <c r="B458" s="1"/>
      <c r="C458" s="1"/>
      <c r="D458" s="21"/>
      <c r="E458" s="1"/>
      <c r="F458" s="1"/>
      <c r="G458" s="1"/>
      <c r="H458" s="1"/>
      <c r="I458" s="1"/>
      <c r="J458" s="1"/>
      <c r="K458" s="1"/>
      <c r="L458" s="1"/>
      <c r="M458" s="1"/>
      <c r="N458" s="1"/>
      <c r="O458" s="1"/>
      <c r="P458" s="1"/>
      <c r="Q458" s="1"/>
      <c r="R458" s="126"/>
      <c r="S458" s="1"/>
      <c r="T458" s="61"/>
      <c r="U458" s="1"/>
      <c r="V458" s="1"/>
      <c r="W458" s="1"/>
      <c r="X458" s="1"/>
      <c r="Y458" s="1"/>
      <c r="Z458" s="1"/>
    </row>
    <row r="459" ht="14.25" customHeight="1">
      <c r="A459" s="61"/>
      <c r="B459" s="1"/>
      <c r="C459" s="1"/>
      <c r="D459" s="21"/>
      <c r="E459" s="1"/>
      <c r="F459" s="1"/>
      <c r="G459" s="1"/>
      <c r="H459" s="1"/>
      <c r="I459" s="1"/>
      <c r="J459" s="1"/>
      <c r="K459" s="1"/>
      <c r="L459" s="1"/>
      <c r="M459" s="1"/>
      <c r="N459" s="1"/>
      <c r="O459" s="1"/>
      <c r="P459" s="1"/>
      <c r="Q459" s="1"/>
      <c r="R459" s="126"/>
      <c r="S459" s="1"/>
      <c r="T459" s="61"/>
      <c r="U459" s="1"/>
      <c r="V459" s="1"/>
      <c r="W459" s="1"/>
      <c r="X459" s="1"/>
      <c r="Y459" s="1"/>
      <c r="Z459" s="1"/>
    </row>
    <row r="460" ht="14.25" customHeight="1">
      <c r="A460" s="61"/>
      <c r="B460" s="1"/>
      <c r="C460" s="1"/>
      <c r="D460" s="21"/>
      <c r="E460" s="1"/>
      <c r="F460" s="1"/>
      <c r="G460" s="1"/>
      <c r="H460" s="1"/>
      <c r="I460" s="1"/>
      <c r="J460" s="1"/>
      <c r="K460" s="1"/>
      <c r="L460" s="1"/>
      <c r="M460" s="1"/>
      <c r="N460" s="1"/>
      <c r="O460" s="1"/>
      <c r="P460" s="1"/>
      <c r="Q460" s="1"/>
      <c r="R460" s="126"/>
      <c r="S460" s="1"/>
      <c r="T460" s="61"/>
      <c r="U460" s="1"/>
      <c r="V460" s="1"/>
      <c r="W460" s="1"/>
      <c r="X460" s="1"/>
      <c r="Y460" s="1"/>
      <c r="Z460" s="1"/>
    </row>
    <row r="461" ht="14.25" customHeight="1">
      <c r="A461" s="61"/>
      <c r="B461" s="1"/>
      <c r="C461" s="1"/>
      <c r="D461" s="21"/>
      <c r="E461" s="1"/>
      <c r="F461" s="1"/>
      <c r="G461" s="1"/>
      <c r="H461" s="1"/>
      <c r="I461" s="1"/>
      <c r="J461" s="1"/>
      <c r="K461" s="1"/>
      <c r="L461" s="1"/>
      <c r="M461" s="1"/>
      <c r="N461" s="1"/>
      <c r="O461" s="1"/>
      <c r="P461" s="1"/>
      <c r="Q461" s="1"/>
      <c r="R461" s="126"/>
      <c r="S461" s="1"/>
      <c r="T461" s="61"/>
      <c r="U461" s="1"/>
      <c r="V461" s="1"/>
      <c r="W461" s="1"/>
      <c r="X461" s="1"/>
      <c r="Y461" s="1"/>
      <c r="Z461" s="1"/>
    </row>
    <row r="462" ht="14.25" customHeight="1">
      <c r="A462" s="61"/>
      <c r="B462" s="1"/>
      <c r="C462" s="1"/>
      <c r="D462" s="21"/>
      <c r="E462" s="1"/>
      <c r="F462" s="1"/>
      <c r="G462" s="1"/>
      <c r="H462" s="1"/>
      <c r="I462" s="1"/>
      <c r="J462" s="1"/>
      <c r="K462" s="1"/>
      <c r="L462" s="1"/>
      <c r="M462" s="1"/>
      <c r="N462" s="1"/>
      <c r="O462" s="1"/>
      <c r="P462" s="1"/>
      <c r="Q462" s="1"/>
      <c r="R462" s="126"/>
      <c r="S462" s="1"/>
      <c r="T462" s="61"/>
      <c r="U462" s="1"/>
      <c r="V462" s="1"/>
      <c r="W462" s="1"/>
      <c r="X462" s="1"/>
      <c r="Y462" s="1"/>
      <c r="Z462" s="1"/>
    </row>
    <row r="463" ht="14.25" customHeight="1">
      <c r="A463" s="61"/>
      <c r="B463" s="1"/>
      <c r="C463" s="1"/>
      <c r="D463" s="21"/>
      <c r="E463" s="1"/>
      <c r="F463" s="1"/>
      <c r="G463" s="1"/>
      <c r="H463" s="1"/>
      <c r="I463" s="1"/>
      <c r="J463" s="1"/>
      <c r="K463" s="1"/>
      <c r="L463" s="1"/>
      <c r="M463" s="1"/>
      <c r="N463" s="1"/>
      <c r="O463" s="1"/>
      <c r="P463" s="1"/>
      <c r="Q463" s="1"/>
      <c r="R463" s="126"/>
      <c r="S463" s="1"/>
      <c r="T463" s="61"/>
      <c r="U463" s="1"/>
      <c r="V463" s="1"/>
      <c r="W463" s="1"/>
      <c r="X463" s="1"/>
      <c r="Y463" s="1"/>
      <c r="Z463" s="1"/>
    </row>
    <row r="464" ht="14.25" customHeight="1">
      <c r="A464" s="61"/>
      <c r="B464" s="1"/>
      <c r="C464" s="1"/>
      <c r="D464" s="21"/>
      <c r="E464" s="1"/>
      <c r="F464" s="1"/>
      <c r="G464" s="1"/>
      <c r="H464" s="1"/>
      <c r="I464" s="1"/>
      <c r="J464" s="1"/>
      <c r="K464" s="1"/>
      <c r="L464" s="1"/>
      <c r="M464" s="1"/>
      <c r="N464" s="1"/>
      <c r="O464" s="1"/>
      <c r="P464" s="1"/>
      <c r="Q464" s="1"/>
      <c r="R464" s="126"/>
      <c r="S464" s="1"/>
      <c r="T464" s="61"/>
      <c r="U464" s="1"/>
      <c r="V464" s="1"/>
      <c r="W464" s="1"/>
      <c r="X464" s="1"/>
      <c r="Y464" s="1"/>
      <c r="Z464" s="1"/>
    </row>
    <row r="465" ht="14.25" customHeight="1">
      <c r="A465" s="61"/>
      <c r="B465" s="1"/>
      <c r="C465" s="1"/>
      <c r="D465" s="21"/>
      <c r="E465" s="1"/>
      <c r="F465" s="1"/>
      <c r="G465" s="1"/>
      <c r="H465" s="1"/>
      <c r="I465" s="1"/>
      <c r="J465" s="1"/>
      <c r="K465" s="1"/>
      <c r="L465" s="1"/>
      <c r="M465" s="1"/>
      <c r="N465" s="1"/>
      <c r="O465" s="1"/>
      <c r="P465" s="1"/>
      <c r="Q465" s="1"/>
      <c r="R465" s="126"/>
      <c r="S465" s="1"/>
      <c r="T465" s="61"/>
      <c r="U465" s="1"/>
      <c r="V465" s="1"/>
      <c r="W465" s="1"/>
      <c r="X465" s="1"/>
      <c r="Y465" s="1"/>
      <c r="Z465" s="1"/>
    </row>
    <row r="466" ht="14.25" customHeight="1">
      <c r="A466" s="61"/>
      <c r="B466" s="1"/>
      <c r="C466" s="1"/>
      <c r="D466" s="21"/>
      <c r="E466" s="1"/>
      <c r="F466" s="1"/>
      <c r="G466" s="1"/>
      <c r="H466" s="1"/>
      <c r="I466" s="1"/>
      <c r="J466" s="1"/>
      <c r="K466" s="1"/>
      <c r="L466" s="1"/>
      <c r="M466" s="1"/>
      <c r="N466" s="1"/>
      <c r="O466" s="1"/>
      <c r="P466" s="1"/>
      <c r="Q466" s="1"/>
      <c r="R466" s="126"/>
      <c r="S466" s="1"/>
      <c r="T466" s="61"/>
      <c r="U466" s="1"/>
      <c r="V466" s="1"/>
      <c r="W466" s="1"/>
      <c r="X466" s="1"/>
      <c r="Y466" s="1"/>
      <c r="Z466" s="1"/>
    </row>
    <row r="467" ht="14.25" customHeight="1">
      <c r="A467" s="61"/>
      <c r="B467" s="1"/>
      <c r="C467" s="1"/>
      <c r="D467" s="21"/>
      <c r="E467" s="1"/>
      <c r="F467" s="1"/>
      <c r="G467" s="1"/>
      <c r="H467" s="1"/>
      <c r="I467" s="1"/>
      <c r="J467" s="1"/>
      <c r="K467" s="1"/>
      <c r="L467" s="1"/>
      <c r="M467" s="1"/>
      <c r="N467" s="1"/>
      <c r="O467" s="1"/>
      <c r="P467" s="1"/>
      <c r="Q467" s="1"/>
      <c r="R467" s="126"/>
      <c r="S467" s="1"/>
      <c r="T467" s="61"/>
      <c r="U467" s="1"/>
      <c r="V467" s="1"/>
      <c r="W467" s="1"/>
      <c r="X467" s="1"/>
      <c r="Y467" s="1"/>
      <c r="Z467" s="1"/>
    </row>
    <row r="468" ht="14.25" customHeight="1">
      <c r="A468" s="61"/>
      <c r="B468" s="1"/>
      <c r="C468" s="1"/>
      <c r="D468" s="21"/>
      <c r="E468" s="1"/>
      <c r="F468" s="1"/>
      <c r="G468" s="1"/>
      <c r="H468" s="1"/>
      <c r="I468" s="1"/>
      <c r="J468" s="1"/>
      <c r="K468" s="1"/>
      <c r="L468" s="1"/>
      <c r="M468" s="1"/>
      <c r="N468" s="1"/>
      <c r="O468" s="1"/>
      <c r="P468" s="1"/>
      <c r="Q468" s="1"/>
      <c r="R468" s="126"/>
      <c r="S468" s="1"/>
      <c r="T468" s="61"/>
      <c r="U468" s="1"/>
      <c r="V468" s="1"/>
      <c r="W468" s="1"/>
      <c r="X468" s="1"/>
      <c r="Y468" s="1"/>
      <c r="Z468" s="1"/>
    </row>
    <row r="469" ht="14.25" customHeight="1">
      <c r="A469" s="61"/>
      <c r="B469" s="1"/>
      <c r="C469" s="1"/>
      <c r="D469" s="21"/>
      <c r="E469" s="1"/>
      <c r="F469" s="1"/>
      <c r="G469" s="1"/>
      <c r="H469" s="1"/>
      <c r="I469" s="1"/>
      <c r="J469" s="1"/>
      <c r="K469" s="1"/>
      <c r="L469" s="1"/>
      <c r="M469" s="1"/>
      <c r="N469" s="1"/>
      <c r="O469" s="1"/>
      <c r="P469" s="1"/>
      <c r="Q469" s="1"/>
      <c r="R469" s="126"/>
      <c r="S469" s="1"/>
      <c r="T469" s="61"/>
      <c r="U469" s="1"/>
      <c r="V469" s="1"/>
      <c r="W469" s="1"/>
      <c r="X469" s="1"/>
      <c r="Y469" s="1"/>
      <c r="Z469" s="1"/>
    </row>
    <row r="470" ht="14.25" customHeight="1">
      <c r="A470" s="61"/>
      <c r="B470" s="1"/>
      <c r="C470" s="1"/>
      <c r="D470" s="21"/>
      <c r="E470" s="1"/>
      <c r="F470" s="1"/>
      <c r="G470" s="1"/>
      <c r="H470" s="1"/>
      <c r="I470" s="1"/>
      <c r="J470" s="1"/>
      <c r="K470" s="1"/>
      <c r="L470" s="1"/>
      <c r="M470" s="1"/>
      <c r="N470" s="1"/>
      <c r="O470" s="1"/>
      <c r="P470" s="1"/>
      <c r="Q470" s="1"/>
      <c r="R470" s="126"/>
      <c r="S470" s="1"/>
      <c r="T470" s="61"/>
      <c r="U470" s="1"/>
      <c r="V470" s="1"/>
      <c r="W470" s="1"/>
      <c r="X470" s="1"/>
      <c r="Y470" s="1"/>
      <c r="Z470" s="1"/>
    </row>
    <row r="471" ht="14.25" customHeight="1">
      <c r="A471" s="61"/>
      <c r="B471" s="1"/>
      <c r="C471" s="1"/>
      <c r="D471" s="21"/>
      <c r="E471" s="1"/>
      <c r="F471" s="1"/>
      <c r="G471" s="1"/>
      <c r="H471" s="1"/>
      <c r="I471" s="1"/>
      <c r="J471" s="1"/>
      <c r="K471" s="1"/>
      <c r="L471" s="1"/>
      <c r="M471" s="1"/>
      <c r="N471" s="1"/>
      <c r="O471" s="1"/>
      <c r="P471" s="1"/>
      <c r="Q471" s="1"/>
      <c r="R471" s="126"/>
      <c r="S471" s="1"/>
      <c r="T471" s="61"/>
      <c r="U471" s="1"/>
      <c r="V471" s="1"/>
      <c r="W471" s="1"/>
      <c r="X471" s="1"/>
      <c r="Y471" s="1"/>
      <c r="Z471" s="1"/>
    </row>
    <row r="472" ht="14.25" customHeight="1">
      <c r="A472" s="61"/>
      <c r="B472" s="1"/>
      <c r="C472" s="1"/>
      <c r="D472" s="21"/>
      <c r="E472" s="1"/>
      <c r="F472" s="1"/>
      <c r="G472" s="1"/>
      <c r="H472" s="1"/>
      <c r="I472" s="1"/>
      <c r="J472" s="1"/>
      <c r="K472" s="1"/>
      <c r="L472" s="1"/>
      <c r="M472" s="1"/>
      <c r="N472" s="1"/>
      <c r="O472" s="1"/>
      <c r="P472" s="1"/>
      <c r="Q472" s="1"/>
      <c r="R472" s="126"/>
      <c r="S472" s="1"/>
      <c r="T472" s="61"/>
      <c r="U472" s="1"/>
      <c r="V472" s="1"/>
      <c r="W472" s="1"/>
      <c r="X472" s="1"/>
      <c r="Y472" s="1"/>
      <c r="Z472" s="1"/>
    </row>
    <row r="473" ht="14.25" customHeight="1">
      <c r="A473" s="61"/>
      <c r="B473" s="1"/>
      <c r="C473" s="1"/>
      <c r="D473" s="21"/>
      <c r="E473" s="1"/>
      <c r="F473" s="1"/>
      <c r="G473" s="1"/>
      <c r="H473" s="1"/>
      <c r="I473" s="1"/>
      <c r="J473" s="1"/>
      <c r="K473" s="1"/>
      <c r="L473" s="1"/>
      <c r="M473" s="1"/>
      <c r="N473" s="1"/>
      <c r="O473" s="1"/>
      <c r="P473" s="1"/>
      <c r="Q473" s="1"/>
      <c r="R473" s="126"/>
      <c r="S473" s="1"/>
      <c r="T473" s="61"/>
      <c r="U473" s="1"/>
      <c r="V473" s="1"/>
      <c r="W473" s="1"/>
      <c r="X473" s="1"/>
      <c r="Y473" s="1"/>
      <c r="Z473" s="1"/>
    </row>
    <row r="474" ht="14.25" customHeight="1">
      <c r="A474" s="61"/>
      <c r="B474" s="1"/>
      <c r="C474" s="1"/>
      <c r="D474" s="21"/>
      <c r="E474" s="1"/>
      <c r="F474" s="1"/>
      <c r="G474" s="1"/>
      <c r="H474" s="1"/>
      <c r="I474" s="1"/>
      <c r="J474" s="1"/>
      <c r="K474" s="1"/>
      <c r="L474" s="1"/>
      <c r="M474" s="1"/>
      <c r="N474" s="1"/>
      <c r="O474" s="1"/>
      <c r="P474" s="1"/>
      <c r="Q474" s="1"/>
      <c r="R474" s="126"/>
      <c r="S474" s="1"/>
      <c r="T474" s="61"/>
      <c r="U474" s="1"/>
      <c r="V474" s="1"/>
      <c r="W474" s="1"/>
      <c r="X474" s="1"/>
      <c r="Y474" s="1"/>
      <c r="Z474" s="1"/>
    </row>
    <row r="475" ht="14.25" customHeight="1">
      <c r="A475" s="61"/>
      <c r="B475" s="1"/>
      <c r="C475" s="1"/>
      <c r="D475" s="21"/>
      <c r="E475" s="1"/>
      <c r="F475" s="1"/>
      <c r="G475" s="1"/>
      <c r="H475" s="1"/>
      <c r="I475" s="1"/>
      <c r="J475" s="1"/>
      <c r="K475" s="1"/>
      <c r="L475" s="1"/>
      <c r="M475" s="1"/>
      <c r="N475" s="1"/>
      <c r="O475" s="1"/>
      <c r="P475" s="1"/>
      <c r="Q475" s="1"/>
      <c r="R475" s="126"/>
      <c r="S475" s="1"/>
      <c r="T475" s="61"/>
      <c r="U475" s="1"/>
      <c r="V475" s="1"/>
      <c r="W475" s="1"/>
      <c r="X475" s="1"/>
      <c r="Y475" s="1"/>
      <c r="Z475" s="1"/>
    </row>
    <row r="476" ht="14.25" customHeight="1">
      <c r="A476" s="61"/>
      <c r="B476" s="1"/>
      <c r="C476" s="1"/>
      <c r="D476" s="21"/>
      <c r="E476" s="1"/>
      <c r="F476" s="1"/>
      <c r="G476" s="1"/>
      <c r="H476" s="1"/>
      <c r="I476" s="1"/>
      <c r="J476" s="1"/>
      <c r="K476" s="1"/>
      <c r="L476" s="1"/>
      <c r="M476" s="1"/>
      <c r="N476" s="1"/>
      <c r="O476" s="1"/>
      <c r="P476" s="1"/>
      <c r="Q476" s="1"/>
      <c r="R476" s="126"/>
      <c r="S476" s="1"/>
      <c r="T476" s="61"/>
      <c r="U476" s="1"/>
      <c r="V476" s="1"/>
      <c r="W476" s="1"/>
      <c r="X476" s="1"/>
      <c r="Y476" s="1"/>
      <c r="Z476" s="1"/>
    </row>
    <row r="477" ht="14.25" customHeight="1">
      <c r="A477" s="61"/>
      <c r="B477" s="1"/>
      <c r="C477" s="1"/>
      <c r="D477" s="21"/>
      <c r="E477" s="1"/>
      <c r="F477" s="1"/>
      <c r="G477" s="1"/>
      <c r="H477" s="1"/>
      <c r="I477" s="1"/>
      <c r="J477" s="1"/>
      <c r="K477" s="1"/>
      <c r="L477" s="1"/>
      <c r="M477" s="1"/>
      <c r="N477" s="1"/>
      <c r="O477" s="1"/>
      <c r="P477" s="1"/>
      <c r="Q477" s="1"/>
      <c r="R477" s="126"/>
      <c r="S477" s="1"/>
      <c r="T477" s="61"/>
      <c r="U477" s="1"/>
      <c r="V477" s="1"/>
      <c r="W477" s="1"/>
      <c r="X477" s="1"/>
      <c r="Y477" s="1"/>
      <c r="Z477" s="1"/>
    </row>
    <row r="478" ht="14.25" customHeight="1">
      <c r="A478" s="61"/>
      <c r="B478" s="1"/>
      <c r="C478" s="1"/>
      <c r="D478" s="21"/>
      <c r="E478" s="1"/>
      <c r="F478" s="1"/>
      <c r="G478" s="1"/>
      <c r="H478" s="1"/>
      <c r="I478" s="1"/>
      <c r="J478" s="1"/>
      <c r="K478" s="1"/>
      <c r="L478" s="1"/>
      <c r="M478" s="1"/>
      <c r="N478" s="1"/>
      <c r="O478" s="1"/>
      <c r="P478" s="1"/>
      <c r="Q478" s="1"/>
      <c r="R478" s="126"/>
      <c r="S478" s="1"/>
      <c r="T478" s="61"/>
      <c r="U478" s="1"/>
      <c r="V478" s="1"/>
      <c r="W478" s="1"/>
      <c r="X478" s="1"/>
      <c r="Y478" s="1"/>
      <c r="Z478" s="1"/>
    </row>
    <row r="479" ht="14.25" customHeight="1">
      <c r="A479" s="61"/>
      <c r="B479" s="1"/>
      <c r="C479" s="1"/>
      <c r="D479" s="21"/>
      <c r="E479" s="1"/>
      <c r="F479" s="1"/>
      <c r="G479" s="1"/>
      <c r="H479" s="1"/>
      <c r="I479" s="1"/>
      <c r="J479" s="1"/>
      <c r="K479" s="1"/>
      <c r="L479" s="1"/>
      <c r="M479" s="1"/>
      <c r="N479" s="1"/>
      <c r="O479" s="1"/>
      <c r="P479" s="1"/>
      <c r="Q479" s="1"/>
      <c r="R479" s="126"/>
      <c r="S479" s="1"/>
      <c r="T479" s="61"/>
      <c r="U479" s="1"/>
      <c r="V479" s="1"/>
      <c r="W479" s="1"/>
      <c r="X479" s="1"/>
      <c r="Y479" s="1"/>
      <c r="Z479" s="1"/>
    </row>
    <row r="480" ht="14.25" customHeight="1">
      <c r="A480" s="61"/>
      <c r="B480" s="1"/>
      <c r="C480" s="1"/>
      <c r="D480" s="21"/>
      <c r="E480" s="1"/>
      <c r="F480" s="1"/>
      <c r="G480" s="1"/>
      <c r="H480" s="1"/>
      <c r="I480" s="1"/>
      <c r="J480" s="1"/>
      <c r="K480" s="1"/>
      <c r="L480" s="1"/>
      <c r="M480" s="1"/>
      <c r="N480" s="1"/>
      <c r="O480" s="1"/>
      <c r="P480" s="1"/>
      <c r="Q480" s="1"/>
      <c r="R480" s="126"/>
      <c r="S480" s="1"/>
      <c r="T480" s="61"/>
      <c r="U480" s="1"/>
      <c r="V480" s="1"/>
      <c r="W480" s="1"/>
      <c r="X480" s="1"/>
      <c r="Y480" s="1"/>
      <c r="Z480" s="1"/>
    </row>
    <row r="481" ht="14.25" customHeight="1">
      <c r="A481" s="61"/>
      <c r="B481" s="1"/>
      <c r="C481" s="1"/>
      <c r="D481" s="21"/>
      <c r="E481" s="1"/>
      <c r="F481" s="1"/>
      <c r="G481" s="1"/>
      <c r="H481" s="1"/>
      <c r="I481" s="1"/>
      <c r="J481" s="1"/>
      <c r="K481" s="1"/>
      <c r="L481" s="1"/>
      <c r="M481" s="1"/>
      <c r="N481" s="1"/>
      <c r="O481" s="1"/>
      <c r="P481" s="1"/>
      <c r="Q481" s="1"/>
      <c r="R481" s="126"/>
      <c r="S481" s="1"/>
      <c r="T481" s="61"/>
      <c r="U481" s="1"/>
      <c r="V481" s="1"/>
      <c r="W481" s="1"/>
      <c r="X481" s="1"/>
      <c r="Y481" s="1"/>
      <c r="Z481" s="1"/>
    </row>
    <row r="482" ht="14.25" customHeight="1">
      <c r="A482" s="61"/>
      <c r="B482" s="1"/>
      <c r="C482" s="1"/>
      <c r="D482" s="21"/>
      <c r="E482" s="1"/>
      <c r="F482" s="1"/>
      <c r="G482" s="1"/>
      <c r="H482" s="1"/>
      <c r="I482" s="1"/>
      <c r="J482" s="1"/>
      <c r="K482" s="1"/>
      <c r="L482" s="1"/>
      <c r="M482" s="1"/>
      <c r="N482" s="1"/>
      <c r="O482" s="1"/>
      <c r="P482" s="1"/>
      <c r="Q482" s="1"/>
      <c r="R482" s="126"/>
      <c r="S482" s="1"/>
      <c r="T482" s="61"/>
      <c r="U482" s="1"/>
      <c r="V482" s="1"/>
      <c r="W482" s="1"/>
      <c r="X482" s="1"/>
      <c r="Y482" s="1"/>
      <c r="Z482" s="1"/>
    </row>
    <row r="483" ht="14.25" customHeight="1">
      <c r="A483" s="61"/>
      <c r="B483" s="1"/>
      <c r="C483" s="1"/>
      <c r="D483" s="21"/>
      <c r="E483" s="1"/>
      <c r="F483" s="1"/>
      <c r="G483" s="1"/>
      <c r="H483" s="1"/>
      <c r="I483" s="1"/>
      <c r="J483" s="1"/>
      <c r="K483" s="1"/>
      <c r="L483" s="1"/>
      <c r="M483" s="1"/>
      <c r="N483" s="1"/>
      <c r="O483" s="1"/>
      <c r="P483" s="1"/>
      <c r="Q483" s="1"/>
      <c r="R483" s="126"/>
      <c r="S483" s="1"/>
      <c r="T483" s="61"/>
      <c r="U483" s="1"/>
      <c r="V483" s="1"/>
      <c r="W483" s="1"/>
      <c r="X483" s="1"/>
      <c r="Y483" s="1"/>
      <c r="Z483" s="1"/>
    </row>
    <row r="484" ht="14.25" customHeight="1">
      <c r="A484" s="61"/>
      <c r="B484" s="1"/>
      <c r="C484" s="1"/>
      <c r="D484" s="21"/>
      <c r="E484" s="1"/>
      <c r="F484" s="1"/>
      <c r="G484" s="1"/>
      <c r="H484" s="1"/>
      <c r="I484" s="1"/>
      <c r="J484" s="1"/>
      <c r="K484" s="1"/>
      <c r="L484" s="1"/>
      <c r="M484" s="1"/>
      <c r="N484" s="1"/>
      <c r="O484" s="1"/>
      <c r="P484" s="1"/>
      <c r="Q484" s="1"/>
      <c r="R484" s="126"/>
      <c r="S484" s="1"/>
      <c r="T484" s="61"/>
      <c r="U484" s="1"/>
      <c r="V484" s="1"/>
      <c r="W484" s="1"/>
      <c r="X484" s="1"/>
      <c r="Y484" s="1"/>
      <c r="Z484" s="1"/>
    </row>
    <row r="485" ht="14.25" customHeight="1">
      <c r="A485" s="61"/>
      <c r="B485" s="1"/>
      <c r="C485" s="1"/>
      <c r="D485" s="21"/>
      <c r="E485" s="1"/>
      <c r="F485" s="1"/>
      <c r="G485" s="1"/>
      <c r="H485" s="1"/>
      <c r="I485" s="1"/>
      <c r="J485" s="1"/>
      <c r="K485" s="1"/>
      <c r="L485" s="1"/>
      <c r="M485" s="1"/>
      <c r="N485" s="1"/>
      <c r="O485" s="1"/>
      <c r="P485" s="1"/>
      <c r="Q485" s="1"/>
      <c r="R485" s="126"/>
      <c r="S485" s="1"/>
      <c r="T485" s="61"/>
      <c r="U485" s="1"/>
      <c r="V485" s="1"/>
      <c r="W485" s="1"/>
      <c r="X485" s="1"/>
      <c r="Y485" s="1"/>
      <c r="Z485" s="1"/>
    </row>
    <row r="486" ht="14.25" customHeight="1">
      <c r="A486" s="61"/>
      <c r="B486" s="1"/>
      <c r="C486" s="1"/>
      <c r="D486" s="21"/>
      <c r="E486" s="1"/>
      <c r="F486" s="1"/>
      <c r="G486" s="1"/>
      <c r="H486" s="1"/>
      <c r="I486" s="1"/>
      <c r="J486" s="1"/>
      <c r="K486" s="1"/>
      <c r="L486" s="1"/>
      <c r="M486" s="1"/>
      <c r="N486" s="1"/>
      <c r="O486" s="1"/>
      <c r="P486" s="1"/>
      <c r="Q486" s="1"/>
      <c r="R486" s="126"/>
      <c r="S486" s="1"/>
      <c r="T486" s="61"/>
      <c r="U486" s="1"/>
      <c r="V486" s="1"/>
      <c r="W486" s="1"/>
      <c r="X486" s="1"/>
      <c r="Y486" s="1"/>
      <c r="Z486" s="1"/>
    </row>
    <row r="487" ht="14.25" customHeight="1">
      <c r="A487" s="61"/>
      <c r="B487" s="1"/>
      <c r="C487" s="1"/>
      <c r="D487" s="21"/>
      <c r="E487" s="1"/>
      <c r="F487" s="1"/>
      <c r="G487" s="1"/>
      <c r="H487" s="1"/>
      <c r="I487" s="1"/>
      <c r="J487" s="1"/>
      <c r="K487" s="1"/>
      <c r="L487" s="1"/>
      <c r="M487" s="1"/>
      <c r="N487" s="1"/>
      <c r="O487" s="1"/>
      <c r="P487" s="1"/>
      <c r="Q487" s="1"/>
      <c r="R487" s="126"/>
      <c r="S487" s="1"/>
      <c r="T487" s="61"/>
      <c r="U487" s="1"/>
      <c r="V487" s="1"/>
      <c r="W487" s="1"/>
      <c r="X487" s="1"/>
      <c r="Y487" s="1"/>
      <c r="Z487" s="1"/>
    </row>
    <row r="488" ht="14.25" customHeight="1">
      <c r="A488" s="61"/>
      <c r="B488" s="1"/>
      <c r="C488" s="1"/>
      <c r="D488" s="21"/>
      <c r="E488" s="1"/>
      <c r="F488" s="1"/>
      <c r="G488" s="1"/>
      <c r="H488" s="1"/>
      <c r="I488" s="1"/>
      <c r="J488" s="1"/>
      <c r="K488" s="1"/>
      <c r="L488" s="1"/>
      <c r="M488" s="1"/>
      <c r="N488" s="1"/>
      <c r="O488" s="1"/>
      <c r="P488" s="1"/>
      <c r="Q488" s="1"/>
      <c r="R488" s="126"/>
      <c r="S488" s="1"/>
      <c r="T488" s="61"/>
      <c r="U488" s="1"/>
      <c r="V488" s="1"/>
      <c r="W488" s="1"/>
      <c r="X488" s="1"/>
      <c r="Y488" s="1"/>
      <c r="Z488" s="1"/>
    </row>
    <row r="489" ht="14.25" customHeight="1">
      <c r="A489" s="61"/>
      <c r="B489" s="1"/>
      <c r="C489" s="1"/>
      <c r="D489" s="21"/>
      <c r="E489" s="1"/>
      <c r="F489" s="1"/>
      <c r="G489" s="1"/>
      <c r="H489" s="1"/>
      <c r="I489" s="1"/>
      <c r="J489" s="1"/>
      <c r="K489" s="1"/>
      <c r="L489" s="1"/>
      <c r="M489" s="1"/>
      <c r="N489" s="1"/>
      <c r="O489" s="1"/>
      <c r="P489" s="1"/>
      <c r="Q489" s="1"/>
      <c r="R489" s="126"/>
      <c r="S489" s="1"/>
      <c r="T489" s="61"/>
      <c r="U489" s="1"/>
      <c r="V489" s="1"/>
      <c r="W489" s="1"/>
      <c r="X489" s="1"/>
      <c r="Y489" s="1"/>
      <c r="Z489" s="1"/>
    </row>
    <row r="490" ht="14.25" customHeight="1">
      <c r="A490" s="61"/>
      <c r="B490" s="1"/>
      <c r="C490" s="1"/>
      <c r="D490" s="21"/>
      <c r="E490" s="1"/>
      <c r="F490" s="1"/>
      <c r="G490" s="1"/>
      <c r="H490" s="1"/>
      <c r="I490" s="1"/>
      <c r="J490" s="1"/>
      <c r="K490" s="1"/>
      <c r="L490" s="1"/>
      <c r="M490" s="1"/>
      <c r="N490" s="1"/>
      <c r="O490" s="1"/>
      <c r="P490" s="1"/>
      <c r="Q490" s="1"/>
      <c r="R490" s="126"/>
      <c r="S490" s="1"/>
      <c r="T490" s="61"/>
      <c r="U490" s="1"/>
      <c r="V490" s="1"/>
      <c r="W490" s="1"/>
      <c r="X490" s="1"/>
      <c r="Y490" s="1"/>
      <c r="Z490" s="1"/>
    </row>
    <row r="491" ht="14.25" customHeight="1">
      <c r="A491" s="61"/>
      <c r="B491" s="1"/>
      <c r="C491" s="1"/>
      <c r="D491" s="21"/>
      <c r="E491" s="1"/>
      <c r="F491" s="1"/>
      <c r="G491" s="1"/>
      <c r="H491" s="1"/>
      <c r="I491" s="1"/>
      <c r="J491" s="1"/>
      <c r="K491" s="1"/>
      <c r="L491" s="1"/>
      <c r="M491" s="1"/>
      <c r="N491" s="1"/>
      <c r="O491" s="1"/>
      <c r="P491" s="1"/>
      <c r="Q491" s="1"/>
      <c r="R491" s="126"/>
      <c r="S491" s="1"/>
      <c r="T491" s="61"/>
      <c r="U491" s="1"/>
      <c r="V491" s="1"/>
      <c r="W491" s="1"/>
      <c r="X491" s="1"/>
      <c r="Y491" s="1"/>
      <c r="Z491" s="1"/>
    </row>
    <row r="492" ht="14.25" customHeight="1">
      <c r="A492" s="61"/>
      <c r="B492" s="1"/>
      <c r="C492" s="1"/>
      <c r="D492" s="21"/>
      <c r="E492" s="1"/>
      <c r="F492" s="1"/>
      <c r="G492" s="1"/>
      <c r="H492" s="1"/>
      <c r="I492" s="1"/>
      <c r="J492" s="1"/>
      <c r="K492" s="1"/>
      <c r="L492" s="1"/>
      <c r="M492" s="1"/>
      <c r="N492" s="1"/>
      <c r="O492" s="1"/>
      <c r="P492" s="1"/>
      <c r="Q492" s="1"/>
      <c r="R492" s="126"/>
      <c r="S492" s="1"/>
      <c r="T492" s="61"/>
      <c r="U492" s="1"/>
      <c r="V492" s="1"/>
      <c r="W492" s="1"/>
      <c r="X492" s="1"/>
      <c r="Y492" s="1"/>
      <c r="Z492" s="1"/>
    </row>
    <row r="493" ht="14.25" customHeight="1">
      <c r="A493" s="61"/>
      <c r="B493" s="1"/>
      <c r="C493" s="1"/>
      <c r="D493" s="21"/>
      <c r="E493" s="1"/>
      <c r="F493" s="1"/>
      <c r="G493" s="1"/>
      <c r="H493" s="1"/>
      <c r="I493" s="1"/>
      <c r="J493" s="1"/>
      <c r="K493" s="1"/>
      <c r="L493" s="1"/>
      <c r="M493" s="1"/>
      <c r="N493" s="1"/>
      <c r="O493" s="1"/>
      <c r="P493" s="1"/>
      <c r="Q493" s="1"/>
      <c r="R493" s="126"/>
      <c r="S493" s="1"/>
      <c r="T493" s="61"/>
      <c r="U493" s="1"/>
      <c r="V493" s="1"/>
      <c r="W493" s="1"/>
      <c r="X493" s="1"/>
      <c r="Y493" s="1"/>
      <c r="Z493" s="1"/>
    </row>
    <row r="494" ht="14.25" customHeight="1">
      <c r="A494" s="61"/>
      <c r="B494" s="1"/>
      <c r="C494" s="1"/>
      <c r="D494" s="21"/>
      <c r="E494" s="1"/>
      <c r="F494" s="1"/>
      <c r="G494" s="1"/>
      <c r="H494" s="1"/>
      <c r="I494" s="1"/>
      <c r="J494" s="1"/>
      <c r="K494" s="1"/>
      <c r="L494" s="1"/>
      <c r="M494" s="1"/>
      <c r="N494" s="1"/>
      <c r="O494" s="1"/>
      <c r="P494" s="1"/>
      <c r="Q494" s="1"/>
      <c r="R494" s="126"/>
      <c r="S494" s="1"/>
      <c r="T494" s="61"/>
      <c r="U494" s="1"/>
      <c r="V494" s="1"/>
      <c r="W494" s="1"/>
      <c r="X494" s="1"/>
      <c r="Y494" s="1"/>
      <c r="Z494" s="1"/>
    </row>
    <row r="495" ht="14.25" customHeight="1">
      <c r="A495" s="61"/>
      <c r="B495" s="1"/>
      <c r="C495" s="1"/>
      <c r="D495" s="21"/>
      <c r="E495" s="1"/>
      <c r="F495" s="1"/>
      <c r="G495" s="1"/>
      <c r="H495" s="1"/>
      <c r="I495" s="1"/>
      <c r="J495" s="1"/>
      <c r="K495" s="1"/>
      <c r="L495" s="1"/>
      <c r="M495" s="1"/>
      <c r="N495" s="1"/>
      <c r="O495" s="1"/>
      <c r="P495" s="1"/>
      <c r="Q495" s="1"/>
      <c r="R495" s="126"/>
      <c r="S495" s="1"/>
      <c r="T495" s="61"/>
      <c r="U495" s="1"/>
      <c r="V495" s="1"/>
      <c r="W495" s="1"/>
      <c r="X495" s="1"/>
      <c r="Y495" s="1"/>
      <c r="Z495" s="1"/>
    </row>
    <row r="496" ht="14.25" customHeight="1">
      <c r="A496" s="61"/>
      <c r="B496" s="1"/>
      <c r="C496" s="1"/>
      <c r="D496" s="21"/>
      <c r="E496" s="1"/>
      <c r="F496" s="1"/>
      <c r="G496" s="1"/>
      <c r="H496" s="1"/>
      <c r="I496" s="1"/>
      <c r="J496" s="1"/>
      <c r="K496" s="1"/>
      <c r="L496" s="1"/>
      <c r="M496" s="1"/>
      <c r="N496" s="1"/>
      <c r="O496" s="1"/>
      <c r="P496" s="1"/>
      <c r="Q496" s="1"/>
      <c r="R496" s="126"/>
      <c r="S496" s="1"/>
      <c r="T496" s="61"/>
      <c r="U496" s="1"/>
      <c r="V496" s="1"/>
      <c r="W496" s="1"/>
      <c r="X496" s="1"/>
      <c r="Y496" s="1"/>
      <c r="Z496" s="1"/>
    </row>
    <row r="497" ht="14.25" customHeight="1">
      <c r="A497" s="61"/>
      <c r="B497" s="1"/>
      <c r="C497" s="1"/>
      <c r="D497" s="21"/>
      <c r="E497" s="1"/>
      <c r="F497" s="1"/>
      <c r="G497" s="1"/>
      <c r="H497" s="1"/>
      <c r="I497" s="1"/>
      <c r="J497" s="1"/>
      <c r="K497" s="1"/>
      <c r="L497" s="1"/>
      <c r="M497" s="1"/>
      <c r="N497" s="1"/>
      <c r="O497" s="1"/>
      <c r="P497" s="1"/>
      <c r="Q497" s="1"/>
      <c r="R497" s="126"/>
      <c r="S497" s="1"/>
      <c r="T497" s="61"/>
      <c r="U497" s="1"/>
      <c r="V497" s="1"/>
      <c r="W497" s="1"/>
      <c r="X497" s="1"/>
      <c r="Y497" s="1"/>
      <c r="Z497" s="1"/>
    </row>
    <row r="498" ht="14.25" customHeight="1">
      <c r="A498" s="61"/>
      <c r="B498" s="1"/>
      <c r="C498" s="1"/>
      <c r="D498" s="21"/>
      <c r="E498" s="1"/>
      <c r="F498" s="1"/>
      <c r="G498" s="1"/>
      <c r="H498" s="1"/>
      <c r="I498" s="1"/>
      <c r="J498" s="1"/>
      <c r="K498" s="1"/>
      <c r="L498" s="1"/>
      <c r="M498" s="1"/>
      <c r="N498" s="1"/>
      <c r="O498" s="1"/>
      <c r="P498" s="1"/>
      <c r="Q498" s="1"/>
      <c r="R498" s="126"/>
      <c r="S498" s="1"/>
      <c r="T498" s="61"/>
      <c r="U498" s="1"/>
      <c r="V498" s="1"/>
      <c r="W498" s="1"/>
      <c r="X498" s="1"/>
      <c r="Y498" s="1"/>
      <c r="Z498" s="1"/>
    </row>
    <row r="499" ht="14.25" customHeight="1">
      <c r="A499" s="61"/>
      <c r="B499" s="1"/>
      <c r="C499" s="1"/>
      <c r="D499" s="21"/>
      <c r="E499" s="1"/>
      <c r="F499" s="1"/>
      <c r="G499" s="1"/>
      <c r="H499" s="1"/>
      <c r="I499" s="1"/>
      <c r="J499" s="1"/>
      <c r="K499" s="1"/>
      <c r="L499" s="1"/>
      <c r="M499" s="1"/>
      <c r="N499" s="1"/>
      <c r="O499" s="1"/>
      <c r="P499" s="1"/>
      <c r="Q499" s="1"/>
      <c r="R499" s="126"/>
      <c r="S499" s="1"/>
      <c r="T499" s="61"/>
      <c r="U499" s="1"/>
      <c r="V499" s="1"/>
      <c r="W499" s="1"/>
      <c r="X499" s="1"/>
      <c r="Y499" s="1"/>
      <c r="Z499" s="1"/>
    </row>
    <row r="500" ht="14.25" customHeight="1">
      <c r="A500" s="61"/>
      <c r="B500" s="1"/>
      <c r="C500" s="1"/>
      <c r="D500" s="21"/>
      <c r="E500" s="1"/>
      <c r="F500" s="1"/>
      <c r="G500" s="1"/>
      <c r="H500" s="1"/>
      <c r="I500" s="1"/>
      <c r="J500" s="1"/>
      <c r="K500" s="1"/>
      <c r="L500" s="1"/>
      <c r="M500" s="1"/>
      <c r="N500" s="1"/>
      <c r="O500" s="1"/>
      <c r="P500" s="1"/>
      <c r="Q500" s="1"/>
      <c r="R500" s="126"/>
      <c r="S500" s="1"/>
      <c r="T500" s="61"/>
      <c r="U500" s="1"/>
      <c r="V500" s="1"/>
      <c r="W500" s="1"/>
      <c r="X500" s="1"/>
      <c r="Y500" s="1"/>
      <c r="Z500" s="1"/>
    </row>
    <row r="501" ht="14.25" customHeight="1">
      <c r="A501" s="61"/>
      <c r="B501" s="1"/>
      <c r="C501" s="1"/>
      <c r="D501" s="21"/>
      <c r="E501" s="1"/>
      <c r="F501" s="1"/>
      <c r="G501" s="1"/>
      <c r="H501" s="1"/>
      <c r="I501" s="1"/>
      <c r="J501" s="1"/>
      <c r="K501" s="1"/>
      <c r="L501" s="1"/>
      <c r="M501" s="1"/>
      <c r="N501" s="1"/>
      <c r="O501" s="1"/>
      <c r="P501" s="1"/>
      <c r="Q501" s="1"/>
      <c r="R501" s="126"/>
      <c r="S501" s="1"/>
      <c r="T501" s="61"/>
      <c r="U501" s="1"/>
      <c r="V501" s="1"/>
      <c r="W501" s="1"/>
      <c r="X501" s="1"/>
      <c r="Y501" s="1"/>
      <c r="Z501" s="1"/>
    </row>
    <row r="502" ht="14.25" customHeight="1">
      <c r="A502" s="61"/>
      <c r="B502" s="1"/>
      <c r="C502" s="1"/>
      <c r="D502" s="21"/>
      <c r="E502" s="1"/>
      <c r="F502" s="1"/>
      <c r="G502" s="1"/>
      <c r="H502" s="1"/>
      <c r="I502" s="1"/>
      <c r="J502" s="1"/>
      <c r="K502" s="1"/>
      <c r="L502" s="1"/>
      <c r="M502" s="1"/>
      <c r="N502" s="1"/>
      <c r="O502" s="1"/>
      <c r="P502" s="1"/>
      <c r="Q502" s="1"/>
      <c r="R502" s="126"/>
      <c r="S502" s="1"/>
      <c r="T502" s="61"/>
      <c r="U502" s="1"/>
      <c r="V502" s="1"/>
      <c r="W502" s="1"/>
      <c r="X502" s="1"/>
      <c r="Y502" s="1"/>
      <c r="Z502" s="1"/>
    </row>
    <row r="503" ht="14.25" customHeight="1">
      <c r="A503" s="61"/>
      <c r="B503" s="1"/>
      <c r="C503" s="1"/>
      <c r="D503" s="21"/>
      <c r="E503" s="1"/>
      <c r="F503" s="1"/>
      <c r="G503" s="1"/>
      <c r="H503" s="1"/>
      <c r="I503" s="1"/>
      <c r="J503" s="1"/>
      <c r="K503" s="1"/>
      <c r="L503" s="1"/>
      <c r="M503" s="1"/>
      <c r="N503" s="1"/>
      <c r="O503" s="1"/>
      <c r="P503" s="1"/>
      <c r="Q503" s="1"/>
      <c r="R503" s="126"/>
      <c r="S503" s="1"/>
      <c r="T503" s="61"/>
      <c r="U503" s="1"/>
      <c r="V503" s="1"/>
      <c r="W503" s="1"/>
      <c r="X503" s="1"/>
      <c r="Y503" s="1"/>
      <c r="Z503" s="1"/>
    </row>
    <row r="504" ht="14.25" customHeight="1">
      <c r="A504" s="61"/>
      <c r="B504" s="1"/>
      <c r="C504" s="1"/>
      <c r="D504" s="21"/>
      <c r="E504" s="1"/>
      <c r="F504" s="1"/>
      <c r="G504" s="1"/>
      <c r="H504" s="1"/>
      <c r="I504" s="1"/>
      <c r="J504" s="1"/>
      <c r="K504" s="1"/>
      <c r="L504" s="1"/>
      <c r="M504" s="1"/>
      <c r="N504" s="1"/>
      <c r="O504" s="1"/>
      <c r="P504" s="1"/>
      <c r="Q504" s="1"/>
      <c r="R504" s="126"/>
      <c r="S504" s="1"/>
      <c r="T504" s="61"/>
      <c r="U504" s="1"/>
      <c r="V504" s="1"/>
      <c r="W504" s="1"/>
      <c r="X504" s="1"/>
      <c r="Y504" s="1"/>
      <c r="Z504" s="1"/>
    </row>
    <row r="505" ht="14.25" customHeight="1">
      <c r="A505" s="61"/>
      <c r="B505" s="1"/>
      <c r="C505" s="1"/>
      <c r="D505" s="21"/>
      <c r="E505" s="1"/>
      <c r="F505" s="1"/>
      <c r="G505" s="1"/>
      <c r="H505" s="1"/>
      <c r="I505" s="1"/>
      <c r="J505" s="1"/>
      <c r="K505" s="1"/>
      <c r="L505" s="1"/>
      <c r="M505" s="1"/>
      <c r="N505" s="1"/>
      <c r="O505" s="1"/>
      <c r="P505" s="1"/>
      <c r="Q505" s="1"/>
      <c r="R505" s="126"/>
      <c r="S505" s="1"/>
      <c r="T505" s="61"/>
      <c r="U505" s="1"/>
      <c r="V505" s="1"/>
      <c r="W505" s="1"/>
      <c r="X505" s="1"/>
      <c r="Y505" s="1"/>
      <c r="Z505" s="1"/>
    </row>
    <row r="506" ht="14.25" customHeight="1">
      <c r="A506" s="61"/>
      <c r="B506" s="1"/>
      <c r="C506" s="1"/>
      <c r="D506" s="21"/>
      <c r="E506" s="1"/>
      <c r="F506" s="1"/>
      <c r="G506" s="1"/>
      <c r="H506" s="1"/>
      <c r="I506" s="1"/>
      <c r="J506" s="1"/>
      <c r="K506" s="1"/>
      <c r="L506" s="1"/>
      <c r="M506" s="1"/>
      <c r="N506" s="1"/>
      <c r="O506" s="1"/>
      <c r="P506" s="1"/>
      <c r="Q506" s="1"/>
      <c r="R506" s="126"/>
      <c r="S506" s="1"/>
      <c r="T506" s="61"/>
      <c r="U506" s="1"/>
      <c r="V506" s="1"/>
      <c r="W506" s="1"/>
      <c r="X506" s="1"/>
      <c r="Y506" s="1"/>
      <c r="Z506" s="1"/>
    </row>
    <row r="507" ht="14.25" customHeight="1">
      <c r="A507" s="61"/>
      <c r="B507" s="1"/>
      <c r="C507" s="1"/>
      <c r="D507" s="21"/>
      <c r="E507" s="1"/>
      <c r="F507" s="1"/>
      <c r="G507" s="1"/>
      <c r="H507" s="1"/>
      <c r="I507" s="1"/>
      <c r="J507" s="1"/>
      <c r="K507" s="1"/>
      <c r="L507" s="1"/>
      <c r="M507" s="1"/>
      <c r="N507" s="1"/>
      <c r="O507" s="1"/>
      <c r="P507" s="1"/>
      <c r="Q507" s="1"/>
      <c r="R507" s="126"/>
      <c r="S507" s="1"/>
      <c r="T507" s="61"/>
      <c r="U507" s="1"/>
      <c r="V507" s="1"/>
      <c r="W507" s="1"/>
      <c r="X507" s="1"/>
      <c r="Y507" s="1"/>
      <c r="Z507" s="1"/>
    </row>
    <row r="508" ht="14.25" customHeight="1">
      <c r="A508" s="61"/>
      <c r="B508" s="1"/>
      <c r="C508" s="1"/>
      <c r="D508" s="21"/>
      <c r="E508" s="1"/>
      <c r="F508" s="1"/>
      <c r="G508" s="1"/>
      <c r="H508" s="1"/>
      <c r="I508" s="1"/>
      <c r="J508" s="1"/>
      <c r="K508" s="1"/>
      <c r="L508" s="1"/>
      <c r="M508" s="1"/>
      <c r="N508" s="1"/>
      <c r="O508" s="1"/>
      <c r="P508" s="1"/>
      <c r="Q508" s="1"/>
      <c r="R508" s="126"/>
      <c r="S508" s="1"/>
      <c r="T508" s="61"/>
      <c r="U508" s="1"/>
      <c r="V508" s="1"/>
      <c r="W508" s="1"/>
      <c r="X508" s="1"/>
      <c r="Y508" s="1"/>
      <c r="Z508" s="1"/>
    </row>
    <row r="509" ht="14.25" customHeight="1">
      <c r="A509" s="61"/>
      <c r="B509" s="1"/>
      <c r="C509" s="1"/>
      <c r="D509" s="21"/>
      <c r="E509" s="1"/>
      <c r="F509" s="1"/>
      <c r="G509" s="1"/>
      <c r="H509" s="1"/>
      <c r="I509" s="1"/>
      <c r="J509" s="1"/>
      <c r="K509" s="1"/>
      <c r="L509" s="1"/>
      <c r="M509" s="1"/>
      <c r="N509" s="1"/>
      <c r="O509" s="1"/>
      <c r="P509" s="1"/>
      <c r="Q509" s="1"/>
      <c r="R509" s="126"/>
      <c r="S509" s="1"/>
      <c r="T509" s="61"/>
      <c r="U509" s="1"/>
      <c r="V509" s="1"/>
      <c r="W509" s="1"/>
      <c r="X509" s="1"/>
      <c r="Y509" s="1"/>
      <c r="Z509" s="1"/>
    </row>
    <row r="510" ht="14.25" customHeight="1">
      <c r="A510" s="61"/>
      <c r="B510" s="1"/>
      <c r="C510" s="1"/>
      <c r="D510" s="21"/>
      <c r="E510" s="1"/>
      <c r="F510" s="1"/>
      <c r="G510" s="1"/>
      <c r="H510" s="1"/>
      <c r="I510" s="1"/>
      <c r="J510" s="1"/>
      <c r="K510" s="1"/>
      <c r="L510" s="1"/>
      <c r="M510" s="1"/>
      <c r="N510" s="1"/>
      <c r="O510" s="1"/>
      <c r="P510" s="1"/>
      <c r="Q510" s="1"/>
      <c r="R510" s="126"/>
      <c r="S510" s="1"/>
      <c r="T510" s="61"/>
      <c r="U510" s="1"/>
      <c r="V510" s="1"/>
      <c r="W510" s="1"/>
      <c r="X510" s="1"/>
      <c r="Y510" s="1"/>
      <c r="Z510" s="1"/>
    </row>
    <row r="511" ht="14.25" customHeight="1">
      <c r="A511" s="61"/>
      <c r="B511" s="1"/>
      <c r="C511" s="1"/>
      <c r="D511" s="21"/>
      <c r="E511" s="1"/>
      <c r="F511" s="1"/>
      <c r="G511" s="1"/>
      <c r="H511" s="1"/>
      <c r="I511" s="1"/>
      <c r="J511" s="1"/>
      <c r="K511" s="1"/>
      <c r="L511" s="1"/>
      <c r="M511" s="1"/>
      <c r="N511" s="1"/>
      <c r="O511" s="1"/>
      <c r="P511" s="1"/>
      <c r="Q511" s="1"/>
      <c r="R511" s="126"/>
      <c r="S511" s="1"/>
      <c r="T511" s="61"/>
      <c r="U511" s="1"/>
      <c r="V511" s="1"/>
      <c r="W511" s="1"/>
      <c r="X511" s="1"/>
      <c r="Y511" s="1"/>
      <c r="Z511" s="1"/>
    </row>
    <row r="512" ht="14.25" customHeight="1">
      <c r="A512" s="61"/>
      <c r="B512" s="1"/>
      <c r="C512" s="1"/>
      <c r="D512" s="21"/>
      <c r="E512" s="1"/>
      <c r="F512" s="1"/>
      <c r="G512" s="1"/>
      <c r="H512" s="1"/>
      <c r="I512" s="1"/>
      <c r="J512" s="1"/>
      <c r="K512" s="1"/>
      <c r="L512" s="1"/>
      <c r="M512" s="1"/>
      <c r="N512" s="1"/>
      <c r="O512" s="1"/>
      <c r="P512" s="1"/>
      <c r="Q512" s="1"/>
      <c r="R512" s="126"/>
      <c r="S512" s="1"/>
      <c r="T512" s="61"/>
      <c r="U512" s="1"/>
      <c r="V512" s="1"/>
      <c r="W512" s="1"/>
      <c r="X512" s="1"/>
      <c r="Y512" s="1"/>
      <c r="Z512" s="1"/>
    </row>
    <row r="513" ht="14.25" customHeight="1">
      <c r="A513" s="61"/>
      <c r="B513" s="1"/>
      <c r="C513" s="1"/>
      <c r="D513" s="21"/>
      <c r="E513" s="1"/>
      <c r="F513" s="1"/>
      <c r="G513" s="1"/>
      <c r="H513" s="1"/>
      <c r="I513" s="1"/>
      <c r="J513" s="1"/>
      <c r="K513" s="1"/>
      <c r="L513" s="1"/>
      <c r="M513" s="1"/>
      <c r="N513" s="1"/>
      <c r="O513" s="1"/>
      <c r="P513" s="1"/>
      <c r="Q513" s="1"/>
      <c r="R513" s="126"/>
      <c r="S513" s="1"/>
      <c r="T513" s="61"/>
      <c r="U513" s="1"/>
      <c r="V513" s="1"/>
      <c r="W513" s="1"/>
      <c r="X513" s="1"/>
      <c r="Y513" s="1"/>
      <c r="Z513" s="1"/>
    </row>
    <row r="514" ht="14.25" customHeight="1">
      <c r="A514" s="61"/>
      <c r="B514" s="1"/>
      <c r="C514" s="1"/>
      <c r="D514" s="21"/>
      <c r="E514" s="1"/>
      <c r="F514" s="1"/>
      <c r="G514" s="1"/>
      <c r="H514" s="1"/>
      <c r="I514" s="1"/>
      <c r="J514" s="1"/>
      <c r="K514" s="1"/>
      <c r="L514" s="1"/>
      <c r="M514" s="1"/>
      <c r="N514" s="1"/>
      <c r="O514" s="1"/>
      <c r="P514" s="1"/>
      <c r="Q514" s="1"/>
      <c r="R514" s="126"/>
      <c r="S514" s="1"/>
      <c r="T514" s="61"/>
      <c r="U514" s="1"/>
      <c r="V514" s="1"/>
      <c r="W514" s="1"/>
      <c r="X514" s="1"/>
      <c r="Y514" s="1"/>
      <c r="Z514" s="1"/>
    </row>
    <row r="515" ht="14.25" customHeight="1">
      <c r="A515" s="61"/>
      <c r="B515" s="1"/>
      <c r="C515" s="1"/>
      <c r="D515" s="21"/>
      <c r="E515" s="1"/>
      <c r="F515" s="1"/>
      <c r="G515" s="1"/>
      <c r="H515" s="1"/>
      <c r="I515" s="1"/>
      <c r="J515" s="1"/>
      <c r="K515" s="1"/>
      <c r="L515" s="1"/>
      <c r="M515" s="1"/>
      <c r="N515" s="1"/>
      <c r="O515" s="1"/>
      <c r="P515" s="1"/>
      <c r="Q515" s="1"/>
      <c r="R515" s="126"/>
      <c r="S515" s="1"/>
      <c r="T515" s="61"/>
      <c r="U515" s="1"/>
      <c r="V515" s="1"/>
      <c r="W515" s="1"/>
      <c r="X515" s="1"/>
      <c r="Y515" s="1"/>
      <c r="Z515" s="1"/>
    </row>
    <row r="516" ht="14.25" customHeight="1">
      <c r="A516" s="61"/>
      <c r="B516" s="1"/>
      <c r="C516" s="1"/>
      <c r="D516" s="21"/>
      <c r="E516" s="1"/>
      <c r="F516" s="1"/>
      <c r="G516" s="1"/>
      <c r="H516" s="1"/>
      <c r="I516" s="1"/>
      <c r="J516" s="1"/>
      <c r="K516" s="1"/>
      <c r="L516" s="1"/>
      <c r="M516" s="1"/>
      <c r="N516" s="1"/>
      <c r="O516" s="1"/>
      <c r="P516" s="1"/>
      <c r="Q516" s="1"/>
      <c r="R516" s="126"/>
      <c r="S516" s="1"/>
      <c r="T516" s="61"/>
      <c r="U516" s="1"/>
      <c r="V516" s="1"/>
      <c r="W516" s="1"/>
      <c r="X516" s="1"/>
      <c r="Y516" s="1"/>
      <c r="Z516" s="1"/>
    </row>
    <row r="517" ht="14.25" customHeight="1">
      <c r="A517" s="61"/>
      <c r="B517" s="1"/>
      <c r="C517" s="1"/>
      <c r="D517" s="21"/>
      <c r="E517" s="1"/>
      <c r="F517" s="1"/>
      <c r="G517" s="1"/>
      <c r="H517" s="1"/>
      <c r="I517" s="1"/>
      <c r="J517" s="1"/>
      <c r="K517" s="1"/>
      <c r="L517" s="1"/>
      <c r="M517" s="1"/>
      <c r="N517" s="1"/>
      <c r="O517" s="1"/>
      <c r="P517" s="1"/>
      <c r="Q517" s="1"/>
      <c r="R517" s="126"/>
      <c r="S517" s="1"/>
      <c r="T517" s="61"/>
      <c r="U517" s="1"/>
      <c r="V517" s="1"/>
      <c r="W517" s="1"/>
      <c r="X517" s="1"/>
      <c r="Y517" s="1"/>
      <c r="Z517" s="1"/>
    </row>
    <row r="518" ht="14.25" customHeight="1">
      <c r="A518" s="61"/>
      <c r="B518" s="1"/>
      <c r="C518" s="1"/>
      <c r="D518" s="21"/>
      <c r="E518" s="1"/>
      <c r="F518" s="1"/>
      <c r="G518" s="1"/>
      <c r="H518" s="1"/>
      <c r="I518" s="1"/>
      <c r="J518" s="1"/>
      <c r="K518" s="1"/>
      <c r="L518" s="1"/>
      <c r="M518" s="1"/>
      <c r="N518" s="1"/>
      <c r="O518" s="1"/>
      <c r="P518" s="1"/>
      <c r="Q518" s="1"/>
      <c r="R518" s="126"/>
      <c r="S518" s="1"/>
      <c r="T518" s="61"/>
      <c r="U518" s="1"/>
      <c r="V518" s="1"/>
      <c r="W518" s="1"/>
      <c r="X518" s="1"/>
      <c r="Y518" s="1"/>
      <c r="Z518" s="1"/>
    </row>
    <row r="519" ht="14.25" customHeight="1">
      <c r="A519" s="61"/>
      <c r="B519" s="1"/>
      <c r="C519" s="1"/>
      <c r="D519" s="21"/>
      <c r="E519" s="1"/>
      <c r="F519" s="1"/>
      <c r="G519" s="1"/>
      <c r="H519" s="1"/>
      <c r="I519" s="1"/>
      <c r="J519" s="1"/>
      <c r="K519" s="1"/>
      <c r="L519" s="1"/>
      <c r="M519" s="1"/>
      <c r="N519" s="1"/>
      <c r="O519" s="1"/>
      <c r="P519" s="1"/>
      <c r="Q519" s="1"/>
      <c r="R519" s="126"/>
      <c r="S519" s="1"/>
      <c r="T519" s="61"/>
      <c r="U519" s="1"/>
      <c r="V519" s="1"/>
      <c r="W519" s="1"/>
      <c r="X519" s="1"/>
      <c r="Y519" s="1"/>
      <c r="Z519" s="1"/>
    </row>
    <row r="520" ht="14.25" customHeight="1">
      <c r="A520" s="61"/>
      <c r="B520" s="1"/>
      <c r="C520" s="1"/>
      <c r="D520" s="21"/>
      <c r="E520" s="1"/>
      <c r="F520" s="1"/>
      <c r="G520" s="1"/>
      <c r="H520" s="1"/>
      <c r="I520" s="1"/>
      <c r="J520" s="1"/>
      <c r="K520" s="1"/>
      <c r="L520" s="1"/>
      <c r="M520" s="1"/>
      <c r="N520" s="1"/>
      <c r="O520" s="1"/>
      <c r="P520" s="1"/>
      <c r="Q520" s="1"/>
      <c r="R520" s="126"/>
      <c r="S520" s="1"/>
      <c r="T520" s="61"/>
      <c r="U520" s="1"/>
      <c r="V520" s="1"/>
      <c r="W520" s="1"/>
      <c r="X520" s="1"/>
      <c r="Y520" s="1"/>
      <c r="Z520" s="1"/>
    </row>
    <row r="521" ht="14.25" customHeight="1">
      <c r="A521" s="61"/>
      <c r="B521" s="1"/>
      <c r="C521" s="1"/>
      <c r="D521" s="21"/>
      <c r="E521" s="1"/>
      <c r="F521" s="1"/>
      <c r="G521" s="1"/>
      <c r="H521" s="1"/>
      <c r="I521" s="1"/>
      <c r="J521" s="1"/>
      <c r="K521" s="1"/>
      <c r="L521" s="1"/>
      <c r="M521" s="1"/>
      <c r="N521" s="1"/>
      <c r="O521" s="1"/>
      <c r="P521" s="1"/>
      <c r="Q521" s="1"/>
      <c r="R521" s="126"/>
      <c r="S521" s="1"/>
      <c r="T521" s="61"/>
      <c r="U521" s="1"/>
      <c r="V521" s="1"/>
      <c r="W521" s="1"/>
      <c r="X521" s="1"/>
      <c r="Y521" s="1"/>
      <c r="Z521" s="1"/>
    </row>
    <row r="522" ht="14.25" customHeight="1">
      <c r="A522" s="61"/>
      <c r="B522" s="1"/>
      <c r="C522" s="1"/>
      <c r="D522" s="21"/>
      <c r="E522" s="1"/>
      <c r="F522" s="1"/>
      <c r="G522" s="1"/>
      <c r="H522" s="1"/>
      <c r="I522" s="1"/>
      <c r="J522" s="1"/>
      <c r="K522" s="1"/>
      <c r="L522" s="1"/>
      <c r="M522" s="1"/>
      <c r="N522" s="1"/>
      <c r="O522" s="1"/>
      <c r="P522" s="1"/>
      <c r="Q522" s="1"/>
      <c r="R522" s="126"/>
      <c r="S522" s="1"/>
      <c r="T522" s="61"/>
      <c r="U522" s="1"/>
      <c r="V522" s="1"/>
      <c r="W522" s="1"/>
      <c r="X522" s="1"/>
      <c r="Y522" s="1"/>
      <c r="Z522" s="1"/>
    </row>
    <row r="523" ht="14.25" customHeight="1">
      <c r="A523" s="61"/>
      <c r="B523" s="1"/>
      <c r="C523" s="1"/>
      <c r="D523" s="21"/>
      <c r="E523" s="1"/>
      <c r="F523" s="1"/>
      <c r="G523" s="1"/>
      <c r="H523" s="1"/>
      <c r="I523" s="1"/>
      <c r="J523" s="1"/>
      <c r="K523" s="1"/>
      <c r="L523" s="1"/>
      <c r="M523" s="1"/>
      <c r="N523" s="1"/>
      <c r="O523" s="1"/>
      <c r="P523" s="1"/>
      <c r="Q523" s="1"/>
      <c r="R523" s="126"/>
      <c r="S523" s="1"/>
      <c r="T523" s="61"/>
      <c r="U523" s="1"/>
      <c r="V523" s="1"/>
      <c r="W523" s="1"/>
      <c r="X523" s="1"/>
      <c r="Y523" s="1"/>
      <c r="Z523" s="1"/>
    </row>
    <row r="524" ht="14.25" customHeight="1">
      <c r="A524" s="61"/>
      <c r="B524" s="1"/>
      <c r="C524" s="1"/>
      <c r="D524" s="21"/>
      <c r="E524" s="1"/>
      <c r="F524" s="1"/>
      <c r="G524" s="1"/>
      <c r="H524" s="1"/>
      <c r="I524" s="1"/>
      <c r="J524" s="1"/>
      <c r="K524" s="1"/>
      <c r="L524" s="1"/>
      <c r="M524" s="1"/>
      <c r="N524" s="1"/>
      <c r="O524" s="1"/>
      <c r="P524" s="1"/>
      <c r="Q524" s="1"/>
      <c r="R524" s="126"/>
      <c r="S524" s="1"/>
      <c r="T524" s="61"/>
      <c r="U524" s="1"/>
      <c r="V524" s="1"/>
      <c r="W524" s="1"/>
      <c r="X524" s="1"/>
      <c r="Y524" s="1"/>
      <c r="Z524" s="1"/>
    </row>
    <row r="525" ht="14.25" customHeight="1">
      <c r="A525" s="61"/>
      <c r="B525" s="1"/>
      <c r="C525" s="1"/>
      <c r="D525" s="21"/>
      <c r="E525" s="1"/>
      <c r="F525" s="1"/>
      <c r="G525" s="1"/>
      <c r="H525" s="1"/>
      <c r="I525" s="1"/>
      <c r="J525" s="1"/>
      <c r="K525" s="1"/>
      <c r="L525" s="1"/>
      <c r="M525" s="1"/>
      <c r="N525" s="1"/>
      <c r="O525" s="1"/>
      <c r="P525" s="1"/>
      <c r="Q525" s="1"/>
      <c r="R525" s="126"/>
      <c r="S525" s="1"/>
      <c r="T525" s="61"/>
      <c r="U525" s="1"/>
      <c r="V525" s="1"/>
      <c r="W525" s="1"/>
      <c r="X525" s="1"/>
      <c r="Y525" s="1"/>
      <c r="Z525" s="1"/>
    </row>
    <row r="526" ht="14.25" customHeight="1">
      <c r="A526" s="61"/>
      <c r="B526" s="1"/>
      <c r="C526" s="1"/>
      <c r="D526" s="21"/>
      <c r="E526" s="1"/>
      <c r="F526" s="1"/>
      <c r="G526" s="1"/>
      <c r="H526" s="1"/>
      <c r="I526" s="1"/>
      <c r="J526" s="1"/>
      <c r="K526" s="1"/>
      <c r="L526" s="1"/>
      <c r="M526" s="1"/>
      <c r="N526" s="1"/>
      <c r="O526" s="1"/>
      <c r="P526" s="1"/>
      <c r="Q526" s="1"/>
      <c r="R526" s="126"/>
      <c r="S526" s="1"/>
      <c r="T526" s="61"/>
      <c r="U526" s="1"/>
      <c r="V526" s="1"/>
      <c r="W526" s="1"/>
      <c r="X526" s="1"/>
      <c r="Y526" s="1"/>
      <c r="Z526" s="1"/>
    </row>
    <row r="527" ht="14.25" customHeight="1">
      <c r="A527" s="61"/>
      <c r="B527" s="1"/>
      <c r="C527" s="1"/>
      <c r="D527" s="21"/>
      <c r="E527" s="1"/>
      <c r="F527" s="1"/>
      <c r="G527" s="1"/>
      <c r="H527" s="1"/>
      <c r="I527" s="1"/>
      <c r="J527" s="1"/>
      <c r="K527" s="1"/>
      <c r="L527" s="1"/>
      <c r="M527" s="1"/>
      <c r="N527" s="1"/>
      <c r="O527" s="1"/>
      <c r="P527" s="1"/>
      <c r="Q527" s="1"/>
      <c r="R527" s="126"/>
      <c r="S527" s="1"/>
      <c r="T527" s="61"/>
      <c r="U527" s="1"/>
      <c r="V527" s="1"/>
      <c r="W527" s="1"/>
      <c r="X527" s="1"/>
      <c r="Y527" s="1"/>
      <c r="Z527" s="1"/>
    </row>
    <row r="528" ht="14.25" customHeight="1">
      <c r="A528" s="61"/>
      <c r="B528" s="1"/>
      <c r="C528" s="1"/>
      <c r="D528" s="21"/>
      <c r="E528" s="1"/>
      <c r="F528" s="1"/>
      <c r="G528" s="1"/>
      <c r="H528" s="1"/>
      <c r="I528" s="1"/>
      <c r="J528" s="1"/>
      <c r="K528" s="1"/>
      <c r="L528" s="1"/>
      <c r="M528" s="1"/>
      <c r="N528" s="1"/>
      <c r="O528" s="1"/>
      <c r="P528" s="1"/>
      <c r="Q528" s="1"/>
      <c r="R528" s="126"/>
      <c r="S528" s="1"/>
      <c r="T528" s="61"/>
      <c r="U528" s="1"/>
      <c r="V528" s="1"/>
      <c r="W528" s="1"/>
      <c r="X528" s="1"/>
      <c r="Y528" s="1"/>
      <c r="Z528" s="1"/>
    </row>
    <row r="529" ht="14.25" customHeight="1">
      <c r="A529" s="61"/>
      <c r="B529" s="1"/>
      <c r="C529" s="1"/>
      <c r="D529" s="21"/>
      <c r="E529" s="1"/>
      <c r="F529" s="1"/>
      <c r="G529" s="1"/>
      <c r="H529" s="1"/>
      <c r="I529" s="1"/>
      <c r="J529" s="1"/>
      <c r="K529" s="1"/>
      <c r="L529" s="1"/>
      <c r="M529" s="1"/>
      <c r="N529" s="1"/>
      <c r="O529" s="1"/>
      <c r="P529" s="1"/>
      <c r="Q529" s="1"/>
      <c r="R529" s="126"/>
      <c r="S529" s="1"/>
      <c r="T529" s="61"/>
      <c r="U529" s="1"/>
      <c r="V529" s="1"/>
      <c r="W529" s="1"/>
      <c r="X529" s="1"/>
      <c r="Y529" s="1"/>
      <c r="Z529" s="1"/>
    </row>
    <row r="530" ht="14.25" customHeight="1">
      <c r="A530" s="61"/>
      <c r="B530" s="1"/>
      <c r="C530" s="1"/>
      <c r="D530" s="21"/>
      <c r="E530" s="1"/>
      <c r="F530" s="1"/>
      <c r="G530" s="1"/>
      <c r="H530" s="1"/>
      <c r="I530" s="1"/>
      <c r="J530" s="1"/>
      <c r="K530" s="1"/>
      <c r="L530" s="1"/>
      <c r="M530" s="1"/>
      <c r="N530" s="1"/>
      <c r="O530" s="1"/>
      <c r="P530" s="1"/>
      <c r="Q530" s="1"/>
      <c r="R530" s="126"/>
      <c r="S530" s="1"/>
      <c r="T530" s="61"/>
      <c r="U530" s="1"/>
      <c r="V530" s="1"/>
      <c r="W530" s="1"/>
      <c r="X530" s="1"/>
      <c r="Y530" s="1"/>
      <c r="Z530" s="1"/>
    </row>
    <row r="531" ht="14.25" customHeight="1">
      <c r="A531" s="61"/>
      <c r="B531" s="1"/>
      <c r="C531" s="1"/>
      <c r="D531" s="21"/>
      <c r="E531" s="1"/>
      <c r="F531" s="1"/>
      <c r="G531" s="1"/>
      <c r="H531" s="1"/>
      <c r="I531" s="1"/>
      <c r="J531" s="1"/>
      <c r="K531" s="1"/>
      <c r="L531" s="1"/>
      <c r="M531" s="1"/>
      <c r="N531" s="1"/>
      <c r="O531" s="1"/>
      <c r="P531" s="1"/>
      <c r="Q531" s="1"/>
      <c r="R531" s="126"/>
      <c r="S531" s="1"/>
      <c r="T531" s="61"/>
      <c r="U531" s="1"/>
      <c r="V531" s="1"/>
      <c r="W531" s="1"/>
      <c r="X531" s="1"/>
      <c r="Y531" s="1"/>
      <c r="Z531" s="1"/>
    </row>
    <row r="532" ht="14.25" customHeight="1">
      <c r="A532" s="61"/>
      <c r="B532" s="1"/>
      <c r="C532" s="1"/>
      <c r="D532" s="21"/>
      <c r="E532" s="1"/>
      <c r="F532" s="1"/>
      <c r="G532" s="1"/>
      <c r="H532" s="1"/>
      <c r="I532" s="1"/>
      <c r="J532" s="1"/>
      <c r="K532" s="1"/>
      <c r="L532" s="1"/>
      <c r="M532" s="1"/>
      <c r="N532" s="1"/>
      <c r="O532" s="1"/>
      <c r="P532" s="1"/>
      <c r="Q532" s="1"/>
      <c r="R532" s="126"/>
      <c r="S532" s="1"/>
      <c r="T532" s="61"/>
      <c r="U532" s="1"/>
      <c r="V532" s="1"/>
      <c r="W532" s="1"/>
      <c r="X532" s="1"/>
      <c r="Y532" s="1"/>
      <c r="Z532" s="1"/>
    </row>
    <row r="533" ht="14.25" customHeight="1">
      <c r="A533" s="61"/>
      <c r="B533" s="1"/>
      <c r="C533" s="1"/>
      <c r="D533" s="21"/>
      <c r="E533" s="1"/>
      <c r="F533" s="1"/>
      <c r="G533" s="1"/>
      <c r="H533" s="1"/>
      <c r="I533" s="1"/>
      <c r="J533" s="1"/>
      <c r="K533" s="1"/>
      <c r="L533" s="1"/>
      <c r="M533" s="1"/>
      <c r="N533" s="1"/>
      <c r="O533" s="1"/>
      <c r="P533" s="1"/>
      <c r="Q533" s="1"/>
      <c r="R533" s="126"/>
      <c r="S533" s="1"/>
      <c r="T533" s="61"/>
      <c r="U533" s="1"/>
      <c r="V533" s="1"/>
      <c r="W533" s="1"/>
      <c r="X533" s="1"/>
      <c r="Y533" s="1"/>
      <c r="Z533" s="1"/>
    </row>
    <row r="534" ht="14.25" customHeight="1">
      <c r="A534" s="61"/>
      <c r="B534" s="1"/>
      <c r="C534" s="1"/>
      <c r="D534" s="21"/>
      <c r="E534" s="1"/>
      <c r="F534" s="1"/>
      <c r="G534" s="1"/>
      <c r="H534" s="1"/>
      <c r="I534" s="1"/>
      <c r="J534" s="1"/>
      <c r="K534" s="1"/>
      <c r="L534" s="1"/>
      <c r="M534" s="1"/>
      <c r="N534" s="1"/>
      <c r="O534" s="1"/>
      <c r="P534" s="1"/>
      <c r="Q534" s="1"/>
      <c r="R534" s="126"/>
      <c r="S534" s="1"/>
      <c r="T534" s="61"/>
      <c r="U534" s="1"/>
      <c r="V534" s="1"/>
      <c r="W534" s="1"/>
      <c r="X534" s="1"/>
      <c r="Y534" s="1"/>
      <c r="Z534" s="1"/>
    </row>
    <row r="535" ht="14.25" customHeight="1">
      <c r="A535" s="61"/>
      <c r="B535" s="1"/>
      <c r="C535" s="1"/>
      <c r="D535" s="21"/>
      <c r="E535" s="1"/>
      <c r="F535" s="1"/>
      <c r="G535" s="1"/>
      <c r="H535" s="1"/>
      <c r="I535" s="1"/>
      <c r="J535" s="1"/>
      <c r="K535" s="1"/>
      <c r="L535" s="1"/>
      <c r="M535" s="1"/>
      <c r="N535" s="1"/>
      <c r="O535" s="1"/>
      <c r="P535" s="1"/>
      <c r="Q535" s="1"/>
      <c r="R535" s="126"/>
      <c r="S535" s="1"/>
      <c r="T535" s="61"/>
      <c r="U535" s="1"/>
      <c r="V535" s="1"/>
      <c r="W535" s="1"/>
      <c r="X535" s="1"/>
      <c r="Y535" s="1"/>
      <c r="Z535" s="1"/>
    </row>
    <row r="536" ht="14.25" customHeight="1">
      <c r="A536" s="61"/>
      <c r="B536" s="1"/>
      <c r="C536" s="1"/>
      <c r="D536" s="21"/>
      <c r="E536" s="1"/>
      <c r="F536" s="1"/>
      <c r="G536" s="1"/>
      <c r="H536" s="1"/>
      <c r="I536" s="1"/>
      <c r="J536" s="1"/>
      <c r="K536" s="1"/>
      <c r="L536" s="1"/>
      <c r="M536" s="1"/>
      <c r="N536" s="1"/>
      <c r="O536" s="1"/>
      <c r="P536" s="1"/>
      <c r="Q536" s="1"/>
      <c r="R536" s="126"/>
      <c r="S536" s="1"/>
      <c r="T536" s="61"/>
      <c r="U536" s="1"/>
      <c r="V536" s="1"/>
      <c r="W536" s="1"/>
      <c r="X536" s="1"/>
      <c r="Y536" s="1"/>
      <c r="Z536" s="1"/>
    </row>
    <row r="537" ht="14.25" customHeight="1">
      <c r="A537" s="61"/>
      <c r="B537" s="1"/>
      <c r="C537" s="1"/>
      <c r="D537" s="21"/>
      <c r="E537" s="1"/>
      <c r="F537" s="1"/>
      <c r="G537" s="1"/>
      <c r="H537" s="1"/>
      <c r="I537" s="1"/>
      <c r="J537" s="1"/>
      <c r="K537" s="1"/>
      <c r="L537" s="1"/>
      <c r="M537" s="1"/>
      <c r="N537" s="1"/>
      <c r="O537" s="1"/>
      <c r="P537" s="1"/>
      <c r="Q537" s="1"/>
      <c r="R537" s="126"/>
      <c r="S537" s="1"/>
      <c r="T537" s="61"/>
      <c r="U537" s="1"/>
      <c r="V537" s="1"/>
      <c r="W537" s="1"/>
      <c r="X537" s="1"/>
      <c r="Y537" s="1"/>
      <c r="Z537" s="1"/>
    </row>
    <row r="538" ht="14.25" customHeight="1">
      <c r="A538" s="61"/>
      <c r="B538" s="1"/>
      <c r="C538" s="1"/>
      <c r="D538" s="21"/>
      <c r="E538" s="1"/>
      <c r="F538" s="1"/>
      <c r="G538" s="1"/>
      <c r="H538" s="1"/>
      <c r="I538" s="1"/>
      <c r="J538" s="1"/>
      <c r="K538" s="1"/>
      <c r="L538" s="1"/>
      <c r="M538" s="1"/>
      <c r="N538" s="1"/>
      <c r="O538" s="1"/>
      <c r="P538" s="1"/>
      <c r="Q538" s="1"/>
      <c r="R538" s="126"/>
      <c r="S538" s="1"/>
      <c r="T538" s="61"/>
      <c r="U538" s="1"/>
      <c r="V538" s="1"/>
      <c r="W538" s="1"/>
      <c r="X538" s="1"/>
      <c r="Y538" s="1"/>
      <c r="Z538" s="1"/>
    </row>
    <row r="539" ht="14.25" customHeight="1">
      <c r="A539" s="61"/>
      <c r="B539" s="1"/>
      <c r="C539" s="1"/>
      <c r="D539" s="21"/>
      <c r="E539" s="1"/>
      <c r="F539" s="1"/>
      <c r="G539" s="1"/>
      <c r="H539" s="1"/>
      <c r="I539" s="1"/>
      <c r="J539" s="1"/>
      <c r="K539" s="1"/>
      <c r="L539" s="1"/>
      <c r="M539" s="1"/>
      <c r="N539" s="1"/>
      <c r="O539" s="1"/>
      <c r="P539" s="1"/>
      <c r="Q539" s="1"/>
      <c r="R539" s="126"/>
      <c r="S539" s="1"/>
      <c r="T539" s="61"/>
      <c r="U539" s="1"/>
      <c r="V539" s="1"/>
      <c r="W539" s="1"/>
      <c r="X539" s="1"/>
      <c r="Y539" s="1"/>
      <c r="Z539" s="1"/>
    </row>
    <row r="540" ht="14.25" customHeight="1">
      <c r="A540" s="61"/>
      <c r="B540" s="1"/>
      <c r="C540" s="1"/>
      <c r="D540" s="21"/>
      <c r="E540" s="1"/>
      <c r="F540" s="1"/>
      <c r="G540" s="1"/>
      <c r="H540" s="1"/>
      <c r="I540" s="1"/>
      <c r="J540" s="1"/>
      <c r="K540" s="1"/>
      <c r="L540" s="1"/>
      <c r="M540" s="1"/>
      <c r="N540" s="1"/>
      <c r="O540" s="1"/>
      <c r="P540" s="1"/>
      <c r="Q540" s="1"/>
      <c r="R540" s="126"/>
      <c r="S540" s="1"/>
      <c r="T540" s="61"/>
      <c r="U540" s="1"/>
      <c r="V540" s="1"/>
      <c r="W540" s="1"/>
      <c r="X540" s="1"/>
      <c r="Y540" s="1"/>
      <c r="Z540" s="1"/>
    </row>
    <row r="541" ht="14.25" customHeight="1">
      <c r="A541" s="61"/>
      <c r="B541" s="1"/>
      <c r="C541" s="1"/>
      <c r="D541" s="21"/>
      <c r="E541" s="1"/>
      <c r="F541" s="1"/>
      <c r="G541" s="1"/>
      <c r="H541" s="1"/>
      <c r="I541" s="1"/>
      <c r="J541" s="1"/>
      <c r="K541" s="1"/>
      <c r="L541" s="1"/>
      <c r="M541" s="1"/>
      <c r="N541" s="1"/>
      <c r="O541" s="1"/>
      <c r="P541" s="1"/>
      <c r="Q541" s="1"/>
      <c r="R541" s="126"/>
      <c r="S541" s="1"/>
      <c r="T541" s="61"/>
      <c r="U541" s="1"/>
      <c r="V541" s="1"/>
      <c r="W541" s="1"/>
      <c r="X541" s="1"/>
      <c r="Y541" s="1"/>
      <c r="Z541" s="1"/>
    </row>
    <row r="542" ht="14.25" customHeight="1">
      <c r="A542" s="61"/>
      <c r="B542" s="1"/>
      <c r="C542" s="1"/>
      <c r="D542" s="21"/>
      <c r="E542" s="1"/>
      <c r="F542" s="1"/>
      <c r="G542" s="1"/>
      <c r="H542" s="1"/>
      <c r="I542" s="1"/>
      <c r="J542" s="1"/>
      <c r="K542" s="1"/>
      <c r="L542" s="1"/>
      <c r="M542" s="1"/>
      <c r="N542" s="1"/>
      <c r="O542" s="1"/>
      <c r="P542" s="1"/>
      <c r="Q542" s="1"/>
      <c r="R542" s="126"/>
      <c r="S542" s="1"/>
      <c r="T542" s="61"/>
      <c r="U542" s="1"/>
      <c r="V542" s="1"/>
      <c r="W542" s="1"/>
      <c r="X542" s="1"/>
      <c r="Y542" s="1"/>
      <c r="Z542" s="1"/>
    </row>
    <row r="543" ht="14.25" customHeight="1">
      <c r="A543" s="61"/>
      <c r="B543" s="1"/>
      <c r="C543" s="1"/>
      <c r="D543" s="21"/>
      <c r="E543" s="1"/>
      <c r="F543" s="1"/>
      <c r="G543" s="1"/>
      <c r="H543" s="1"/>
      <c r="I543" s="1"/>
      <c r="J543" s="1"/>
      <c r="K543" s="1"/>
      <c r="L543" s="1"/>
      <c r="M543" s="1"/>
      <c r="N543" s="1"/>
      <c r="O543" s="1"/>
      <c r="P543" s="1"/>
      <c r="Q543" s="1"/>
      <c r="R543" s="126"/>
      <c r="S543" s="1"/>
      <c r="T543" s="61"/>
      <c r="U543" s="1"/>
      <c r="V543" s="1"/>
      <c r="W543" s="1"/>
      <c r="X543" s="1"/>
      <c r="Y543" s="1"/>
      <c r="Z543" s="1"/>
    </row>
    <row r="544" ht="14.25" customHeight="1">
      <c r="A544" s="61"/>
      <c r="B544" s="1"/>
      <c r="C544" s="1"/>
      <c r="D544" s="21"/>
      <c r="E544" s="1"/>
      <c r="F544" s="1"/>
      <c r="G544" s="1"/>
      <c r="H544" s="1"/>
      <c r="I544" s="1"/>
      <c r="J544" s="1"/>
      <c r="K544" s="1"/>
      <c r="L544" s="1"/>
      <c r="M544" s="1"/>
      <c r="N544" s="1"/>
      <c r="O544" s="1"/>
      <c r="P544" s="1"/>
      <c r="Q544" s="1"/>
      <c r="R544" s="126"/>
      <c r="S544" s="1"/>
      <c r="T544" s="61"/>
      <c r="U544" s="1"/>
      <c r="V544" s="1"/>
      <c r="W544" s="1"/>
      <c r="X544" s="1"/>
      <c r="Y544" s="1"/>
      <c r="Z544" s="1"/>
    </row>
    <row r="545" ht="14.25" customHeight="1">
      <c r="A545" s="61"/>
      <c r="B545" s="1"/>
      <c r="C545" s="1"/>
      <c r="D545" s="21"/>
      <c r="E545" s="1"/>
      <c r="F545" s="1"/>
      <c r="G545" s="1"/>
      <c r="H545" s="1"/>
      <c r="I545" s="1"/>
      <c r="J545" s="1"/>
      <c r="K545" s="1"/>
      <c r="L545" s="1"/>
      <c r="M545" s="1"/>
      <c r="N545" s="1"/>
      <c r="O545" s="1"/>
      <c r="P545" s="1"/>
      <c r="Q545" s="1"/>
      <c r="R545" s="126"/>
      <c r="S545" s="1"/>
      <c r="T545" s="61"/>
      <c r="U545" s="1"/>
      <c r="V545" s="1"/>
      <c r="W545" s="1"/>
      <c r="X545" s="1"/>
      <c r="Y545" s="1"/>
      <c r="Z545" s="1"/>
    </row>
    <row r="546" ht="14.25" customHeight="1">
      <c r="A546" s="61"/>
      <c r="B546" s="1"/>
      <c r="C546" s="1"/>
      <c r="D546" s="21"/>
      <c r="E546" s="1"/>
      <c r="F546" s="1"/>
      <c r="G546" s="1"/>
      <c r="H546" s="1"/>
      <c r="I546" s="1"/>
      <c r="J546" s="1"/>
      <c r="K546" s="1"/>
      <c r="L546" s="1"/>
      <c r="M546" s="1"/>
      <c r="N546" s="1"/>
      <c r="O546" s="1"/>
      <c r="P546" s="1"/>
      <c r="Q546" s="1"/>
      <c r="R546" s="126"/>
      <c r="S546" s="1"/>
      <c r="T546" s="61"/>
      <c r="U546" s="1"/>
      <c r="V546" s="1"/>
      <c r="W546" s="1"/>
      <c r="X546" s="1"/>
      <c r="Y546" s="1"/>
      <c r="Z546" s="1"/>
    </row>
    <row r="547" ht="14.25" customHeight="1">
      <c r="A547" s="61"/>
      <c r="B547" s="1"/>
      <c r="C547" s="1"/>
      <c r="D547" s="21"/>
      <c r="E547" s="1"/>
      <c r="F547" s="1"/>
      <c r="G547" s="1"/>
      <c r="H547" s="1"/>
      <c r="I547" s="1"/>
      <c r="J547" s="1"/>
      <c r="K547" s="1"/>
      <c r="L547" s="1"/>
      <c r="M547" s="1"/>
      <c r="N547" s="1"/>
      <c r="O547" s="1"/>
      <c r="P547" s="1"/>
      <c r="Q547" s="1"/>
      <c r="R547" s="126"/>
      <c r="S547" s="1"/>
      <c r="T547" s="61"/>
      <c r="U547" s="1"/>
      <c r="V547" s="1"/>
      <c r="W547" s="1"/>
      <c r="X547" s="1"/>
      <c r="Y547" s="1"/>
      <c r="Z547" s="1"/>
    </row>
    <row r="548" ht="14.25" customHeight="1">
      <c r="A548" s="61"/>
      <c r="B548" s="1"/>
      <c r="C548" s="1"/>
      <c r="D548" s="21"/>
      <c r="E548" s="1"/>
      <c r="F548" s="1"/>
      <c r="G548" s="1"/>
      <c r="H548" s="1"/>
      <c r="I548" s="1"/>
      <c r="J548" s="1"/>
      <c r="K548" s="1"/>
      <c r="L548" s="1"/>
      <c r="M548" s="1"/>
      <c r="N548" s="1"/>
      <c r="O548" s="1"/>
      <c r="P548" s="1"/>
      <c r="Q548" s="1"/>
      <c r="R548" s="126"/>
      <c r="S548" s="1"/>
      <c r="T548" s="61"/>
      <c r="U548" s="1"/>
      <c r="V548" s="1"/>
      <c r="W548" s="1"/>
      <c r="X548" s="1"/>
      <c r="Y548" s="1"/>
      <c r="Z548" s="1"/>
    </row>
    <row r="549" ht="14.25" customHeight="1">
      <c r="A549" s="61"/>
      <c r="B549" s="1"/>
      <c r="C549" s="1"/>
      <c r="D549" s="21"/>
      <c r="E549" s="1"/>
      <c r="F549" s="1"/>
      <c r="G549" s="1"/>
      <c r="H549" s="1"/>
      <c r="I549" s="1"/>
      <c r="J549" s="1"/>
      <c r="K549" s="1"/>
      <c r="L549" s="1"/>
      <c r="M549" s="1"/>
      <c r="N549" s="1"/>
      <c r="O549" s="1"/>
      <c r="P549" s="1"/>
      <c r="Q549" s="1"/>
      <c r="R549" s="126"/>
      <c r="S549" s="1"/>
      <c r="T549" s="61"/>
      <c r="U549" s="1"/>
      <c r="V549" s="1"/>
      <c r="W549" s="1"/>
      <c r="X549" s="1"/>
      <c r="Y549" s="1"/>
      <c r="Z549" s="1"/>
    </row>
    <row r="550" ht="14.25" customHeight="1">
      <c r="A550" s="61"/>
      <c r="B550" s="1"/>
      <c r="C550" s="1"/>
      <c r="D550" s="21"/>
      <c r="E550" s="1"/>
      <c r="F550" s="1"/>
      <c r="G550" s="1"/>
      <c r="H550" s="1"/>
      <c r="I550" s="1"/>
      <c r="J550" s="1"/>
      <c r="K550" s="1"/>
      <c r="L550" s="1"/>
      <c r="M550" s="1"/>
      <c r="N550" s="1"/>
      <c r="O550" s="1"/>
      <c r="P550" s="1"/>
      <c r="Q550" s="1"/>
      <c r="R550" s="126"/>
      <c r="S550" s="1"/>
      <c r="T550" s="61"/>
      <c r="U550" s="1"/>
      <c r="V550" s="1"/>
      <c r="W550" s="1"/>
      <c r="X550" s="1"/>
      <c r="Y550" s="1"/>
      <c r="Z550" s="1"/>
    </row>
    <row r="551" ht="14.25" customHeight="1">
      <c r="A551" s="61"/>
      <c r="B551" s="1"/>
      <c r="C551" s="1"/>
      <c r="D551" s="21"/>
      <c r="E551" s="1"/>
      <c r="F551" s="1"/>
      <c r="G551" s="1"/>
      <c r="H551" s="1"/>
      <c r="I551" s="1"/>
      <c r="J551" s="1"/>
      <c r="K551" s="1"/>
      <c r="L551" s="1"/>
      <c r="M551" s="1"/>
      <c r="N551" s="1"/>
      <c r="O551" s="1"/>
      <c r="P551" s="1"/>
      <c r="Q551" s="1"/>
      <c r="R551" s="126"/>
      <c r="S551" s="1"/>
      <c r="T551" s="61"/>
      <c r="U551" s="1"/>
      <c r="V551" s="1"/>
      <c r="W551" s="1"/>
      <c r="X551" s="1"/>
      <c r="Y551" s="1"/>
      <c r="Z551" s="1"/>
    </row>
    <row r="552" ht="14.25" customHeight="1">
      <c r="A552" s="61"/>
      <c r="B552" s="1"/>
      <c r="C552" s="1"/>
      <c r="D552" s="21"/>
      <c r="E552" s="1"/>
      <c r="F552" s="1"/>
      <c r="G552" s="1"/>
      <c r="H552" s="1"/>
      <c r="I552" s="1"/>
      <c r="J552" s="1"/>
      <c r="K552" s="1"/>
      <c r="L552" s="1"/>
      <c r="M552" s="1"/>
      <c r="N552" s="1"/>
      <c r="O552" s="1"/>
      <c r="P552" s="1"/>
      <c r="Q552" s="1"/>
      <c r="R552" s="126"/>
      <c r="S552" s="1"/>
      <c r="T552" s="61"/>
      <c r="U552" s="1"/>
      <c r="V552" s="1"/>
      <c r="W552" s="1"/>
      <c r="X552" s="1"/>
      <c r="Y552" s="1"/>
      <c r="Z552" s="1"/>
    </row>
    <row r="553" ht="14.25" customHeight="1">
      <c r="A553" s="61"/>
      <c r="B553" s="1"/>
      <c r="C553" s="1"/>
      <c r="D553" s="21"/>
      <c r="E553" s="1"/>
      <c r="F553" s="1"/>
      <c r="G553" s="1"/>
      <c r="H553" s="1"/>
      <c r="I553" s="1"/>
      <c r="J553" s="1"/>
      <c r="K553" s="1"/>
      <c r="L553" s="1"/>
      <c r="M553" s="1"/>
      <c r="N553" s="1"/>
      <c r="O553" s="1"/>
      <c r="P553" s="1"/>
      <c r="Q553" s="1"/>
      <c r="R553" s="126"/>
      <c r="S553" s="1"/>
      <c r="T553" s="61"/>
      <c r="U553" s="1"/>
      <c r="V553" s="1"/>
      <c r="W553" s="1"/>
      <c r="X553" s="1"/>
      <c r="Y553" s="1"/>
      <c r="Z553" s="1"/>
    </row>
    <row r="554" ht="14.25" customHeight="1">
      <c r="A554" s="61"/>
      <c r="B554" s="1"/>
      <c r="C554" s="1"/>
      <c r="D554" s="21"/>
      <c r="E554" s="1"/>
      <c r="F554" s="1"/>
      <c r="G554" s="1"/>
      <c r="H554" s="1"/>
      <c r="I554" s="1"/>
      <c r="J554" s="1"/>
      <c r="K554" s="1"/>
      <c r="L554" s="1"/>
      <c r="M554" s="1"/>
      <c r="N554" s="1"/>
      <c r="O554" s="1"/>
      <c r="P554" s="1"/>
      <c r="Q554" s="1"/>
      <c r="R554" s="126"/>
      <c r="S554" s="1"/>
      <c r="T554" s="61"/>
      <c r="U554" s="1"/>
      <c r="V554" s="1"/>
      <c r="W554" s="1"/>
      <c r="X554" s="1"/>
      <c r="Y554" s="1"/>
      <c r="Z554" s="1"/>
    </row>
    <row r="555" ht="14.25" customHeight="1">
      <c r="A555" s="61"/>
      <c r="B555" s="1"/>
      <c r="C555" s="1"/>
      <c r="D555" s="21"/>
      <c r="E555" s="1"/>
      <c r="F555" s="1"/>
      <c r="G555" s="1"/>
      <c r="H555" s="1"/>
      <c r="I555" s="1"/>
      <c r="J555" s="1"/>
      <c r="K555" s="1"/>
      <c r="L555" s="1"/>
      <c r="M555" s="1"/>
      <c r="N555" s="1"/>
      <c r="O555" s="1"/>
      <c r="P555" s="1"/>
      <c r="Q555" s="1"/>
      <c r="R555" s="126"/>
      <c r="S555" s="1"/>
      <c r="T555" s="61"/>
      <c r="U555" s="1"/>
      <c r="V555" s="1"/>
      <c r="W555" s="1"/>
      <c r="X555" s="1"/>
      <c r="Y555" s="1"/>
      <c r="Z555" s="1"/>
    </row>
    <row r="556" ht="14.25" customHeight="1">
      <c r="A556" s="61"/>
      <c r="B556" s="1"/>
      <c r="C556" s="1"/>
      <c r="D556" s="21"/>
      <c r="E556" s="1"/>
      <c r="F556" s="1"/>
      <c r="G556" s="1"/>
      <c r="H556" s="1"/>
      <c r="I556" s="1"/>
      <c r="J556" s="1"/>
      <c r="K556" s="1"/>
      <c r="L556" s="1"/>
      <c r="M556" s="1"/>
      <c r="N556" s="1"/>
      <c r="O556" s="1"/>
      <c r="P556" s="1"/>
      <c r="Q556" s="1"/>
      <c r="R556" s="126"/>
      <c r="S556" s="1"/>
      <c r="T556" s="61"/>
      <c r="U556" s="1"/>
      <c r="V556" s="1"/>
      <c r="W556" s="1"/>
      <c r="X556" s="1"/>
      <c r="Y556" s="1"/>
      <c r="Z556" s="1"/>
    </row>
    <row r="557" ht="14.25" customHeight="1">
      <c r="A557" s="61"/>
      <c r="B557" s="1"/>
      <c r="C557" s="1"/>
      <c r="D557" s="21"/>
      <c r="E557" s="1"/>
      <c r="F557" s="1"/>
      <c r="G557" s="1"/>
      <c r="H557" s="1"/>
      <c r="I557" s="1"/>
      <c r="J557" s="1"/>
      <c r="K557" s="1"/>
      <c r="L557" s="1"/>
      <c r="M557" s="1"/>
      <c r="N557" s="1"/>
      <c r="O557" s="1"/>
      <c r="P557" s="1"/>
      <c r="Q557" s="1"/>
      <c r="R557" s="126"/>
      <c r="S557" s="1"/>
      <c r="T557" s="61"/>
      <c r="U557" s="1"/>
      <c r="V557" s="1"/>
      <c r="W557" s="1"/>
      <c r="X557" s="1"/>
      <c r="Y557" s="1"/>
      <c r="Z557" s="1"/>
    </row>
    <row r="558" ht="14.25" customHeight="1">
      <c r="A558" s="61"/>
      <c r="B558" s="1"/>
      <c r="C558" s="1"/>
      <c r="D558" s="21"/>
      <c r="E558" s="1"/>
      <c r="F558" s="1"/>
      <c r="G558" s="1"/>
      <c r="H558" s="1"/>
      <c r="I558" s="1"/>
      <c r="J558" s="1"/>
      <c r="K558" s="1"/>
      <c r="L558" s="1"/>
      <c r="M558" s="1"/>
      <c r="N558" s="1"/>
      <c r="O558" s="1"/>
      <c r="P558" s="1"/>
      <c r="Q558" s="1"/>
      <c r="R558" s="126"/>
      <c r="S558" s="1"/>
      <c r="T558" s="61"/>
      <c r="U558" s="1"/>
      <c r="V558" s="1"/>
      <c r="W558" s="1"/>
      <c r="X558" s="1"/>
      <c r="Y558" s="1"/>
      <c r="Z558" s="1"/>
    </row>
    <row r="559" ht="14.25" customHeight="1">
      <c r="A559" s="61"/>
      <c r="B559" s="1"/>
      <c r="C559" s="1"/>
      <c r="D559" s="21"/>
      <c r="E559" s="1"/>
      <c r="F559" s="1"/>
      <c r="G559" s="1"/>
      <c r="H559" s="1"/>
      <c r="I559" s="1"/>
      <c r="J559" s="1"/>
      <c r="K559" s="1"/>
      <c r="L559" s="1"/>
      <c r="M559" s="1"/>
      <c r="N559" s="1"/>
      <c r="O559" s="1"/>
      <c r="P559" s="1"/>
      <c r="Q559" s="1"/>
      <c r="R559" s="126"/>
      <c r="S559" s="1"/>
      <c r="T559" s="61"/>
      <c r="U559" s="1"/>
      <c r="V559" s="1"/>
      <c r="W559" s="1"/>
      <c r="X559" s="1"/>
      <c r="Y559" s="1"/>
      <c r="Z559" s="1"/>
    </row>
    <row r="560" ht="14.25" customHeight="1">
      <c r="A560" s="61"/>
      <c r="B560" s="1"/>
      <c r="C560" s="1"/>
      <c r="D560" s="21"/>
      <c r="E560" s="1"/>
      <c r="F560" s="1"/>
      <c r="G560" s="1"/>
      <c r="H560" s="1"/>
      <c r="I560" s="1"/>
      <c r="J560" s="1"/>
      <c r="K560" s="1"/>
      <c r="L560" s="1"/>
      <c r="M560" s="1"/>
      <c r="N560" s="1"/>
      <c r="O560" s="1"/>
      <c r="P560" s="1"/>
      <c r="Q560" s="1"/>
      <c r="R560" s="126"/>
      <c r="S560" s="1"/>
      <c r="T560" s="61"/>
      <c r="U560" s="1"/>
      <c r="V560" s="1"/>
      <c r="W560" s="1"/>
      <c r="X560" s="1"/>
      <c r="Y560" s="1"/>
      <c r="Z560" s="1"/>
    </row>
    <row r="561" ht="14.25" customHeight="1">
      <c r="A561" s="61"/>
      <c r="B561" s="1"/>
      <c r="C561" s="1"/>
      <c r="D561" s="21"/>
      <c r="E561" s="1"/>
      <c r="F561" s="1"/>
      <c r="G561" s="1"/>
      <c r="H561" s="1"/>
      <c r="I561" s="1"/>
      <c r="J561" s="1"/>
      <c r="K561" s="1"/>
      <c r="L561" s="1"/>
      <c r="M561" s="1"/>
      <c r="N561" s="1"/>
      <c r="O561" s="1"/>
      <c r="P561" s="1"/>
      <c r="Q561" s="1"/>
      <c r="R561" s="126"/>
      <c r="S561" s="1"/>
      <c r="T561" s="61"/>
      <c r="U561" s="1"/>
      <c r="V561" s="1"/>
      <c r="W561" s="1"/>
      <c r="X561" s="1"/>
      <c r="Y561" s="1"/>
      <c r="Z561" s="1"/>
    </row>
    <row r="562" ht="14.25" customHeight="1">
      <c r="A562" s="61"/>
      <c r="B562" s="1"/>
      <c r="C562" s="1"/>
      <c r="D562" s="21"/>
      <c r="E562" s="1"/>
      <c r="F562" s="1"/>
      <c r="G562" s="1"/>
      <c r="H562" s="1"/>
      <c r="I562" s="1"/>
      <c r="J562" s="1"/>
      <c r="K562" s="1"/>
      <c r="L562" s="1"/>
      <c r="M562" s="1"/>
      <c r="N562" s="1"/>
      <c r="O562" s="1"/>
      <c r="P562" s="1"/>
      <c r="Q562" s="1"/>
      <c r="R562" s="126"/>
      <c r="S562" s="1"/>
      <c r="T562" s="61"/>
      <c r="U562" s="1"/>
      <c r="V562" s="1"/>
      <c r="W562" s="1"/>
      <c r="X562" s="1"/>
      <c r="Y562" s="1"/>
      <c r="Z562" s="1"/>
    </row>
    <row r="563" ht="14.25" customHeight="1">
      <c r="A563" s="61"/>
      <c r="B563" s="1"/>
      <c r="C563" s="1"/>
      <c r="D563" s="21"/>
      <c r="E563" s="1"/>
      <c r="F563" s="1"/>
      <c r="G563" s="1"/>
      <c r="H563" s="1"/>
      <c r="I563" s="1"/>
      <c r="J563" s="1"/>
      <c r="K563" s="1"/>
      <c r="L563" s="1"/>
      <c r="M563" s="1"/>
      <c r="N563" s="1"/>
      <c r="O563" s="1"/>
      <c r="P563" s="1"/>
      <c r="Q563" s="1"/>
      <c r="R563" s="126"/>
      <c r="S563" s="1"/>
      <c r="T563" s="61"/>
      <c r="U563" s="1"/>
      <c r="V563" s="1"/>
      <c r="W563" s="1"/>
      <c r="X563" s="1"/>
      <c r="Y563" s="1"/>
      <c r="Z563" s="1"/>
    </row>
    <row r="564" ht="14.25" customHeight="1">
      <c r="A564" s="61"/>
      <c r="B564" s="1"/>
      <c r="C564" s="1"/>
      <c r="D564" s="21"/>
      <c r="E564" s="1"/>
      <c r="F564" s="1"/>
      <c r="G564" s="1"/>
      <c r="H564" s="1"/>
      <c r="I564" s="1"/>
      <c r="J564" s="1"/>
      <c r="K564" s="1"/>
      <c r="L564" s="1"/>
      <c r="M564" s="1"/>
      <c r="N564" s="1"/>
      <c r="O564" s="1"/>
      <c r="P564" s="1"/>
      <c r="Q564" s="1"/>
      <c r="R564" s="126"/>
      <c r="S564" s="1"/>
      <c r="T564" s="61"/>
      <c r="U564" s="1"/>
      <c r="V564" s="1"/>
      <c r="W564" s="1"/>
      <c r="X564" s="1"/>
      <c r="Y564" s="1"/>
      <c r="Z564" s="1"/>
    </row>
    <row r="565" ht="14.25" customHeight="1">
      <c r="A565" s="61"/>
      <c r="B565" s="1"/>
      <c r="C565" s="1"/>
      <c r="D565" s="21"/>
      <c r="E565" s="1"/>
      <c r="F565" s="1"/>
      <c r="G565" s="1"/>
      <c r="H565" s="1"/>
      <c r="I565" s="1"/>
      <c r="J565" s="1"/>
      <c r="K565" s="1"/>
      <c r="L565" s="1"/>
      <c r="M565" s="1"/>
      <c r="N565" s="1"/>
      <c r="O565" s="1"/>
      <c r="P565" s="1"/>
      <c r="Q565" s="1"/>
      <c r="R565" s="126"/>
      <c r="S565" s="1"/>
      <c r="T565" s="61"/>
      <c r="U565" s="1"/>
      <c r="V565" s="1"/>
      <c r="W565" s="1"/>
      <c r="X565" s="1"/>
      <c r="Y565" s="1"/>
      <c r="Z565" s="1"/>
    </row>
    <row r="566" ht="14.25" customHeight="1">
      <c r="A566" s="61"/>
      <c r="B566" s="1"/>
      <c r="C566" s="1"/>
      <c r="D566" s="21"/>
      <c r="E566" s="1"/>
      <c r="F566" s="1"/>
      <c r="G566" s="1"/>
      <c r="H566" s="1"/>
      <c r="I566" s="1"/>
      <c r="J566" s="1"/>
      <c r="K566" s="1"/>
      <c r="L566" s="1"/>
      <c r="M566" s="1"/>
      <c r="N566" s="1"/>
      <c r="O566" s="1"/>
      <c r="P566" s="1"/>
      <c r="Q566" s="1"/>
      <c r="R566" s="126"/>
      <c r="S566" s="1"/>
      <c r="T566" s="61"/>
      <c r="U566" s="1"/>
      <c r="V566" s="1"/>
      <c r="W566" s="1"/>
      <c r="X566" s="1"/>
      <c r="Y566" s="1"/>
      <c r="Z566" s="1"/>
    </row>
    <row r="567" ht="14.25" customHeight="1">
      <c r="A567" s="61"/>
      <c r="B567" s="1"/>
      <c r="C567" s="1"/>
      <c r="D567" s="21"/>
      <c r="E567" s="1"/>
      <c r="F567" s="1"/>
      <c r="G567" s="1"/>
      <c r="H567" s="1"/>
      <c r="I567" s="1"/>
      <c r="J567" s="1"/>
      <c r="K567" s="1"/>
      <c r="L567" s="1"/>
      <c r="M567" s="1"/>
      <c r="N567" s="1"/>
      <c r="O567" s="1"/>
      <c r="P567" s="1"/>
      <c r="Q567" s="1"/>
      <c r="R567" s="126"/>
      <c r="S567" s="1"/>
      <c r="T567" s="61"/>
      <c r="U567" s="1"/>
      <c r="V567" s="1"/>
      <c r="W567" s="1"/>
      <c r="X567" s="1"/>
      <c r="Y567" s="1"/>
      <c r="Z567" s="1"/>
    </row>
    <row r="568" ht="14.25" customHeight="1">
      <c r="A568" s="61"/>
      <c r="B568" s="1"/>
      <c r="C568" s="1"/>
      <c r="D568" s="21"/>
      <c r="E568" s="1"/>
      <c r="F568" s="1"/>
      <c r="G568" s="1"/>
      <c r="H568" s="1"/>
      <c r="I568" s="1"/>
      <c r="J568" s="1"/>
      <c r="K568" s="1"/>
      <c r="L568" s="1"/>
      <c r="M568" s="1"/>
      <c r="N568" s="1"/>
      <c r="O568" s="1"/>
      <c r="P568" s="1"/>
      <c r="Q568" s="1"/>
      <c r="R568" s="126"/>
      <c r="S568" s="1"/>
      <c r="T568" s="61"/>
      <c r="U568" s="1"/>
      <c r="V568" s="1"/>
      <c r="W568" s="1"/>
      <c r="X568" s="1"/>
      <c r="Y568" s="1"/>
      <c r="Z568" s="1"/>
    </row>
    <row r="569" ht="14.25" customHeight="1">
      <c r="A569" s="61"/>
      <c r="B569" s="1"/>
      <c r="C569" s="1"/>
      <c r="D569" s="21"/>
      <c r="E569" s="1"/>
      <c r="F569" s="1"/>
      <c r="G569" s="1"/>
      <c r="H569" s="1"/>
      <c r="I569" s="1"/>
      <c r="J569" s="1"/>
      <c r="K569" s="1"/>
      <c r="L569" s="1"/>
      <c r="M569" s="1"/>
      <c r="N569" s="1"/>
      <c r="O569" s="1"/>
      <c r="P569" s="1"/>
      <c r="Q569" s="1"/>
      <c r="R569" s="126"/>
      <c r="S569" s="1"/>
      <c r="T569" s="61"/>
      <c r="U569" s="1"/>
      <c r="V569" s="1"/>
      <c r="W569" s="1"/>
      <c r="X569" s="1"/>
      <c r="Y569" s="1"/>
      <c r="Z569" s="1"/>
    </row>
    <row r="570" ht="14.25" customHeight="1">
      <c r="A570" s="61"/>
      <c r="B570" s="1"/>
      <c r="C570" s="1"/>
      <c r="D570" s="21"/>
      <c r="E570" s="1"/>
      <c r="F570" s="1"/>
      <c r="G570" s="1"/>
      <c r="H570" s="1"/>
      <c r="I570" s="1"/>
      <c r="J570" s="1"/>
      <c r="K570" s="1"/>
      <c r="L570" s="1"/>
      <c r="M570" s="1"/>
      <c r="N570" s="1"/>
      <c r="O570" s="1"/>
      <c r="P570" s="1"/>
      <c r="Q570" s="1"/>
      <c r="R570" s="126"/>
      <c r="S570" s="1"/>
      <c r="T570" s="61"/>
      <c r="U570" s="1"/>
      <c r="V570" s="1"/>
      <c r="W570" s="1"/>
      <c r="X570" s="1"/>
      <c r="Y570" s="1"/>
      <c r="Z570" s="1"/>
    </row>
    <row r="571" ht="14.25" customHeight="1">
      <c r="A571" s="61"/>
      <c r="B571" s="1"/>
      <c r="C571" s="1"/>
      <c r="D571" s="21"/>
      <c r="E571" s="1"/>
      <c r="F571" s="1"/>
      <c r="G571" s="1"/>
      <c r="H571" s="1"/>
      <c r="I571" s="1"/>
      <c r="J571" s="1"/>
      <c r="K571" s="1"/>
      <c r="L571" s="1"/>
      <c r="M571" s="1"/>
      <c r="N571" s="1"/>
      <c r="O571" s="1"/>
      <c r="P571" s="1"/>
      <c r="Q571" s="1"/>
      <c r="R571" s="126"/>
      <c r="S571" s="1"/>
      <c r="T571" s="61"/>
      <c r="U571" s="1"/>
      <c r="V571" s="1"/>
      <c r="W571" s="1"/>
      <c r="X571" s="1"/>
      <c r="Y571" s="1"/>
      <c r="Z571" s="1"/>
    </row>
    <row r="572" ht="14.25" customHeight="1">
      <c r="A572" s="61"/>
      <c r="B572" s="1"/>
      <c r="C572" s="1"/>
      <c r="D572" s="21"/>
      <c r="E572" s="1"/>
      <c r="F572" s="1"/>
      <c r="G572" s="1"/>
      <c r="H572" s="1"/>
      <c r="I572" s="1"/>
      <c r="J572" s="1"/>
      <c r="K572" s="1"/>
      <c r="L572" s="1"/>
      <c r="M572" s="1"/>
      <c r="N572" s="1"/>
      <c r="O572" s="1"/>
      <c r="P572" s="1"/>
      <c r="Q572" s="1"/>
      <c r="R572" s="126"/>
      <c r="S572" s="1"/>
      <c r="T572" s="61"/>
      <c r="U572" s="1"/>
      <c r="V572" s="1"/>
      <c r="W572" s="1"/>
      <c r="X572" s="1"/>
      <c r="Y572" s="1"/>
      <c r="Z572" s="1"/>
    </row>
    <row r="573" ht="14.25" customHeight="1">
      <c r="A573" s="61"/>
      <c r="B573" s="1"/>
      <c r="C573" s="1"/>
      <c r="D573" s="21"/>
      <c r="E573" s="1"/>
      <c r="F573" s="1"/>
      <c r="G573" s="1"/>
      <c r="H573" s="1"/>
      <c r="I573" s="1"/>
      <c r="J573" s="1"/>
      <c r="K573" s="1"/>
      <c r="L573" s="1"/>
      <c r="M573" s="1"/>
      <c r="N573" s="1"/>
      <c r="O573" s="1"/>
      <c r="P573" s="1"/>
      <c r="Q573" s="1"/>
      <c r="R573" s="126"/>
      <c r="S573" s="1"/>
      <c r="T573" s="61"/>
      <c r="U573" s="1"/>
      <c r="V573" s="1"/>
      <c r="W573" s="1"/>
      <c r="X573" s="1"/>
      <c r="Y573" s="1"/>
      <c r="Z573" s="1"/>
    </row>
    <row r="574" ht="14.25" customHeight="1">
      <c r="A574" s="61"/>
      <c r="B574" s="1"/>
      <c r="C574" s="1"/>
      <c r="D574" s="21"/>
      <c r="E574" s="1"/>
      <c r="F574" s="1"/>
      <c r="G574" s="1"/>
      <c r="H574" s="1"/>
      <c r="I574" s="1"/>
      <c r="J574" s="1"/>
      <c r="K574" s="1"/>
      <c r="L574" s="1"/>
      <c r="M574" s="1"/>
      <c r="N574" s="1"/>
      <c r="O574" s="1"/>
      <c r="P574" s="1"/>
      <c r="Q574" s="1"/>
      <c r="R574" s="126"/>
      <c r="S574" s="1"/>
      <c r="T574" s="61"/>
      <c r="U574" s="1"/>
      <c r="V574" s="1"/>
      <c r="W574" s="1"/>
      <c r="X574" s="1"/>
      <c r="Y574" s="1"/>
      <c r="Z574" s="1"/>
    </row>
    <row r="575" ht="14.25" customHeight="1">
      <c r="A575" s="61"/>
      <c r="B575" s="1"/>
      <c r="C575" s="1"/>
      <c r="D575" s="21"/>
      <c r="E575" s="1"/>
      <c r="F575" s="1"/>
      <c r="G575" s="1"/>
      <c r="H575" s="1"/>
      <c r="I575" s="1"/>
      <c r="J575" s="1"/>
      <c r="K575" s="1"/>
      <c r="L575" s="1"/>
      <c r="M575" s="1"/>
      <c r="N575" s="1"/>
      <c r="O575" s="1"/>
      <c r="P575" s="1"/>
      <c r="Q575" s="1"/>
      <c r="R575" s="126"/>
      <c r="S575" s="1"/>
      <c r="T575" s="61"/>
      <c r="U575" s="1"/>
      <c r="V575" s="1"/>
      <c r="W575" s="1"/>
      <c r="X575" s="1"/>
      <c r="Y575" s="1"/>
      <c r="Z575" s="1"/>
    </row>
    <row r="576" ht="14.25" customHeight="1">
      <c r="A576" s="61"/>
      <c r="B576" s="1"/>
      <c r="C576" s="1"/>
      <c r="D576" s="21"/>
      <c r="E576" s="1"/>
      <c r="F576" s="1"/>
      <c r="G576" s="1"/>
      <c r="H576" s="1"/>
      <c r="I576" s="1"/>
      <c r="J576" s="1"/>
      <c r="K576" s="1"/>
      <c r="L576" s="1"/>
      <c r="M576" s="1"/>
      <c r="N576" s="1"/>
      <c r="O576" s="1"/>
      <c r="P576" s="1"/>
      <c r="Q576" s="1"/>
      <c r="R576" s="126"/>
      <c r="S576" s="1"/>
      <c r="T576" s="61"/>
      <c r="U576" s="1"/>
      <c r="V576" s="1"/>
      <c r="W576" s="1"/>
      <c r="X576" s="1"/>
      <c r="Y576" s="1"/>
      <c r="Z576" s="1"/>
    </row>
    <row r="577" ht="14.25" customHeight="1">
      <c r="A577" s="61"/>
      <c r="B577" s="1"/>
      <c r="C577" s="1"/>
      <c r="D577" s="21"/>
      <c r="E577" s="1"/>
      <c r="F577" s="1"/>
      <c r="G577" s="1"/>
      <c r="H577" s="1"/>
      <c r="I577" s="1"/>
      <c r="J577" s="1"/>
      <c r="K577" s="1"/>
      <c r="L577" s="1"/>
      <c r="M577" s="1"/>
      <c r="N577" s="1"/>
      <c r="O577" s="1"/>
      <c r="P577" s="1"/>
      <c r="Q577" s="1"/>
      <c r="R577" s="126"/>
      <c r="S577" s="1"/>
      <c r="T577" s="61"/>
      <c r="U577" s="1"/>
      <c r="V577" s="1"/>
      <c r="W577" s="1"/>
      <c r="X577" s="1"/>
      <c r="Y577" s="1"/>
      <c r="Z577" s="1"/>
    </row>
    <row r="578" ht="14.25" customHeight="1">
      <c r="A578" s="61"/>
      <c r="B578" s="1"/>
      <c r="C578" s="1"/>
      <c r="D578" s="21"/>
      <c r="E578" s="1"/>
      <c r="F578" s="1"/>
      <c r="G578" s="1"/>
      <c r="H578" s="1"/>
      <c r="I578" s="1"/>
      <c r="J578" s="1"/>
      <c r="K578" s="1"/>
      <c r="L578" s="1"/>
      <c r="M578" s="1"/>
      <c r="N578" s="1"/>
      <c r="O578" s="1"/>
      <c r="P578" s="1"/>
      <c r="Q578" s="1"/>
      <c r="R578" s="126"/>
      <c r="S578" s="1"/>
      <c r="T578" s="61"/>
      <c r="U578" s="1"/>
      <c r="V578" s="1"/>
      <c r="W578" s="1"/>
      <c r="X578" s="1"/>
      <c r="Y578" s="1"/>
      <c r="Z578" s="1"/>
    </row>
    <row r="579" ht="14.25" customHeight="1">
      <c r="A579" s="61"/>
      <c r="B579" s="1"/>
      <c r="C579" s="1"/>
      <c r="D579" s="21"/>
      <c r="E579" s="1"/>
      <c r="F579" s="1"/>
      <c r="G579" s="1"/>
      <c r="H579" s="1"/>
      <c r="I579" s="1"/>
      <c r="J579" s="1"/>
      <c r="K579" s="1"/>
      <c r="L579" s="1"/>
      <c r="M579" s="1"/>
      <c r="N579" s="1"/>
      <c r="O579" s="1"/>
      <c r="P579" s="1"/>
      <c r="Q579" s="1"/>
      <c r="R579" s="126"/>
      <c r="S579" s="1"/>
      <c r="T579" s="61"/>
      <c r="U579" s="1"/>
      <c r="V579" s="1"/>
      <c r="W579" s="1"/>
      <c r="X579" s="1"/>
      <c r="Y579" s="1"/>
      <c r="Z579" s="1"/>
    </row>
    <row r="580" ht="14.25" customHeight="1">
      <c r="A580" s="61"/>
      <c r="B580" s="1"/>
      <c r="C580" s="1"/>
      <c r="D580" s="21"/>
      <c r="E580" s="1"/>
      <c r="F580" s="1"/>
      <c r="G580" s="1"/>
      <c r="H580" s="1"/>
      <c r="I580" s="1"/>
      <c r="J580" s="1"/>
      <c r="K580" s="1"/>
      <c r="L580" s="1"/>
      <c r="M580" s="1"/>
      <c r="N580" s="1"/>
      <c r="O580" s="1"/>
      <c r="P580" s="1"/>
      <c r="Q580" s="1"/>
      <c r="R580" s="126"/>
      <c r="S580" s="1"/>
      <c r="T580" s="61"/>
      <c r="U580" s="1"/>
      <c r="V580" s="1"/>
      <c r="W580" s="1"/>
      <c r="X580" s="1"/>
      <c r="Y580" s="1"/>
      <c r="Z580" s="1"/>
    </row>
    <row r="581" ht="14.25" customHeight="1">
      <c r="A581" s="61"/>
      <c r="B581" s="1"/>
      <c r="C581" s="1"/>
      <c r="D581" s="21"/>
      <c r="E581" s="1"/>
      <c r="F581" s="1"/>
      <c r="G581" s="1"/>
      <c r="H581" s="1"/>
      <c r="I581" s="1"/>
      <c r="J581" s="1"/>
      <c r="K581" s="1"/>
      <c r="L581" s="1"/>
      <c r="M581" s="1"/>
      <c r="N581" s="1"/>
      <c r="O581" s="1"/>
      <c r="P581" s="1"/>
      <c r="Q581" s="1"/>
      <c r="R581" s="126"/>
      <c r="S581" s="1"/>
      <c r="T581" s="61"/>
      <c r="U581" s="1"/>
      <c r="V581" s="1"/>
      <c r="W581" s="1"/>
      <c r="X581" s="1"/>
      <c r="Y581" s="1"/>
      <c r="Z581" s="1"/>
    </row>
    <row r="582" ht="14.25" customHeight="1">
      <c r="A582" s="61"/>
      <c r="B582" s="1"/>
      <c r="C582" s="1"/>
      <c r="D582" s="21"/>
      <c r="E582" s="1"/>
      <c r="F582" s="1"/>
      <c r="G582" s="1"/>
      <c r="H582" s="1"/>
      <c r="I582" s="1"/>
      <c r="J582" s="1"/>
      <c r="K582" s="1"/>
      <c r="L582" s="1"/>
      <c r="M582" s="1"/>
      <c r="N582" s="1"/>
      <c r="O582" s="1"/>
      <c r="P582" s="1"/>
      <c r="Q582" s="1"/>
      <c r="R582" s="126"/>
      <c r="S582" s="1"/>
      <c r="T582" s="61"/>
      <c r="U582" s="1"/>
      <c r="V582" s="1"/>
      <c r="W582" s="1"/>
      <c r="X582" s="1"/>
      <c r="Y582" s="1"/>
      <c r="Z582" s="1"/>
    </row>
    <row r="583" ht="14.25" customHeight="1">
      <c r="A583" s="61"/>
      <c r="B583" s="1"/>
      <c r="C583" s="1"/>
      <c r="D583" s="21"/>
      <c r="E583" s="1"/>
      <c r="F583" s="1"/>
      <c r="G583" s="1"/>
      <c r="H583" s="1"/>
      <c r="I583" s="1"/>
      <c r="J583" s="1"/>
      <c r="K583" s="1"/>
      <c r="L583" s="1"/>
      <c r="M583" s="1"/>
      <c r="N583" s="1"/>
      <c r="O583" s="1"/>
      <c r="P583" s="1"/>
      <c r="Q583" s="1"/>
      <c r="R583" s="126"/>
      <c r="S583" s="1"/>
      <c r="T583" s="61"/>
      <c r="U583" s="1"/>
      <c r="V583" s="1"/>
      <c r="W583" s="1"/>
      <c r="X583" s="1"/>
      <c r="Y583" s="1"/>
      <c r="Z583" s="1"/>
    </row>
    <row r="584" ht="14.25" customHeight="1">
      <c r="A584" s="61"/>
      <c r="B584" s="1"/>
      <c r="C584" s="1"/>
      <c r="D584" s="21"/>
      <c r="E584" s="1"/>
      <c r="F584" s="1"/>
      <c r="G584" s="1"/>
      <c r="H584" s="1"/>
      <c r="I584" s="1"/>
      <c r="J584" s="1"/>
      <c r="K584" s="1"/>
      <c r="L584" s="1"/>
      <c r="M584" s="1"/>
      <c r="N584" s="1"/>
      <c r="O584" s="1"/>
      <c r="P584" s="1"/>
      <c r="Q584" s="1"/>
      <c r="R584" s="126"/>
      <c r="S584" s="1"/>
      <c r="T584" s="61"/>
      <c r="U584" s="1"/>
      <c r="V584" s="1"/>
      <c r="W584" s="1"/>
      <c r="X584" s="1"/>
      <c r="Y584" s="1"/>
      <c r="Z584" s="1"/>
    </row>
    <row r="585" ht="14.25" customHeight="1">
      <c r="A585" s="61"/>
      <c r="B585" s="1"/>
      <c r="C585" s="1"/>
      <c r="D585" s="21"/>
      <c r="E585" s="1"/>
      <c r="F585" s="1"/>
      <c r="G585" s="1"/>
      <c r="H585" s="1"/>
      <c r="I585" s="1"/>
      <c r="J585" s="1"/>
      <c r="K585" s="1"/>
      <c r="L585" s="1"/>
      <c r="M585" s="1"/>
      <c r="N585" s="1"/>
      <c r="O585" s="1"/>
      <c r="P585" s="1"/>
      <c r="Q585" s="1"/>
      <c r="R585" s="126"/>
      <c r="S585" s="1"/>
      <c r="T585" s="61"/>
      <c r="U585" s="1"/>
      <c r="V585" s="1"/>
      <c r="W585" s="1"/>
      <c r="X585" s="1"/>
      <c r="Y585" s="1"/>
      <c r="Z585" s="1"/>
    </row>
    <row r="586" ht="14.25" customHeight="1">
      <c r="A586" s="61"/>
      <c r="B586" s="1"/>
      <c r="C586" s="1"/>
      <c r="D586" s="21"/>
      <c r="E586" s="1"/>
      <c r="F586" s="1"/>
      <c r="G586" s="1"/>
      <c r="H586" s="1"/>
      <c r="I586" s="1"/>
      <c r="J586" s="1"/>
      <c r="K586" s="1"/>
      <c r="L586" s="1"/>
      <c r="M586" s="1"/>
      <c r="N586" s="1"/>
      <c r="O586" s="1"/>
      <c r="P586" s="1"/>
      <c r="Q586" s="1"/>
      <c r="R586" s="126"/>
      <c r="S586" s="1"/>
      <c r="T586" s="61"/>
      <c r="U586" s="1"/>
      <c r="V586" s="1"/>
      <c r="W586" s="1"/>
      <c r="X586" s="1"/>
      <c r="Y586" s="1"/>
      <c r="Z586" s="1"/>
    </row>
    <row r="587" ht="14.25" customHeight="1">
      <c r="A587" s="61"/>
      <c r="B587" s="1"/>
      <c r="C587" s="1"/>
      <c r="D587" s="21"/>
      <c r="E587" s="1"/>
      <c r="F587" s="1"/>
      <c r="G587" s="1"/>
      <c r="H587" s="1"/>
      <c r="I587" s="1"/>
      <c r="J587" s="1"/>
      <c r="K587" s="1"/>
      <c r="L587" s="1"/>
      <c r="M587" s="1"/>
      <c r="N587" s="1"/>
      <c r="O587" s="1"/>
      <c r="P587" s="1"/>
      <c r="Q587" s="1"/>
      <c r="R587" s="126"/>
      <c r="S587" s="1"/>
      <c r="T587" s="61"/>
      <c r="U587" s="1"/>
      <c r="V587" s="1"/>
      <c r="W587" s="1"/>
      <c r="X587" s="1"/>
      <c r="Y587" s="1"/>
      <c r="Z587" s="1"/>
    </row>
    <row r="588" ht="14.25" customHeight="1">
      <c r="A588" s="61"/>
      <c r="B588" s="1"/>
      <c r="C588" s="1"/>
      <c r="D588" s="21"/>
      <c r="E588" s="1"/>
      <c r="F588" s="1"/>
      <c r="G588" s="1"/>
      <c r="H588" s="1"/>
      <c r="I588" s="1"/>
      <c r="J588" s="1"/>
      <c r="K588" s="1"/>
      <c r="L588" s="1"/>
      <c r="M588" s="1"/>
      <c r="N588" s="1"/>
      <c r="O588" s="1"/>
      <c r="P588" s="1"/>
      <c r="Q588" s="1"/>
      <c r="R588" s="126"/>
      <c r="S588" s="1"/>
      <c r="T588" s="61"/>
      <c r="U588" s="1"/>
      <c r="V588" s="1"/>
      <c r="W588" s="1"/>
      <c r="X588" s="1"/>
      <c r="Y588" s="1"/>
      <c r="Z588" s="1"/>
    </row>
    <row r="589" ht="14.25" customHeight="1">
      <c r="A589" s="61"/>
      <c r="B589" s="1"/>
      <c r="C589" s="1"/>
      <c r="D589" s="21"/>
      <c r="E589" s="1"/>
      <c r="F589" s="1"/>
      <c r="G589" s="1"/>
      <c r="H589" s="1"/>
      <c r="I589" s="1"/>
      <c r="J589" s="1"/>
      <c r="K589" s="1"/>
      <c r="L589" s="1"/>
      <c r="M589" s="1"/>
      <c r="N589" s="1"/>
      <c r="O589" s="1"/>
      <c r="P589" s="1"/>
      <c r="Q589" s="1"/>
      <c r="R589" s="126"/>
      <c r="S589" s="1"/>
      <c r="T589" s="61"/>
      <c r="U589" s="1"/>
      <c r="V589" s="1"/>
      <c r="W589" s="1"/>
      <c r="X589" s="1"/>
      <c r="Y589" s="1"/>
      <c r="Z589" s="1"/>
    </row>
    <row r="590" ht="14.25" customHeight="1">
      <c r="A590" s="61"/>
      <c r="B590" s="1"/>
      <c r="C590" s="1"/>
      <c r="D590" s="21"/>
      <c r="E590" s="1"/>
      <c r="F590" s="1"/>
      <c r="G590" s="1"/>
      <c r="H590" s="1"/>
      <c r="I590" s="1"/>
      <c r="J590" s="1"/>
      <c r="K590" s="1"/>
      <c r="L590" s="1"/>
      <c r="M590" s="1"/>
      <c r="N590" s="1"/>
      <c r="O590" s="1"/>
      <c r="P590" s="1"/>
      <c r="Q590" s="1"/>
      <c r="R590" s="126"/>
      <c r="S590" s="1"/>
      <c r="T590" s="61"/>
      <c r="U590" s="1"/>
      <c r="V590" s="1"/>
      <c r="W590" s="1"/>
      <c r="X590" s="1"/>
      <c r="Y590" s="1"/>
      <c r="Z590" s="1"/>
    </row>
    <row r="591" ht="14.25" customHeight="1">
      <c r="A591" s="61"/>
      <c r="B591" s="1"/>
      <c r="C591" s="1"/>
      <c r="D591" s="21"/>
      <c r="E591" s="1"/>
      <c r="F591" s="1"/>
      <c r="G591" s="1"/>
      <c r="H591" s="1"/>
      <c r="I591" s="1"/>
      <c r="J591" s="1"/>
      <c r="K591" s="1"/>
      <c r="L591" s="1"/>
      <c r="M591" s="1"/>
      <c r="N591" s="1"/>
      <c r="O591" s="1"/>
      <c r="P591" s="1"/>
      <c r="Q591" s="1"/>
      <c r="R591" s="126"/>
      <c r="S591" s="1"/>
      <c r="T591" s="61"/>
      <c r="U591" s="1"/>
      <c r="V591" s="1"/>
      <c r="W591" s="1"/>
      <c r="X591" s="1"/>
      <c r="Y591" s="1"/>
      <c r="Z591" s="1"/>
    </row>
    <row r="592" ht="14.25" customHeight="1">
      <c r="A592" s="61"/>
      <c r="B592" s="1"/>
      <c r="C592" s="1"/>
      <c r="D592" s="21"/>
      <c r="E592" s="1"/>
      <c r="F592" s="1"/>
      <c r="G592" s="1"/>
      <c r="H592" s="1"/>
      <c r="I592" s="1"/>
      <c r="J592" s="1"/>
      <c r="K592" s="1"/>
      <c r="L592" s="1"/>
      <c r="M592" s="1"/>
      <c r="N592" s="1"/>
      <c r="O592" s="1"/>
      <c r="P592" s="1"/>
      <c r="Q592" s="1"/>
      <c r="R592" s="126"/>
      <c r="S592" s="1"/>
      <c r="T592" s="61"/>
      <c r="U592" s="1"/>
      <c r="V592" s="1"/>
      <c r="W592" s="1"/>
      <c r="X592" s="1"/>
      <c r="Y592" s="1"/>
      <c r="Z592" s="1"/>
    </row>
    <row r="593" ht="14.25" customHeight="1">
      <c r="A593" s="61"/>
      <c r="B593" s="1"/>
      <c r="C593" s="1"/>
      <c r="D593" s="21"/>
      <c r="E593" s="1"/>
      <c r="F593" s="1"/>
      <c r="G593" s="1"/>
      <c r="H593" s="1"/>
      <c r="I593" s="1"/>
      <c r="J593" s="1"/>
      <c r="K593" s="1"/>
      <c r="L593" s="1"/>
      <c r="M593" s="1"/>
      <c r="N593" s="1"/>
      <c r="O593" s="1"/>
      <c r="P593" s="1"/>
      <c r="Q593" s="1"/>
      <c r="R593" s="126"/>
      <c r="S593" s="1"/>
      <c r="T593" s="61"/>
      <c r="U593" s="1"/>
      <c r="V593" s="1"/>
      <c r="W593" s="1"/>
      <c r="X593" s="1"/>
      <c r="Y593" s="1"/>
      <c r="Z593" s="1"/>
    </row>
    <row r="594" ht="14.25" customHeight="1">
      <c r="A594" s="61"/>
      <c r="B594" s="1"/>
      <c r="C594" s="1"/>
      <c r="D594" s="21"/>
      <c r="E594" s="1"/>
      <c r="F594" s="1"/>
      <c r="G594" s="1"/>
      <c r="H594" s="1"/>
      <c r="I594" s="1"/>
      <c r="J594" s="1"/>
      <c r="K594" s="1"/>
      <c r="L594" s="1"/>
      <c r="M594" s="1"/>
      <c r="N594" s="1"/>
      <c r="O594" s="1"/>
      <c r="P594" s="1"/>
      <c r="Q594" s="1"/>
      <c r="R594" s="126"/>
      <c r="S594" s="1"/>
      <c r="T594" s="61"/>
      <c r="U594" s="1"/>
      <c r="V594" s="1"/>
      <c r="W594" s="1"/>
      <c r="X594" s="1"/>
      <c r="Y594" s="1"/>
      <c r="Z594" s="1"/>
    </row>
    <row r="595" ht="14.25" customHeight="1">
      <c r="A595" s="61"/>
      <c r="B595" s="1"/>
      <c r="C595" s="1"/>
      <c r="D595" s="21"/>
      <c r="E595" s="1"/>
      <c r="F595" s="1"/>
      <c r="G595" s="1"/>
      <c r="H595" s="1"/>
      <c r="I595" s="1"/>
      <c r="J595" s="1"/>
      <c r="K595" s="1"/>
      <c r="L595" s="1"/>
      <c r="M595" s="1"/>
      <c r="N595" s="1"/>
      <c r="O595" s="1"/>
      <c r="P595" s="1"/>
      <c r="Q595" s="1"/>
      <c r="R595" s="126"/>
      <c r="S595" s="1"/>
      <c r="T595" s="61"/>
      <c r="U595" s="1"/>
      <c r="V595" s="1"/>
      <c r="W595" s="1"/>
      <c r="X595" s="1"/>
      <c r="Y595" s="1"/>
      <c r="Z595" s="1"/>
    </row>
    <row r="596" ht="14.25" customHeight="1">
      <c r="A596" s="61"/>
      <c r="B596" s="1"/>
      <c r="C596" s="1"/>
      <c r="D596" s="21"/>
      <c r="E596" s="1"/>
      <c r="F596" s="1"/>
      <c r="G596" s="1"/>
      <c r="H596" s="1"/>
      <c r="I596" s="1"/>
      <c r="J596" s="1"/>
      <c r="K596" s="1"/>
      <c r="L596" s="1"/>
      <c r="M596" s="1"/>
      <c r="N596" s="1"/>
      <c r="O596" s="1"/>
      <c r="P596" s="1"/>
      <c r="Q596" s="1"/>
      <c r="R596" s="126"/>
      <c r="S596" s="1"/>
      <c r="T596" s="61"/>
      <c r="U596" s="1"/>
      <c r="V596" s="1"/>
      <c r="W596" s="1"/>
      <c r="X596" s="1"/>
      <c r="Y596" s="1"/>
      <c r="Z596" s="1"/>
    </row>
    <row r="597" ht="14.25" customHeight="1">
      <c r="A597" s="61"/>
      <c r="B597" s="1"/>
      <c r="C597" s="1"/>
      <c r="D597" s="21"/>
      <c r="E597" s="1"/>
      <c r="F597" s="1"/>
      <c r="G597" s="1"/>
      <c r="H597" s="1"/>
      <c r="I597" s="1"/>
      <c r="J597" s="1"/>
      <c r="K597" s="1"/>
      <c r="L597" s="1"/>
      <c r="M597" s="1"/>
      <c r="N597" s="1"/>
      <c r="O597" s="1"/>
      <c r="P597" s="1"/>
      <c r="Q597" s="1"/>
      <c r="R597" s="126"/>
      <c r="S597" s="1"/>
      <c r="T597" s="61"/>
      <c r="U597" s="1"/>
      <c r="V597" s="1"/>
      <c r="W597" s="1"/>
      <c r="X597" s="1"/>
      <c r="Y597" s="1"/>
      <c r="Z597" s="1"/>
    </row>
    <row r="598" ht="14.25" customHeight="1">
      <c r="A598" s="61"/>
      <c r="B598" s="1"/>
      <c r="C598" s="1"/>
      <c r="D598" s="21"/>
      <c r="E598" s="1"/>
      <c r="F598" s="1"/>
      <c r="G598" s="1"/>
      <c r="H598" s="1"/>
      <c r="I598" s="1"/>
      <c r="J598" s="1"/>
      <c r="K598" s="1"/>
      <c r="L598" s="1"/>
      <c r="M598" s="1"/>
      <c r="N598" s="1"/>
      <c r="O598" s="1"/>
      <c r="P598" s="1"/>
      <c r="Q598" s="1"/>
      <c r="R598" s="126"/>
      <c r="S598" s="1"/>
      <c r="T598" s="61"/>
      <c r="U598" s="1"/>
      <c r="V598" s="1"/>
      <c r="W598" s="1"/>
      <c r="X598" s="1"/>
      <c r="Y598" s="1"/>
      <c r="Z598" s="1"/>
    </row>
    <row r="599" ht="14.25" customHeight="1">
      <c r="A599" s="61"/>
      <c r="B599" s="1"/>
      <c r="C599" s="1"/>
      <c r="D599" s="21"/>
      <c r="E599" s="1"/>
      <c r="F599" s="1"/>
      <c r="G599" s="1"/>
      <c r="H599" s="1"/>
      <c r="I599" s="1"/>
      <c r="J599" s="1"/>
      <c r="K599" s="1"/>
      <c r="L599" s="1"/>
      <c r="M599" s="1"/>
      <c r="N599" s="1"/>
      <c r="O599" s="1"/>
      <c r="P599" s="1"/>
      <c r="Q599" s="1"/>
      <c r="R599" s="126"/>
      <c r="S599" s="1"/>
      <c r="T599" s="61"/>
      <c r="U599" s="1"/>
      <c r="V599" s="1"/>
      <c r="W599" s="1"/>
      <c r="X599" s="1"/>
      <c r="Y599" s="1"/>
      <c r="Z599" s="1"/>
    </row>
    <row r="600" ht="14.25" customHeight="1">
      <c r="A600" s="61"/>
      <c r="B600" s="1"/>
      <c r="C600" s="1"/>
      <c r="D600" s="21"/>
      <c r="E600" s="1"/>
      <c r="F600" s="1"/>
      <c r="G600" s="1"/>
      <c r="H600" s="1"/>
      <c r="I600" s="1"/>
      <c r="J600" s="1"/>
      <c r="K600" s="1"/>
      <c r="L600" s="1"/>
      <c r="M600" s="1"/>
      <c r="N600" s="1"/>
      <c r="O600" s="1"/>
      <c r="P600" s="1"/>
      <c r="Q600" s="1"/>
      <c r="R600" s="126"/>
      <c r="S600" s="1"/>
      <c r="T600" s="61"/>
      <c r="U600" s="1"/>
      <c r="V600" s="1"/>
      <c r="W600" s="1"/>
      <c r="X600" s="1"/>
      <c r="Y600" s="1"/>
      <c r="Z600" s="1"/>
    </row>
    <row r="601" ht="14.25" customHeight="1">
      <c r="A601" s="61"/>
      <c r="B601" s="1"/>
      <c r="C601" s="1"/>
      <c r="D601" s="21"/>
      <c r="E601" s="1"/>
      <c r="F601" s="1"/>
      <c r="G601" s="1"/>
      <c r="H601" s="1"/>
      <c r="I601" s="1"/>
      <c r="J601" s="1"/>
      <c r="K601" s="1"/>
      <c r="L601" s="1"/>
      <c r="M601" s="1"/>
      <c r="N601" s="1"/>
      <c r="O601" s="1"/>
      <c r="P601" s="1"/>
      <c r="Q601" s="1"/>
      <c r="R601" s="126"/>
      <c r="S601" s="1"/>
      <c r="T601" s="61"/>
      <c r="U601" s="1"/>
      <c r="V601" s="1"/>
      <c r="W601" s="1"/>
      <c r="X601" s="1"/>
      <c r="Y601" s="1"/>
      <c r="Z601" s="1"/>
    </row>
    <row r="602" ht="14.25" customHeight="1">
      <c r="A602" s="61"/>
      <c r="B602" s="1"/>
      <c r="C602" s="1"/>
      <c r="D602" s="21"/>
      <c r="E602" s="1"/>
      <c r="F602" s="1"/>
      <c r="G602" s="1"/>
      <c r="H602" s="1"/>
      <c r="I602" s="1"/>
      <c r="J602" s="1"/>
      <c r="K602" s="1"/>
      <c r="L602" s="1"/>
      <c r="M602" s="1"/>
      <c r="N602" s="1"/>
      <c r="O602" s="1"/>
      <c r="P602" s="1"/>
      <c r="Q602" s="1"/>
      <c r="R602" s="126"/>
      <c r="S602" s="1"/>
      <c r="T602" s="61"/>
      <c r="U602" s="1"/>
      <c r="V602" s="1"/>
      <c r="W602" s="1"/>
      <c r="X602" s="1"/>
      <c r="Y602" s="1"/>
      <c r="Z602" s="1"/>
    </row>
    <row r="603" ht="14.25" customHeight="1">
      <c r="A603" s="61"/>
      <c r="B603" s="1"/>
      <c r="C603" s="1"/>
      <c r="D603" s="21"/>
      <c r="E603" s="1"/>
      <c r="F603" s="1"/>
      <c r="G603" s="1"/>
      <c r="H603" s="1"/>
      <c r="I603" s="1"/>
      <c r="J603" s="1"/>
      <c r="K603" s="1"/>
      <c r="L603" s="1"/>
      <c r="M603" s="1"/>
      <c r="N603" s="1"/>
      <c r="O603" s="1"/>
      <c r="P603" s="1"/>
      <c r="Q603" s="1"/>
      <c r="R603" s="126"/>
      <c r="S603" s="1"/>
      <c r="T603" s="61"/>
      <c r="U603" s="1"/>
      <c r="V603" s="1"/>
      <c r="W603" s="1"/>
      <c r="X603" s="1"/>
      <c r="Y603" s="1"/>
      <c r="Z603" s="1"/>
    </row>
    <row r="604" ht="14.25" customHeight="1">
      <c r="A604" s="61"/>
      <c r="B604" s="1"/>
      <c r="C604" s="1"/>
      <c r="D604" s="21"/>
      <c r="E604" s="1"/>
      <c r="F604" s="1"/>
      <c r="G604" s="1"/>
      <c r="H604" s="1"/>
      <c r="I604" s="1"/>
      <c r="J604" s="1"/>
      <c r="K604" s="1"/>
      <c r="L604" s="1"/>
      <c r="M604" s="1"/>
      <c r="N604" s="1"/>
      <c r="O604" s="1"/>
      <c r="P604" s="1"/>
      <c r="Q604" s="1"/>
      <c r="R604" s="126"/>
      <c r="S604" s="1"/>
      <c r="T604" s="61"/>
      <c r="U604" s="1"/>
      <c r="V604" s="1"/>
      <c r="W604" s="1"/>
      <c r="X604" s="1"/>
      <c r="Y604" s="1"/>
      <c r="Z604" s="1"/>
    </row>
    <row r="605" ht="14.25" customHeight="1">
      <c r="A605" s="61"/>
      <c r="B605" s="1"/>
      <c r="C605" s="1"/>
      <c r="D605" s="21"/>
      <c r="E605" s="1"/>
      <c r="F605" s="1"/>
      <c r="G605" s="1"/>
      <c r="H605" s="1"/>
      <c r="I605" s="1"/>
      <c r="J605" s="1"/>
      <c r="K605" s="1"/>
      <c r="L605" s="1"/>
      <c r="M605" s="1"/>
      <c r="N605" s="1"/>
      <c r="O605" s="1"/>
      <c r="P605" s="1"/>
      <c r="Q605" s="1"/>
      <c r="R605" s="126"/>
      <c r="S605" s="1"/>
      <c r="T605" s="61"/>
      <c r="U605" s="1"/>
      <c r="V605" s="1"/>
      <c r="W605" s="1"/>
      <c r="X605" s="1"/>
      <c r="Y605" s="1"/>
      <c r="Z605" s="1"/>
    </row>
    <row r="606" ht="14.25" customHeight="1">
      <c r="A606" s="61"/>
      <c r="B606" s="1"/>
      <c r="C606" s="1"/>
      <c r="D606" s="21"/>
      <c r="E606" s="1"/>
      <c r="F606" s="1"/>
      <c r="G606" s="1"/>
      <c r="H606" s="1"/>
      <c r="I606" s="1"/>
      <c r="J606" s="1"/>
      <c r="K606" s="1"/>
      <c r="L606" s="1"/>
      <c r="M606" s="1"/>
      <c r="N606" s="1"/>
      <c r="O606" s="1"/>
      <c r="P606" s="1"/>
      <c r="Q606" s="1"/>
      <c r="R606" s="126"/>
      <c r="S606" s="1"/>
      <c r="T606" s="61"/>
      <c r="U606" s="1"/>
      <c r="V606" s="1"/>
      <c r="W606" s="1"/>
      <c r="X606" s="1"/>
      <c r="Y606" s="1"/>
      <c r="Z606" s="1"/>
    </row>
    <row r="607" ht="14.25" customHeight="1">
      <c r="A607" s="61"/>
      <c r="B607" s="1"/>
      <c r="C607" s="1"/>
      <c r="D607" s="21"/>
      <c r="E607" s="1"/>
      <c r="F607" s="1"/>
      <c r="G607" s="1"/>
      <c r="H607" s="1"/>
      <c r="I607" s="1"/>
      <c r="J607" s="1"/>
      <c r="K607" s="1"/>
      <c r="L607" s="1"/>
      <c r="M607" s="1"/>
      <c r="N607" s="1"/>
      <c r="O607" s="1"/>
      <c r="P607" s="1"/>
      <c r="Q607" s="1"/>
      <c r="R607" s="126"/>
      <c r="S607" s="1"/>
      <c r="T607" s="61"/>
      <c r="U607" s="1"/>
      <c r="V607" s="1"/>
      <c r="W607" s="1"/>
      <c r="X607" s="1"/>
      <c r="Y607" s="1"/>
      <c r="Z607" s="1"/>
    </row>
    <row r="608" ht="14.25" customHeight="1">
      <c r="A608" s="61"/>
      <c r="B608" s="1"/>
      <c r="C608" s="1"/>
      <c r="D608" s="21"/>
      <c r="E608" s="1"/>
      <c r="F608" s="1"/>
      <c r="G608" s="1"/>
      <c r="H608" s="1"/>
      <c r="I608" s="1"/>
      <c r="J608" s="1"/>
      <c r="K608" s="1"/>
      <c r="L608" s="1"/>
      <c r="M608" s="1"/>
      <c r="N608" s="1"/>
      <c r="O608" s="1"/>
      <c r="P608" s="1"/>
      <c r="Q608" s="1"/>
      <c r="R608" s="126"/>
      <c r="S608" s="1"/>
      <c r="T608" s="61"/>
      <c r="U608" s="1"/>
      <c r="V608" s="1"/>
      <c r="W608" s="1"/>
      <c r="X608" s="1"/>
      <c r="Y608" s="1"/>
      <c r="Z608" s="1"/>
    </row>
    <row r="609" ht="14.25" customHeight="1">
      <c r="A609" s="61"/>
      <c r="B609" s="1"/>
      <c r="C609" s="1"/>
      <c r="D609" s="21"/>
      <c r="E609" s="1"/>
      <c r="F609" s="1"/>
      <c r="G609" s="1"/>
      <c r="H609" s="1"/>
      <c r="I609" s="1"/>
      <c r="J609" s="1"/>
      <c r="K609" s="1"/>
      <c r="L609" s="1"/>
      <c r="M609" s="1"/>
      <c r="N609" s="1"/>
      <c r="O609" s="1"/>
      <c r="P609" s="1"/>
      <c r="Q609" s="1"/>
      <c r="R609" s="126"/>
      <c r="S609" s="1"/>
      <c r="T609" s="61"/>
      <c r="U609" s="1"/>
      <c r="V609" s="1"/>
      <c r="W609" s="1"/>
      <c r="X609" s="1"/>
      <c r="Y609" s="1"/>
      <c r="Z609" s="1"/>
    </row>
    <row r="610" ht="14.25" customHeight="1">
      <c r="A610" s="61"/>
      <c r="B610" s="1"/>
      <c r="C610" s="1"/>
      <c r="D610" s="21"/>
      <c r="E610" s="1"/>
      <c r="F610" s="1"/>
      <c r="G610" s="1"/>
      <c r="H610" s="1"/>
      <c r="I610" s="1"/>
      <c r="J610" s="1"/>
      <c r="K610" s="1"/>
      <c r="L610" s="1"/>
      <c r="M610" s="1"/>
      <c r="N610" s="1"/>
      <c r="O610" s="1"/>
      <c r="P610" s="1"/>
      <c r="Q610" s="1"/>
      <c r="R610" s="126"/>
      <c r="S610" s="1"/>
      <c r="T610" s="61"/>
      <c r="U610" s="1"/>
      <c r="V610" s="1"/>
      <c r="W610" s="1"/>
      <c r="X610" s="1"/>
      <c r="Y610" s="1"/>
      <c r="Z610" s="1"/>
    </row>
    <row r="611" ht="14.25" customHeight="1">
      <c r="A611" s="61"/>
      <c r="B611" s="1"/>
      <c r="C611" s="1"/>
      <c r="D611" s="21"/>
      <c r="E611" s="1"/>
      <c r="F611" s="1"/>
      <c r="G611" s="1"/>
      <c r="H611" s="1"/>
      <c r="I611" s="1"/>
      <c r="J611" s="1"/>
      <c r="K611" s="1"/>
      <c r="L611" s="1"/>
      <c r="M611" s="1"/>
      <c r="N611" s="1"/>
      <c r="O611" s="1"/>
      <c r="P611" s="1"/>
      <c r="Q611" s="1"/>
      <c r="R611" s="126"/>
      <c r="S611" s="1"/>
      <c r="T611" s="61"/>
      <c r="U611" s="1"/>
      <c r="V611" s="1"/>
      <c r="W611" s="1"/>
      <c r="X611" s="1"/>
      <c r="Y611" s="1"/>
      <c r="Z611" s="1"/>
    </row>
    <row r="612" ht="14.25" customHeight="1">
      <c r="A612" s="61"/>
      <c r="B612" s="1"/>
      <c r="C612" s="1"/>
      <c r="D612" s="21"/>
      <c r="E612" s="1"/>
      <c r="F612" s="1"/>
      <c r="G612" s="1"/>
      <c r="H612" s="1"/>
      <c r="I612" s="1"/>
      <c r="J612" s="1"/>
      <c r="K612" s="1"/>
      <c r="L612" s="1"/>
      <c r="M612" s="1"/>
      <c r="N612" s="1"/>
      <c r="O612" s="1"/>
      <c r="P612" s="1"/>
      <c r="Q612" s="1"/>
      <c r="R612" s="126"/>
      <c r="S612" s="1"/>
      <c r="T612" s="61"/>
      <c r="U612" s="1"/>
      <c r="V612" s="1"/>
      <c r="W612" s="1"/>
      <c r="X612" s="1"/>
      <c r="Y612" s="1"/>
      <c r="Z612" s="1"/>
    </row>
    <row r="613" ht="14.25" customHeight="1">
      <c r="A613" s="61"/>
      <c r="B613" s="1"/>
      <c r="C613" s="1"/>
      <c r="D613" s="21"/>
      <c r="E613" s="1"/>
      <c r="F613" s="1"/>
      <c r="G613" s="1"/>
      <c r="H613" s="1"/>
      <c r="I613" s="1"/>
      <c r="J613" s="1"/>
      <c r="K613" s="1"/>
      <c r="L613" s="1"/>
      <c r="M613" s="1"/>
      <c r="N613" s="1"/>
      <c r="O613" s="1"/>
      <c r="P613" s="1"/>
      <c r="Q613" s="1"/>
      <c r="R613" s="126"/>
      <c r="S613" s="1"/>
      <c r="T613" s="61"/>
      <c r="U613" s="1"/>
      <c r="V613" s="1"/>
      <c r="W613" s="1"/>
      <c r="X613" s="1"/>
      <c r="Y613" s="1"/>
      <c r="Z613" s="1"/>
    </row>
    <row r="614" ht="14.25" customHeight="1">
      <c r="A614" s="61"/>
      <c r="B614" s="1"/>
      <c r="C614" s="1"/>
      <c r="D614" s="21"/>
      <c r="E614" s="1"/>
      <c r="F614" s="1"/>
      <c r="G614" s="1"/>
      <c r="H614" s="1"/>
      <c r="I614" s="1"/>
      <c r="J614" s="1"/>
      <c r="K614" s="1"/>
      <c r="L614" s="1"/>
      <c r="M614" s="1"/>
      <c r="N614" s="1"/>
      <c r="O614" s="1"/>
      <c r="P614" s="1"/>
      <c r="Q614" s="1"/>
      <c r="R614" s="126"/>
      <c r="S614" s="1"/>
      <c r="T614" s="61"/>
      <c r="U614" s="1"/>
      <c r="V614" s="1"/>
      <c r="W614" s="1"/>
      <c r="X614" s="1"/>
      <c r="Y614" s="1"/>
      <c r="Z614" s="1"/>
    </row>
    <row r="615" ht="14.25" customHeight="1">
      <c r="A615" s="61"/>
      <c r="B615" s="1"/>
      <c r="C615" s="1"/>
      <c r="D615" s="21"/>
      <c r="E615" s="1"/>
      <c r="F615" s="1"/>
      <c r="G615" s="1"/>
      <c r="H615" s="1"/>
      <c r="I615" s="1"/>
      <c r="J615" s="1"/>
      <c r="K615" s="1"/>
      <c r="L615" s="1"/>
      <c r="M615" s="1"/>
      <c r="N615" s="1"/>
      <c r="O615" s="1"/>
      <c r="P615" s="1"/>
      <c r="Q615" s="1"/>
      <c r="R615" s="126"/>
      <c r="S615" s="1"/>
      <c r="T615" s="61"/>
      <c r="U615" s="1"/>
      <c r="V615" s="1"/>
      <c r="W615" s="1"/>
      <c r="X615" s="1"/>
      <c r="Y615" s="1"/>
      <c r="Z615" s="1"/>
    </row>
    <row r="616" ht="14.25" customHeight="1">
      <c r="A616" s="61"/>
      <c r="B616" s="1"/>
      <c r="C616" s="1"/>
      <c r="D616" s="21"/>
      <c r="E616" s="1"/>
      <c r="F616" s="1"/>
      <c r="G616" s="1"/>
      <c r="H616" s="1"/>
      <c r="I616" s="1"/>
      <c r="J616" s="1"/>
      <c r="K616" s="1"/>
      <c r="L616" s="1"/>
      <c r="M616" s="1"/>
      <c r="N616" s="1"/>
      <c r="O616" s="1"/>
      <c r="P616" s="1"/>
      <c r="Q616" s="1"/>
      <c r="R616" s="126"/>
      <c r="S616" s="1"/>
      <c r="T616" s="61"/>
      <c r="U616" s="1"/>
      <c r="V616" s="1"/>
      <c r="W616" s="1"/>
      <c r="X616" s="1"/>
      <c r="Y616" s="1"/>
      <c r="Z616" s="1"/>
    </row>
    <row r="617" ht="14.25" customHeight="1">
      <c r="A617" s="61"/>
      <c r="B617" s="1"/>
      <c r="C617" s="1"/>
      <c r="D617" s="21"/>
      <c r="E617" s="1"/>
      <c r="F617" s="1"/>
      <c r="G617" s="1"/>
      <c r="H617" s="1"/>
      <c r="I617" s="1"/>
      <c r="J617" s="1"/>
      <c r="K617" s="1"/>
      <c r="L617" s="1"/>
      <c r="M617" s="1"/>
      <c r="N617" s="1"/>
      <c r="O617" s="1"/>
      <c r="P617" s="1"/>
      <c r="Q617" s="1"/>
      <c r="R617" s="126"/>
      <c r="S617" s="1"/>
      <c r="T617" s="61"/>
      <c r="U617" s="1"/>
      <c r="V617" s="1"/>
      <c r="W617" s="1"/>
      <c r="X617" s="1"/>
      <c r="Y617" s="1"/>
      <c r="Z617" s="1"/>
    </row>
    <row r="618" ht="14.25" customHeight="1">
      <c r="A618" s="61"/>
      <c r="B618" s="1"/>
      <c r="C618" s="1"/>
      <c r="D618" s="21"/>
      <c r="E618" s="1"/>
      <c r="F618" s="1"/>
      <c r="G618" s="1"/>
      <c r="H618" s="1"/>
      <c r="I618" s="1"/>
      <c r="J618" s="1"/>
      <c r="K618" s="1"/>
      <c r="L618" s="1"/>
      <c r="M618" s="1"/>
      <c r="N618" s="1"/>
      <c r="O618" s="1"/>
      <c r="P618" s="1"/>
      <c r="Q618" s="1"/>
      <c r="R618" s="126"/>
      <c r="S618" s="1"/>
      <c r="T618" s="61"/>
      <c r="U618" s="1"/>
      <c r="V618" s="1"/>
      <c r="W618" s="1"/>
      <c r="X618" s="1"/>
      <c r="Y618" s="1"/>
      <c r="Z618" s="1"/>
    </row>
    <row r="619" ht="14.25" customHeight="1">
      <c r="A619" s="61"/>
      <c r="B619" s="1"/>
      <c r="C619" s="1"/>
      <c r="D619" s="21"/>
      <c r="E619" s="1"/>
      <c r="F619" s="1"/>
      <c r="G619" s="1"/>
      <c r="H619" s="1"/>
      <c r="I619" s="1"/>
      <c r="J619" s="1"/>
      <c r="K619" s="1"/>
      <c r="L619" s="1"/>
      <c r="M619" s="1"/>
      <c r="N619" s="1"/>
      <c r="O619" s="1"/>
      <c r="P619" s="1"/>
      <c r="Q619" s="1"/>
      <c r="R619" s="126"/>
      <c r="S619" s="1"/>
      <c r="T619" s="61"/>
      <c r="U619" s="1"/>
      <c r="V619" s="1"/>
      <c r="W619" s="1"/>
      <c r="X619" s="1"/>
      <c r="Y619" s="1"/>
      <c r="Z619" s="1"/>
    </row>
    <row r="620" ht="14.25" customHeight="1">
      <c r="A620" s="61"/>
      <c r="B620" s="1"/>
      <c r="C620" s="1"/>
      <c r="D620" s="21"/>
      <c r="E620" s="1"/>
      <c r="F620" s="1"/>
      <c r="G620" s="1"/>
      <c r="H620" s="1"/>
      <c r="I620" s="1"/>
      <c r="J620" s="1"/>
      <c r="K620" s="1"/>
      <c r="L620" s="1"/>
      <c r="M620" s="1"/>
      <c r="N620" s="1"/>
      <c r="O620" s="1"/>
      <c r="P620" s="1"/>
      <c r="Q620" s="1"/>
      <c r="R620" s="126"/>
      <c r="S620" s="1"/>
      <c r="T620" s="61"/>
      <c r="U620" s="1"/>
      <c r="V620" s="1"/>
      <c r="W620" s="1"/>
      <c r="X620" s="1"/>
      <c r="Y620" s="1"/>
      <c r="Z620" s="1"/>
    </row>
    <row r="621" ht="14.25" customHeight="1">
      <c r="A621" s="61"/>
      <c r="B621" s="1"/>
      <c r="C621" s="1"/>
      <c r="D621" s="21"/>
      <c r="E621" s="1"/>
      <c r="F621" s="1"/>
      <c r="G621" s="1"/>
      <c r="H621" s="1"/>
      <c r="I621" s="1"/>
      <c r="J621" s="1"/>
      <c r="K621" s="1"/>
      <c r="L621" s="1"/>
      <c r="M621" s="1"/>
      <c r="N621" s="1"/>
      <c r="O621" s="1"/>
      <c r="P621" s="1"/>
      <c r="Q621" s="1"/>
      <c r="R621" s="126"/>
      <c r="S621" s="1"/>
      <c r="T621" s="61"/>
      <c r="U621" s="1"/>
      <c r="V621" s="1"/>
      <c r="W621" s="1"/>
      <c r="X621" s="1"/>
      <c r="Y621" s="1"/>
      <c r="Z621" s="1"/>
    </row>
    <row r="622" ht="14.25" customHeight="1">
      <c r="A622" s="61"/>
      <c r="B622" s="1"/>
      <c r="C622" s="1"/>
      <c r="D622" s="21"/>
      <c r="E622" s="1"/>
      <c r="F622" s="1"/>
      <c r="G622" s="1"/>
      <c r="H622" s="1"/>
      <c r="I622" s="1"/>
      <c r="J622" s="1"/>
      <c r="K622" s="1"/>
      <c r="L622" s="1"/>
      <c r="M622" s="1"/>
      <c r="N622" s="1"/>
      <c r="O622" s="1"/>
      <c r="P622" s="1"/>
      <c r="Q622" s="1"/>
      <c r="R622" s="126"/>
      <c r="S622" s="1"/>
      <c r="T622" s="61"/>
      <c r="U622" s="1"/>
      <c r="V622" s="1"/>
      <c r="W622" s="1"/>
      <c r="X622" s="1"/>
      <c r="Y622" s="1"/>
      <c r="Z622" s="1"/>
    </row>
    <row r="623" ht="14.25" customHeight="1">
      <c r="A623" s="61"/>
      <c r="B623" s="1"/>
      <c r="C623" s="1"/>
      <c r="D623" s="21"/>
      <c r="E623" s="1"/>
      <c r="F623" s="1"/>
      <c r="G623" s="1"/>
      <c r="H623" s="1"/>
      <c r="I623" s="1"/>
      <c r="J623" s="1"/>
      <c r="K623" s="1"/>
      <c r="L623" s="1"/>
      <c r="M623" s="1"/>
      <c r="N623" s="1"/>
      <c r="O623" s="1"/>
      <c r="P623" s="1"/>
      <c r="Q623" s="1"/>
      <c r="R623" s="126"/>
      <c r="S623" s="1"/>
      <c r="T623" s="61"/>
      <c r="U623" s="1"/>
      <c r="V623" s="1"/>
      <c r="W623" s="1"/>
      <c r="X623" s="1"/>
      <c r="Y623" s="1"/>
      <c r="Z623" s="1"/>
    </row>
    <row r="624" ht="14.25" customHeight="1">
      <c r="A624" s="61"/>
      <c r="B624" s="1"/>
      <c r="C624" s="1"/>
      <c r="D624" s="21"/>
      <c r="E624" s="1"/>
      <c r="F624" s="1"/>
      <c r="G624" s="1"/>
      <c r="H624" s="1"/>
      <c r="I624" s="1"/>
      <c r="J624" s="1"/>
      <c r="K624" s="1"/>
      <c r="L624" s="1"/>
      <c r="M624" s="1"/>
      <c r="N624" s="1"/>
      <c r="O624" s="1"/>
      <c r="P624" s="1"/>
      <c r="Q624" s="1"/>
      <c r="R624" s="126"/>
      <c r="S624" s="1"/>
      <c r="T624" s="61"/>
      <c r="U624" s="1"/>
      <c r="V624" s="1"/>
      <c r="W624" s="1"/>
      <c r="X624" s="1"/>
      <c r="Y624" s="1"/>
      <c r="Z624" s="1"/>
    </row>
    <row r="625" ht="14.25" customHeight="1">
      <c r="A625" s="61"/>
      <c r="B625" s="1"/>
      <c r="C625" s="1"/>
      <c r="D625" s="21"/>
      <c r="E625" s="1"/>
      <c r="F625" s="1"/>
      <c r="G625" s="1"/>
      <c r="H625" s="1"/>
      <c r="I625" s="1"/>
      <c r="J625" s="1"/>
      <c r="K625" s="1"/>
      <c r="L625" s="1"/>
      <c r="M625" s="1"/>
      <c r="N625" s="1"/>
      <c r="O625" s="1"/>
      <c r="P625" s="1"/>
      <c r="Q625" s="1"/>
      <c r="R625" s="126"/>
      <c r="S625" s="1"/>
      <c r="T625" s="61"/>
      <c r="U625" s="1"/>
      <c r="V625" s="1"/>
      <c r="W625" s="1"/>
      <c r="X625" s="1"/>
      <c r="Y625" s="1"/>
      <c r="Z625" s="1"/>
    </row>
    <row r="626" ht="14.25" customHeight="1">
      <c r="A626" s="61"/>
      <c r="B626" s="1"/>
      <c r="C626" s="1"/>
      <c r="D626" s="21"/>
      <c r="E626" s="1"/>
      <c r="F626" s="1"/>
      <c r="G626" s="1"/>
      <c r="H626" s="1"/>
      <c r="I626" s="1"/>
      <c r="J626" s="1"/>
      <c r="K626" s="1"/>
      <c r="L626" s="1"/>
      <c r="M626" s="1"/>
      <c r="N626" s="1"/>
      <c r="O626" s="1"/>
      <c r="P626" s="1"/>
      <c r="Q626" s="1"/>
      <c r="R626" s="126"/>
      <c r="S626" s="1"/>
      <c r="T626" s="61"/>
      <c r="U626" s="1"/>
      <c r="V626" s="1"/>
      <c r="W626" s="1"/>
      <c r="X626" s="1"/>
      <c r="Y626" s="1"/>
      <c r="Z626" s="1"/>
    </row>
    <row r="627" ht="14.25" customHeight="1">
      <c r="A627" s="61"/>
      <c r="B627" s="1"/>
      <c r="C627" s="1"/>
      <c r="D627" s="21"/>
      <c r="E627" s="1"/>
      <c r="F627" s="1"/>
      <c r="G627" s="1"/>
      <c r="H627" s="1"/>
      <c r="I627" s="1"/>
      <c r="J627" s="1"/>
      <c r="K627" s="1"/>
      <c r="L627" s="1"/>
      <c r="M627" s="1"/>
      <c r="N627" s="1"/>
      <c r="O627" s="1"/>
      <c r="P627" s="1"/>
      <c r="Q627" s="1"/>
      <c r="R627" s="126"/>
      <c r="S627" s="1"/>
      <c r="T627" s="61"/>
      <c r="U627" s="1"/>
      <c r="V627" s="1"/>
      <c r="W627" s="1"/>
      <c r="X627" s="1"/>
      <c r="Y627" s="1"/>
      <c r="Z627" s="1"/>
    </row>
    <row r="628" ht="14.25" customHeight="1">
      <c r="A628" s="61"/>
      <c r="B628" s="1"/>
      <c r="C628" s="1"/>
      <c r="D628" s="21"/>
      <c r="E628" s="1"/>
      <c r="F628" s="1"/>
      <c r="G628" s="1"/>
      <c r="H628" s="1"/>
      <c r="I628" s="1"/>
      <c r="J628" s="1"/>
      <c r="K628" s="1"/>
      <c r="L628" s="1"/>
      <c r="M628" s="1"/>
      <c r="N628" s="1"/>
      <c r="O628" s="1"/>
      <c r="P628" s="1"/>
      <c r="Q628" s="1"/>
      <c r="R628" s="126"/>
      <c r="S628" s="1"/>
      <c r="T628" s="61"/>
      <c r="U628" s="1"/>
      <c r="V628" s="1"/>
      <c r="W628" s="1"/>
      <c r="X628" s="1"/>
      <c r="Y628" s="1"/>
      <c r="Z628" s="1"/>
    </row>
    <row r="629" ht="14.25" customHeight="1">
      <c r="A629" s="61"/>
      <c r="B629" s="1"/>
      <c r="C629" s="1"/>
      <c r="D629" s="21"/>
      <c r="E629" s="1"/>
      <c r="F629" s="1"/>
      <c r="G629" s="1"/>
      <c r="H629" s="1"/>
      <c r="I629" s="1"/>
      <c r="J629" s="1"/>
      <c r="K629" s="1"/>
      <c r="L629" s="1"/>
      <c r="M629" s="1"/>
      <c r="N629" s="1"/>
      <c r="O629" s="1"/>
      <c r="P629" s="1"/>
      <c r="Q629" s="1"/>
      <c r="R629" s="126"/>
      <c r="S629" s="1"/>
      <c r="T629" s="61"/>
      <c r="U629" s="1"/>
      <c r="V629" s="1"/>
      <c r="W629" s="1"/>
      <c r="X629" s="1"/>
      <c r="Y629" s="1"/>
      <c r="Z629" s="1"/>
    </row>
    <row r="630" ht="14.25" customHeight="1">
      <c r="A630" s="61"/>
      <c r="B630" s="1"/>
      <c r="C630" s="1"/>
      <c r="D630" s="21"/>
      <c r="E630" s="1"/>
      <c r="F630" s="1"/>
      <c r="G630" s="1"/>
      <c r="H630" s="1"/>
      <c r="I630" s="1"/>
      <c r="J630" s="1"/>
      <c r="K630" s="1"/>
      <c r="L630" s="1"/>
      <c r="M630" s="1"/>
      <c r="N630" s="1"/>
      <c r="O630" s="1"/>
      <c r="P630" s="1"/>
      <c r="Q630" s="1"/>
      <c r="R630" s="126"/>
      <c r="S630" s="1"/>
      <c r="T630" s="61"/>
      <c r="U630" s="1"/>
      <c r="V630" s="1"/>
      <c r="W630" s="1"/>
      <c r="X630" s="1"/>
      <c r="Y630" s="1"/>
      <c r="Z630" s="1"/>
    </row>
    <row r="631" ht="14.25" customHeight="1">
      <c r="A631" s="61"/>
      <c r="B631" s="1"/>
      <c r="C631" s="1"/>
      <c r="D631" s="21"/>
      <c r="E631" s="1"/>
      <c r="F631" s="1"/>
      <c r="G631" s="1"/>
      <c r="H631" s="1"/>
      <c r="I631" s="1"/>
      <c r="J631" s="1"/>
      <c r="K631" s="1"/>
      <c r="L631" s="1"/>
      <c r="M631" s="1"/>
      <c r="N631" s="1"/>
      <c r="O631" s="1"/>
      <c r="P631" s="1"/>
      <c r="Q631" s="1"/>
      <c r="R631" s="126"/>
      <c r="S631" s="1"/>
      <c r="T631" s="61"/>
      <c r="U631" s="1"/>
      <c r="V631" s="1"/>
      <c r="W631" s="1"/>
      <c r="X631" s="1"/>
      <c r="Y631" s="1"/>
      <c r="Z631" s="1"/>
    </row>
    <row r="632" ht="14.25" customHeight="1">
      <c r="A632" s="61"/>
      <c r="B632" s="1"/>
      <c r="C632" s="1"/>
      <c r="D632" s="21"/>
      <c r="E632" s="1"/>
      <c r="F632" s="1"/>
      <c r="G632" s="1"/>
      <c r="H632" s="1"/>
      <c r="I632" s="1"/>
      <c r="J632" s="1"/>
      <c r="K632" s="1"/>
      <c r="L632" s="1"/>
      <c r="M632" s="1"/>
      <c r="N632" s="1"/>
      <c r="O632" s="1"/>
      <c r="P632" s="1"/>
      <c r="Q632" s="1"/>
      <c r="R632" s="126"/>
      <c r="S632" s="1"/>
      <c r="T632" s="61"/>
      <c r="U632" s="1"/>
      <c r="V632" s="1"/>
      <c r="W632" s="1"/>
      <c r="X632" s="1"/>
      <c r="Y632" s="1"/>
      <c r="Z632" s="1"/>
    </row>
    <row r="633" ht="14.25" customHeight="1">
      <c r="A633" s="61"/>
      <c r="B633" s="1"/>
      <c r="C633" s="1"/>
      <c r="D633" s="21"/>
      <c r="E633" s="1"/>
      <c r="F633" s="1"/>
      <c r="G633" s="1"/>
      <c r="H633" s="1"/>
      <c r="I633" s="1"/>
      <c r="J633" s="1"/>
      <c r="K633" s="1"/>
      <c r="L633" s="1"/>
      <c r="M633" s="1"/>
      <c r="N633" s="1"/>
      <c r="O633" s="1"/>
      <c r="P633" s="1"/>
      <c r="Q633" s="1"/>
      <c r="R633" s="126"/>
      <c r="S633" s="1"/>
      <c r="T633" s="61"/>
      <c r="U633" s="1"/>
      <c r="V633" s="1"/>
      <c r="W633" s="1"/>
      <c r="X633" s="1"/>
      <c r="Y633" s="1"/>
      <c r="Z633" s="1"/>
    </row>
    <row r="634" ht="14.25" customHeight="1">
      <c r="A634" s="61"/>
      <c r="B634" s="1"/>
      <c r="C634" s="1"/>
      <c r="D634" s="21"/>
      <c r="E634" s="1"/>
      <c r="F634" s="1"/>
      <c r="G634" s="1"/>
      <c r="H634" s="1"/>
      <c r="I634" s="1"/>
      <c r="J634" s="1"/>
      <c r="K634" s="1"/>
      <c r="L634" s="1"/>
      <c r="M634" s="1"/>
      <c r="N634" s="1"/>
      <c r="O634" s="1"/>
      <c r="P634" s="1"/>
      <c r="Q634" s="1"/>
      <c r="R634" s="126"/>
      <c r="S634" s="1"/>
      <c r="T634" s="61"/>
      <c r="U634" s="1"/>
      <c r="V634" s="1"/>
      <c r="W634" s="1"/>
      <c r="X634" s="1"/>
      <c r="Y634" s="1"/>
      <c r="Z634" s="1"/>
    </row>
    <row r="635" ht="14.25" customHeight="1">
      <c r="A635" s="61"/>
      <c r="B635" s="1"/>
      <c r="C635" s="1"/>
      <c r="D635" s="21"/>
      <c r="E635" s="1"/>
      <c r="F635" s="1"/>
      <c r="G635" s="1"/>
      <c r="H635" s="1"/>
      <c r="I635" s="1"/>
      <c r="J635" s="1"/>
      <c r="K635" s="1"/>
      <c r="L635" s="1"/>
      <c r="M635" s="1"/>
      <c r="N635" s="1"/>
      <c r="O635" s="1"/>
      <c r="P635" s="1"/>
      <c r="Q635" s="1"/>
      <c r="R635" s="126"/>
      <c r="S635" s="1"/>
      <c r="T635" s="61"/>
      <c r="U635" s="1"/>
      <c r="V635" s="1"/>
      <c r="W635" s="1"/>
      <c r="X635" s="1"/>
      <c r="Y635" s="1"/>
      <c r="Z635" s="1"/>
    </row>
    <row r="636" ht="14.25" customHeight="1">
      <c r="A636" s="61"/>
      <c r="B636" s="1"/>
      <c r="C636" s="1"/>
      <c r="D636" s="21"/>
      <c r="E636" s="1"/>
      <c r="F636" s="1"/>
      <c r="G636" s="1"/>
      <c r="H636" s="1"/>
      <c r="I636" s="1"/>
      <c r="J636" s="1"/>
      <c r="K636" s="1"/>
      <c r="L636" s="1"/>
      <c r="M636" s="1"/>
      <c r="N636" s="1"/>
      <c r="O636" s="1"/>
      <c r="P636" s="1"/>
      <c r="Q636" s="1"/>
      <c r="R636" s="126"/>
      <c r="S636" s="1"/>
      <c r="T636" s="61"/>
      <c r="U636" s="1"/>
      <c r="V636" s="1"/>
      <c r="W636" s="1"/>
      <c r="X636" s="1"/>
      <c r="Y636" s="1"/>
      <c r="Z636" s="1"/>
    </row>
    <row r="637" ht="14.25" customHeight="1">
      <c r="A637" s="61"/>
      <c r="B637" s="1"/>
      <c r="C637" s="1"/>
      <c r="D637" s="21"/>
      <c r="E637" s="1"/>
      <c r="F637" s="1"/>
      <c r="G637" s="1"/>
      <c r="H637" s="1"/>
      <c r="I637" s="1"/>
      <c r="J637" s="1"/>
      <c r="K637" s="1"/>
      <c r="L637" s="1"/>
      <c r="M637" s="1"/>
      <c r="N637" s="1"/>
      <c r="O637" s="1"/>
      <c r="P637" s="1"/>
      <c r="Q637" s="1"/>
      <c r="R637" s="126"/>
      <c r="S637" s="1"/>
      <c r="T637" s="61"/>
      <c r="U637" s="1"/>
      <c r="V637" s="1"/>
      <c r="W637" s="1"/>
      <c r="X637" s="1"/>
      <c r="Y637" s="1"/>
      <c r="Z637" s="1"/>
    </row>
    <row r="638" ht="14.25" customHeight="1">
      <c r="A638" s="61"/>
      <c r="B638" s="1"/>
      <c r="C638" s="1"/>
      <c r="D638" s="21"/>
      <c r="E638" s="1"/>
      <c r="F638" s="1"/>
      <c r="G638" s="1"/>
      <c r="H638" s="1"/>
      <c r="I638" s="1"/>
      <c r="J638" s="1"/>
      <c r="K638" s="1"/>
      <c r="L638" s="1"/>
      <c r="M638" s="1"/>
      <c r="N638" s="1"/>
      <c r="O638" s="1"/>
      <c r="P638" s="1"/>
      <c r="Q638" s="1"/>
      <c r="R638" s="126"/>
      <c r="S638" s="1"/>
      <c r="T638" s="61"/>
      <c r="U638" s="1"/>
      <c r="V638" s="1"/>
      <c r="W638" s="1"/>
      <c r="X638" s="1"/>
      <c r="Y638" s="1"/>
      <c r="Z638" s="1"/>
    </row>
    <row r="639" ht="14.25" customHeight="1">
      <c r="A639" s="61"/>
      <c r="B639" s="1"/>
      <c r="C639" s="1"/>
      <c r="D639" s="21"/>
      <c r="E639" s="1"/>
      <c r="F639" s="1"/>
      <c r="G639" s="1"/>
      <c r="H639" s="1"/>
      <c r="I639" s="1"/>
      <c r="J639" s="1"/>
      <c r="K639" s="1"/>
      <c r="L639" s="1"/>
      <c r="M639" s="1"/>
      <c r="N639" s="1"/>
      <c r="O639" s="1"/>
      <c r="P639" s="1"/>
      <c r="Q639" s="1"/>
      <c r="R639" s="126"/>
      <c r="S639" s="1"/>
      <c r="T639" s="61"/>
      <c r="U639" s="1"/>
      <c r="V639" s="1"/>
      <c r="W639" s="1"/>
      <c r="X639" s="1"/>
      <c r="Y639" s="1"/>
      <c r="Z639" s="1"/>
    </row>
    <row r="640" ht="14.25" customHeight="1">
      <c r="A640" s="61"/>
      <c r="B640" s="1"/>
      <c r="C640" s="1"/>
      <c r="D640" s="21"/>
      <c r="E640" s="1"/>
      <c r="F640" s="1"/>
      <c r="G640" s="1"/>
      <c r="H640" s="1"/>
      <c r="I640" s="1"/>
      <c r="J640" s="1"/>
      <c r="K640" s="1"/>
      <c r="L640" s="1"/>
      <c r="M640" s="1"/>
      <c r="N640" s="1"/>
      <c r="O640" s="1"/>
      <c r="P640" s="1"/>
      <c r="Q640" s="1"/>
      <c r="R640" s="126"/>
      <c r="S640" s="1"/>
      <c r="T640" s="61"/>
      <c r="U640" s="1"/>
      <c r="V640" s="1"/>
      <c r="W640" s="1"/>
      <c r="X640" s="1"/>
      <c r="Y640" s="1"/>
      <c r="Z640" s="1"/>
    </row>
    <row r="641" ht="14.25" customHeight="1">
      <c r="A641" s="61"/>
      <c r="B641" s="1"/>
      <c r="C641" s="1"/>
      <c r="D641" s="21"/>
      <c r="E641" s="1"/>
      <c r="F641" s="1"/>
      <c r="G641" s="1"/>
      <c r="H641" s="1"/>
      <c r="I641" s="1"/>
      <c r="J641" s="1"/>
      <c r="K641" s="1"/>
      <c r="L641" s="1"/>
      <c r="M641" s="1"/>
      <c r="N641" s="1"/>
      <c r="O641" s="1"/>
      <c r="P641" s="1"/>
      <c r="Q641" s="1"/>
      <c r="R641" s="126"/>
      <c r="S641" s="1"/>
      <c r="T641" s="61"/>
      <c r="U641" s="1"/>
      <c r="V641" s="1"/>
      <c r="W641" s="1"/>
      <c r="X641" s="1"/>
      <c r="Y641" s="1"/>
      <c r="Z641" s="1"/>
    </row>
    <row r="642" ht="14.25" customHeight="1">
      <c r="A642" s="61"/>
      <c r="B642" s="1"/>
      <c r="C642" s="1"/>
      <c r="D642" s="21"/>
      <c r="E642" s="1"/>
      <c r="F642" s="1"/>
      <c r="G642" s="1"/>
      <c r="H642" s="1"/>
      <c r="I642" s="1"/>
      <c r="J642" s="1"/>
      <c r="K642" s="1"/>
      <c r="L642" s="1"/>
      <c r="M642" s="1"/>
      <c r="N642" s="1"/>
      <c r="O642" s="1"/>
      <c r="P642" s="1"/>
      <c r="Q642" s="1"/>
      <c r="R642" s="126"/>
      <c r="S642" s="1"/>
      <c r="T642" s="61"/>
      <c r="U642" s="1"/>
      <c r="V642" s="1"/>
      <c r="W642" s="1"/>
      <c r="X642" s="1"/>
      <c r="Y642" s="1"/>
      <c r="Z642" s="1"/>
    </row>
    <row r="643" ht="14.25" customHeight="1">
      <c r="A643" s="61"/>
      <c r="B643" s="1"/>
      <c r="C643" s="1"/>
      <c r="D643" s="21"/>
      <c r="E643" s="1"/>
      <c r="F643" s="1"/>
      <c r="G643" s="1"/>
      <c r="H643" s="1"/>
      <c r="I643" s="1"/>
      <c r="J643" s="1"/>
      <c r="K643" s="1"/>
      <c r="L643" s="1"/>
      <c r="M643" s="1"/>
      <c r="N643" s="1"/>
      <c r="O643" s="1"/>
      <c r="P643" s="1"/>
      <c r="Q643" s="1"/>
      <c r="R643" s="126"/>
      <c r="S643" s="1"/>
      <c r="T643" s="61"/>
      <c r="U643" s="1"/>
      <c r="V643" s="1"/>
      <c r="W643" s="1"/>
      <c r="X643" s="1"/>
      <c r="Y643" s="1"/>
      <c r="Z643" s="1"/>
    </row>
    <row r="644" ht="14.25" customHeight="1">
      <c r="A644" s="61"/>
      <c r="B644" s="1"/>
      <c r="C644" s="1"/>
      <c r="D644" s="21"/>
      <c r="E644" s="1"/>
      <c r="F644" s="1"/>
      <c r="G644" s="1"/>
      <c r="H644" s="1"/>
      <c r="I644" s="1"/>
      <c r="J644" s="1"/>
      <c r="K644" s="1"/>
      <c r="L644" s="1"/>
      <c r="M644" s="1"/>
      <c r="N644" s="1"/>
      <c r="O644" s="1"/>
      <c r="P644" s="1"/>
      <c r="Q644" s="1"/>
      <c r="R644" s="126"/>
      <c r="S644" s="1"/>
      <c r="T644" s="61"/>
      <c r="U644" s="1"/>
      <c r="V644" s="1"/>
      <c r="W644" s="1"/>
      <c r="X644" s="1"/>
      <c r="Y644" s="1"/>
      <c r="Z644" s="1"/>
    </row>
    <row r="645" ht="14.25" customHeight="1">
      <c r="A645" s="61"/>
      <c r="B645" s="1"/>
      <c r="C645" s="1"/>
      <c r="D645" s="21"/>
      <c r="E645" s="1"/>
      <c r="F645" s="1"/>
      <c r="G645" s="1"/>
      <c r="H645" s="1"/>
      <c r="I645" s="1"/>
      <c r="J645" s="1"/>
      <c r="K645" s="1"/>
      <c r="L645" s="1"/>
      <c r="M645" s="1"/>
      <c r="N645" s="1"/>
      <c r="O645" s="1"/>
      <c r="P645" s="1"/>
      <c r="Q645" s="1"/>
      <c r="R645" s="126"/>
      <c r="S645" s="1"/>
      <c r="T645" s="61"/>
      <c r="U645" s="1"/>
      <c r="V645" s="1"/>
      <c r="W645" s="1"/>
      <c r="X645" s="1"/>
      <c r="Y645" s="1"/>
      <c r="Z645" s="1"/>
    </row>
    <row r="646" ht="14.25" customHeight="1">
      <c r="A646" s="61"/>
      <c r="B646" s="1"/>
      <c r="C646" s="1"/>
      <c r="D646" s="21"/>
      <c r="E646" s="1"/>
      <c r="F646" s="1"/>
      <c r="G646" s="1"/>
      <c r="H646" s="1"/>
      <c r="I646" s="1"/>
      <c r="J646" s="1"/>
      <c r="K646" s="1"/>
      <c r="L646" s="1"/>
      <c r="M646" s="1"/>
      <c r="N646" s="1"/>
      <c r="O646" s="1"/>
      <c r="P646" s="1"/>
      <c r="Q646" s="1"/>
      <c r="R646" s="126"/>
      <c r="S646" s="1"/>
      <c r="T646" s="61"/>
      <c r="U646" s="1"/>
      <c r="V646" s="1"/>
      <c r="W646" s="1"/>
      <c r="X646" s="1"/>
      <c r="Y646" s="1"/>
      <c r="Z646" s="1"/>
    </row>
    <row r="647" ht="14.25" customHeight="1">
      <c r="A647" s="61"/>
      <c r="B647" s="1"/>
      <c r="C647" s="1"/>
      <c r="D647" s="21"/>
      <c r="E647" s="1"/>
      <c r="F647" s="1"/>
      <c r="G647" s="1"/>
      <c r="H647" s="1"/>
      <c r="I647" s="1"/>
      <c r="J647" s="1"/>
      <c r="K647" s="1"/>
      <c r="L647" s="1"/>
      <c r="M647" s="1"/>
      <c r="N647" s="1"/>
      <c r="O647" s="1"/>
      <c r="P647" s="1"/>
      <c r="Q647" s="1"/>
      <c r="R647" s="126"/>
      <c r="S647" s="1"/>
      <c r="T647" s="61"/>
      <c r="U647" s="1"/>
      <c r="V647" s="1"/>
      <c r="W647" s="1"/>
      <c r="X647" s="1"/>
      <c r="Y647" s="1"/>
      <c r="Z647" s="1"/>
    </row>
    <row r="648" ht="14.25" customHeight="1">
      <c r="A648" s="61"/>
      <c r="B648" s="1"/>
      <c r="C648" s="1"/>
      <c r="D648" s="21"/>
      <c r="E648" s="1"/>
      <c r="F648" s="1"/>
      <c r="G648" s="1"/>
      <c r="H648" s="1"/>
      <c r="I648" s="1"/>
      <c r="J648" s="1"/>
      <c r="K648" s="1"/>
      <c r="L648" s="1"/>
      <c r="M648" s="1"/>
      <c r="N648" s="1"/>
      <c r="O648" s="1"/>
      <c r="P648" s="1"/>
      <c r="Q648" s="1"/>
      <c r="R648" s="126"/>
      <c r="S648" s="1"/>
      <c r="T648" s="61"/>
      <c r="U648" s="1"/>
      <c r="V648" s="1"/>
      <c r="W648" s="1"/>
      <c r="X648" s="1"/>
      <c r="Y648" s="1"/>
      <c r="Z648" s="1"/>
    </row>
    <row r="649" ht="14.25" customHeight="1">
      <c r="A649" s="61"/>
      <c r="B649" s="1"/>
      <c r="C649" s="1"/>
      <c r="D649" s="21"/>
      <c r="E649" s="1"/>
      <c r="F649" s="1"/>
      <c r="G649" s="1"/>
      <c r="H649" s="1"/>
      <c r="I649" s="1"/>
      <c r="J649" s="1"/>
      <c r="K649" s="1"/>
      <c r="L649" s="1"/>
      <c r="M649" s="1"/>
      <c r="N649" s="1"/>
      <c r="O649" s="1"/>
      <c r="P649" s="1"/>
      <c r="Q649" s="1"/>
      <c r="R649" s="126"/>
      <c r="S649" s="1"/>
      <c r="T649" s="61"/>
      <c r="U649" s="1"/>
      <c r="V649" s="1"/>
      <c r="W649" s="1"/>
      <c r="X649" s="1"/>
      <c r="Y649" s="1"/>
      <c r="Z649" s="1"/>
    </row>
    <row r="650" ht="14.25" customHeight="1">
      <c r="A650" s="61"/>
      <c r="B650" s="1"/>
      <c r="C650" s="1"/>
      <c r="D650" s="21"/>
      <c r="E650" s="1"/>
      <c r="F650" s="1"/>
      <c r="G650" s="1"/>
      <c r="H650" s="1"/>
      <c r="I650" s="1"/>
      <c r="J650" s="1"/>
      <c r="K650" s="1"/>
      <c r="L650" s="1"/>
      <c r="M650" s="1"/>
      <c r="N650" s="1"/>
      <c r="O650" s="1"/>
      <c r="P650" s="1"/>
      <c r="Q650" s="1"/>
      <c r="R650" s="126"/>
      <c r="S650" s="1"/>
      <c r="T650" s="61"/>
      <c r="U650" s="1"/>
      <c r="V650" s="1"/>
      <c r="W650" s="1"/>
      <c r="X650" s="1"/>
      <c r="Y650" s="1"/>
      <c r="Z650" s="1"/>
    </row>
    <row r="651" ht="14.25" customHeight="1">
      <c r="A651" s="61"/>
      <c r="B651" s="1"/>
      <c r="C651" s="1"/>
      <c r="D651" s="21"/>
      <c r="E651" s="1"/>
      <c r="F651" s="1"/>
      <c r="G651" s="1"/>
      <c r="H651" s="1"/>
      <c r="I651" s="1"/>
      <c r="J651" s="1"/>
      <c r="K651" s="1"/>
      <c r="L651" s="1"/>
      <c r="M651" s="1"/>
      <c r="N651" s="1"/>
      <c r="O651" s="1"/>
      <c r="P651" s="1"/>
      <c r="Q651" s="1"/>
      <c r="R651" s="126"/>
      <c r="S651" s="1"/>
      <c r="T651" s="61"/>
      <c r="U651" s="1"/>
      <c r="V651" s="1"/>
      <c r="W651" s="1"/>
      <c r="X651" s="1"/>
      <c r="Y651" s="1"/>
      <c r="Z651" s="1"/>
    </row>
    <row r="652" ht="14.25" customHeight="1">
      <c r="A652" s="61"/>
      <c r="B652" s="1"/>
      <c r="C652" s="1"/>
      <c r="D652" s="21"/>
      <c r="E652" s="1"/>
      <c r="F652" s="1"/>
      <c r="G652" s="1"/>
      <c r="H652" s="1"/>
      <c r="I652" s="1"/>
      <c r="J652" s="1"/>
      <c r="K652" s="1"/>
      <c r="L652" s="1"/>
      <c r="M652" s="1"/>
      <c r="N652" s="1"/>
      <c r="O652" s="1"/>
      <c r="P652" s="1"/>
      <c r="Q652" s="1"/>
      <c r="R652" s="126"/>
      <c r="S652" s="1"/>
      <c r="T652" s="61"/>
      <c r="U652" s="1"/>
      <c r="V652" s="1"/>
      <c r="W652" s="1"/>
      <c r="X652" s="1"/>
      <c r="Y652" s="1"/>
      <c r="Z652" s="1"/>
    </row>
    <row r="653" ht="14.25" customHeight="1">
      <c r="A653" s="61"/>
      <c r="B653" s="1"/>
      <c r="C653" s="1"/>
      <c r="D653" s="21"/>
      <c r="E653" s="1"/>
      <c r="F653" s="1"/>
      <c r="G653" s="1"/>
      <c r="H653" s="1"/>
      <c r="I653" s="1"/>
      <c r="J653" s="1"/>
      <c r="K653" s="1"/>
      <c r="L653" s="1"/>
      <c r="M653" s="1"/>
      <c r="N653" s="1"/>
      <c r="O653" s="1"/>
      <c r="P653" s="1"/>
      <c r="Q653" s="1"/>
      <c r="R653" s="126"/>
      <c r="S653" s="1"/>
      <c r="T653" s="61"/>
      <c r="U653" s="1"/>
      <c r="V653" s="1"/>
      <c r="W653" s="1"/>
      <c r="X653" s="1"/>
      <c r="Y653" s="1"/>
      <c r="Z653" s="1"/>
    </row>
    <row r="654" ht="14.25" customHeight="1">
      <c r="A654" s="61"/>
      <c r="B654" s="1"/>
      <c r="C654" s="1"/>
      <c r="D654" s="21"/>
      <c r="E654" s="1"/>
      <c r="F654" s="1"/>
      <c r="G654" s="1"/>
      <c r="H654" s="1"/>
      <c r="I654" s="1"/>
      <c r="J654" s="1"/>
      <c r="K654" s="1"/>
      <c r="L654" s="1"/>
      <c r="M654" s="1"/>
      <c r="N654" s="1"/>
      <c r="O654" s="1"/>
      <c r="P654" s="1"/>
      <c r="Q654" s="1"/>
      <c r="R654" s="126"/>
      <c r="S654" s="1"/>
      <c r="T654" s="61"/>
      <c r="U654" s="1"/>
      <c r="V654" s="1"/>
      <c r="W654" s="1"/>
      <c r="X654" s="1"/>
      <c r="Y654" s="1"/>
      <c r="Z654" s="1"/>
    </row>
    <row r="655" ht="14.25" customHeight="1">
      <c r="A655" s="61"/>
      <c r="B655" s="1"/>
      <c r="C655" s="1"/>
      <c r="D655" s="21"/>
      <c r="E655" s="1"/>
      <c r="F655" s="1"/>
      <c r="G655" s="1"/>
      <c r="H655" s="1"/>
      <c r="I655" s="1"/>
      <c r="J655" s="1"/>
      <c r="K655" s="1"/>
      <c r="L655" s="1"/>
      <c r="M655" s="1"/>
      <c r="N655" s="1"/>
      <c r="O655" s="1"/>
      <c r="P655" s="1"/>
      <c r="Q655" s="1"/>
      <c r="R655" s="126"/>
      <c r="S655" s="1"/>
      <c r="T655" s="61"/>
      <c r="U655" s="1"/>
      <c r="V655" s="1"/>
      <c r="W655" s="1"/>
      <c r="X655" s="1"/>
      <c r="Y655" s="1"/>
      <c r="Z655" s="1"/>
    </row>
    <row r="656" ht="14.25" customHeight="1">
      <c r="A656" s="61"/>
      <c r="B656" s="1"/>
      <c r="C656" s="1"/>
      <c r="D656" s="21"/>
      <c r="E656" s="1"/>
      <c r="F656" s="1"/>
      <c r="G656" s="1"/>
      <c r="H656" s="1"/>
      <c r="I656" s="1"/>
      <c r="J656" s="1"/>
      <c r="K656" s="1"/>
      <c r="L656" s="1"/>
      <c r="M656" s="1"/>
      <c r="N656" s="1"/>
      <c r="O656" s="1"/>
      <c r="P656" s="1"/>
      <c r="Q656" s="1"/>
      <c r="R656" s="126"/>
      <c r="S656" s="1"/>
      <c r="T656" s="61"/>
      <c r="U656" s="1"/>
      <c r="V656" s="1"/>
      <c r="W656" s="1"/>
      <c r="X656" s="1"/>
      <c r="Y656" s="1"/>
      <c r="Z656" s="1"/>
    </row>
    <row r="657" ht="14.25" customHeight="1">
      <c r="A657" s="61"/>
      <c r="B657" s="1"/>
      <c r="C657" s="1"/>
      <c r="D657" s="21"/>
      <c r="E657" s="1"/>
      <c r="F657" s="1"/>
      <c r="G657" s="1"/>
      <c r="H657" s="1"/>
      <c r="I657" s="1"/>
      <c r="J657" s="1"/>
      <c r="K657" s="1"/>
      <c r="L657" s="1"/>
      <c r="M657" s="1"/>
      <c r="N657" s="1"/>
      <c r="O657" s="1"/>
      <c r="P657" s="1"/>
      <c r="Q657" s="1"/>
      <c r="R657" s="126"/>
      <c r="S657" s="1"/>
      <c r="T657" s="61"/>
      <c r="U657" s="1"/>
      <c r="V657" s="1"/>
      <c r="W657" s="1"/>
      <c r="X657" s="1"/>
      <c r="Y657" s="1"/>
      <c r="Z657" s="1"/>
    </row>
    <row r="658" ht="14.25" customHeight="1">
      <c r="A658" s="61"/>
      <c r="B658" s="1"/>
      <c r="C658" s="1"/>
      <c r="D658" s="21"/>
      <c r="E658" s="1"/>
      <c r="F658" s="1"/>
      <c r="G658" s="1"/>
      <c r="H658" s="1"/>
      <c r="I658" s="1"/>
      <c r="J658" s="1"/>
      <c r="K658" s="1"/>
      <c r="L658" s="1"/>
      <c r="M658" s="1"/>
      <c r="N658" s="1"/>
      <c r="O658" s="1"/>
      <c r="P658" s="1"/>
      <c r="Q658" s="1"/>
      <c r="R658" s="126"/>
      <c r="S658" s="1"/>
      <c r="T658" s="61"/>
      <c r="U658" s="1"/>
      <c r="V658" s="1"/>
      <c r="W658" s="1"/>
      <c r="X658" s="1"/>
      <c r="Y658" s="1"/>
      <c r="Z658" s="1"/>
    </row>
    <row r="659" ht="14.25" customHeight="1">
      <c r="A659" s="61"/>
      <c r="B659" s="1"/>
      <c r="C659" s="1"/>
      <c r="D659" s="21"/>
      <c r="E659" s="1"/>
      <c r="F659" s="1"/>
      <c r="G659" s="1"/>
      <c r="H659" s="1"/>
      <c r="I659" s="1"/>
      <c r="J659" s="1"/>
      <c r="K659" s="1"/>
      <c r="L659" s="1"/>
      <c r="M659" s="1"/>
      <c r="N659" s="1"/>
      <c r="O659" s="1"/>
      <c r="P659" s="1"/>
      <c r="Q659" s="1"/>
      <c r="R659" s="126"/>
      <c r="S659" s="1"/>
      <c r="T659" s="61"/>
      <c r="U659" s="1"/>
      <c r="V659" s="1"/>
      <c r="W659" s="1"/>
      <c r="X659" s="1"/>
      <c r="Y659" s="1"/>
      <c r="Z659" s="1"/>
    </row>
    <row r="660" ht="14.25" customHeight="1">
      <c r="A660" s="61"/>
      <c r="B660" s="1"/>
      <c r="C660" s="1"/>
      <c r="D660" s="21"/>
      <c r="E660" s="1"/>
      <c r="F660" s="1"/>
      <c r="G660" s="1"/>
      <c r="H660" s="1"/>
      <c r="I660" s="1"/>
      <c r="J660" s="1"/>
      <c r="K660" s="1"/>
      <c r="L660" s="1"/>
      <c r="M660" s="1"/>
      <c r="N660" s="1"/>
      <c r="O660" s="1"/>
      <c r="P660" s="1"/>
      <c r="Q660" s="1"/>
      <c r="R660" s="126"/>
      <c r="S660" s="1"/>
      <c r="T660" s="61"/>
      <c r="U660" s="1"/>
      <c r="V660" s="1"/>
      <c r="W660" s="1"/>
      <c r="X660" s="1"/>
      <c r="Y660" s="1"/>
      <c r="Z660" s="1"/>
    </row>
    <row r="661" ht="14.25" customHeight="1">
      <c r="A661" s="61"/>
      <c r="B661" s="1"/>
      <c r="C661" s="1"/>
      <c r="D661" s="21"/>
      <c r="E661" s="1"/>
      <c r="F661" s="1"/>
      <c r="G661" s="1"/>
      <c r="H661" s="1"/>
      <c r="I661" s="1"/>
      <c r="J661" s="1"/>
      <c r="K661" s="1"/>
      <c r="L661" s="1"/>
      <c r="M661" s="1"/>
      <c r="N661" s="1"/>
      <c r="O661" s="1"/>
      <c r="P661" s="1"/>
      <c r="Q661" s="1"/>
      <c r="R661" s="126"/>
      <c r="S661" s="1"/>
      <c r="T661" s="61"/>
      <c r="U661" s="1"/>
      <c r="V661" s="1"/>
      <c r="W661" s="1"/>
      <c r="X661" s="1"/>
      <c r="Y661" s="1"/>
      <c r="Z661" s="1"/>
    </row>
    <row r="662" ht="14.25" customHeight="1">
      <c r="A662" s="61"/>
      <c r="B662" s="1"/>
      <c r="C662" s="1"/>
      <c r="D662" s="21"/>
      <c r="E662" s="1"/>
      <c r="F662" s="1"/>
      <c r="G662" s="1"/>
      <c r="H662" s="1"/>
      <c r="I662" s="1"/>
      <c r="J662" s="1"/>
      <c r="K662" s="1"/>
      <c r="L662" s="1"/>
      <c r="M662" s="1"/>
      <c r="N662" s="1"/>
      <c r="O662" s="1"/>
      <c r="P662" s="1"/>
      <c r="Q662" s="1"/>
      <c r="R662" s="126"/>
      <c r="S662" s="1"/>
      <c r="T662" s="61"/>
      <c r="U662" s="1"/>
      <c r="V662" s="1"/>
      <c r="W662" s="1"/>
      <c r="X662" s="1"/>
      <c r="Y662" s="1"/>
      <c r="Z662" s="1"/>
    </row>
    <row r="663" ht="14.25" customHeight="1">
      <c r="A663" s="61"/>
      <c r="B663" s="1"/>
      <c r="C663" s="1"/>
      <c r="D663" s="21"/>
      <c r="E663" s="1"/>
      <c r="F663" s="1"/>
      <c r="G663" s="1"/>
      <c r="H663" s="1"/>
      <c r="I663" s="1"/>
      <c r="J663" s="1"/>
      <c r="K663" s="1"/>
      <c r="L663" s="1"/>
      <c r="M663" s="1"/>
      <c r="N663" s="1"/>
      <c r="O663" s="1"/>
      <c r="P663" s="1"/>
      <c r="Q663" s="1"/>
      <c r="R663" s="126"/>
      <c r="S663" s="1"/>
      <c r="T663" s="61"/>
      <c r="U663" s="1"/>
      <c r="V663" s="1"/>
      <c r="W663" s="1"/>
      <c r="X663" s="1"/>
      <c r="Y663" s="1"/>
      <c r="Z663" s="1"/>
    </row>
    <row r="664" ht="14.25" customHeight="1">
      <c r="A664" s="61"/>
      <c r="B664" s="1"/>
      <c r="C664" s="1"/>
      <c r="D664" s="21"/>
      <c r="E664" s="1"/>
      <c r="F664" s="1"/>
      <c r="G664" s="1"/>
      <c r="H664" s="1"/>
      <c r="I664" s="1"/>
      <c r="J664" s="1"/>
      <c r="K664" s="1"/>
      <c r="L664" s="1"/>
      <c r="M664" s="1"/>
      <c r="N664" s="1"/>
      <c r="O664" s="1"/>
      <c r="P664" s="1"/>
      <c r="Q664" s="1"/>
      <c r="R664" s="126"/>
      <c r="S664" s="1"/>
      <c r="T664" s="61"/>
      <c r="U664" s="1"/>
      <c r="V664" s="1"/>
      <c r="W664" s="1"/>
      <c r="X664" s="1"/>
      <c r="Y664" s="1"/>
      <c r="Z664" s="1"/>
    </row>
    <row r="665" ht="14.25" customHeight="1">
      <c r="A665" s="61"/>
      <c r="B665" s="1"/>
      <c r="C665" s="1"/>
      <c r="D665" s="21"/>
      <c r="E665" s="1"/>
      <c r="F665" s="1"/>
      <c r="G665" s="1"/>
      <c r="H665" s="1"/>
      <c r="I665" s="1"/>
      <c r="J665" s="1"/>
      <c r="K665" s="1"/>
      <c r="L665" s="1"/>
      <c r="M665" s="1"/>
      <c r="N665" s="1"/>
      <c r="O665" s="1"/>
      <c r="P665" s="1"/>
      <c r="Q665" s="1"/>
      <c r="R665" s="126"/>
      <c r="S665" s="1"/>
      <c r="T665" s="61"/>
      <c r="U665" s="1"/>
      <c r="V665" s="1"/>
      <c r="W665" s="1"/>
      <c r="X665" s="1"/>
      <c r="Y665" s="1"/>
      <c r="Z665" s="1"/>
    </row>
    <row r="666" ht="14.25" customHeight="1">
      <c r="A666" s="61"/>
      <c r="B666" s="1"/>
      <c r="C666" s="1"/>
      <c r="D666" s="21"/>
      <c r="E666" s="1"/>
      <c r="F666" s="1"/>
      <c r="G666" s="1"/>
      <c r="H666" s="1"/>
      <c r="I666" s="1"/>
      <c r="J666" s="1"/>
      <c r="K666" s="1"/>
      <c r="L666" s="1"/>
      <c r="M666" s="1"/>
      <c r="N666" s="1"/>
      <c r="O666" s="1"/>
      <c r="P666" s="1"/>
      <c r="Q666" s="1"/>
      <c r="R666" s="126"/>
      <c r="S666" s="1"/>
      <c r="T666" s="61"/>
      <c r="U666" s="1"/>
      <c r="V666" s="1"/>
      <c r="W666" s="1"/>
      <c r="X666" s="1"/>
      <c r="Y666" s="1"/>
      <c r="Z666" s="1"/>
    </row>
    <row r="667" ht="14.25" customHeight="1">
      <c r="A667" s="61"/>
      <c r="B667" s="1"/>
      <c r="C667" s="1"/>
      <c r="D667" s="21"/>
      <c r="E667" s="1"/>
      <c r="F667" s="1"/>
      <c r="G667" s="1"/>
      <c r="H667" s="1"/>
      <c r="I667" s="1"/>
      <c r="J667" s="1"/>
      <c r="K667" s="1"/>
      <c r="L667" s="1"/>
      <c r="M667" s="1"/>
      <c r="N667" s="1"/>
      <c r="O667" s="1"/>
      <c r="P667" s="1"/>
      <c r="Q667" s="1"/>
      <c r="R667" s="126"/>
      <c r="S667" s="1"/>
      <c r="T667" s="61"/>
      <c r="U667" s="1"/>
      <c r="V667" s="1"/>
      <c r="W667" s="1"/>
      <c r="X667" s="1"/>
      <c r="Y667" s="1"/>
      <c r="Z667" s="1"/>
    </row>
    <row r="668" ht="14.25" customHeight="1">
      <c r="A668" s="61"/>
      <c r="B668" s="1"/>
      <c r="C668" s="1"/>
      <c r="D668" s="21"/>
      <c r="E668" s="1"/>
      <c r="F668" s="1"/>
      <c r="G668" s="1"/>
      <c r="H668" s="1"/>
      <c r="I668" s="1"/>
      <c r="J668" s="1"/>
      <c r="K668" s="1"/>
      <c r="L668" s="1"/>
      <c r="M668" s="1"/>
      <c r="N668" s="1"/>
      <c r="O668" s="1"/>
      <c r="P668" s="1"/>
      <c r="Q668" s="1"/>
      <c r="R668" s="126"/>
      <c r="S668" s="1"/>
      <c r="T668" s="61"/>
      <c r="U668" s="1"/>
      <c r="V668" s="1"/>
      <c r="W668" s="1"/>
      <c r="X668" s="1"/>
      <c r="Y668" s="1"/>
      <c r="Z668" s="1"/>
    </row>
    <row r="669" ht="14.25" customHeight="1">
      <c r="A669" s="61"/>
      <c r="B669" s="1"/>
      <c r="C669" s="1"/>
      <c r="D669" s="21"/>
      <c r="E669" s="1"/>
      <c r="F669" s="1"/>
      <c r="G669" s="1"/>
      <c r="H669" s="1"/>
      <c r="I669" s="1"/>
      <c r="J669" s="1"/>
      <c r="K669" s="1"/>
      <c r="L669" s="1"/>
      <c r="M669" s="1"/>
      <c r="N669" s="1"/>
      <c r="O669" s="1"/>
      <c r="P669" s="1"/>
      <c r="Q669" s="1"/>
      <c r="R669" s="126"/>
      <c r="S669" s="1"/>
      <c r="T669" s="61"/>
      <c r="U669" s="1"/>
      <c r="V669" s="1"/>
      <c r="W669" s="1"/>
      <c r="X669" s="1"/>
      <c r="Y669" s="1"/>
      <c r="Z669" s="1"/>
    </row>
    <row r="670" ht="14.25" customHeight="1">
      <c r="A670" s="61"/>
      <c r="B670" s="1"/>
      <c r="C670" s="1"/>
      <c r="D670" s="21"/>
      <c r="E670" s="1"/>
      <c r="F670" s="1"/>
      <c r="G670" s="1"/>
      <c r="H670" s="1"/>
      <c r="I670" s="1"/>
      <c r="J670" s="1"/>
      <c r="K670" s="1"/>
      <c r="L670" s="1"/>
      <c r="M670" s="1"/>
      <c r="N670" s="1"/>
      <c r="O670" s="1"/>
      <c r="P670" s="1"/>
      <c r="Q670" s="1"/>
      <c r="R670" s="126"/>
      <c r="S670" s="1"/>
      <c r="T670" s="61"/>
      <c r="U670" s="1"/>
      <c r="V670" s="1"/>
      <c r="W670" s="1"/>
      <c r="X670" s="1"/>
      <c r="Y670" s="1"/>
      <c r="Z670" s="1"/>
    </row>
    <row r="671" ht="14.25" customHeight="1">
      <c r="A671" s="61"/>
      <c r="B671" s="1"/>
      <c r="C671" s="1"/>
      <c r="D671" s="21"/>
      <c r="E671" s="1"/>
      <c r="F671" s="1"/>
      <c r="G671" s="1"/>
      <c r="H671" s="1"/>
      <c r="I671" s="1"/>
      <c r="J671" s="1"/>
      <c r="K671" s="1"/>
      <c r="L671" s="1"/>
      <c r="M671" s="1"/>
      <c r="N671" s="1"/>
      <c r="O671" s="1"/>
      <c r="P671" s="1"/>
      <c r="Q671" s="1"/>
      <c r="R671" s="126"/>
      <c r="S671" s="1"/>
      <c r="T671" s="61"/>
      <c r="U671" s="1"/>
      <c r="V671" s="1"/>
      <c r="W671" s="1"/>
      <c r="X671" s="1"/>
      <c r="Y671" s="1"/>
      <c r="Z671" s="1"/>
    </row>
    <row r="672" ht="14.25" customHeight="1">
      <c r="A672" s="61"/>
      <c r="B672" s="1"/>
      <c r="C672" s="1"/>
      <c r="D672" s="21"/>
      <c r="E672" s="1"/>
      <c r="F672" s="1"/>
      <c r="G672" s="1"/>
      <c r="H672" s="1"/>
      <c r="I672" s="1"/>
      <c r="J672" s="1"/>
      <c r="K672" s="1"/>
      <c r="L672" s="1"/>
      <c r="M672" s="1"/>
      <c r="N672" s="1"/>
      <c r="O672" s="1"/>
      <c r="P672" s="1"/>
      <c r="Q672" s="1"/>
      <c r="R672" s="126"/>
      <c r="S672" s="1"/>
      <c r="T672" s="61"/>
      <c r="U672" s="1"/>
      <c r="V672" s="1"/>
      <c r="W672" s="1"/>
      <c r="X672" s="1"/>
      <c r="Y672" s="1"/>
      <c r="Z672" s="1"/>
    </row>
    <row r="673" ht="14.25" customHeight="1">
      <c r="A673" s="61"/>
      <c r="B673" s="1"/>
      <c r="C673" s="1"/>
      <c r="D673" s="21"/>
      <c r="E673" s="1"/>
      <c r="F673" s="1"/>
      <c r="G673" s="1"/>
      <c r="H673" s="1"/>
      <c r="I673" s="1"/>
      <c r="J673" s="1"/>
      <c r="K673" s="1"/>
      <c r="L673" s="1"/>
      <c r="M673" s="1"/>
      <c r="N673" s="1"/>
      <c r="O673" s="1"/>
      <c r="P673" s="1"/>
      <c r="Q673" s="1"/>
      <c r="R673" s="126"/>
      <c r="S673" s="1"/>
      <c r="T673" s="61"/>
      <c r="U673" s="1"/>
      <c r="V673" s="1"/>
      <c r="W673" s="1"/>
      <c r="X673" s="1"/>
      <c r="Y673" s="1"/>
      <c r="Z673" s="1"/>
    </row>
    <row r="674" ht="14.25" customHeight="1">
      <c r="A674" s="61"/>
      <c r="B674" s="1"/>
      <c r="C674" s="1"/>
      <c r="D674" s="21"/>
      <c r="E674" s="1"/>
      <c r="F674" s="1"/>
      <c r="G674" s="1"/>
      <c r="H674" s="1"/>
      <c r="I674" s="1"/>
      <c r="J674" s="1"/>
      <c r="K674" s="1"/>
      <c r="L674" s="1"/>
      <c r="M674" s="1"/>
      <c r="N674" s="1"/>
      <c r="O674" s="1"/>
      <c r="P674" s="1"/>
      <c r="Q674" s="1"/>
      <c r="R674" s="126"/>
      <c r="S674" s="1"/>
      <c r="T674" s="61"/>
      <c r="U674" s="1"/>
      <c r="V674" s="1"/>
      <c r="W674" s="1"/>
      <c r="X674" s="1"/>
      <c r="Y674" s="1"/>
      <c r="Z674" s="1"/>
    </row>
    <row r="675" ht="14.25" customHeight="1">
      <c r="A675" s="61"/>
      <c r="B675" s="1"/>
      <c r="C675" s="1"/>
      <c r="D675" s="21"/>
      <c r="E675" s="1"/>
      <c r="F675" s="1"/>
      <c r="G675" s="1"/>
      <c r="H675" s="1"/>
      <c r="I675" s="1"/>
      <c r="J675" s="1"/>
      <c r="K675" s="1"/>
      <c r="L675" s="1"/>
      <c r="M675" s="1"/>
      <c r="N675" s="1"/>
      <c r="O675" s="1"/>
      <c r="P675" s="1"/>
      <c r="Q675" s="1"/>
      <c r="R675" s="126"/>
      <c r="S675" s="1"/>
      <c r="T675" s="61"/>
      <c r="U675" s="1"/>
      <c r="V675" s="1"/>
      <c r="W675" s="1"/>
      <c r="X675" s="1"/>
      <c r="Y675" s="1"/>
      <c r="Z675" s="1"/>
    </row>
    <row r="676" ht="14.25" customHeight="1">
      <c r="A676" s="61"/>
      <c r="B676" s="1"/>
      <c r="C676" s="1"/>
      <c r="D676" s="21"/>
      <c r="E676" s="1"/>
      <c r="F676" s="1"/>
      <c r="G676" s="1"/>
      <c r="H676" s="1"/>
      <c r="I676" s="1"/>
      <c r="J676" s="1"/>
      <c r="K676" s="1"/>
      <c r="L676" s="1"/>
      <c r="M676" s="1"/>
      <c r="N676" s="1"/>
      <c r="O676" s="1"/>
      <c r="P676" s="1"/>
      <c r="Q676" s="1"/>
      <c r="R676" s="126"/>
      <c r="S676" s="1"/>
      <c r="T676" s="61"/>
      <c r="U676" s="1"/>
      <c r="V676" s="1"/>
      <c r="W676" s="1"/>
      <c r="X676" s="1"/>
      <c r="Y676" s="1"/>
      <c r="Z676" s="1"/>
    </row>
    <row r="677" ht="14.25" customHeight="1">
      <c r="A677" s="61"/>
      <c r="B677" s="1"/>
      <c r="C677" s="1"/>
      <c r="D677" s="21"/>
      <c r="E677" s="1"/>
      <c r="F677" s="1"/>
      <c r="G677" s="1"/>
      <c r="H677" s="1"/>
      <c r="I677" s="1"/>
      <c r="J677" s="1"/>
      <c r="K677" s="1"/>
      <c r="L677" s="1"/>
      <c r="M677" s="1"/>
      <c r="N677" s="1"/>
      <c r="O677" s="1"/>
      <c r="P677" s="1"/>
      <c r="Q677" s="1"/>
      <c r="R677" s="126"/>
      <c r="S677" s="1"/>
      <c r="T677" s="61"/>
      <c r="U677" s="1"/>
      <c r="V677" s="1"/>
      <c r="W677" s="1"/>
      <c r="X677" s="1"/>
      <c r="Y677" s="1"/>
      <c r="Z677" s="1"/>
    </row>
    <row r="678" ht="14.25" customHeight="1">
      <c r="A678" s="61"/>
      <c r="B678" s="1"/>
      <c r="C678" s="1"/>
      <c r="D678" s="21"/>
      <c r="E678" s="1"/>
      <c r="F678" s="1"/>
      <c r="G678" s="1"/>
      <c r="H678" s="1"/>
      <c r="I678" s="1"/>
      <c r="J678" s="1"/>
      <c r="K678" s="1"/>
      <c r="L678" s="1"/>
      <c r="M678" s="1"/>
      <c r="N678" s="1"/>
      <c r="O678" s="1"/>
      <c r="P678" s="1"/>
      <c r="Q678" s="1"/>
      <c r="R678" s="126"/>
      <c r="S678" s="1"/>
      <c r="T678" s="61"/>
      <c r="U678" s="1"/>
      <c r="V678" s="1"/>
      <c r="W678" s="1"/>
      <c r="X678" s="1"/>
      <c r="Y678" s="1"/>
      <c r="Z678" s="1"/>
    </row>
    <row r="679" ht="14.25" customHeight="1">
      <c r="A679" s="61"/>
      <c r="B679" s="1"/>
      <c r="C679" s="1"/>
      <c r="D679" s="21"/>
      <c r="E679" s="1"/>
      <c r="F679" s="1"/>
      <c r="G679" s="1"/>
      <c r="H679" s="1"/>
      <c r="I679" s="1"/>
      <c r="J679" s="1"/>
      <c r="K679" s="1"/>
      <c r="L679" s="1"/>
      <c r="M679" s="1"/>
      <c r="N679" s="1"/>
      <c r="O679" s="1"/>
      <c r="P679" s="1"/>
      <c r="Q679" s="1"/>
      <c r="R679" s="126"/>
      <c r="S679" s="1"/>
      <c r="T679" s="61"/>
      <c r="U679" s="1"/>
      <c r="V679" s="1"/>
      <c r="W679" s="1"/>
      <c r="X679" s="1"/>
      <c r="Y679" s="1"/>
      <c r="Z679" s="1"/>
    </row>
    <row r="680" ht="14.25" customHeight="1">
      <c r="A680" s="61"/>
      <c r="B680" s="1"/>
      <c r="C680" s="1"/>
      <c r="D680" s="21"/>
      <c r="E680" s="1"/>
      <c r="F680" s="1"/>
      <c r="G680" s="1"/>
      <c r="H680" s="1"/>
      <c r="I680" s="1"/>
      <c r="J680" s="1"/>
      <c r="K680" s="1"/>
      <c r="L680" s="1"/>
      <c r="M680" s="1"/>
      <c r="N680" s="1"/>
      <c r="O680" s="1"/>
      <c r="P680" s="1"/>
      <c r="Q680" s="1"/>
      <c r="R680" s="126"/>
      <c r="S680" s="1"/>
      <c r="T680" s="61"/>
      <c r="U680" s="1"/>
      <c r="V680" s="1"/>
      <c r="W680" s="1"/>
      <c r="X680" s="1"/>
      <c r="Y680" s="1"/>
      <c r="Z680" s="1"/>
    </row>
    <row r="681" ht="14.25" customHeight="1">
      <c r="A681" s="61"/>
      <c r="B681" s="1"/>
      <c r="C681" s="1"/>
      <c r="D681" s="21"/>
      <c r="E681" s="1"/>
      <c r="F681" s="1"/>
      <c r="G681" s="1"/>
      <c r="H681" s="1"/>
      <c r="I681" s="1"/>
      <c r="J681" s="1"/>
      <c r="K681" s="1"/>
      <c r="L681" s="1"/>
      <c r="M681" s="1"/>
      <c r="N681" s="1"/>
      <c r="O681" s="1"/>
      <c r="P681" s="1"/>
      <c r="Q681" s="1"/>
      <c r="R681" s="126"/>
      <c r="S681" s="1"/>
      <c r="T681" s="61"/>
      <c r="U681" s="1"/>
      <c r="V681" s="1"/>
      <c r="W681" s="1"/>
      <c r="X681" s="1"/>
      <c r="Y681" s="1"/>
      <c r="Z681" s="1"/>
    </row>
    <row r="682" ht="14.25" customHeight="1">
      <c r="A682" s="61"/>
      <c r="B682" s="1"/>
      <c r="C682" s="1"/>
      <c r="D682" s="21"/>
      <c r="E682" s="1"/>
      <c r="F682" s="1"/>
      <c r="G682" s="1"/>
      <c r="H682" s="1"/>
      <c r="I682" s="1"/>
      <c r="J682" s="1"/>
      <c r="K682" s="1"/>
      <c r="L682" s="1"/>
      <c r="M682" s="1"/>
      <c r="N682" s="1"/>
      <c r="O682" s="1"/>
      <c r="P682" s="1"/>
      <c r="Q682" s="1"/>
      <c r="R682" s="126"/>
      <c r="S682" s="1"/>
      <c r="T682" s="61"/>
      <c r="U682" s="1"/>
      <c r="V682" s="1"/>
      <c r="W682" s="1"/>
      <c r="X682" s="1"/>
      <c r="Y682" s="1"/>
      <c r="Z682" s="1"/>
    </row>
    <row r="683" ht="14.25" customHeight="1">
      <c r="A683" s="61"/>
      <c r="B683" s="1"/>
      <c r="C683" s="1"/>
      <c r="D683" s="21"/>
      <c r="E683" s="1"/>
      <c r="F683" s="1"/>
      <c r="G683" s="1"/>
      <c r="H683" s="1"/>
      <c r="I683" s="1"/>
      <c r="J683" s="1"/>
      <c r="K683" s="1"/>
      <c r="L683" s="1"/>
      <c r="M683" s="1"/>
      <c r="N683" s="1"/>
      <c r="O683" s="1"/>
      <c r="P683" s="1"/>
      <c r="Q683" s="1"/>
      <c r="R683" s="126"/>
      <c r="S683" s="1"/>
      <c r="T683" s="61"/>
      <c r="U683" s="1"/>
      <c r="V683" s="1"/>
      <c r="W683" s="1"/>
      <c r="X683" s="1"/>
      <c r="Y683" s="1"/>
      <c r="Z683" s="1"/>
    </row>
    <row r="684" ht="14.25" customHeight="1">
      <c r="A684" s="61"/>
      <c r="B684" s="1"/>
      <c r="C684" s="1"/>
      <c r="D684" s="21"/>
      <c r="E684" s="1"/>
      <c r="F684" s="1"/>
      <c r="G684" s="1"/>
      <c r="H684" s="1"/>
      <c r="I684" s="1"/>
      <c r="J684" s="1"/>
      <c r="K684" s="1"/>
      <c r="L684" s="1"/>
      <c r="M684" s="1"/>
      <c r="N684" s="1"/>
      <c r="O684" s="1"/>
      <c r="P684" s="1"/>
      <c r="Q684" s="1"/>
      <c r="R684" s="126"/>
      <c r="S684" s="1"/>
      <c r="T684" s="61"/>
      <c r="U684" s="1"/>
      <c r="V684" s="1"/>
      <c r="W684" s="1"/>
      <c r="X684" s="1"/>
      <c r="Y684" s="1"/>
      <c r="Z684" s="1"/>
    </row>
    <row r="685" ht="14.25" customHeight="1">
      <c r="A685" s="61"/>
      <c r="B685" s="1"/>
      <c r="C685" s="1"/>
      <c r="D685" s="21"/>
      <c r="E685" s="1"/>
      <c r="F685" s="1"/>
      <c r="G685" s="1"/>
      <c r="H685" s="1"/>
      <c r="I685" s="1"/>
      <c r="J685" s="1"/>
      <c r="K685" s="1"/>
      <c r="L685" s="1"/>
      <c r="M685" s="1"/>
      <c r="N685" s="1"/>
      <c r="O685" s="1"/>
      <c r="P685" s="1"/>
      <c r="Q685" s="1"/>
      <c r="R685" s="126"/>
      <c r="S685" s="1"/>
      <c r="T685" s="61"/>
      <c r="U685" s="1"/>
      <c r="V685" s="1"/>
      <c r="W685" s="1"/>
      <c r="X685" s="1"/>
      <c r="Y685" s="1"/>
      <c r="Z685" s="1"/>
    </row>
    <row r="686" ht="14.25" customHeight="1">
      <c r="A686" s="61"/>
      <c r="B686" s="1"/>
      <c r="C686" s="1"/>
      <c r="D686" s="21"/>
      <c r="E686" s="1"/>
      <c r="F686" s="1"/>
      <c r="G686" s="1"/>
      <c r="H686" s="1"/>
      <c r="I686" s="1"/>
      <c r="J686" s="1"/>
      <c r="K686" s="1"/>
      <c r="L686" s="1"/>
      <c r="M686" s="1"/>
      <c r="N686" s="1"/>
      <c r="O686" s="1"/>
      <c r="P686" s="1"/>
      <c r="Q686" s="1"/>
      <c r="R686" s="126"/>
      <c r="S686" s="1"/>
      <c r="T686" s="61"/>
      <c r="U686" s="1"/>
      <c r="V686" s="1"/>
      <c r="W686" s="1"/>
      <c r="X686" s="1"/>
      <c r="Y686" s="1"/>
      <c r="Z686" s="1"/>
    </row>
    <row r="687" ht="14.25" customHeight="1">
      <c r="A687" s="61"/>
      <c r="B687" s="1"/>
      <c r="C687" s="1"/>
      <c r="D687" s="21"/>
      <c r="E687" s="1"/>
      <c r="F687" s="1"/>
      <c r="G687" s="1"/>
      <c r="H687" s="1"/>
      <c r="I687" s="1"/>
      <c r="J687" s="1"/>
      <c r="K687" s="1"/>
      <c r="L687" s="1"/>
      <c r="M687" s="1"/>
      <c r="N687" s="1"/>
      <c r="O687" s="1"/>
      <c r="P687" s="1"/>
      <c r="Q687" s="1"/>
      <c r="R687" s="126"/>
      <c r="S687" s="1"/>
      <c r="T687" s="61"/>
      <c r="U687" s="1"/>
      <c r="V687" s="1"/>
      <c r="W687" s="1"/>
      <c r="X687" s="1"/>
      <c r="Y687" s="1"/>
      <c r="Z687" s="1"/>
    </row>
    <row r="688" ht="14.25" customHeight="1">
      <c r="A688" s="61"/>
      <c r="B688" s="1"/>
      <c r="C688" s="1"/>
      <c r="D688" s="21"/>
      <c r="E688" s="1"/>
      <c r="F688" s="1"/>
      <c r="G688" s="1"/>
      <c r="H688" s="1"/>
      <c r="I688" s="1"/>
      <c r="J688" s="1"/>
      <c r="K688" s="1"/>
      <c r="L688" s="1"/>
      <c r="M688" s="1"/>
      <c r="N688" s="1"/>
      <c r="O688" s="1"/>
      <c r="P688" s="1"/>
      <c r="Q688" s="1"/>
      <c r="R688" s="126"/>
      <c r="S688" s="1"/>
      <c r="T688" s="61"/>
      <c r="U688" s="1"/>
      <c r="V688" s="1"/>
      <c r="W688" s="1"/>
      <c r="X688" s="1"/>
      <c r="Y688" s="1"/>
      <c r="Z688" s="1"/>
    </row>
    <row r="689" ht="14.25" customHeight="1">
      <c r="A689" s="61"/>
      <c r="B689" s="1"/>
      <c r="C689" s="1"/>
      <c r="D689" s="21"/>
      <c r="E689" s="1"/>
      <c r="F689" s="1"/>
      <c r="G689" s="1"/>
      <c r="H689" s="1"/>
      <c r="I689" s="1"/>
      <c r="J689" s="1"/>
      <c r="K689" s="1"/>
      <c r="L689" s="1"/>
      <c r="M689" s="1"/>
      <c r="N689" s="1"/>
      <c r="O689" s="1"/>
      <c r="P689" s="1"/>
      <c r="Q689" s="1"/>
      <c r="R689" s="126"/>
      <c r="S689" s="1"/>
      <c r="T689" s="61"/>
      <c r="U689" s="1"/>
      <c r="V689" s="1"/>
      <c r="W689" s="1"/>
      <c r="X689" s="1"/>
      <c r="Y689" s="1"/>
      <c r="Z689" s="1"/>
    </row>
    <row r="690" ht="14.25" customHeight="1">
      <c r="A690" s="61"/>
      <c r="B690" s="1"/>
      <c r="C690" s="1"/>
      <c r="D690" s="21"/>
      <c r="E690" s="1"/>
      <c r="F690" s="1"/>
      <c r="G690" s="1"/>
      <c r="H690" s="1"/>
      <c r="I690" s="1"/>
      <c r="J690" s="1"/>
      <c r="K690" s="1"/>
      <c r="L690" s="1"/>
      <c r="M690" s="1"/>
      <c r="N690" s="1"/>
      <c r="O690" s="1"/>
      <c r="P690" s="1"/>
      <c r="Q690" s="1"/>
      <c r="R690" s="126"/>
      <c r="S690" s="1"/>
      <c r="T690" s="61"/>
      <c r="U690" s="1"/>
      <c r="V690" s="1"/>
      <c r="W690" s="1"/>
      <c r="X690" s="1"/>
      <c r="Y690" s="1"/>
      <c r="Z690" s="1"/>
    </row>
    <row r="691" ht="14.25" customHeight="1">
      <c r="A691" s="61"/>
      <c r="B691" s="1"/>
      <c r="C691" s="1"/>
      <c r="D691" s="21"/>
      <c r="E691" s="1"/>
      <c r="F691" s="1"/>
      <c r="G691" s="1"/>
      <c r="H691" s="1"/>
      <c r="I691" s="1"/>
      <c r="J691" s="1"/>
      <c r="K691" s="1"/>
      <c r="L691" s="1"/>
      <c r="M691" s="1"/>
      <c r="N691" s="1"/>
      <c r="O691" s="1"/>
      <c r="P691" s="1"/>
      <c r="Q691" s="1"/>
      <c r="R691" s="126"/>
      <c r="S691" s="1"/>
      <c r="T691" s="61"/>
      <c r="U691" s="1"/>
      <c r="V691" s="1"/>
      <c r="W691" s="1"/>
      <c r="X691" s="1"/>
      <c r="Y691" s="1"/>
      <c r="Z691" s="1"/>
    </row>
    <row r="692" ht="14.25" customHeight="1">
      <c r="A692" s="61"/>
      <c r="B692" s="1"/>
      <c r="C692" s="1"/>
      <c r="D692" s="21"/>
      <c r="E692" s="1"/>
      <c r="F692" s="1"/>
      <c r="G692" s="1"/>
      <c r="H692" s="1"/>
      <c r="I692" s="1"/>
      <c r="J692" s="1"/>
      <c r="K692" s="1"/>
      <c r="L692" s="1"/>
      <c r="M692" s="1"/>
      <c r="N692" s="1"/>
      <c r="O692" s="1"/>
      <c r="P692" s="1"/>
      <c r="Q692" s="1"/>
      <c r="R692" s="126"/>
      <c r="S692" s="1"/>
      <c r="T692" s="61"/>
      <c r="U692" s="1"/>
      <c r="V692" s="1"/>
      <c r="W692" s="1"/>
      <c r="X692" s="1"/>
      <c r="Y692" s="1"/>
      <c r="Z692" s="1"/>
    </row>
    <row r="693" ht="14.25" customHeight="1">
      <c r="A693" s="61"/>
      <c r="B693" s="1"/>
      <c r="C693" s="1"/>
      <c r="D693" s="21"/>
      <c r="E693" s="1"/>
      <c r="F693" s="1"/>
      <c r="G693" s="1"/>
      <c r="H693" s="1"/>
      <c r="I693" s="1"/>
      <c r="J693" s="1"/>
      <c r="K693" s="1"/>
      <c r="L693" s="1"/>
      <c r="M693" s="1"/>
      <c r="N693" s="1"/>
      <c r="O693" s="1"/>
      <c r="P693" s="1"/>
      <c r="Q693" s="1"/>
      <c r="R693" s="126"/>
      <c r="S693" s="1"/>
      <c r="T693" s="61"/>
      <c r="U693" s="1"/>
      <c r="V693" s="1"/>
      <c r="W693" s="1"/>
      <c r="X693" s="1"/>
      <c r="Y693" s="1"/>
      <c r="Z693" s="1"/>
    </row>
    <row r="694" ht="14.25" customHeight="1">
      <c r="A694" s="61"/>
      <c r="B694" s="1"/>
      <c r="C694" s="1"/>
      <c r="D694" s="21"/>
      <c r="E694" s="1"/>
      <c r="F694" s="1"/>
      <c r="G694" s="1"/>
      <c r="H694" s="1"/>
      <c r="I694" s="1"/>
      <c r="J694" s="1"/>
      <c r="K694" s="1"/>
      <c r="L694" s="1"/>
      <c r="M694" s="1"/>
      <c r="N694" s="1"/>
      <c r="O694" s="1"/>
      <c r="P694" s="1"/>
      <c r="Q694" s="1"/>
      <c r="R694" s="126"/>
      <c r="S694" s="1"/>
      <c r="T694" s="61"/>
      <c r="U694" s="1"/>
      <c r="V694" s="1"/>
      <c r="W694" s="1"/>
      <c r="X694" s="1"/>
      <c r="Y694" s="1"/>
      <c r="Z694" s="1"/>
    </row>
    <row r="695" ht="14.25" customHeight="1">
      <c r="A695" s="61"/>
      <c r="B695" s="1"/>
      <c r="C695" s="1"/>
      <c r="D695" s="21"/>
      <c r="E695" s="1"/>
      <c r="F695" s="1"/>
      <c r="G695" s="1"/>
      <c r="H695" s="1"/>
      <c r="I695" s="1"/>
      <c r="J695" s="1"/>
      <c r="K695" s="1"/>
      <c r="L695" s="1"/>
      <c r="M695" s="1"/>
      <c r="N695" s="1"/>
      <c r="O695" s="1"/>
      <c r="P695" s="1"/>
      <c r="Q695" s="1"/>
      <c r="R695" s="126"/>
      <c r="S695" s="1"/>
      <c r="T695" s="61"/>
      <c r="U695" s="1"/>
      <c r="V695" s="1"/>
      <c r="W695" s="1"/>
      <c r="X695" s="1"/>
      <c r="Y695" s="1"/>
      <c r="Z695" s="1"/>
    </row>
    <row r="696" ht="14.25" customHeight="1">
      <c r="A696" s="61"/>
      <c r="B696" s="1"/>
      <c r="C696" s="1"/>
      <c r="D696" s="21"/>
      <c r="E696" s="1"/>
      <c r="F696" s="1"/>
      <c r="G696" s="1"/>
      <c r="H696" s="1"/>
      <c r="I696" s="1"/>
      <c r="J696" s="1"/>
      <c r="K696" s="1"/>
      <c r="L696" s="1"/>
      <c r="M696" s="1"/>
      <c r="N696" s="1"/>
      <c r="O696" s="1"/>
      <c r="P696" s="1"/>
      <c r="Q696" s="1"/>
      <c r="R696" s="126"/>
      <c r="S696" s="1"/>
      <c r="T696" s="61"/>
      <c r="U696" s="1"/>
      <c r="V696" s="1"/>
      <c r="W696" s="1"/>
      <c r="X696" s="1"/>
      <c r="Y696" s="1"/>
      <c r="Z696" s="1"/>
    </row>
    <row r="697" ht="14.25" customHeight="1">
      <c r="A697" s="61"/>
      <c r="B697" s="1"/>
      <c r="C697" s="1"/>
      <c r="D697" s="21"/>
      <c r="E697" s="1"/>
      <c r="F697" s="1"/>
      <c r="G697" s="1"/>
      <c r="H697" s="1"/>
      <c r="I697" s="1"/>
      <c r="J697" s="1"/>
      <c r="K697" s="1"/>
      <c r="L697" s="1"/>
      <c r="M697" s="1"/>
      <c r="N697" s="1"/>
      <c r="O697" s="1"/>
      <c r="P697" s="1"/>
      <c r="Q697" s="1"/>
      <c r="R697" s="126"/>
      <c r="S697" s="1"/>
      <c r="T697" s="61"/>
      <c r="U697" s="1"/>
      <c r="V697" s="1"/>
      <c r="W697" s="1"/>
      <c r="X697" s="1"/>
      <c r="Y697" s="1"/>
      <c r="Z697" s="1"/>
    </row>
    <row r="698" ht="14.25" customHeight="1">
      <c r="A698" s="61"/>
      <c r="B698" s="1"/>
      <c r="C698" s="1"/>
      <c r="D698" s="21"/>
      <c r="E698" s="1"/>
      <c r="F698" s="1"/>
      <c r="G698" s="1"/>
      <c r="H698" s="1"/>
      <c r="I698" s="1"/>
      <c r="J698" s="1"/>
      <c r="K698" s="1"/>
      <c r="L698" s="1"/>
      <c r="M698" s="1"/>
      <c r="N698" s="1"/>
      <c r="O698" s="1"/>
      <c r="P698" s="1"/>
      <c r="Q698" s="1"/>
      <c r="R698" s="126"/>
      <c r="S698" s="1"/>
      <c r="T698" s="61"/>
      <c r="U698" s="1"/>
      <c r="V698" s="1"/>
      <c r="W698" s="1"/>
      <c r="X698" s="1"/>
      <c r="Y698" s="1"/>
      <c r="Z698" s="1"/>
    </row>
    <row r="699" ht="14.25" customHeight="1">
      <c r="A699" s="61"/>
      <c r="B699" s="1"/>
      <c r="C699" s="1"/>
      <c r="D699" s="21"/>
      <c r="E699" s="1"/>
      <c r="F699" s="1"/>
      <c r="G699" s="1"/>
      <c r="H699" s="1"/>
      <c r="I699" s="1"/>
      <c r="J699" s="1"/>
      <c r="K699" s="1"/>
      <c r="L699" s="1"/>
      <c r="M699" s="1"/>
      <c r="N699" s="1"/>
      <c r="O699" s="1"/>
      <c r="P699" s="1"/>
      <c r="Q699" s="1"/>
      <c r="R699" s="126"/>
      <c r="S699" s="1"/>
      <c r="T699" s="61"/>
      <c r="U699" s="1"/>
      <c r="V699" s="1"/>
      <c r="W699" s="1"/>
      <c r="X699" s="1"/>
      <c r="Y699" s="1"/>
      <c r="Z699" s="1"/>
    </row>
    <row r="700" ht="14.25" customHeight="1">
      <c r="A700" s="61"/>
      <c r="B700" s="1"/>
      <c r="C700" s="1"/>
      <c r="D700" s="21"/>
      <c r="E700" s="1"/>
      <c r="F700" s="1"/>
      <c r="G700" s="1"/>
      <c r="H700" s="1"/>
      <c r="I700" s="1"/>
      <c r="J700" s="1"/>
      <c r="K700" s="1"/>
      <c r="L700" s="1"/>
      <c r="M700" s="1"/>
      <c r="N700" s="1"/>
      <c r="O700" s="1"/>
      <c r="P700" s="1"/>
      <c r="Q700" s="1"/>
      <c r="R700" s="126"/>
      <c r="S700" s="1"/>
      <c r="T700" s="61"/>
      <c r="U700" s="1"/>
      <c r="V700" s="1"/>
      <c r="W700" s="1"/>
      <c r="X700" s="1"/>
      <c r="Y700" s="1"/>
      <c r="Z700" s="1"/>
    </row>
    <row r="701" ht="14.25" customHeight="1">
      <c r="A701" s="61"/>
      <c r="B701" s="1"/>
      <c r="C701" s="1"/>
      <c r="D701" s="21"/>
      <c r="E701" s="1"/>
      <c r="F701" s="1"/>
      <c r="G701" s="1"/>
      <c r="H701" s="1"/>
      <c r="I701" s="1"/>
      <c r="J701" s="1"/>
      <c r="K701" s="1"/>
      <c r="L701" s="1"/>
      <c r="M701" s="1"/>
      <c r="N701" s="1"/>
      <c r="O701" s="1"/>
      <c r="P701" s="1"/>
      <c r="Q701" s="1"/>
      <c r="R701" s="126"/>
      <c r="S701" s="1"/>
      <c r="T701" s="61"/>
      <c r="U701" s="1"/>
      <c r="V701" s="1"/>
      <c r="W701" s="1"/>
      <c r="X701" s="1"/>
      <c r="Y701" s="1"/>
      <c r="Z701" s="1"/>
    </row>
    <row r="702" ht="14.25" customHeight="1">
      <c r="A702" s="61"/>
      <c r="B702" s="1"/>
      <c r="C702" s="1"/>
      <c r="D702" s="21"/>
      <c r="E702" s="1"/>
      <c r="F702" s="1"/>
      <c r="G702" s="1"/>
      <c r="H702" s="1"/>
      <c r="I702" s="1"/>
      <c r="J702" s="1"/>
      <c r="K702" s="1"/>
      <c r="L702" s="1"/>
      <c r="M702" s="1"/>
      <c r="N702" s="1"/>
      <c r="O702" s="1"/>
      <c r="P702" s="1"/>
      <c r="Q702" s="1"/>
      <c r="R702" s="126"/>
      <c r="S702" s="1"/>
      <c r="T702" s="61"/>
      <c r="U702" s="1"/>
      <c r="V702" s="1"/>
      <c r="W702" s="1"/>
      <c r="X702" s="1"/>
      <c r="Y702" s="1"/>
      <c r="Z702" s="1"/>
    </row>
    <row r="703" ht="14.25" customHeight="1">
      <c r="A703" s="61"/>
      <c r="B703" s="1"/>
      <c r="C703" s="1"/>
      <c r="D703" s="21"/>
      <c r="E703" s="1"/>
      <c r="F703" s="1"/>
      <c r="G703" s="1"/>
      <c r="H703" s="1"/>
      <c r="I703" s="1"/>
      <c r="J703" s="1"/>
      <c r="K703" s="1"/>
      <c r="L703" s="1"/>
      <c r="M703" s="1"/>
      <c r="N703" s="1"/>
      <c r="O703" s="1"/>
      <c r="P703" s="1"/>
      <c r="Q703" s="1"/>
      <c r="R703" s="126"/>
      <c r="S703" s="1"/>
      <c r="T703" s="61"/>
      <c r="U703" s="1"/>
      <c r="V703" s="1"/>
      <c r="W703" s="1"/>
      <c r="X703" s="1"/>
      <c r="Y703" s="1"/>
      <c r="Z703" s="1"/>
    </row>
    <row r="704" ht="14.25" customHeight="1">
      <c r="A704" s="61"/>
      <c r="B704" s="1"/>
      <c r="C704" s="1"/>
      <c r="D704" s="21"/>
      <c r="E704" s="1"/>
      <c r="F704" s="1"/>
      <c r="G704" s="1"/>
      <c r="H704" s="1"/>
      <c r="I704" s="1"/>
      <c r="J704" s="1"/>
      <c r="K704" s="1"/>
      <c r="L704" s="1"/>
      <c r="M704" s="1"/>
      <c r="N704" s="1"/>
      <c r="O704" s="1"/>
      <c r="P704" s="1"/>
      <c r="Q704" s="1"/>
      <c r="R704" s="126"/>
      <c r="S704" s="1"/>
      <c r="T704" s="61"/>
      <c r="U704" s="1"/>
      <c r="V704" s="1"/>
      <c r="W704" s="1"/>
      <c r="X704" s="1"/>
      <c r="Y704" s="1"/>
      <c r="Z704" s="1"/>
    </row>
    <row r="705" ht="14.25" customHeight="1">
      <c r="A705" s="61"/>
      <c r="B705" s="1"/>
      <c r="C705" s="1"/>
      <c r="D705" s="21"/>
      <c r="E705" s="1"/>
      <c r="F705" s="1"/>
      <c r="G705" s="1"/>
      <c r="H705" s="1"/>
      <c r="I705" s="1"/>
      <c r="J705" s="1"/>
      <c r="K705" s="1"/>
      <c r="L705" s="1"/>
      <c r="M705" s="1"/>
      <c r="N705" s="1"/>
      <c r="O705" s="1"/>
      <c r="P705" s="1"/>
      <c r="Q705" s="1"/>
      <c r="R705" s="126"/>
      <c r="S705" s="1"/>
      <c r="T705" s="61"/>
      <c r="U705" s="1"/>
      <c r="V705" s="1"/>
      <c r="W705" s="1"/>
      <c r="X705" s="1"/>
      <c r="Y705" s="1"/>
      <c r="Z705" s="1"/>
    </row>
    <row r="706" ht="14.25" customHeight="1">
      <c r="A706" s="61"/>
      <c r="B706" s="1"/>
      <c r="C706" s="1"/>
      <c r="D706" s="21"/>
      <c r="E706" s="1"/>
      <c r="F706" s="1"/>
      <c r="G706" s="1"/>
      <c r="H706" s="1"/>
      <c r="I706" s="1"/>
      <c r="J706" s="1"/>
      <c r="K706" s="1"/>
      <c r="L706" s="1"/>
      <c r="M706" s="1"/>
      <c r="N706" s="1"/>
      <c r="O706" s="1"/>
      <c r="P706" s="1"/>
      <c r="Q706" s="1"/>
      <c r="R706" s="126"/>
      <c r="S706" s="1"/>
      <c r="T706" s="61"/>
      <c r="U706" s="1"/>
      <c r="V706" s="1"/>
      <c r="W706" s="1"/>
      <c r="X706" s="1"/>
      <c r="Y706" s="1"/>
      <c r="Z706" s="1"/>
    </row>
    <row r="707" ht="14.25" customHeight="1">
      <c r="A707" s="61"/>
      <c r="B707" s="1"/>
      <c r="C707" s="1"/>
      <c r="D707" s="21"/>
      <c r="E707" s="1"/>
      <c r="F707" s="1"/>
      <c r="G707" s="1"/>
      <c r="H707" s="1"/>
      <c r="I707" s="1"/>
      <c r="J707" s="1"/>
      <c r="K707" s="1"/>
      <c r="L707" s="1"/>
      <c r="M707" s="1"/>
      <c r="N707" s="1"/>
      <c r="O707" s="1"/>
      <c r="P707" s="1"/>
      <c r="Q707" s="1"/>
      <c r="R707" s="126"/>
      <c r="S707" s="1"/>
      <c r="T707" s="61"/>
      <c r="U707" s="1"/>
      <c r="V707" s="1"/>
      <c r="W707" s="1"/>
      <c r="X707" s="1"/>
      <c r="Y707" s="1"/>
      <c r="Z707" s="1"/>
    </row>
    <row r="708" ht="14.25" customHeight="1">
      <c r="A708" s="61"/>
      <c r="B708" s="1"/>
      <c r="C708" s="1"/>
      <c r="D708" s="21"/>
      <c r="E708" s="1"/>
      <c r="F708" s="1"/>
      <c r="G708" s="1"/>
      <c r="H708" s="1"/>
      <c r="I708" s="1"/>
      <c r="J708" s="1"/>
      <c r="K708" s="1"/>
      <c r="L708" s="1"/>
      <c r="M708" s="1"/>
      <c r="N708" s="1"/>
      <c r="O708" s="1"/>
      <c r="P708" s="1"/>
      <c r="Q708" s="1"/>
      <c r="R708" s="126"/>
      <c r="S708" s="1"/>
      <c r="T708" s="61"/>
      <c r="U708" s="1"/>
      <c r="V708" s="1"/>
      <c r="W708" s="1"/>
      <c r="X708" s="1"/>
      <c r="Y708" s="1"/>
      <c r="Z708" s="1"/>
    </row>
    <row r="709" ht="14.25" customHeight="1">
      <c r="A709" s="61"/>
      <c r="B709" s="1"/>
      <c r="C709" s="1"/>
      <c r="D709" s="21"/>
      <c r="E709" s="1"/>
      <c r="F709" s="1"/>
      <c r="G709" s="1"/>
      <c r="H709" s="1"/>
      <c r="I709" s="1"/>
      <c r="J709" s="1"/>
      <c r="K709" s="1"/>
      <c r="L709" s="1"/>
      <c r="M709" s="1"/>
      <c r="N709" s="1"/>
      <c r="O709" s="1"/>
      <c r="P709" s="1"/>
      <c r="Q709" s="1"/>
      <c r="R709" s="126"/>
      <c r="S709" s="1"/>
      <c r="T709" s="61"/>
      <c r="U709" s="1"/>
      <c r="V709" s="1"/>
      <c r="W709" s="1"/>
      <c r="X709" s="1"/>
      <c r="Y709" s="1"/>
      <c r="Z709" s="1"/>
    </row>
    <row r="710" ht="14.25" customHeight="1">
      <c r="A710" s="61"/>
      <c r="B710" s="1"/>
      <c r="C710" s="1"/>
      <c r="D710" s="21"/>
      <c r="E710" s="1"/>
      <c r="F710" s="1"/>
      <c r="G710" s="1"/>
      <c r="H710" s="1"/>
      <c r="I710" s="1"/>
      <c r="J710" s="1"/>
      <c r="K710" s="1"/>
      <c r="L710" s="1"/>
      <c r="M710" s="1"/>
      <c r="N710" s="1"/>
      <c r="O710" s="1"/>
      <c r="P710" s="1"/>
      <c r="Q710" s="1"/>
      <c r="R710" s="126"/>
      <c r="S710" s="1"/>
      <c r="T710" s="61"/>
      <c r="U710" s="1"/>
      <c r="V710" s="1"/>
      <c r="W710" s="1"/>
      <c r="X710" s="1"/>
      <c r="Y710" s="1"/>
      <c r="Z710" s="1"/>
    </row>
    <row r="711" ht="14.25" customHeight="1">
      <c r="A711" s="61"/>
      <c r="B711" s="1"/>
      <c r="C711" s="1"/>
      <c r="D711" s="21"/>
      <c r="E711" s="1"/>
      <c r="F711" s="1"/>
      <c r="G711" s="1"/>
      <c r="H711" s="1"/>
      <c r="I711" s="1"/>
      <c r="J711" s="1"/>
      <c r="K711" s="1"/>
      <c r="L711" s="1"/>
      <c r="M711" s="1"/>
      <c r="N711" s="1"/>
      <c r="O711" s="1"/>
      <c r="P711" s="1"/>
      <c r="Q711" s="1"/>
      <c r="R711" s="126"/>
      <c r="S711" s="1"/>
      <c r="T711" s="61"/>
      <c r="U711" s="1"/>
      <c r="V711" s="1"/>
      <c r="W711" s="1"/>
      <c r="X711" s="1"/>
      <c r="Y711" s="1"/>
      <c r="Z711" s="1"/>
    </row>
    <row r="712" ht="14.25" customHeight="1">
      <c r="A712" s="61"/>
      <c r="B712" s="1"/>
      <c r="C712" s="1"/>
      <c r="D712" s="21"/>
      <c r="E712" s="1"/>
      <c r="F712" s="1"/>
      <c r="G712" s="1"/>
      <c r="H712" s="1"/>
      <c r="I712" s="1"/>
      <c r="J712" s="1"/>
      <c r="K712" s="1"/>
      <c r="L712" s="1"/>
      <c r="M712" s="1"/>
      <c r="N712" s="1"/>
      <c r="O712" s="1"/>
      <c r="P712" s="1"/>
      <c r="Q712" s="1"/>
      <c r="R712" s="126"/>
      <c r="S712" s="1"/>
      <c r="T712" s="61"/>
      <c r="U712" s="1"/>
      <c r="V712" s="1"/>
      <c r="W712" s="1"/>
      <c r="X712" s="1"/>
      <c r="Y712" s="1"/>
      <c r="Z712" s="1"/>
    </row>
    <row r="713" ht="14.25" customHeight="1">
      <c r="A713" s="61"/>
      <c r="B713" s="1"/>
      <c r="C713" s="1"/>
      <c r="D713" s="21"/>
      <c r="E713" s="1"/>
      <c r="F713" s="1"/>
      <c r="G713" s="1"/>
      <c r="H713" s="1"/>
      <c r="I713" s="1"/>
      <c r="J713" s="1"/>
      <c r="K713" s="1"/>
      <c r="L713" s="1"/>
      <c r="M713" s="1"/>
      <c r="N713" s="1"/>
      <c r="O713" s="1"/>
      <c r="P713" s="1"/>
      <c r="Q713" s="1"/>
      <c r="R713" s="126"/>
      <c r="S713" s="1"/>
      <c r="T713" s="61"/>
      <c r="U713" s="1"/>
      <c r="V713" s="1"/>
      <c r="W713" s="1"/>
      <c r="X713" s="1"/>
      <c r="Y713" s="1"/>
      <c r="Z713" s="1"/>
    </row>
    <row r="714" ht="14.25" customHeight="1">
      <c r="A714" s="61"/>
      <c r="B714" s="1"/>
      <c r="C714" s="1"/>
      <c r="D714" s="21"/>
      <c r="E714" s="1"/>
      <c r="F714" s="1"/>
      <c r="G714" s="1"/>
      <c r="H714" s="1"/>
      <c r="I714" s="1"/>
      <c r="J714" s="1"/>
      <c r="K714" s="1"/>
      <c r="L714" s="1"/>
      <c r="M714" s="1"/>
      <c r="N714" s="1"/>
      <c r="O714" s="1"/>
      <c r="P714" s="1"/>
      <c r="Q714" s="1"/>
      <c r="R714" s="126"/>
      <c r="S714" s="1"/>
      <c r="T714" s="61"/>
      <c r="U714" s="1"/>
      <c r="V714" s="1"/>
      <c r="W714" s="1"/>
      <c r="X714" s="1"/>
      <c r="Y714" s="1"/>
      <c r="Z714" s="1"/>
    </row>
    <row r="715" ht="14.25" customHeight="1">
      <c r="A715" s="61"/>
      <c r="B715" s="1"/>
      <c r="C715" s="1"/>
      <c r="D715" s="21"/>
      <c r="E715" s="1"/>
      <c r="F715" s="1"/>
      <c r="G715" s="1"/>
      <c r="H715" s="1"/>
      <c r="I715" s="1"/>
      <c r="J715" s="1"/>
      <c r="K715" s="1"/>
      <c r="L715" s="1"/>
      <c r="M715" s="1"/>
      <c r="N715" s="1"/>
      <c r="O715" s="1"/>
      <c r="P715" s="1"/>
      <c r="Q715" s="1"/>
      <c r="R715" s="126"/>
      <c r="S715" s="1"/>
      <c r="T715" s="61"/>
      <c r="U715" s="1"/>
      <c r="V715" s="1"/>
      <c r="W715" s="1"/>
      <c r="X715" s="1"/>
      <c r="Y715" s="1"/>
      <c r="Z715" s="1"/>
    </row>
    <row r="716" ht="14.25" customHeight="1">
      <c r="A716" s="61"/>
      <c r="B716" s="1"/>
      <c r="C716" s="1"/>
      <c r="D716" s="21"/>
      <c r="E716" s="1"/>
      <c r="F716" s="1"/>
      <c r="G716" s="1"/>
      <c r="H716" s="1"/>
      <c r="I716" s="1"/>
      <c r="J716" s="1"/>
      <c r="K716" s="1"/>
      <c r="L716" s="1"/>
      <c r="M716" s="1"/>
      <c r="N716" s="1"/>
      <c r="O716" s="1"/>
      <c r="P716" s="1"/>
      <c r="Q716" s="1"/>
      <c r="R716" s="126"/>
      <c r="S716" s="1"/>
      <c r="T716" s="61"/>
      <c r="U716" s="1"/>
      <c r="V716" s="1"/>
      <c r="W716" s="1"/>
      <c r="X716" s="1"/>
      <c r="Y716" s="1"/>
      <c r="Z716" s="1"/>
    </row>
    <row r="717" ht="14.25" customHeight="1">
      <c r="A717" s="61"/>
      <c r="B717" s="1"/>
      <c r="C717" s="1"/>
      <c r="D717" s="21"/>
      <c r="E717" s="1"/>
      <c r="F717" s="1"/>
      <c r="G717" s="1"/>
      <c r="H717" s="1"/>
      <c r="I717" s="1"/>
      <c r="J717" s="1"/>
      <c r="K717" s="1"/>
      <c r="L717" s="1"/>
      <c r="M717" s="1"/>
      <c r="N717" s="1"/>
      <c r="O717" s="1"/>
      <c r="P717" s="1"/>
      <c r="Q717" s="1"/>
      <c r="R717" s="126"/>
      <c r="S717" s="1"/>
      <c r="T717" s="61"/>
      <c r="U717" s="1"/>
      <c r="V717" s="1"/>
      <c r="W717" s="1"/>
      <c r="X717" s="1"/>
      <c r="Y717" s="1"/>
      <c r="Z717" s="1"/>
    </row>
    <row r="718" ht="14.25" customHeight="1">
      <c r="A718" s="61"/>
      <c r="B718" s="1"/>
      <c r="C718" s="1"/>
      <c r="D718" s="21"/>
      <c r="E718" s="1"/>
      <c r="F718" s="1"/>
      <c r="G718" s="1"/>
      <c r="H718" s="1"/>
      <c r="I718" s="1"/>
      <c r="J718" s="1"/>
      <c r="K718" s="1"/>
      <c r="L718" s="1"/>
      <c r="M718" s="1"/>
      <c r="N718" s="1"/>
      <c r="O718" s="1"/>
      <c r="P718" s="1"/>
      <c r="Q718" s="1"/>
      <c r="R718" s="126"/>
      <c r="S718" s="1"/>
      <c r="T718" s="61"/>
      <c r="U718" s="1"/>
      <c r="V718" s="1"/>
      <c r="W718" s="1"/>
      <c r="X718" s="1"/>
      <c r="Y718" s="1"/>
      <c r="Z718" s="1"/>
    </row>
    <row r="719" ht="14.25" customHeight="1">
      <c r="A719" s="61"/>
      <c r="B719" s="1"/>
      <c r="C719" s="1"/>
      <c r="D719" s="21"/>
      <c r="E719" s="1"/>
      <c r="F719" s="1"/>
      <c r="G719" s="1"/>
      <c r="H719" s="1"/>
      <c r="I719" s="1"/>
      <c r="J719" s="1"/>
      <c r="K719" s="1"/>
      <c r="L719" s="1"/>
      <c r="M719" s="1"/>
      <c r="N719" s="1"/>
      <c r="O719" s="1"/>
      <c r="P719" s="1"/>
      <c r="Q719" s="1"/>
      <c r="R719" s="126"/>
      <c r="S719" s="1"/>
      <c r="T719" s="61"/>
      <c r="U719" s="1"/>
      <c r="V719" s="1"/>
      <c r="W719" s="1"/>
      <c r="X719" s="1"/>
      <c r="Y719" s="1"/>
      <c r="Z719" s="1"/>
    </row>
    <row r="720" ht="14.25" customHeight="1">
      <c r="A720" s="61"/>
      <c r="B720" s="1"/>
      <c r="C720" s="1"/>
      <c r="D720" s="21"/>
      <c r="E720" s="1"/>
      <c r="F720" s="1"/>
      <c r="G720" s="1"/>
      <c r="H720" s="1"/>
      <c r="I720" s="1"/>
      <c r="J720" s="1"/>
      <c r="K720" s="1"/>
      <c r="L720" s="1"/>
      <c r="M720" s="1"/>
      <c r="N720" s="1"/>
      <c r="O720" s="1"/>
      <c r="P720" s="1"/>
      <c r="Q720" s="1"/>
      <c r="R720" s="126"/>
      <c r="S720" s="1"/>
      <c r="T720" s="61"/>
      <c r="U720" s="1"/>
      <c r="V720" s="1"/>
      <c r="W720" s="1"/>
      <c r="X720" s="1"/>
      <c r="Y720" s="1"/>
      <c r="Z720" s="1"/>
    </row>
    <row r="721" ht="14.25" customHeight="1">
      <c r="A721" s="61"/>
      <c r="B721" s="1"/>
      <c r="C721" s="1"/>
      <c r="D721" s="21"/>
      <c r="E721" s="1"/>
      <c r="F721" s="1"/>
      <c r="G721" s="1"/>
      <c r="H721" s="1"/>
      <c r="I721" s="1"/>
      <c r="J721" s="1"/>
      <c r="K721" s="1"/>
      <c r="L721" s="1"/>
      <c r="M721" s="1"/>
      <c r="N721" s="1"/>
      <c r="O721" s="1"/>
      <c r="P721" s="1"/>
      <c r="Q721" s="1"/>
      <c r="R721" s="126"/>
      <c r="S721" s="1"/>
      <c r="T721" s="61"/>
      <c r="U721" s="1"/>
      <c r="V721" s="1"/>
      <c r="W721" s="1"/>
      <c r="X721" s="1"/>
      <c r="Y721" s="1"/>
      <c r="Z721" s="1"/>
    </row>
    <row r="722" ht="14.25" customHeight="1">
      <c r="A722" s="61"/>
      <c r="B722" s="1"/>
      <c r="C722" s="1"/>
      <c r="D722" s="21"/>
      <c r="E722" s="1"/>
      <c r="F722" s="1"/>
      <c r="G722" s="1"/>
      <c r="H722" s="1"/>
      <c r="I722" s="1"/>
      <c r="J722" s="1"/>
      <c r="K722" s="1"/>
      <c r="L722" s="1"/>
      <c r="M722" s="1"/>
      <c r="N722" s="1"/>
      <c r="O722" s="1"/>
      <c r="P722" s="1"/>
      <c r="Q722" s="1"/>
      <c r="R722" s="126"/>
      <c r="S722" s="1"/>
      <c r="T722" s="61"/>
      <c r="U722" s="1"/>
      <c r="V722" s="1"/>
      <c r="W722" s="1"/>
      <c r="X722" s="1"/>
      <c r="Y722" s="1"/>
      <c r="Z722" s="1"/>
    </row>
    <row r="723" ht="14.25" customHeight="1">
      <c r="A723" s="61"/>
      <c r="B723" s="1"/>
      <c r="C723" s="1"/>
      <c r="D723" s="21"/>
      <c r="E723" s="1"/>
      <c r="F723" s="1"/>
      <c r="G723" s="1"/>
      <c r="H723" s="1"/>
      <c r="I723" s="1"/>
      <c r="J723" s="1"/>
      <c r="K723" s="1"/>
      <c r="L723" s="1"/>
      <c r="M723" s="1"/>
      <c r="N723" s="1"/>
      <c r="O723" s="1"/>
      <c r="P723" s="1"/>
      <c r="Q723" s="1"/>
      <c r="R723" s="126"/>
      <c r="S723" s="1"/>
      <c r="T723" s="61"/>
      <c r="U723" s="1"/>
      <c r="V723" s="1"/>
      <c r="W723" s="1"/>
      <c r="X723" s="1"/>
      <c r="Y723" s="1"/>
      <c r="Z723" s="1"/>
    </row>
    <row r="724" ht="14.25" customHeight="1">
      <c r="A724" s="61"/>
      <c r="B724" s="1"/>
      <c r="C724" s="1"/>
      <c r="D724" s="21"/>
      <c r="E724" s="1"/>
      <c r="F724" s="1"/>
      <c r="G724" s="1"/>
      <c r="H724" s="1"/>
      <c r="I724" s="1"/>
      <c r="J724" s="1"/>
      <c r="K724" s="1"/>
      <c r="L724" s="1"/>
      <c r="M724" s="1"/>
      <c r="N724" s="1"/>
      <c r="O724" s="1"/>
      <c r="P724" s="1"/>
      <c r="Q724" s="1"/>
      <c r="R724" s="126"/>
      <c r="S724" s="1"/>
      <c r="T724" s="61"/>
      <c r="U724" s="1"/>
      <c r="V724" s="1"/>
      <c r="W724" s="1"/>
      <c r="X724" s="1"/>
      <c r="Y724" s="1"/>
      <c r="Z724" s="1"/>
    </row>
    <row r="725" ht="14.25" customHeight="1">
      <c r="A725" s="61"/>
      <c r="B725" s="1"/>
      <c r="C725" s="1"/>
      <c r="D725" s="21"/>
      <c r="E725" s="1"/>
      <c r="F725" s="1"/>
      <c r="G725" s="1"/>
      <c r="H725" s="1"/>
      <c r="I725" s="1"/>
      <c r="J725" s="1"/>
      <c r="K725" s="1"/>
      <c r="L725" s="1"/>
      <c r="M725" s="1"/>
      <c r="N725" s="1"/>
      <c r="O725" s="1"/>
      <c r="P725" s="1"/>
      <c r="Q725" s="1"/>
      <c r="R725" s="126"/>
      <c r="S725" s="1"/>
      <c r="T725" s="61"/>
      <c r="U725" s="1"/>
      <c r="V725" s="1"/>
      <c r="W725" s="1"/>
      <c r="X725" s="1"/>
      <c r="Y725" s="1"/>
      <c r="Z725" s="1"/>
    </row>
    <row r="726" ht="14.25" customHeight="1">
      <c r="A726" s="61"/>
      <c r="B726" s="1"/>
      <c r="C726" s="1"/>
      <c r="D726" s="21"/>
      <c r="E726" s="1"/>
      <c r="F726" s="1"/>
      <c r="G726" s="1"/>
      <c r="H726" s="1"/>
      <c r="I726" s="1"/>
      <c r="J726" s="1"/>
      <c r="K726" s="1"/>
      <c r="L726" s="1"/>
      <c r="M726" s="1"/>
      <c r="N726" s="1"/>
      <c r="O726" s="1"/>
      <c r="P726" s="1"/>
      <c r="Q726" s="1"/>
      <c r="R726" s="126"/>
      <c r="S726" s="1"/>
      <c r="T726" s="61"/>
      <c r="U726" s="1"/>
      <c r="V726" s="1"/>
      <c r="W726" s="1"/>
      <c r="X726" s="1"/>
      <c r="Y726" s="1"/>
      <c r="Z726" s="1"/>
    </row>
    <row r="727" ht="14.25" customHeight="1">
      <c r="A727" s="61"/>
      <c r="B727" s="1"/>
      <c r="C727" s="1"/>
      <c r="D727" s="21"/>
      <c r="E727" s="1"/>
      <c r="F727" s="1"/>
      <c r="G727" s="1"/>
      <c r="H727" s="1"/>
      <c r="I727" s="1"/>
      <c r="J727" s="1"/>
      <c r="K727" s="1"/>
      <c r="L727" s="1"/>
      <c r="M727" s="1"/>
      <c r="N727" s="1"/>
      <c r="O727" s="1"/>
      <c r="P727" s="1"/>
      <c r="Q727" s="1"/>
      <c r="R727" s="126"/>
      <c r="S727" s="1"/>
      <c r="T727" s="61"/>
      <c r="U727" s="1"/>
      <c r="V727" s="1"/>
      <c r="W727" s="1"/>
      <c r="X727" s="1"/>
      <c r="Y727" s="1"/>
      <c r="Z727" s="1"/>
    </row>
    <row r="728" ht="14.25" customHeight="1">
      <c r="A728" s="61"/>
      <c r="B728" s="1"/>
      <c r="C728" s="1"/>
      <c r="D728" s="21"/>
      <c r="E728" s="1"/>
      <c r="F728" s="1"/>
      <c r="G728" s="1"/>
      <c r="H728" s="1"/>
      <c r="I728" s="1"/>
      <c r="J728" s="1"/>
      <c r="K728" s="1"/>
      <c r="L728" s="1"/>
      <c r="M728" s="1"/>
      <c r="N728" s="1"/>
      <c r="O728" s="1"/>
      <c r="P728" s="1"/>
      <c r="Q728" s="1"/>
      <c r="R728" s="126"/>
      <c r="S728" s="1"/>
      <c r="T728" s="61"/>
      <c r="U728" s="1"/>
      <c r="V728" s="1"/>
      <c r="W728" s="1"/>
      <c r="X728" s="1"/>
      <c r="Y728" s="1"/>
      <c r="Z728" s="1"/>
    </row>
    <row r="729" ht="14.25" customHeight="1">
      <c r="A729" s="61"/>
      <c r="B729" s="1"/>
      <c r="C729" s="1"/>
      <c r="D729" s="21"/>
      <c r="E729" s="1"/>
      <c r="F729" s="1"/>
      <c r="G729" s="1"/>
      <c r="H729" s="1"/>
      <c r="I729" s="1"/>
      <c r="J729" s="1"/>
      <c r="K729" s="1"/>
      <c r="L729" s="1"/>
      <c r="M729" s="1"/>
      <c r="N729" s="1"/>
      <c r="O729" s="1"/>
      <c r="P729" s="1"/>
      <c r="Q729" s="1"/>
      <c r="R729" s="126"/>
      <c r="S729" s="1"/>
      <c r="T729" s="61"/>
      <c r="U729" s="1"/>
      <c r="V729" s="1"/>
      <c r="W729" s="1"/>
      <c r="X729" s="1"/>
      <c r="Y729" s="1"/>
      <c r="Z729" s="1"/>
    </row>
    <row r="730" ht="14.25" customHeight="1">
      <c r="A730" s="61"/>
      <c r="B730" s="1"/>
      <c r="C730" s="1"/>
      <c r="D730" s="21"/>
      <c r="E730" s="1"/>
      <c r="F730" s="1"/>
      <c r="G730" s="1"/>
      <c r="H730" s="1"/>
      <c r="I730" s="1"/>
      <c r="J730" s="1"/>
      <c r="K730" s="1"/>
      <c r="L730" s="1"/>
      <c r="M730" s="1"/>
      <c r="N730" s="1"/>
      <c r="O730" s="1"/>
      <c r="P730" s="1"/>
      <c r="Q730" s="1"/>
      <c r="R730" s="126"/>
      <c r="S730" s="1"/>
      <c r="T730" s="61"/>
      <c r="U730" s="1"/>
      <c r="V730" s="1"/>
      <c r="W730" s="1"/>
      <c r="X730" s="1"/>
      <c r="Y730" s="1"/>
      <c r="Z730" s="1"/>
    </row>
    <row r="731" ht="14.25" customHeight="1">
      <c r="A731" s="61"/>
      <c r="B731" s="1"/>
      <c r="C731" s="1"/>
      <c r="D731" s="21"/>
      <c r="E731" s="1"/>
      <c r="F731" s="1"/>
      <c r="G731" s="1"/>
      <c r="H731" s="1"/>
      <c r="I731" s="1"/>
      <c r="J731" s="1"/>
      <c r="K731" s="1"/>
      <c r="L731" s="1"/>
      <c r="M731" s="1"/>
      <c r="N731" s="1"/>
      <c r="O731" s="1"/>
      <c r="P731" s="1"/>
      <c r="Q731" s="1"/>
      <c r="R731" s="126"/>
      <c r="S731" s="1"/>
      <c r="T731" s="61"/>
      <c r="U731" s="1"/>
      <c r="V731" s="1"/>
      <c r="W731" s="1"/>
      <c r="X731" s="1"/>
      <c r="Y731" s="1"/>
      <c r="Z731" s="1"/>
    </row>
    <row r="732" ht="14.25" customHeight="1">
      <c r="A732" s="61"/>
      <c r="B732" s="1"/>
      <c r="C732" s="1"/>
      <c r="D732" s="21"/>
      <c r="E732" s="1"/>
      <c r="F732" s="1"/>
      <c r="G732" s="1"/>
      <c r="H732" s="1"/>
      <c r="I732" s="1"/>
      <c r="J732" s="1"/>
      <c r="K732" s="1"/>
      <c r="L732" s="1"/>
      <c r="M732" s="1"/>
      <c r="N732" s="1"/>
      <c r="O732" s="1"/>
      <c r="P732" s="1"/>
      <c r="Q732" s="1"/>
      <c r="R732" s="126"/>
      <c r="S732" s="1"/>
      <c r="T732" s="61"/>
      <c r="U732" s="1"/>
      <c r="V732" s="1"/>
      <c r="W732" s="1"/>
      <c r="X732" s="1"/>
      <c r="Y732" s="1"/>
      <c r="Z732" s="1"/>
    </row>
    <row r="733" ht="14.25" customHeight="1">
      <c r="A733" s="61"/>
      <c r="B733" s="1"/>
      <c r="C733" s="1"/>
      <c r="D733" s="21"/>
      <c r="E733" s="1"/>
      <c r="F733" s="1"/>
      <c r="G733" s="1"/>
      <c r="H733" s="1"/>
      <c r="I733" s="1"/>
      <c r="J733" s="1"/>
      <c r="K733" s="1"/>
      <c r="L733" s="1"/>
      <c r="M733" s="1"/>
      <c r="N733" s="1"/>
      <c r="O733" s="1"/>
      <c r="P733" s="1"/>
      <c r="Q733" s="1"/>
      <c r="R733" s="126"/>
      <c r="S733" s="1"/>
      <c r="T733" s="61"/>
      <c r="U733" s="1"/>
      <c r="V733" s="1"/>
      <c r="W733" s="1"/>
      <c r="X733" s="1"/>
      <c r="Y733" s="1"/>
      <c r="Z733" s="1"/>
    </row>
    <row r="734" ht="14.25" customHeight="1">
      <c r="A734" s="61"/>
      <c r="B734" s="1"/>
      <c r="C734" s="1"/>
      <c r="D734" s="21"/>
      <c r="E734" s="1"/>
      <c r="F734" s="1"/>
      <c r="G734" s="1"/>
      <c r="H734" s="1"/>
      <c r="I734" s="1"/>
      <c r="J734" s="1"/>
      <c r="K734" s="1"/>
      <c r="L734" s="1"/>
      <c r="M734" s="1"/>
      <c r="N734" s="1"/>
      <c r="O734" s="1"/>
      <c r="P734" s="1"/>
      <c r="Q734" s="1"/>
      <c r="R734" s="126"/>
      <c r="S734" s="1"/>
      <c r="T734" s="61"/>
      <c r="U734" s="1"/>
      <c r="V734" s="1"/>
      <c r="W734" s="1"/>
      <c r="X734" s="1"/>
      <c r="Y734" s="1"/>
      <c r="Z734" s="1"/>
    </row>
    <row r="735" ht="14.25" customHeight="1">
      <c r="A735" s="61"/>
      <c r="B735" s="1"/>
      <c r="C735" s="1"/>
      <c r="D735" s="21"/>
      <c r="E735" s="1"/>
      <c r="F735" s="1"/>
      <c r="G735" s="1"/>
      <c r="H735" s="1"/>
      <c r="I735" s="1"/>
      <c r="J735" s="1"/>
      <c r="K735" s="1"/>
      <c r="L735" s="1"/>
      <c r="M735" s="1"/>
      <c r="N735" s="1"/>
      <c r="O735" s="1"/>
      <c r="P735" s="1"/>
      <c r="Q735" s="1"/>
      <c r="R735" s="126"/>
      <c r="S735" s="1"/>
      <c r="T735" s="61"/>
      <c r="U735" s="1"/>
      <c r="V735" s="1"/>
      <c r="W735" s="1"/>
      <c r="X735" s="1"/>
      <c r="Y735" s="1"/>
      <c r="Z735" s="1"/>
    </row>
    <row r="736" ht="14.25" customHeight="1">
      <c r="A736" s="61"/>
      <c r="B736" s="1"/>
      <c r="C736" s="1"/>
      <c r="D736" s="21"/>
      <c r="E736" s="1"/>
      <c r="F736" s="1"/>
      <c r="G736" s="1"/>
      <c r="H736" s="1"/>
      <c r="I736" s="1"/>
      <c r="J736" s="1"/>
      <c r="K736" s="1"/>
      <c r="L736" s="1"/>
      <c r="M736" s="1"/>
      <c r="N736" s="1"/>
      <c r="O736" s="1"/>
      <c r="P736" s="1"/>
      <c r="Q736" s="1"/>
      <c r="R736" s="126"/>
      <c r="S736" s="1"/>
      <c r="T736" s="61"/>
      <c r="U736" s="1"/>
      <c r="V736" s="1"/>
      <c r="W736" s="1"/>
      <c r="X736" s="1"/>
      <c r="Y736" s="1"/>
      <c r="Z736" s="1"/>
    </row>
    <row r="737" ht="14.25" customHeight="1">
      <c r="A737" s="61"/>
      <c r="B737" s="1"/>
      <c r="C737" s="1"/>
      <c r="D737" s="21"/>
      <c r="E737" s="1"/>
      <c r="F737" s="1"/>
      <c r="G737" s="1"/>
      <c r="H737" s="1"/>
      <c r="I737" s="1"/>
      <c r="J737" s="1"/>
      <c r="K737" s="1"/>
      <c r="L737" s="1"/>
      <c r="M737" s="1"/>
      <c r="N737" s="1"/>
      <c r="O737" s="1"/>
      <c r="P737" s="1"/>
      <c r="Q737" s="1"/>
      <c r="R737" s="126"/>
      <c r="S737" s="1"/>
      <c r="T737" s="61"/>
      <c r="U737" s="1"/>
      <c r="V737" s="1"/>
      <c r="W737" s="1"/>
      <c r="X737" s="1"/>
      <c r="Y737" s="1"/>
      <c r="Z737" s="1"/>
    </row>
    <row r="738" ht="14.25" customHeight="1">
      <c r="A738" s="61"/>
      <c r="B738" s="1"/>
      <c r="C738" s="1"/>
      <c r="D738" s="21"/>
      <c r="E738" s="1"/>
      <c r="F738" s="1"/>
      <c r="G738" s="1"/>
      <c r="H738" s="1"/>
      <c r="I738" s="1"/>
      <c r="J738" s="1"/>
      <c r="K738" s="1"/>
      <c r="L738" s="1"/>
      <c r="M738" s="1"/>
      <c r="N738" s="1"/>
      <c r="O738" s="1"/>
      <c r="P738" s="1"/>
      <c r="Q738" s="1"/>
      <c r="R738" s="126"/>
      <c r="S738" s="1"/>
      <c r="T738" s="61"/>
      <c r="U738" s="1"/>
      <c r="V738" s="1"/>
      <c r="W738" s="1"/>
      <c r="X738" s="1"/>
      <c r="Y738" s="1"/>
      <c r="Z738" s="1"/>
    </row>
    <row r="739" ht="14.25" customHeight="1">
      <c r="A739" s="61"/>
      <c r="B739" s="1"/>
      <c r="C739" s="1"/>
      <c r="D739" s="21"/>
      <c r="E739" s="1"/>
      <c r="F739" s="1"/>
      <c r="G739" s="1"/>
      <c r="H739" s="1"/>
      <c r="I739" s="1"/>
      <c r="J739" s="1"/>
      <c r="K739" s="1"/>
      <c r="L739" s="1"/>
      <c r="M739" s="1"/>
      <c r="N739" s="1"/>
      <c r="O739" s="1"/>
      <c r="P739" s="1"/>
      <c r="Q739" s="1"/>
      <c r="R739" s="126"/>
      <c r="S739" s="1"/>
      <c r="T739" s="61"/>
      <c r="U739" s="1"/>
      <c r="V739" s="1"/>
      <c r="W739" s="1"/>
      <c r="X739" s="1"/>
      <c r="Y739" s="1"/>
      <c r="Z739" s="1"/>
    </row>
    <row r="740" ht="14.25" customHeight="1">
      <c r="A740" s="61"/>
      <c r="B740" s="1"/>
      <c r="C740" s="1"/>
      <c r="D740" s="21"/>
      <c r="E740" s="1"/>
      <c r="F740" s="1"/>
      <c r="G740" s="1"/>
      <c r="H740" s="1"/>
      <c r="I740" s="1"/>
      <c r="J740" s="1"/>
      <c r="K740" s="1"/>
      <c r="L740" s="1"/>
      <c r="M740" s="1"/>
      <c r="N740" s="1"/>
      <c r="O740" s="1"/>
      <c r="P740" s="1"/>
      <c r="Q740" s="1"/>
      <c r="R740" s="126"/>
      <c r="S740" s="1"/>
      <c r="T740" s="61"/>
      <c r="U740" s="1"/>
      <c r="V740" s="1"/>
      <c r="W740" s="1"/>
      <c r="X740" s="1"/>
      <c r="Y740" s="1"/>
      <c r="Z740" s="1"/>
    </row>
    <row r="741" ht="14.25" customHeight="1">
      <c r="A741" s="61"/>
      <c r="B741" s="1"/>
      <c r="C741" s="1"/>
      <c r="D741" s="21"/>
      <c r="E741" s="1"/>
      <c r="F741" s="1"/>
      <c r="G741" s="1"/>
      <c r="H741" s="1"/>
      <c r="I741" s="1"/>
      <c r="J741" s="1"/>
      <c r="K741" s="1"/>
      <c r="L741" s="1"/>
      <c r="M741" s="1"/>
      <c r="N741" s="1"/>
      <c r="O741" s="1"/>
      <c r="P741" s="1"/>
      <c r="Q741" s="1"/>
      <c r="R741" s="126"/>
      <c r="S741" s="1"/>
      <c r="T741" s="61"/>
      <c r="U741" s="1"/>
      <c r="V741" s="1"/>
      <c r="W741" s="1"/>
      <c r="X741" s="1"/>
      <c r="Y741" s="1"/>
      <c r="Z741" s="1"/>
    </row>
    <row r="742" ht="14.25" customHeight="1">
      <c r="A742" s="61"/>
      <c r="B742" s="1"/>
      <c r="C742" s="1"/>
      <c r="D742" s="21"/>
      <c r="E742" s="1"/>
      <c r="F742" s="1"/>
      <c r="G742" s="1"/>
      <c r="H742" s="1"/>
      <c r="I742" s="1"/>
      <c r="J742" s="1"/>
      <c r="K742" s="1"/>
      <c r="L742" s="1"/>
      <c r="M742" s="1"/>
      <c r="N742" s="1"/>
      <c r="O742" s="1"/>
      <c r="P742" s="1"/>
      <c r="Q742" s="1"/>
      <c r="R742" s="126"/>
      <c r="S742" s="1"/>
      <c r="T742" s="61"/>
      <c r="U742" s="1"/>
      <c r="V742" s="1"/>
      <c r="W742" s="1"/>
      <c r="X742" s="1"/>
      <c r="Y742" s="1"/>
      <c r="Z742" s="1"/>
    </row>
    <row r="743" ht="14.25" customHeight="1">
      <c r="A743" s="61"/>
      <c r="B743" s="1"/>
      <c r="C743" s="1"/>
      <c r="D743" s="21"/>
      <c r="E743" s="1"/>
      <c r="F743" s="1"/>
      <c r="G743" s="1"/>
      <c r="H743" s="1"/>
      <c r="I743" s="1"/>
      <c r="J743" s="1"/>
      <c r="K743" s="1"/>
      <c r="L743" s="1"/>
      <c r="M743" s="1"/>
      <c r="N743" s="1"/>
      <c r="O743" s="1"/>
      <c r="P743" s="1"/>
      <c r="Q743" s="1"/>
      <c r="R743" s="126"/>
      <c r="S743" s="1"/>
      <c r="T743" s="61"/>
      <c r="U743" s="1"/>
      <c r="V743" s="1"/>
      <c r="W743" s="1"/>
      <c r="X743" s="1"/>
      <c r="Y743" s="1"/>
      <c r="Z743" s="1"/>
    </row>
    <row r="744" ht="14.25" customHeight="1">
      <c r="A744" s="61"/>
      <c r="B744" s="1"/>
      <c r="C744" s="1"/>
      <c r="D744" s="21"/>
      <c r="E744" s="1"/>
      <c r="F744" s="1"/>
      <c r="G744" s="1"/>
      <c r="H744" s="1"/>
      <c r="I744" s="1"/>
      <c r="J744" s="1"/>
      <c r="K744" s="1"/>
      <c r="L744" s="1"/>
      <c r="M744" s="1"/>
      <c r="N744" s="1"/>
      <c r="O744" s="1"/>
      <c r="P744" s="1"/>
      <c r="Q744" s="1"/>
      <c r="R744" s="126"/>
      <c r="S744" s="1"/>
      <c r="T744" s="61"/>
      <c r="U744" s="1"/>
      <c r="V744" s="1"/>
      <c r="W744" s="1"/>
      <c r="X744" s="1"/>
      <c r="Y744" s="1"/>
      <c r="Z744" s="1"/>
    </row>
    <row r="745" ht="14.25" customHeight="1">
      <c r="A745" s="61"/>
      <c r="B745" s="1"/>
      <c r="C745" s="1"/>
      <c r="D745" s="21"/>
      <c r="E745" s="1"/>
      <c r="F745" s="1"/>
      <c r="G745" s="1"/>
      <c r="H745" s="1"/>
      <c r="I745" s="1"/>
      <c r="J745" s="1"/>
      <c r="K745" s="1"/>
      <c r="L745" s="1"/>
      <c r="M745" s="1"/>
      <c r="N745" s="1"/>
      <c r="O745" s="1"/>
      <c r="P745" s="1"/>
      <c r="Q745" s="1"/>
      <c r="R745" s="126"/>
      <c r="S745" s="1"/>
      <c r="T745" s="61"/>
      <c r="U745" s="1"/>
      <c r="V745" s="1"/>
      <c r="W745" s="1"/>
      <c r="X745" s="1"/>
      <c r="Y745" s="1"/>
      <c r="Z745" s="1"/>
    </row>
    <row r="746" ht="14.25" customHeight="1">
      <c r="A746" s="61"/>
      <c r="B746" s="1"/>
      <c r="C746" s="1"/>
      <c r="D746" s="21"/>
      <c r="E746" s="1"/>
      <c r="F746" s="1"/>
      <c r="G746" s="1"/>
      <c r="H746" s="1"/>
      <c r="I746" s="1"/>
      <c r="J746" s="1"/>
      <c r="K746" s="1"/>
      <c r="L746" s="1"/>
      <c r="M746" s="1"/>
      <c r="N746" s="1"/>
      <c r="O746" s="1"/>
      <c r="P746" s="1"/>
      <c r="Q746" s="1"/>
      <c r="R746" s="126"/>
      <c r="S746" s="1"/>
      <c r="T746" s="61"/>
      <c r="U746" s="1"/>
      <c r="V746" s="1"/>
      <c r="W746" s="1"/>
      <c r="X746" s="1"/>
      <c r="Y746" s="1"/>
      <c r="Z746" s="1"/>
    </row>
    <row r="747" ht="14.25" customHeight="1">
      <c r="A747" s="61"/>
      <c r="B747" s="1"/>
      <c r="C747" s="1"/>
      <c r="D747" s="21"/>
      <c r="E747" s="1"/>
      <c r="F747" s="1"/>
      <c r="G747" s="1"/>
      <c r="H747" s="1"/>
      <c r="I747" s="1"/>
      <c r="J747" s="1"/>
      <c r="K747" s="1"/>
      <c r="L747" s="1"/>
      <c r="M747" s="1"/>
      <c r="N747" s="1"/>
      <c r="O747" s="1"/>
      <c r="P747" s="1"/>
      <c r="Q747" s="1"/>
      <c r="R747" s="126"/>
      <c r="S747" s="1"/>
      <c r="T747" s="61"/>
      <c r="U747" s="1"/>
      <c r="V747" s="1"/>
      <c r="W747" s="1"/>
      <c r="X747" s="1"/>
      <c r="Y747" s="1"/>
      <c r="Z747" s="1"/>
    </row>
    <row r="748" ht="14.25" customHeight="1">
      <c r="A748" s="61"/>
      <c r="B748" s="1"/>
      <c r="C748" s="1"/>
      <c r="D748" s="21"/>
      <c r="E748" s="1"/>
      <c r="F748" s="1"/>
      <c r="G748" s="1"/>
      <c r="H748" s="1"/>
      <c r="I748" s="1"/>
      <c r="J748" s="1"/>
      <c r="K748" s="1"/>
      <c r="L748" s="1"/>
      <c r="M748" s="1"/>
      <c r="N748" s="1"/>
      <c r="O748" s="1"/>
      <c r="P748" s="1"/>
      <c r="Q748" s="1"/>
      <c r="R748" s="126"/>
      <c r="S748" s="1"/>
      <c r="T748" s="61"/>
      <c r="U748" s="1"/>
      <c r="V748" s="1"/>
      <c r="W748" s="1"/>
      <c r="X748" s="1"/>
      <c r="Y748" s="1"/>
      <c r="Z748" s="1"/>
    </row>
    <row r="749" ht="14.25" customHeight="1">
      <c r="A749" s="61"/>
      <c r="B749" s="1"/>
      <c r="C749" s="1"/>
      <c r="D749" s="21"/>
      <c r="E749" s="1"/>
      <c r="F749" s="1"/>
      <c r="G749" s="1"/>
      <c r="H749" s="1"/>
      <c r="I749" s="1"/>
      <c r="J749" s="1"/>
      <c r="K749" s="1"/>
      <c r="L749" s="1"/>
      <c r="M749" s="1"/>
      <c r="N749" s="1"/>
      <c r="O749" s="1"/>
      <c r="P749" s="1"/>
      <c r="Q749" s="1"/>
      <c r="R749" s="126"/>
      <c r="S749" s="1"/>
      <c r="T749" s="61"/>
      <c r="U749" s="1"/>
      <c r="V749" s="1"/>
      <c r="W749" s="1"/>
      <c r="X749" s="1"/>
      <c r="Y749" s="1"/>
      <c r="Z749" s="1"/>
    </row>
    <row r="750" ht="14.25" customHeight="1">
      <c r="A750" s="61"/>
      <c r="B750" s="1"/>
      <c r="C750" s="1"/>
      <c r="D750" s="21"/>
      <c r="E750" s="1"/>
      <c r="F750" s="1"/>
      <c r="G750" s="1"/>
      <c r="H750" s="1"/>
      <c r="I750" s="1"/>
      <c r="J750" s="1"/>
      <c r="K750" s="1"/>
      <c r="L750" s="1"/>
      <c r="M750" s="1"/>
      <c r="N750" s="1"/>
      <c r="O750" s="1"/>
      <c r="P750" s="1"/>
      <c r="Q750" s="1"/>
      <c r="R750" s="126"/>
      <c r="S750" s="1"/>
      <c r="T750" s="61"/>
      <c r="U750" s="1"/>
      <c r="V750" s="1"/>
      <c r="W750" s="1"/>
      <c r="X750" s="1"/>
      <c r="Y750" s="1"/>
      <c r="Z750" s="1"/>
    </row>
    <row r="751" ht="14.25" customHeight="1">
      <c r="A751" s="61"/>
      <c r="B751" s="1"/>
      <c r="C751" s="1"/>
      <c r="D751" s="21"/>
      <c r="E751" s="1"/>
      <c r="F751" s="1"/>
      <c r="G751" s="1"/>
      <c r="H751" s="1"/>
      <c r="I751" s="1"/>
      <c r="J751" s="1"/>
      <c r="K751" s="1"/>
      <c r="L751" s="1"/>
      <c r="M751" s="1"/>
      <c r="N751" s="1"/>
      <c r="O751" s="1"/>
      <c r="P751" s="1"/>
      <c r="Q751" s="1"/>
      <c r="R751" s="126"/>
      <c r="S751" s="1"/>
      <c r="T751" s="61"/>
      <c r="U751" s="1"/>
      <c r="V751" s="1"/>
      <c r="W751" s="1"/>
      <c r="X751" s="1"/>
      <c r="Y751" s="1"/>
      <c r="Z751" s="1"/>
    </row>
    <row r="752" ht="14.25" customHeight="1">
      <c r="A752" s="61"/>
      <c r="B752" s="1"/>
      <c r="C752" s="1"/>
      <c r="D752" s="21"/>
      <c r="E752" s="1"/>
      <c r="F752" s="1"/>
      <c r="G752" s="1"/>
      <c r="H752" s="1"/>
      <c r="I752" s="1"/>
      <c r="J752" s="1"/>
      <c r="K752" s="1"/>
      <c r="L752" s="1"/>
      <c r="M752" s="1"/>
      <c r="N752" s="1"/>
      <c r="O752" s="1"/>
      <c r="P752" s="1"/>
      <c r="Q752" s="1"/>
      <c r="R752" s="126"/>
      <c r="S752" s="1"/>
      <c r="T752" s="61"/>
      <c r="U752" s="1"/>
      <c r="V752" s="1"/>
      <c r="W752" s="1"/>
      <c r="X752" s="1"/>
      <c r="Y752" s="1"/>
      <c r="Z752" s="1"/>
    </row>
    <row r="753" ht="14.25" customHeight="1">
      <c r="A753" s="61"/>
      <c r="B753" s="1"/>
      <c r="C753" s="1"/>
      <c r="D753" s="21"/>
      <c r="E753" s="1"/>
      <c r="F753" s="1"/>
      <c r="G753" s="1"/>
      <c r="H753" s="1"/>
      <c r="I753" s="1"/>
      <c r="J753" s="1"/>
      <c r="K753" s="1"/>
      <c r="L753" s="1"/>
      <c r="M753" s="1"/>
      <c r="N753" s="1"/>
      <c r="O753" s="1"/>
      <c r="P753" s="1"/>
      <c r="Q753" s="1"/>
      <c r="R753" s="126"/>
      <c r="S753" s="1"/>
      <c r="T753" s="61"/>
      <c r="U753" s="1"/>
      <c r="V753" s="1"/>
      <c r="W753" s="1"/>
      <c r="X753" s="1"/>
      <c r="Y753" s="1"/>
      <c r="Z753" s="1"/>
    </row>
    <row r="754" ht="14.25" customHeight="1">
      <c r="A754" s="61"/>
      <c r="B754" s="1"/>
      <c r="C754" s="1"/>
      <c r="D754" s="21"/>
      <c r="E754" s="1"/>
      <c r="F754" s="1"/>
      <c r="G754" s="1"/>
      <c r="H754" s="1"/>
      <c r="I754" s="1"/>
      <c r="J754" s="1"/>
      <c r="K754" s="1"/>
      <c r="L754" s="1"/>
      <c r="M754" s="1"/>
      <c r="N754" s="1"/>
      <c r="O754" s="1"/>
      <c r="P754" s="1"/>
      <c r="Q754" s="1"/>
      <c r="R754" s="126"/>
      <c r="S754" s="1"/>
      <c r="T754" s="61"/>
      <c r="U754" s="1"/>
      <c r="V754" s="1"/>
      <c r="W754" s="1"/>
      <c r="X754" s="1"/>
      <c r="Y754" s="1"/>
      <c r="Z754" s="1"/>
    </row>
    <row r="755" ht="14.25" customHeight="1">
      <c r="A755" s="61"/>
      <c r="B755" s="1"/>
      <c r="C755" s="1"/>
      <c r="D755" s="21"/>
      <c r="E755" s="1"/>
      <c r="F755" s="1"/>
      <c r="G755" s="1"/>
      <c r="H755" s="1"/>
      <c r="I755" s="1"/>
      <c r="J755" s="1"/>
      <c r="K755" s="1"/>
      <c r="L755" s="1"/>
      <c r="M755" s="1"/>
      <c r="N755" s="1"/>
      <c r="O755" s="1"/>
      <c r="P755" s="1"/>
      <c r="Q755" s="1"/>
      <c r="R755" s="126"/>
      <c r="S755" s="1"/>
      <c r="T755" s="61"/>
      <c r="U755" s="1"/>
      <c r="V755" s="1"/>
      <c r="W755" s="1"/>
      <c r="X755" s="1"/>
      <c r="Y755" s="1"/>
      <c r="Z755" s="1"/>
    </row>
    <row r="756" ht="14.25" customHeight="1">
      <c r="A756" s="61"/>
      <c r="B756" s="1"/>
      <c r="C756" s="1"/>
      <c r="D756" s="21"/>
      <c r="E756" s="1"/>
      <c r="F756" s="1"/>
      <c r="G756" s="1"/>
      <c r="H756" s="1"/>
      <c r="I756" s="1"/>
      <c r="J756" s="1"/>
      <c r="K756" s="1"/>
      <c r="L756" s="1"/>
      <c r="M756" s="1"/>
      <c r="N756" s="1"/>
      <c r="O756" s="1"/>
      <c r="P756" s="1"/>
      <c r="Q756" s="1"/>
      <c r="R756" s="126"/>
      <c r="S756" s="1"/>
      <c r="T756" s="61"/>
      <c r="U756" s="1"/>
      <c r="V756" s="1"/>
      <c r="W756" s="1"/>
      <c r="X756" s="1"/>
      <c r="Y756" s="1"/>
      <c r="Z756" s="1"/>
    </row>
    <row r="757" ht="14.25" customHeight="1">
      <c r="A757" s="61"/>
      <c r="B757" s="1"/>
      <c r="C757" s="1"/>
      <c r="D757" s="21"/>
      <c r="E757" s="1"/>
      <c r="F757" s="1"/>
      <c r="G757" s="1"/>
      <c r="H757" s="1"/>
      <c r="I757" s="1"/>
      <c r="J757" s="1"/>
      <c r="K757" s="1"/>
      <c r="L757" s="1"/>
      <c r="M757" s="1"/>
      <c r="N757" s="1"/>
      <c r="O757" s="1"/>
      <c r="P757" s="1"/>
      <c r="Q757" s="1"/>
      <c r="R757" s="126"/>
      <c r="S757" s="1"/>
      <c r="T757" s="61"/>
      <c r="U757" s="1"/>
      <c r="V757" s="1"/>
      <c r="W757" s="1"/>
      <c r="X757" s="1"/>
      <c r="Y757" s="1"/>
      <c r="Z757" s="1"/>
    </row>
    <row r="758" ht="14.25" customHeight="1">
      <c r="A758" s="61"/>
      <c r="B758" s="1"/>
      <c r="C758" s="1"/>
      <c r="D758" s="21"/>
      <c r="E758" s="1"/>
      <c r="F758" s="1"/>
      <c r="G758" s="1"/>
      <c r="H758" s="1"/>
      <c r="I758" s="1"/>
      <c r="J758" s="1"/>
      <c r="K758" s="1"/>
      <c r="L758" s="1"/>
      <c r="M758" s="1"/>
      <c r="N758" s="1"/>
      <c r="O758" s="1"/>
      <c r="P758" s="1"/>
      <c r="Q758" s="1"/>
      <c r="R758" s="126"/>
      <c r="S758" s="1"/>
      <c r="T758" s="61"/>
      <c r="U758" s="1"/>
      <c r="V758" s="1"/>
      <c r="W758" s="1"/>
      <c r="X758" s="1"/>
      <c r="Y758" s="1"/>
      <c r="Z758" s="1"/>
    </row>
    <row r="759" ht="14.25" customHeight="1">
      <c r="A759" s="61"/>
      <c r="B759" s="1"/>
      <c r="C759" s="1"/>
      <c r="D759" s="21"/>
      <c r="E759" s="1"/>
      <c r="F759" s="1"/>
      <c r="G759" s="1"/>
      <c r="H759" s="1"/>
      <c r="I759" s="1"/>
      <c r="J759" s="1"/>
      <c r="K759" s="1"/>
      <c r="L759" s="1"/>
      <c r="M759" s="1"/>
      <c r="N759" s="1"/>
      <c r="O759" s="1"/>
      <c r="P759" s="1"/>
      <c r="Q759" s="1"/>
      <c r="R759" s="126"/>
      <c r="S759" s="1"/>
      <c r="T759" s="61"/>
      <c r="U759" s="1"/>
      <c r="V759" s="1"/>
      <c r="W759" s="1"/>
      <c r="X759" s="1"/>
      <c r="Y759" s="1"/>
      <c r="Z759" s="1"/>
    </row>
    <row r="760" ht="14.25" customHeight="1">
      <c r="A760" s="61"/>
      <c r="B760" s="1"/>
      <c r="C760" s="1"/>
      <c r="D760" s="21"/>
      <c r="E760" s="1"/>
      <c r="F760" s="1"/>
      <c r="G760" s="1"/>
      <c r="H760" s="1"/>
      <c r="I760" s="1"/>
      <c r="J760" s="1"/>
      <c r="K760" s="1"/>
      <c r="L760" s="1"/>
      <c r="M760" s="1"/>
      <c r="N760" s="1"/>
      <c r="O760" s="1"/>
      <c r="P760" s="1"/>
      <c r="Q760" s="1"/>
      <c r="R760" s="126"/>
      <c r="S760" s="1"/>
      <c r="T760" s="61"/>
      <c r="U760" s="1"/>
      <c r="V760" s="1"/>
      <c r="W760" s="1"/>
      <c r="X760" s="1"/>
      <c r="Y760" s="1"/>
      <c r="Z760" s="1"/>
    </row>
    <row r="761" ht="14.25" customHeight="1">
      <c r="A761" s="61"/>
      <c r="B761" s="1"/>
      <c r="C761" s="1"/>
      <c r="D761" s="21"/>
      <c r="E761" s="1"/>
      <c r="F761" s="1"/>
      <c r="G761" s="1"/>
      <c r="H761" s="1"/>
      <c r="I761" s="1"/>
      <c r="J761" s="1"/>
      <c r="K761" s="1"/>
      <c r="L761" s="1"/>
      <c r="M761" s="1"/>
      <c r="N761" s="1"/>
      <c r="O761" s="1"/>
      <c r="P761" s="1"/>
      <c r="Q761" s="1"/>
      <c r="R761" s="126"/>
      <c r="S761" s="1"/>
      <c r="T761" s="61"/>
      <c r="U761" s="1"/>
      <c r="V761" s="1"/>
      <c r="W761" s="1"/>
      <c r="X761" s="1"/>
      <c r="Y761" s="1"/>
      <c r="Z761" s="1"/>
    </row>
    <row r="762" ht="14.25" customHeight="1">
      <c r="A762" s="61"/>
      <c r="B762" s="1"/>
      <c r="C762" s="1"/>
      <c r="D762" s="21"/>
      <c r="E762" s="1"/>
      <c r="F762" s="1"/>
      <c r="G762" s="1"/>
      <c r="H762" s="1"/>
      <c r="I762" s="1"/>
      <c r="J762" s="1"/>
      <c r="K762" s="1"/>
      <c r="L762" s="1"/>
      <c r="M762" s="1"/>
      <c r="N762" s="1"/>
      <c r="O762" s="1"/>
      <c r="P762" s="1"/>
      <c r="Q762" s="1"/>
      <c r="R762" s="126"/>
      <c r="S762" s="1"/>
      <c r="T762" s="61"/>
      <c r="U762" s="1"/>
      <c r="V762" s="1"/>
      <c r="W762" s="1"/>
      <c r="X762" s="1"/>
      <c r="Y762" s="1"/>
      <c r="Z762" s="1"/>
    </row>
    <row r="763" ht="14.25" customHeight="1">
      <c r="A763" s="61"/>
      <c r="B763" s="1"/>
      <c r="C763" s="1"/>
      <c r="D763" s="21"/>
      <c r="E763" s="1"/>
      <c r="F763" s="1"/>
      <c r="G763" s="1"/>
      <c r="H763" s="1"/>
      <c r="I763" s="1"/>
      <c r="J763" s="1"/>
      <c r="K763" s="1"/>
      <c r="L763" s="1"/>
      <c r="M763" s="1"/>
      <c r="N763" s="1"/>
      <c r="O763" s="1"/>
      <c r="P763" s="1"/>
      <c r="Q763" s="1"/>
      <c r="R763" s="126"/>
      <c r="S763" s="1"/>
      <c r="T763" s="61"/>
      <c r="U763" s="1"/>
      <c r="V763" s="1"/>
      <c r="W763" s="1"/>
      <c r="X763" s="1"/>
      <c r="Y763" s="1"/>
      <c r="Z763" s="1"/>
    </row>
    <row r="764" ht="14.25" customHeight="1">
      <c r="A764" s="61"/>
      <c r="B764" s="1"/>
      <c r="C764" s="1"/>
      <c r="D764" s="21"/>
      <c r="E764" s="1"/>
      <c r="F764" s="1"/>
      <c r="G764" s="1"/>
      <c r="H764" s="1"/>
      <c r="I764" s="1"/>
      <c r="J764" s="1"/>
      <c r="K764" s="1"/>
      <c r="L764" s="1"/>
      <c r="M764" s="1"/>
      <c r="N764" s="1"/>
      <c r="O764" s="1"/>
      <c r="P764" s="1"/>
      <c r="Q764" s="1"/>
      <c r="R764" s="126"/>
      <c r="S764" s="1"/>
      <c r="T764" s="61"/>
      <c r="U764" s="1"/>
      <c r="V764" s="1"/>
      <c r="W764" s="1"/>
      <c r="X764" s="1"/>
      <c r="Y764" s="1"/>
      <c r="Z764" s="1"/>
    </row>
    <row r="765" ht="14.25" customHeight="1">
      <c r="A765" s="61"/>
      <c r="B765" s="1"/>
      <c r="C765" s="1"/>
      <c r="D765" s="21"/>
      <c r="E765" s="1"/>
      <c r="F765" s="1"/>
      <c r="G765" s="1"/>
      <c r="H765" s="1"/>
      <c r="I765" s="1"/>
      <c r="J765" s="1"/>
      <c r="K765" s="1"/>
      <c r="L765" s="1"/>
      <c r="M765" s="1"/>
      <c r="N765" s="1"/>
      <c r="O765" s="1"/>
      <c r="P765" s="1"/>
      <c r="Q765" s="1"/>
      <c r="R765" s="126"/>
      <c r="S765" s="1"/>
      <c r="T765" s="61"/>
      <c r="U765" s="1"/>
      <c r="V765" s="1"/>
      <c r="W765" s="1"/>
      <c r="X765" s="1"/>
      <c r="Y765" s="1"/>
      <c r="Z765" s="1"/>
    </row>
    <row r="766" ht="14.25" customHeight="1">
      <c r="A766" s="61"/>
      <c r="B766" s="1"/>
      <c r="C766" s="1"/>
      <c r="D766" s="21"/>
      <c r="E766" s="1"/>
      <c r="F766" s="1"/>
      <c r="G766" s="1"/>
      <c r="H766" s="1"/>
      <c r="I766" s="1"/>
      <c r="J766" s="1"/>
      <c r="K766" s="1"/>
      <c r="L766" s="1"/>
      <c r="M766" s="1"/>
      <c r="N766" s="1"/>
      <c r="O766" s="1"/>
      <c r="P766" s="1"/>
      <c r="Q766" s="1"/>
      <c r="R766" s="126"/>
      <c r="S766" s="1"/>
      <c r="T766" s="61"/>
      <c r="U766" s="1"/>
      <c r="V766" s="1"/>
      <c r="W766" s="1"/>
      <c r="X766" s="1"/>
      <c r="Y766" s="1"/>
      <c r="Z766" s="1"/>
    </row>
    <row r="767" ht="14.25" customHeight="1">
      <c r="A767" s="61"/>
      <c r="B767" s="1"/>
      <c r="C767" s="1"/>
      <c r="D767" s="21"/>
      <c r="E767" s="1"/>
      <c r="F767" s="1"/>
      <c r="G767" s="1"/>
      <c r="H767" s="1"/>
      <c r="I767" s="1"/>
      <c r="J767" s="1"/>
      <c r="K767" s="1"/>
      <c r="L767" s="1"/>
      <c r="M767" s="1"/>
      <c r="N767" s="1"/>
      <c r="O767" s="1"/>
      <c r="P767" s="1"/>
      <c r="Q767" s="1"/>
      <c r="R767" s="126"/>
      <c r="S767" s="1"/>
      <c r="T767" s="61"/>
      <c r="U767" s="1"/>
      <c r="V767" s="1"/>
      <c r="W767" s="1"/>
      <c r="X767" s="1"/>
      <c r="Y767" s="1"/>
      <c r="Z767" s="1"/>
    </row>
    <row r="768" ht="14.25" customHeight="1">
      <c r="A768" s="61"/>
      <c r="B768" s="1"/>
      <c r="C768" s="1"/>
      <c r="D768" s="21"/>
      <c r="E768" s="1"/>
      <c r="F768" s="1"/>
      <c r="G768" s="1"/>
      <c r="H768" s="1"/>
      <c r="I768" s="1"/>
      <c r="J768" s="1"/>
      <c r="K768" s="1"/>
      <c r="L768" s="1"/>
      <c r="M768" s="1"/>
      <c r="N768" s="1"/>
      <c r="O768" s="1"/>
      <c r="P768" s="1"/>
      <c r="Q768" s="1"/>
      <c r="R768" s="126"/>
      <c r="S768" s="1"/>
      <c r="T768" s="61"/>
      <c r="U768" s="1"/>
      <c r="V768" s="1"/>
      <c r="W768" s="1"/>
      <c r="X768" s="1"/>
      <c r="Y768" s="1"/>
      <c r="Z768" s="1"/>
    </row>
    <row r="769" ht="14.25" customHeight="1">
      <c r="A769" s="61"/>
      <c r="B769" s="1"/>
      <c r="C769" s="1"/>
      <c r="D769" s="21"/>
      <c r="E769" s="1"/>
      <c r="F769" s="1"/>
      <c r="G769" s="1"/>
      <c r="H769" s="1"/>
      <c r="I769" s="1"/>
      <c r="J769" s="1"/>
      <c r="K769" s="1"/>
      <c r="L769" s="1"/>
      <c r="M769" s="1"/>
      <c r="N769" s="1"/>
      <c r="O769" s="1"/>
      <c r="P769" s="1"/>
      <c r="Q769" s="1"/>
      <c r="R769" s="126"/>
      <c r="S769" s="1"/>
      <c r="T769" s="61"/>
      <c r="U769" s="1"/>
      <c r="V769" s="1"/>
      <c r="W769" s="1"/>
      <c r="X769" s="1"/>
      <c r="Y769" s="1"/>
      <c r="Z769" s="1"/>
    </row>
    <row r="770" ht="14.25" customHeight="1">
      <c r="A770" s="61"/>
      <c r="B770" s="1"/>
      <c r="C770" s="1"/>
      <c r="D770" s="21"/>
      <c r="E770" s="1"/>
      <c r="F770" s="1"/>
      <c r="G770" s="1"/>
      <c r="H770" s="1"/>
      <c r="I770" s="1"/>
      <c r="J770" s="1"/>
      <c r="K770" s="1"/>
      <c r="L770" s="1"/>
      <c r="M770" s="1"/>
      <c r="N770" s="1"/>
      <c r="O770" s="1"/>
      <c r="P770" s="1"/>
      <c r="Q770" s="1"/>
      <c r="R770" s="126"/>
      <c r="S770" s="1"/>
      <c r="T770" s="61"/>
      <c r="U770" s="1"/>
      <c r="V770" s="1"/>
      <c r="W770" s="1"/>
      <c r="X770" s="1"/>
      <c r="Y770" s="1"/>
      <c r="Z770" s="1"/>
    </row>
    <row r="771" ht="14.25" customHeight="1">
      <c r="A771" s="61"/>
      <c r="B771" s="1"/>
      <c r="C771" s="1"/>
      <c r="D771" s="21"/>
      <c r="E771" s="1"/>
      <c r="F771" s="1"/>
      <c r="G771" s="1"/>
      <c r="H771" s="1"/>
      <c r="I771" s="1"/>
      <c r="J771" s="1"/>
      <c r="K771" s="1"/>
      <c r="L771" s="1"/>
      <c r="M771" s="1"/>
      <c r="N771" s="1"/>
      <c r="O771" s="1"/>
      <c r="P771" s="1"/>
      <c r="Q771" s="1"/>
      <c r="R771" s="126"/>
      <c r="S771" s="1"/>
      <c r="T771" s="61"/>
      <c r="U771" s="1"/>
      <c r="V771" s="1"/>
      <c r="W771" s="1"/>
      <c r="X771" s="1"/>
      <c r="Y771" s="1"/>
      <c r="Z771" s="1"/>
    </row>
    <row r="772" ht="14.25" customHeight="1">
      <c r="A772" s="61"/>
      <c r="B772" s="1"/>
      <c r="C772" s="1"/>
      <c r="D772" s="21"/>
      <c r="E772" s="1"/>
      <c r="F772" s="1"/>
      <c r="G772" s="1"/>
      <c r="H772" s="1"/>
      <c r="I772" s="1"/>
      <c r="J772" s="1"/>
      <c r="K772" s="1"/>
      <c r="L772" s="1"/>
      <c r="M772" s="1"/>
      <c r="N772" s="1"/>
      <c r="O772" s="1"/>
      <c r="P772" s="1"/>
      <c r="Q772" s="1"/>
      <c r="R772" s="126"/>
      <c r="S772" s="1"/>
      <c r="T772" s="61"/>
      <c r="U772" s="1"/>
      <c r="V772" s="1"/>
      <c r="W772" s="1"/>
      <c r="X772" s="1"/>
      <c r="Y772" s="1"/>
      <c r="Z772" s="1"/>
    </row>
    <row r="773" ht="14.25" customHeight="1">
      <c r="A773" s="61"/>
      <c r="B773" s="1"/>
      <c r="C773" s="1"/>
      <c r="D773" s="21"/>
      <c r="E773" s="1"/>
      <c r="F773" s="1"/>
      <c r="G773" s="1"/>
      <c r="H773" s="1"/>
      <c r="I773" s="1"/>
      <c r="J773" s="1"/>
      <c r="K773" s="1"/>
      <c r="L773" s="1"/>
      <c r="M773" s="1"/>
      <c r="N773" s="1"/>
      <c r="O773" s="1"/>
      <c r="P773" s="1"/>
      <c r="Q773" s="1"/>
      <c r="R773" s="126"/>
      <c r="S773" s="1"/>
      <c r="T773" s="61"/>
      <c r="U773" s="1"/>
      <c r="V773" s="1"/>
      <c r="W773" s="1"/>
      <c r="X773" s="1"/>
      <c r="Y773" s="1"/>
      <c r="Z773" s="1"/>
    </row>
    <row r="774" ht="14.25" customHeight="1">
      <c r="A774" s="61"/>
      <c r="B774" s="1"/>
      <c r="C774" s="1"/>
      <c r="D774" s="21"/>
      <c r="E774" s="1"/>
      <c r="F774" s="1"/>
      <c r="G774" s="1"/>
      <c r="H774" s="1"/>
      <c r="I774" s="1"/>
      <c r="J774" s="1"/>
      <c r="K774" s="1"/>
      <c r="L774" s="1"/>
      <c r="M774" s="1"/>
      <c r="N774" s="1"/>
      <c r="O774" s="1"/>
      <c r="P774" s="1"/>
      <c r="Q774" s="1"/>
      <c r="R774" s="126"/>
      <c r="S774" s="1"/>
      <c r="T774" s="61"/>
      <c r="U774" s="1"/>
      <c r="V774" s="1"/>
      <c r="W774" s="1"/>
      <c r="X774" s="1"/>
      <c r="Y774" s="1"/>
      <c r="Z774" s="1"/>
    </row>
    <row r="775" ht="14.25" customHeight="1">
      <c r="A775" s="61"/>
      <c r="B775" s="1"/>
      <c r="C775" s="1"/>
      <c r="D775" s="21"/>
      <c r="E775" s="1"/>
      <c r="F775" s="1"/>
      <c r="G775" s="1"/>
      <c r="H775" s="1"/>
      <c r="I775" s="1"/>
      <c r="J775" s="1"/>
      <c r="K775" s="1"/>
      <c r="L775" s="1"/>
      <c r="M775" s="1"/>
      <c r="N775" s="1"/>
      <c r="O775" s="1"/>
      <c r="P775" s="1"/>
      <c r="Q775" s="1"/>
      <c r="R775" s="126"/>
      <c r="S775" s="1"/>
      <c r="T775" s="61"/>
      <c r="U775" s="1"/>
      <c r="V775" s="1"/>
      <c r="W775" s="1"/>
      <c r="X775" s="1"/>
      <c r="Y775" s="1"/>
      <c r="Z775" s="1"/>
    </row>
    <row r="776" ht="14.25" customHeight="1">
      <c r="A776" s="61"/>
      <c r="B776" s="1"/>
      <c r="C776" s="1"/>
      <c r="D776" s="21"/>
      <c r="E776" s="1"/>
      <c r="F776" s="1"/>
      <c r="G776" s="1"/>
      <c r="H776" s="1"/>
      <c r="I776" s="1"/>
      <c r="J776" s="1"/>
      <c r="K776" s="1"/>
      <c r="L776" s="1"/>
      <c r="M776" s="1"/>
      <c r="N776" s="1"/>
      <c r="O776" s="1"/>
      <c r="P776" s="1"/>
      <c r="Q776" s="1"/>
      <c r="R776" s="126"/>
      <c r="S776" s="1"/>
      <c r="T776" s="61"/>
      <c r="U776" s="1"/>
      <c r="V776" s="1"/>
      <c r="W776" s="1"/>
      <c r="X776" s="1"/>
      <c r="Y776" s="1"/>
      <c r="Z776" s="1"/>
    </row>
    <row r="777" ht="14.25" customHeight="1">
      <c r="A777" s="61"/>
      <c r="B777" s="1"/>
      <c r="C777" s="1"/>
      <c r="D777" s="21"/>
      <c r="E777" s="1"/>
      <c r="F777" s="1"/>
      <c r="G777" s="1"/>
      <c r="H777" s="1"/>
      <c r="I777" s="1"/>
      <c r="J777" s="1"/>
      <c r="K777" s="1"/>
      <c r="L777" s="1"/>
      <c r="M777" s="1"/>
      <c r="N777" s="1"/>
      <c r="O777" s="1"/>
      <c r="P777" s="1"/>
      <c r="Q777" s="1"/>
      <c r="R777" s="126"/>
      <c r="S777" s="1"/>
      <c r="T777" s="61"/>
      <c r="U777" s="1"/>
      <c r="V777" s="1"/>
      <c r="W777" s="1"/>
      <c r="X777" s="1"/>
      <c r="Y777" s="1"/>
      <c r="Z777" s="1"/>
    </row>
    <row r="778" ht="14.25" customHeight="1">
      <c r="A778" s="61"/>
      <c r="B778" s="1"/>
      <c r="C778" s="1"/>
      <c r="D778" s="21"/>
      <c r="E778" s="1"/>
      <c r="F778" s="1"/>
      <c r="G778" s="1"/>
      <c r="H778" s="1"/>
      <c r="I778" s="1"/>
      <c r="J778" s="1"/>
      <c r="K778" s="1"/>
      <c r="L778" s="1"/>
      <c r="M778" s="1"/>
      <c r="N778" s="1"/>
      <c r="O778" s="1"/>
      <c r="P778" s="1"/>
      <c r="Q778" s="1"/>
      <c r="R778" s="126"/>
      <c r="S778" s="1"/>
      <c r="T778" s="61"/>
      <c r="U778" s="1"/>
      <c r="V778" s="1"/>
      <c r="W778" s="1"/>
      <c r="X778" s="1"/>
      <c r="Y778" s="1"/>
      <c r="Z778" s="1"/>
    </row>
    <row r="779" ht="14.25" customHeight="1">
      <c r="A779" s="61"/>
      <c r="B779" s="1"/>
      <c r="C779" s="1"/>
      <c r="D779" s="21"/>
      <c r="E779" s="1"/>
      <c r="F779" s="1"/>
      <c r="G779" s="1"/>
      <c r="H779" s="1"/>
      <c r="I779" s="1"/>
      <c r="J779" s="1"/>
      <c r="K779" s="1"/>
      <c r="L779" s="1"/>
      <c r="M779" s="1"/>
      <c r="N779" s="1"/>
      <c r="O779" s="1"/>
      <c r="P779" s="1"/>
      <c r="Q779" s="1"/>
      <c r="R779" s="126"/>
      <c r="S779" s="1"/>
      <c r="T779" s="61"/>
      <c r="U779" s="1"/>
      <c r="V779" s="1"/>
      <c r="W779" s="1"/>
      <c r="X779" s="1"/>
      <c r="Y779" s="1"/>
      <c r="Z779" s="1"/>
    </row>
    <row r="780" ht="14.25" customHeight="1">
      <c r="A780" s="61"/>
      <c r="B780" s="1"/>
      <c r="C780" s="1"/>
      <c r="D780" s="21"/>
      <c r="E780" s="1"/>
      <c r="F780" s="1"/>
      <c r="G780" s="1"/>
      <c r="H780" s="1"/>
      <c r="I780" s="1"/>
      <c r="J780" s="1"/>
      <c r="K780" s="1"/>
      <c r="L780" s="1"/>
      <c r="M780" s="1"/>
      <c r="N780" s="1"/>
      <c r="O780" s="1"/>
      <c r="P780" s="1"/>
      <c r="Q780" s="1"/>
      <c r="R780" s="126"/>
      <c r="S780" s="1"/>
      <c r="T780" s="61"/>
      <c r="U780" s="1"/>
      <c r="V780" s="1"/>
      <c r="W780" s="1"/>
      <c r="X780" s="1"/>
      <c r="Y780" s="1"/>
      <c r="Z780" s="1"/>
    </row>
    <row r="781" ht="14.25" customHeight="1">
      <c r="A781" s="61"/>
      <c r="B781" s="1"/>
      <c r="C781" s="1"/>
      <c r="D781" s="21"/>
      <c r="E781" s="1"/>
      <c r="F781" s="1"/>
      <c r="G781" s="1"/>
      <c r="H781" s="1"/>
      <c r="I781" s="1"/>
      <c r="J781" s="1"/>
      <c r="K781" s="1"/>
      <c r="L781" s="1"/>
      <c r="M781" s="1"/>
      <c r="N781" s="1"/>
      <c r="O781" s="1"/>
      <c r="P781" s="1"/>
      <c r="Q781" s="1"/>
      <c r="R781" s="126"/>
      <c r="S781" s="1"/>
      <c r="T781" s="61"/>
      <c r="U781" s="1"/>
      <c r="V781" s="1"/>
      <c r="W781" s="1"/>
      <c r="X781" s="1"/>
      <c r="Y781" s="1"/>
      <c r="Z781" s="1"/>
    </row>
    <row r="782" ht="14.25" customHeight="1">
      <c r="A782" s="61"/>
      <c r="B782" s="1"/>
      <c r="C782" s="1"/>
      <c r="D782" s="21"/>
      <c r="E782" s="1"/>
      <c r="F782" s="1"/>
      <c r="G782" s="1"/>
      <c r="H782" s="1"/>
      <c r="I782" s="1"/>
      <c r="J782" s="1"/>
      <c r="K782" s="1"/>
      <c r="L782" s="1"/>
      <c r="M782" s="1"/>
      <c r="N782" s="1"/>
      <c r="O782" s="1"/>
      <c r="P782" s="1"/>
      <c r="Q782" s="1"/>
      <c r="R782" s="126"/>
      <c r="S782" s="1"/>
      <c r="T782" s="61"/>
      <c r="U782" s="1"/>
      <c r="V782" s="1"/>
      <c r="W782" s="1"/>
      <c r="X782" s="1"/>
      <c r="Y782" s="1"/>
      <c r="Z782" s="1"/>
    </row>
    <row r="783" ht="14.25" customHeight="1">
      <c r="A783" s="61"/>
      <c r="B783" s="1"/>
      <c r="C783" s="1"/>
      <c r="D783" s="21"/>
      <c r="E783" s="1"/>
      <c r="F783" s="1"/>
      <c r="G783" s="1"/>
      <c r="H783" s="1"/>
      <c r="I783" s="1"/>
      <c r="J783" s="1"/>
      <c r="K783" s="1"/>
      <c r="L783" s="1"/>
      <c r="M783" s="1"/>
      <c r="N783" s="1"/>
      <c r="O783" s="1"/>
      <c r="P783" s="1"/>
      <c r="Q783" s="1"/>
      <c r="R783" s="126"/>
      <c r="S783" s="1"/>
      <c r="T783" s="61"/>
      <c r="U783" s="1"/>
      <c r="V783" s="1"/>
      <c r="W783" s="1"/>
      <c r="X783" s="1"/>
      <c r="Y783" s="1"/>
      <c r="Z783" s="1"/>
    </row>
    <row r="784" ht="14.25" customHeight="1">
      <c r="A784" s="61"/>
      <c r="B784" s="1"/>
      <c r="C784" s="1"/>
      <c r="D784" s="21"/>
      <c r="E784" s="1"/>
      <c r="F784" s="1"/>
      <c r="G784" s="1"/>
      <c r="H784" s="1"/>
      <c r="I784" s="1"/>
      <c r="J784" s="1"/>
      <c r="K784" s="1"/>
      <c r="L784" s="1"/>
      <c r="M784" s="1"/>
      <c r="N784" s="1"/>
      <c r="O784" s="1"/>
      <c r="P784" s="1"/>
      <c r="Q784" s="1"/>
      <c r="R784" s="126"/>
      <c r="S784" s="1"/>
      <c r="T784" s="61"/>
      <c r="U784" s="1"/>
      <c r="V784" s="1"/>
      <c r="W784" s="1"/>
      <c r="X784" s="1"/>
      <c r="Y784" s="1"/>
      <c r="Z784" s="1"/>
    </row>
    <row r="785" ht="14.25" customHeight="1">
      <c r="A785" s="61"/>
      <c r="B785" s="1"/>
      <c r="C785" s="1"/>
      <c r="D785" s="21"/>
      <c r="E785" s="1"/>
      <c r="F785" s="1"/>
      <c r="G785" s="1"/>
      <c r="H785" s="1"/>
      <c r="I785" s="1"/>
      <c r="J785" s="1"/>
      <c r="K785" s="1"/>
      <c r="L785" s="1"/>
      <c r="M785" s="1"/>
      <c r="N785" s="1"/>
      <c r="O785" s="1"/>
      <c r="P785" s="1"/>
      <c r="Q785" s="1"/>
      <c r="R785" s="126"/>
      <c r="S785" s="1"/>
      <c r="T785" s="61"/>
      <c r="U785" s="1"/>
      <c r="V785" s="1"/>
      <c r="W785" s="1"/>
      <c r="X785" s="1"/>
      <c r="Y785" s="1"/>
      <c r="Z785" s="1"/>
    </row>
    <row r="786" ht="14.25" customHeight="1">
      <c r="A786" s="61"/>
      <c r="B786" s="1"/>
      <c r="C786" s="1"/>
      <c r="D786" s="21"/>
      <c r="E786" s="1"/>
      <c r="F786" s="1"/>
      <c r="G786" s="1"/>
      <c r="H786" s="1"/>
      <c r="I786" s="1"/>
      <c r="J786" s="1"/>
      <c r="K786" s="1"/>
      <c r="L786" s="1"/>
      <c r="M786" s="1"/>
      <c r="N786" s="1"/>
      <c r="O786" s="1"/>
      <c r="P786" s="1"/>
      <c r="Q786" s="1"/>
      <c r="R786" s="126"/>
      <c r="S786" s="1"/>
      <c r="T786" s="61"/>
      <c r="U786" s="1"/>
      <c r="V786" s="1"/>
      <c r="W786" s="1"/>
      <c r="X786" s="1"/>
      <c r="Y786" s="1"/>
      <c r="Z786" s="1"/>
    </row>
    <row r="787" ht="14.25" customHeight="1">
      <c r="A787" s="61"/>
      <c r="B787" s="1"/>
      <c r="C787" s="1"/>
      <c r="D787" s="21"/>
      <c r="E787" s="1"/>
      <c r="F787" s="1"/>
      <c r="G787" s="1"/>
      <c r="H787" s="1"/>
      <c r="I787" s="1"/>
      <c r="J787" s="1"/>
      <c r="K787" s="1"/>
      <c r="L787" s="1"/>
      <c r="M787" s="1"/>
      <c r="N787" s="1"/>
      <c r="O787" s="1"/>
      <c r="P787" s="1"/>
      <c r="Q787" s="1"/>
      <c r="R787" s="126"/>
      <c r="S787" s="1"/>
      <c r="T787" s="61"/>
      <c r="U787" s="1"/>
      <c r="V787" s="1"/>
      <c r="W787" s="1"/>
      <c r="X787" s="1"/>
      <c r="Y787" s="1"/>
      <c r="Z787" s="1"/>
    </row>
    <row r="788" ht="14.25" customHeight="1">
      <c r="A788" s="61"/>
      <c r="B788" s="1"/>
      <c r="C788" s="1"/>
      <c r="D788" s="21"/>
      <c r="E788" s="1"/>
      <c r="F788" s="1"/>
      <c r="G788" s="1"/>
      <c r="H788" s="1"/>
      <c r="I788" s="1"/>
      <c r="J788" s="1"/>
      <c r="K788" s="1"/>
      <c r="L788" s="1"/>
      <c r="M788" s="1"/>
      <c r="N788" s="1"/>
      <c r="O788" s="1"/>
      <c r="P788" s="1"/>
      <c r="Q788" s="1"/>
      <c r="R788" s="126"/>
      <c r="S788" s="1"/>
      <c r="T788" s="61"/>
      <c r="U788" s="1"/>
      <c r="V788" s="1"/>
      <c r="W788" s="1"/>
      <c r="X788" s="1"/>
      <c r="Y788" s="1"/>
      <c r="Z788" s="1"/>
    </row>
    <row r="789" ht="14.25" customHeight="1">
      <c r="A789" s="61"/>
      <c r="B789" s="1"/>
      <c r="C789" s="1"/>
      <c r="D789" s="21"/>
      <c r="E789" s="1"/>
      <c r="F789" s="1"/>
      <c r="G789" s="1"/>
      <c r="H789" s="1"/>
      <c r="I789" s="1"/>
      <c r="J789" s="1"/>
      <c r="K789" s="1"/>
      <c r="L789" s="1"/>
      <c r="M789" s="1"/>
      <c r="N789" s="1"/>
      <c r="O789" s="1"/>
      <c r="P789" s="1"/>
      <c r="Q789" s="1"/>
      <c r="R789" s="126"/>
      <c r="S789" s="1"/>
      <c r="T789" s="61"/>
      <c r="U789" s="1"/>
      <c r="V789" s="1"/>
      <c r="W789" s="1"/>
      <c r="X789" s="1"/>
      <c r="Y789" s="1"/>
      <c r="Z789" s="1"/>
    </row>
    <row r="790" ht="14.25" customHeight="1">
      <c r="A790" s="61"/>
      <c r="B790" s="1"/>
      <c r="C790" s="1"/>
      <c r="D790" s="21"/>
      <c r="E790" s="1"/>
      <c r="F790" s="1"/>
      <c r="G790" s="1"/>
      <c r="H790" s="1"/>
      <c r="I790" s="1"/>
      <c r="J790" s="1"/>
      <c r="K790" s="1"/>
      <c r="L790" s="1"/>
      <c r="M790" s="1"/>
      <c r="N790" s="1"/>
      <c r="O790" s="1"/>
      <c r="P790" s="1"/>
      <c r="Q790" s="1"/>
      <c r="R790" s="126"/>
      <c r="S790" s="1"/>
      <c r="T790" s="61"/>
      <c r="U790" s="1"/>
      <c r="V790" s="1"/>
      <c r="W790" s="1"/>
      <c r="X790" s="1"/>
      <c r="Y790" s="1"/>
      <c r="Z790" s="1"/>
    </row>
    <row r="791" ht="14.25" customHeight="1">
      <c r="A791" s="61"/>
      <c r="B791" s="1"/>
      <c r="C791" s="1"/>
      <c r="D791" s="21"/>
      <c r="E791" s="1"/>
      <c r="F791" s="1"/>
      <c r="G791" s="1"/>
      <c r="H791" s="1"/>
      <c r="I791" s="1"/>
      <c r="J791" s="1"/>
      <c r="K791" s="1"/>
      <c r="L791" s="1"/>
      <c r="M791" s="1"/>
      <c r="N791" s="1"/>
      <c r="O791" s="1"/>
      <c r="P791" s="1"/>
      <c r="Q791" s="1"/>
      <c r="R791" s="126"/>
      <c r="S791" s="1"/>
      <c r="T791" s="61"/>
      <c r="U791" s="1"/>
      <c r="V791" s="1"/>
      <c r="W791" s="1"/>
      <c r="X791" s="1"/>
      <c r="Y791" s="1"/>
      <c r="Z791" s="1"/>
    </row>
    <row r="792" ht="14.25" customHeight="1">
      <c r="A792" s="61"/>
      <c r="B792" s="1"/>
      <c r="C792" s="1"/>
      <c r="D792" s="21"/>
      <c r="E792" s="1"/>
      <c r="F792" s="1"/>
      <c r="G792" s="1"/>
      <c r="H792" s="1"/>
      <c r="I792" s="1"/>
      <c r="J792" s="1"/>
      <c r="K792" s="1"/>
      <c r="L792" s="1"/>
      <c r="M792" s="1"/>
      <c r="N792" s="1"/>
      <c r="O792" s="1"/>
      <c r="P792" s="1"/>
      <c r="Q792" s="1"/>
      <c r="R792" s="126"/>
      <c r="S792" s="1"/>
      <c r="T792" s="61"/>
      <c r="U792" s="1"/>
      <c r="V792" s="1"/>
      <c r="W792" s="1"/>
      <c r="X792" s="1"/>
      <c r="Y792" s="1"/>
      <c r="Z792" s="1"/>
    </row>
    <row r="793" ht="14.25" customHeight="1">
      <c r="A793" s="61"/>
      <c r="B793" s="1"/>
      <c r="C793" s="1"/>
      <c r="D793" s="21"/>
      <c r="E793" s="1"/>
      <c r="F793" s="1"/>
      <c r="G793" s="1"/>
      <c r="H793" s="1"/>
      <c r="I793" s="1"/>
      <c r="J793" s="1"/>
      <c r="K793" s="1"/>
      <c r="L793" s="1"/>
      <c r="M793" s="1"/>
      <c r="N793" s="1"/>
      <c r="O793" s="1"/>
      <c r="P793" s="1"/>
      <c r="Q793" s="1"/>
      <c r="R793" s="126"/>
      <c r="S793" s="1"/>
      <c r="T793" s="61"/>
      <c r="U793" s="1"/>
      <c r="V793" s="1"/>
      <c r="W793" s="1"/>
      <c r="X793" s="1"/>
      <c r="Y793" s="1"/>
      <c r="Z793" s="1"/>
    </row>
    <row r="794" ht="14.25" customHeight="1">
      <c r="A794" s="61"/>
      <c r="B794" s="1"/>
      <c r="C794" s="1"/>
      <c r="D794" s="21"/>
      <c r="E794" s="1"/>
      <c r="F794" s="1"/>
      <c r="G794" s="1"/>
      <c r="H794" s="1"/>
      <c r="I794" s="1"/>
      <c r="J794" s="1"/>
      <c r="K794" s="1"/>
      <c r="L794" s="1"/>
      <c r="M794" s="1"/>
      <c r="N794" s="1"/>
      <c r="O794" s="1"/>
      <c r="P794" s="1"/>
      <c r="Q794" s="1"/>
      <c r="R794" s="126"/>
      <c r="S794" s="1"/>
      <c r="T794" s="61"/>
      <c r="U794" s="1"/>
      <c r="V794" s="1"/>
      <c r="W794" s="1"/>
      <c r="X794" s="1"/>
      <c r="Y794" s="1"/>
      <c r="Z794" s="1"/>
    </row>
    <row r="795" ht="14.25" customHeight="1">
      <c r="A795" s="61"/>
      <c r="B795" s="1"/>
      <c r="C795" s="1"/>
      <c r="D795" s="21"/>
      <c r="E795" s="1"/>
      <c r="F795" s="1"/>
      <c r="G795" s="1"/>
      <c r="H795" s="1"/>
      <c r="I795" s="1"/>
      <c r="J795" s="1"/>
      <c r="K795" s="1"/>
      <c r="L795" s="1"/>
      <c r="M795" s="1"/>
      <c r="N795" s="1"/>
      <c r="O795" s="1"/>
      <c r="P795" s="1"/>
      <c r="Q795" s="1"/>
      <c r="R795" s="126"/>
      <c r="S795" s="1"/>
      <c r="T795" s="61"/>
      <c r="U795" s="1"/>
      <c r="V795" s="1"/>
      <c r="W795" s="1"/>
      <c r="X795" s="1"/>
      <c r="Y795" s="1"/>
      <c r="Z795" s="1"/>
    </row>
    <row r="796" ht="14.25" customHeight="1">
      <c r="A796" s="61"/>
      <c r="B796" s="1"/>
      <c r="C796" s="1"/>
      <c r="D796" s="21"/>
      <c r="E796" s="1"/>
      <c r="F796" s="1"/>
      <c r="G796" s="1"/>
      <c r="H796" s="1"/>
      <c r="I796" s="1"/>
      <c r="J796" s="1"/>
      <c r="K796" s="1"/>
      <c r="L796" s="1"/>
      <c r="M796" s="1"/>
      <c r="N796" s="1"/>
      <c r="O796" s="1"/>
      <c r="P796" s="1"/>
      <c r="Q796" s="1"/>
      <c r="R796" s="126"/>
      <c r="S796" s="1"/>
      <c r="T796" s="61"/>
      <c r="U796" s="1"/>
      <c r="V796" s="1"/>
      <c r="W796" s="1"/>
      <c r="X796" s="1"/>
      <c r="Y796" s="1"/>
      <c r="Z796" s="1"/>
    </row>
    <row r="797" ht="14.25" customHeight="1">
      <c r="A797" s="61"/>
      <c r="B797" s="1"/>
      <c r="C797" s="1"/>
      <c r="D797" s="21"/>
      <c r="E797" s="1"/>
      <c r="F797" s="1"/>
      <c r="G797" s="1"/>
      <c r="H797" s="1"/>
      <c r="I797" s="1"/>
      <c r="J797" s="1"/>
      <c r="K797" s="1"/>
      <c r="L797" s="1"/>
      <c r="M797" s="1"/>
      <c r="N797" s="1"/>
      <c r="O797" s="1"/>
      <c r="P797" s="1"/>
      <c r="Q797" s="1"/>
      <c r="R797" s="126"/>
      <c r="S797" s="1"/>
      <c r="T797" s="61"/>
      <c r="U797" s="1"/>
      <c r="V797" s="1"/>
      <c r="W797" s="1"/>
      <c r="X797" s="1"/>
      <c r="Y797" s="1"/>
      <c r="Z797" s="1"/>
    </row>
    <row r="798" ht="14.25" customHeight="1">
      <c r="A798" s="61"/>
      <c r="B798" s="1"/>
      <c r="C798" s="1"/>
      <c r="D798" s="21"/>
      <c r="E798" s="1"/>
      <c r="F798" s="1"/>
      <c r="G798" s="1"/>
      <c r="H798" s="1"/>
      <c r="I798" s="1"/>
      <c r="J798" s="1"/>
      <c r="K798" s="1"/>
      <c r="L798" s="1"/>
      <c r="M798" s="1"/>
      <c r="N798" s="1"/>
      <c r="O798" s="1"/>
      <c r="P798" s="1"/>
      <c r="Q798" s="1"/>
      <c r="R798" s="126"/>
      <c r="S798" s="1"/>
      <c r="T798" s="61"/>
      <c r="U798" s="1"/>
      <c r="V798" s="1"/>
      <c r="W798" s="1"/>
      <c r="X798" s="1"/>
      <c r="Y798" s="1"/>
      <c r="Z798" s="1"/>
    </row>
    <row r="799" ht="14.25" customHeight="1">
      <c r="A799" s="61"/>
      <c r="B799" s="1"/>
      <c r="C799" s="1"/>
      <c r="D799" s="21"/>
      <c r="E799" s="1"/>
      <c r="F799" s="1"/>
      <c r="G799" s="1"/>
      <c r="H799" s="1"/>
      <c r="I799" s="1"/>
      <c r="J799" s="1"/>
      <c r="K799" s="1"/>
      <c r="L799" s="1"/>
      <c r="M799" s="1"/>
      <c r="N799" s="1"/>
      <c r="O799" s="1"/>
      <c r="P799" s="1"/>
      <c r="Q799" s="1"/>
      <c r="R799" s="126"/>
      <c r="S799" s="1"/>
      <c r="T799" s="61"/>
      <c r="U799" s="1"/>
      <c r="V799" s="1"/>
      <c r="W799" s="1"/>
      <c r="X799" s="1"/>
      <c r="Y799" s="1"/>
      <c r="Z799" s="1"/>
    </row>
    <row r="800" ht="14.25" customHeight="1">
      <c r="A800" s="61"/>
      <c r="B800" s="1"/>
      <c r="C800" s="1"/>
      <c r="D800" s="21"/>
      <c r="E800" s="1"/>
      <c r="F800" s="1"/>
      <c r="G800" s="1"/>
      <c r="H800" s="1"/>
      <c r="I800" s="1"/>
      <c r="J800" s="1"/>
      <c r="K800" s="1"/>
      <c r="L800" s="1"/>
      <c r="M800" s="1"/>
      <c r="N800" s="1"/>
      <c r="O800" s="1"/>
      <c r="P800" s="1"/>
      <c r="Q800" s="1"/>
      <c r="R800" s="126"/>
      <c r="S800" s="1"/>
      <c r="T800" s="61"/>
      <c r="U800" s="1"/>
      <c r="V800" s="1"/>
      <c r="W800" s="1"/>
      <c r="X800" s="1"/>
      <c r="Y800" s="1"/>
      <c r="Z800" s="1"/>
    </row>
    <row r="801" ht="14.25" customHeight="1">
      <c r="A801" s="61"/>
      <c r="B801" s="1"/>
      <c r="C801" s="1"/>
      <c r="D801" s="21"/>
      <c r="E801" s="1"/>
      <c r="F801" s="1"/>
      <c r="G801" s="1"/>
      <c r="H801" s="1"/>
      <c r="I801" s="1"/>
      <c r="J801" s="1"/>
      <c r="K801" s="1"/>
      <c r="L801" s="1"/>
      <c r="M801" s="1"/>
      <c r="N801" s="1"/>
      <c r="O801" s="1"/>
      <c r="P801" s="1"/>
      <c r="Q801" s="1"/>
      <c r="R801" s="126"/>
      <c r="S801" s="1"/>
      <c r="T801" s="61"/>
      <c r="U801" s="1"/>
      <c r="V801" s="1"/>
      <c r="W801" s="1"/>
      <c r="X801" s="1"/>
      <c r="Y801" s="1"/>
      <c r="Z801" s="1"/>
    </row>
    <row r="802" ht="14.25" customHeight="1">
      <c r="A802" s="61"/>
      <c r="B802" s="1"/>
      <c r="C802" s="1"/>
      <c r="D802" s="21"/>
      <c r="E802" s="1"/>
      <c r="F802" s="1"/>
      <c r="G802" s="1"/>
      <c r="H802" s="1"/>
      <c r="I802" s="1"/>
      <c r="J802" s="1"/>
      <c r="K802" s="1"/>
      <c r="L802" s="1"/>
      <c r="M802" s="1"/>
      <c r="N802" s="1"/>
      <c r="O802" s="1"/>
      <c r="P802" s="1"/>
      <c r="Q802" s="1"/>
      <c r="R802" s="126"/>
      <c r="S802" s="1"/>
      <c r="T802" s="61"/>
      <c r="U802" s="1"/>
      <c r="V802" s="1"/>
      <c r="W802" s="1"/>
      <c r="X802" s="1"/>
      <c r="Y802" s="1"/>
      <c r="Z802" s="1"/>
    </row>
    <row r="803" ht="14.25" customHeight="1">
      <c r="A803" s="61"/>
      <c r="B803" s="1"/>
      <c r="C803" s="1"/>
      <c r="D803" s="21"/>
      <c r="E803" s="1"/>
      <c r="F803" s="1"/>
      <c r="G803" s="1"/>
      <c r="H803" s="1"/>
      <c r="I803" s="1"/>
      <c r="J803" s="1"/>
      <c r="K803" s="1"/>
      <c r="L803" s="1"/>
      <c r="M803" s="1"/>
      <c r="N803" s="1"/>
      <c r="O803" s="1"/>
      <c r="P803" s="1"/>
      <c r="Q803" s="1"/>
      <c r="R803" s="126"/>
      <c r="S803" s="1"/>
      <c r="T803" s="61"/>
      <c r="U803" s="1"/>
      <c r="V803" s="1"/>
      <c r="W803" s="1"/>
      <c r="X803" s="1"/>
      <c r="Y803" s="1"/>
      <c r="Z803" s="1"/>
    </row>
    <row r="804" ht="14.25" customHeight="1">
      <c r="A804" s="61"/>
      <c r="B804" s="1"/>
      <c r="C804" s="1"/>
      <c r="D804" s="21"/>
      <c r="E804" s="1"/>
      <c r="F804" s="1"/>
      <c r="G804" s="1"/>
      <c r="H804" s="1"/>
      <c r="I804" s="1"/>
      <c r="J804" s="1"/>
      <c r="K804" s="1"/>
      <c r="L804" s="1"/>
      <c r="M804" s="1"/>
      <c r="N804" s="1"/>
      <c r="O804" s="1"/>
      <c r="P804" s="1"/>
      <c r="Q804" s="1"/>
      <c r="R804" s="126"/>
      <c r="S804" s="1"/>
      <c r="T804" s="61"/>
      <c r="U804" s="1"/>
      <c r="V804" s="1"/>
      <c r="W804" s="1"/>
      <c r="X804" s="1"/>
      <c r="Y804" s="1"/>
      <c r="Z804" s="1"/>
    </row>
    <row r="805" ht="14.25" customHeight="1">
      <c r="A805" s="61"/>
      <c r="B805" s="1"/>
      <c r="C805" s="1"/>
      <c r="D805" s="21"/>
      <c r="E805" s="1"/>
      <c r="F805" s="1"/>
      <c r="G805" s="1"/>
      <c r="H805" s="1"/>
      <c r="I805" s="1"/>
      <c r="J805" s="1"/>
      <c r="K805" s="1"/>
      <c r="L805" s="1"/>
      <c r="M805" s="1"/>
      <c r="N805" s="1"/>
      <c r="O805" s="1"/>
      <c r="P805" s="1"/>
      <c r="Q805" s="1"/>
      <c r="R805" s="126"/>
      <c r="S805" s="1"/>
      <c r="T805" s="61"/>
      <c r="U805" s="1"/>
      <c r="V805" s="1"/>
      <c r="W805" s="1"/>
      <c r="X805" s="1"/>
      <c r="Y805" s="1"/>
      <c r="Z805" s="1"/>
    </row>
    <row r="806" ht="14.25" customHeight="1">
      <c r="A806" s="61"/>
      <c r="B806" s="1"/>
      <c r="C806" s="1"/>
      <c r="D806" s="21"/>
      <c r="E806" s="1"/>
      <c r="F806" s="1"/>
      <c r="G806" s="1"/>
      <c r="H806" s="1"/>
      <c r="I806" s="1"/>
      <c r="J806" s="1"/>
      <c r="K806" s="1"/>
      <c r="L806" s="1"/>
      <c r="M806" s="1"/>
      <c r="N806" s="1"/>
      <c r="O806" s="1"/>
      <c r="P806" s="1"/>
      <c r="Q806" s="1"/>
      <c r="R806" s="126"/>
      <c r="S806" s="1"/>
      <c r="T806" s="61"/>
      <c r="U806" s="1"/>
      <c r="V806" s="1"/>
      <c r="W806" s="1"/>
      <c r="X806" s="1"/>
      <c r="Y806" s="1"/>
      <c r="Z806" s="1"/>
    </row>
    <row r="807" ht="14.25" customHeight="1">
      <c r="A807" s="61"/>
      <c r="B807" s="1"/>
      <c r="C807" s="1"/>
      <c r="D807" s="21"/>
      <c r="E807" s="1"/>
      <c r="F807" s="1"/>
      <c r="G807" s="1"/>
      <c r="H807" s="1"/>
      <c r="I807" s="1"/>
      <c r="J807" s="1"/>
      <c r="K807" s="1"/>
      <c r="L807" s="1"/>
      <c r="M807" s="1"/>
      <c r="N807" s="1"/>
      <c r="O807" s="1"/>
      <c r="P807" s="1"/>
      <c r="Q807" s="1"/>
      <c r="R807" s="126"/>
      <c r="S807" s="1"/>
      <c r="T807" s="61"/>
      <c r="U807" s="1"/>
      <c r="V807" s="1"/>
      <c r="W807" s="1"/>
      <c r="X807" s="1"/>
      <c r="Y807" s="1"/>
      <c r="Z807" s="1"/>
    </row>
    <row r="808" ht="14.25" customHeight="1">
      <c r="A808" s="61"/>
      <c r="B808" s="1"/>
      <c r="C808" s="1"/>
      <c r="D808" s="21"/>
      <c r="E808" s="1"/>
      <c r="F808" s="1"/>
      <c r="G808" s="1"/>
      <c r="H808" s="1"/>
      <c r="I808" s="1"/>
      <c r="J808" s="1"/>
      <c r="K808" s="1"/>
      <c r="L808" s="1"/>
      <c r="M808" s="1"/>
      <c r="N808" s="1"/>
      <c r="O808" s="1"/>
      <c r="P808" s="1"/>
      <c r="Q808" s="1"/>
      <c r="R808" s="126"/>
      <c r="S808" s="1"/>
      <c r="T808" s="61"/>
      <c r="U808" s="1"/>
      <c r="V808" s="1"/>
      <c r="W808" s="1"/>
      <c r="X808" s="1"/>
      <c r="Y808" s="1"/>
      <c r="Z808" s="1"/>
    </row>
    <row r="809" ht="14.25" customHeight="1">
      <c r="A809" s="61"/>
      <c r="B809" s="1"/>
      <c r="C809" s="1"/>
      <c r="D809" s="21"/>
      <c r="E809" s="1"/>
      <c r="F809" s="1"/>
      <c r="G809" s="1"/>
      <c r="H809" s="1"/>
      <c r="I809" s="1"/>
      <c r="J809" s="1"/>
      <c r="K809" s="1"/>
      <c r="L809" s="1"/>
      <c r="M809" s="1"/>
      <c r="N809" s="1"/>
      <c r="O809" s="1"/>
      <c r="P809" s="1"/>
      <c r="Q809" s="1"/>
      <c r="R809" s="126"/>
      <c r="S809" s="1"/>
      <c r="T809" s="61"/>
      <c r="U809" s="1"/>
      <c r="V809" s="1"/>
      <c r="W809" s="1"/>
      <c r="X809" s="1"/>
      <c r="Y809" s="1"/>
      <c r="Z809" s="1"/>
    </row>
    <row r="810" ht="14.25" customHeight="1">
      <c r="A810" s="61"/>
      <c r="B810" s="1"/>
      <c r="C810" s="1"/>
      <c r="D810" s="21"/>
      <c r="E810" s="1"/>
      <c r="F810" s="1"/>
      <c r="G810" s="1"/>
      <c r="H810" s="1"/>
      <c r="I810" s="1"/>
      <c r="J810" s="1"/>
      <c r="K810" s="1"/>
      <c r="L810" s="1"/>
      <c r="M810" s="1"/>
      <c r="N810" s="1"/>
      <c r="O810" s="1"/>
      <c r="P810" s="1"/>
      <c r="Q810" s="1"/>
      <c r="R810" s="126"/>
      <c r="S810" s="1"/>
      <c r="T810" s="61"/>
      <c r="U810" s="1"/>
      <c r="V810" s="1"/>
      <c r="W810" s="1"/>
      <c r="X810" s="1"/>
      <c r="Y810" s="1"/>
      <c r="Z810" s="1"/>
    </row>
    <row r="811" ht="14.25" customHeight="1">
      <c r="A811" s="61"/>
      <c r="B811" s="1"/>
      <c r="C811" s="1"/>
      <c r="D811" s="21"/>
      <c r="E811" s="1"/>
      <c r="F811" s="1"/>
      <c r="G811" s="1"/>
      <c r="H811" s="1"/>
      <c r="I811" s="1"/>
      <c r="J811" s="1"/>
      <c r="K811" s="1"/>
      <c r="L811" s="1"/>
      <c r="M811" s="1"/>
      <c r="N811" s="1"/>
      <c r="O811" s="1"/>
      <c r="P811" s="1"/>
      <c r="Q811" s="1"/>
      <c r="R811" s="126"/>
      <c r="S811" s="1"/>
      <c r="T811" s="61"/>
      <c r="U811" s="1"/>
      <c r="V811" s="1"/>
      <c r="W811" s="1"/>
      <c r="X811" s="1"/>
      <c r="Y811" s="1"/>
      <c r="Z811" s="1"/>
    </row>
    <row r="812" ht="14.25" customHeight="1">
      <c r="A812" s="61"/>
      <c r="B812" s="1"/>
      <c r="C812" s="1"/>
      <c r="D812" s="21"/>
      <c r="E812" s="1"/>
      <c r="F812" s="1"/>
      <c r="G812" s="1"/>
      <c r="H812" s="1"/>
      <c r="I812" s="1"/>
      <c r="J812" s="1"/>
      <c r="K812" s="1"/>
      <c r="L812" s="1"/>
      <c r="M812" s="1"/>
      <c r="N812" s="1"/>
      <c r="O812" s="1"/>
      <c r="P812" s="1"/>
      <c r="Q812" s="1"/>
      <c r="R812" s="126"/>
      <c r="S812" s="1"/>
      <c r="T812" s="61"/>
      <c r="U812" s="1"/>
      <c r="V812" s="1"/>
      <c r="W812" s="1"/>
      <c r="X812" s="1"/>
      <c r="Y812" s="1"/>
      <c r="Z812" s="1"/>
    </row>
    <row r="813" ht="14.25" customHeight="1">
      <c r="A813" s="61"/>
      <c r="B813" s="1"/>
      <c r="C813" s="1"/>
      <c r="D813" s="21"/>
      <c r="E813" s="1"/>
      <c r="F813" s="1"/>
      <c r="G813" s="1"/>
      <c r="H813" s="1"/>
      <c r="I813" s="1"/>
      <c r="J813" s="1"/>
      <c r="K813" s="1"/>
      <c r="L813" s="1"/>
      <c r="M813" s="1"/>
      <c r="N813" s="1"/>
      <c r="O813" s="1"/>
      <c r="P813" s="1"/>
      <c r="Q813" s="1"/>
      <c r="R813" s="126"/>
      <c r="S813" s="1"/>
      <c r="T813" s="61"/>
      <c r="U813" s="1"/>
      <c r="V813" s="1"/>
      <c r="W813" s="1"/>
      <c r="X813" s="1"/>
      <c r="Y813" s="1"/>
      <c r="Z813" s="1"/>
    </row>
    <row r="814" ht="14.25" customHeight="1">
      <c r="A814" s="61"/>
      <c r="B814" s="1"/>
      <c r="C814" s="1"/>
      <c r="D814" s="21"/>
      <c r="E814" s="1"/>
      <c r="F814" s="1"/>
      <c r="G814" s="1"/>
      <c r="H814" s="1"/>
      <c r="I814" s="1"/>
      <c r="J814" s="1"/>
      <c r="K814" s="1"/>
      <c r="L814" s="1"/>
      <c r="M814" s="1"/>
      <c r="N814" s="1"/>
      <c r="O814" s="1"/>
      <c r="P814" s="1"/>
      <c r="Q814" s="1"/>
      <c r="R814" s="126"/>
      <c r="S814" s="1"/>
      <c r="T814" s="61"/>
      <c r="U814" s="1"/>
      <c r="V814" s="1"/>
      <c r="W814" s="1"/>
      <c r="X814" s="1"/>
      <c r="Y814" s="1"/>
      <c r="Z814" s="1"/>
    </row>
    <row r="815" ht="14.25" customHeight="1">
      <c r="A815" s="61"/>
      <c r="B815" s="1"/>
      <c r="C815" s="1"/>
      <c r="D815" s="21"/>
      <c r="E815" s="1"/>
      <c r="F815" s="1"/>
      <c r="G815" s="1"/>
      <c r="H815" s="1"/>
      <c r="I815" s="1"/>
      <c r="J815" s="1"/>
      <c r="K815" s="1"/>
      <c r="L815" s="1"/>
      <c r="M815" s="1"/>
      <c r="N815" s="1"/>
      <c r="O815" s="1"/>
      <c r="P815" s="1"/>
      <c r="Q815" s="1"/>
      <c r="R815" s="126"/>
      <c r="S815" s="1"/>
      <c r="T815" s="61"/>
      <c r="U815" s="1"/>
      <c r="V815" s="1"/>
      <c r="W815" s="1"/>
      <c r="X815" s="1"/>
      <c r="Y815" s="1"/>
      <c r="Z815" s="1"/>
    </row>
    <row r="816" ht="14.25" customHeight="1">
      <c r="A816" s="61"/>
      <c r="B816" s="1"/>
      <c r="C816" s="1"/>
      <c r="D816" s="21"/>
      <c r="E816" s="1"/>
      <c r="F816" s="1"/>
      <c r="G816" s="1"/>
      <c r="H816" s="1"/>
      <c r="I816" s="1"/>
      <c r="J816" s="1"/>
      <c r="K816" s="1"/>
      <c r="L816" s="1"/>
      <c r="M816" s="1"/>
      <c r="N816" s="1"/>
      <c r="O816" s="1"/>
      <c r="P816" s="1"/>
      <c r="Q816" s="1"/>
      <c r="R816" s="126"/>
      <c r="S816" s="1"/>
      <c r="T816" s="61"/>
      <c r="U816" s="1"/>
      <c r="V816" s="1"/>
      <c r="W816" s="1"/>
      <c r="X816" s="1"/>
      <c r="Y816" s="1"/>
      <c r="Z816" s="1"/>
    </row>
    <row r="817" ht="14.25" customHeight="1">
      <c r="A817" s="61"/>
      <c r="B817" s="1"/>
      <c r="C817" s="1"/>
      <c r="D817" s="21"/>
      <c r="E817" s="1"/>
      <c r="F817" s="1"/>
      <c r="G817" s="1"/>
      <c r="H817" s="1"/>
      <c r="I817" s="1"/>
      <c r="J817" s="1"/>
      <c r="K817" s="1"/>
      <c r="L817" s="1"/>
      <c r="M817" s="1"/>
      <c r="N817" s="1"/>
      <c r="O817" s="1"/>
      <c r="P817" s="1"/>
      <c r="Q817" s="1"/>
      <c r="R817" s="126"/>
      <c r="S817" s="1"/>
      <c r="T817" s="61"/>
      <c r="U817" s="1"/>
      <c r="V817" s="1"/>
      <c r="W817" s="1"/>
      <c r="X817" s="1"/>
      <c r="Y817" s="1"/>
      <c r="Z817" s="1"/>
    </row>
    <row r="818" ht="14.25" customHeight="1">
      <c r="A818" s="61"/>
      <c r="B818" s="1"/>
      <c r="C818" s="1"/>
      <c r="D818" s="21"/>
      <c r="E818" s="1"/>
      <c r="F818" s="1"/>
      <c r="G818" s="1"/>
      <c r="H818" s="1"/>
      <c r="I818" s="1"/>
      <c r="J818" s="1"/>
      <c r="K818" s="1"/>
      <c r="L818" s="1"/>
      <c r="M818" s="1"/>
      <c r="N818" s="1"/>
      <c r="O818" s="1"/>
      <c r="P818" s="1"/>
      <c r="Q818" s="1"/>
      <c r="R818" s="126"/>
      <c r="S818" s="1"/>
      <c r="T818" s="61"/>
      <c r="U818" s="1"/>
      <c r="V818" s="1"/>
      <c r="W818" s="1"/>
      <c r="X818" s="1"/>
      <c r="Y818" s="1"/>
      <c r="Z818" s="1"/>
    </row>
    <row r="819" ht="14.25" customHeight="1">
      <c r="A819" s="61"/>
      <c r="B819" s="1"/>
      <c r="C819" s="1"/>
      <c r="D819" s="21"/>
      <c r="E819" s="1"/>
      <c r="F819" s="1"/>
      <c r="G819" s="1"/>
      <c r="H819" s="1"/>
      <c r="I819" s="1"/>
      <c r="J819" s="1"/>
      <c r="K819" s="1"/>
      <c r="L819" s="1"/>
      <c r="M819" s="1"/>
      <c r="N819" s="1"/>
      <c r="O819" s="1"/>
      <c r="P819" s="1"/>
      <c r="Q819" s="1"/>
      <c r="R819" s="126"/>
      <c r="S819" s="1"/>
      <c r="T819" s="61"/>
      <c r="U819" s="1"/>
      <c r="V819" s="1"/>
      <c r="W819" s="1"/>
      <c r="X819" s="1"/>
      <c r="Y819" s="1"/>
      <c r="Z819" s="1"/>
    </row>
    <row r="820" ht="14.25" customHeight="1">
      <c r="A820" s="61"/>
      <c r="B820" s="1"/>
      <c r="C820" s="1"/>
      <c r="D820" s="21"/>
      <c r="E820" s="1"/>
      <c r="F820" s="1"/>
      <c r="G820" s="1"/>
      <c r="H820" s="1"/>
      <c r="I820" s="1"/>
      <c r="J820" s="1"/>
      <c r="K820" s="1"/>
      <c r="L820" s="1"/>
      <c r="M820" s="1"/>
      <c r="N820" s="1"/>
      <c r="O820" s="1"/>
      <c r="P820" s="1"/>
      <c r="Q820" s="1"/>
      <c r="R820" s="126"/>
      <c r="S820" s="1"/>
      <c r="T820" s="61"/>
      <c r="U820" s="1"/>
      <c r="V820" s="1"/>
      <c r="W820" s="1"/>
      <c r="X820" s="1"/>
      <c r="Y820" s="1"/>
      <c r="Z820" s="1"/>
    </row>
    <row r="821" ht="14.25" customHeight="1">
      <c r="A821" s="61"/>
      <c r="B821" s="1"/>
      <c r="C821" s="1"/>
      <c r="D821" s="21"/>
      <c r="E821" s="1"/>
      <c r="F821" s="1"/>
      <c r="G821" s="1"/>
      <c r="H821" s="1"/>
      <c r="I821" s="1"/>
      <c r="J821" s="1"/>
      <c r="K821" s="1"/>
      <c r="L821" s="1"/>
      <c r="M821" s="1"/>
      <c r="N821" s="1"/>
      <c r="O821" s="1"/>
      <c r="P821" s="1"/>
      <c r="Q821" s="1"/>
      <c r="R821" s="126"/>
      <c r="S821" s="1"/>
      <c r="T821" s="61"/>
      <c r="U821" s="1"/>
      <c r="V821" s="1"/>
      <c r="W821" s="1"/>
      <c r="X821" s="1"/>
      <c r="Y821" s="1"/>
      <c r="Z821" s="1"/>
    </row>
    <row r="822" ht="14.25" customHeight="1">
      <c r="A822" s="61"/>
      <c r="B822" s="1"/>
      <c r="C822" s="1"/>
      <c r="D822" s="21"/>
      <c r="E822" s="1"/>
      <c r="F822" s="1"/>
      <c r="G822" s="1"/>
      <c r="H822" s="1"/>
      <c r="I822" s="1"/>
      <c r="J822" s="1"/>
      <c r="K822" s="1"/>
      <c r="L822" s="1"/>
      <c r="M822" s="1"/>
      <c r="N822" s="1"/>
      <c r="O822" s="1"/>
      <c r="P822" s="1"/>
      <c r="Q822" s="1"/>
      <c r="R822" s="126"/>
      <c r="S822" s="1"/>
      <c r="T822" s="61"/>
      <c r="U822" s="1"/>
      <c r="V822" s="1"/>
      <c r="W822" s="1"/>
      <c r="X822" s="1"/>
      <c r="Y822" s="1"/>
      <c r="Z822" s="1"/>
    </row>
    <row r="823" ht="14.25" customHeight="1">
      <c r="A823" s="61"/>
      <c r="B823" s="1"/>
      <c r="C823" s="1"/>
      <c r="D823" s="21"/>
      <c r="E823" s="1"/>
      <c r="F823" s="1"/>
      <c r="G823" s="1"/>
      <c r="H823" s="1"/>
      <c r="I823" s="1"/>
      <c r="J823" s="1"/>
      <c r="K823" s="1"/>
      <c r="L823" s="1"/>
      <c r="M823" s="1"/>
      <c r="N823" s="1"/>
      <c r="O823" s="1"/>
      <c r="P823" s="1"/>
      <c r="Q823" s="1"/>
      <c r="R823" s="126"/>
      <c r="S823" s="1"/>
      <c r="T823" s="61"/>
      <c r="U823" s="1"/>
      <c r="V823" s="1"/>
      <c r="W823" s="1"/>
      <c r="X823" s="1"/>
      <c r="Y823" s="1"/>
      <c r="Z823" s="1"/>
    </row>
    <row r="824" ht="14.25" customHeight="1">
      <c r="A824" s="61"/>
      <c r="B824" s="1"/>
      <c r="C824" s="1"/>
      <c r="D824" s="21"/>
      <c r="E824" s="1"/>
      <c r="F824" s="1"/>
      <c r="G824" s="1"/>
      <c r="H824" s="1"/>
      <c r="I824" s="1"/>
      <c r="J824" s="1"/>
      <c r="K824" s="1"/>
      <c r="L824" s="1"/>
      <c r="M824" s="1"/>
      <c r="N824" s="1"/>
      <c r="O824" s="1"/>
      <c r="P824" s="1"/>
      <c r="Q824" s="1"/>
      <c r="R824" s="126"/>
      <c r="S824" s="1"/>
      <c r="T824" s="61"/>
      <c r="U824" s="1"/>
      <c r="V824" s="1"/>
      <c r="W824" s="1"/>
      <c r="X824" s="1"/>
      <c r="Y824" s="1"/>
      <c r="Z824" s="1"/>
    </row>
    <row r="825" ht="14.25" customHeight="1">
      <c r="A825" s="61"/>
      <c r="B825" s="1"/>
      <c r="C825" s="1"/>
      <c r="D825" s="21"/>
      <c r="E825" s="1"/>
      <c r="F825" s="1"/>
      <c r="G825" s="1"/>
      <c r="H825" s="1"/>
      <c r="I825" s="1"/>
      <c r="J825" s="1"/>
      <c r="K825" s="1"/>
      <c r="L825" s="1"/>
      <c r="M825" s="1"/>
      <c r="N825" s="1"/>
      <c r="O825" s="1"/>
      <c r="P825" s="1"/>
      <c r="Q825" s="1"/>
      <c r="R825" s="126"/>
      <c r="S825" s="1"/>
      <c r="T825" s="61"/>
      <c r="U825" s="1"/>
      <c r="V825" s="1"/>
      <c r="W825" s="1"/>
      <c r="X825" s="1"/>
      <c r="Y825" s="1"/>
      <c r="Z825" s="1"/>
    </row>
    <row r="826" ht="14.25" customHeight="1">
      <c r="A826" s="61"/>
      <c r="B826" s="1"/>
      <c r="C826" s="1"/>
      <c r="D826" s="21"/>
      <c r="E826" s="1"/>
      <c r="F826" s="1"/>
      <c r="G826" s="1"/>
      <c r="H826" s="1"/>
      <c r="I826" s="1"/>
      <c r="J826" s="1"/>
      <c r="K826" s="1"/>
      <c r="L826" s="1"/>
      <c r="M826" s="1"/>
      <c r="N826" s="1"/>
      <c r="O826" s="1"/>
      <c r="P826" s="1"/>
      <c r="Q826" s="1"/>
      <c r="R826" s="126"/>
      <c r="S826" s="1"/>
      <c r="T826" s="61"/>
      <c r="U826" s="1"/>
      <c r="V826" s="1"/>
      <c r="W826" s="1"/>
      <c r="X826" s="1"/>
      <c r="Y826" s="1"/>
      <c r="Z826" s="1"/>
    </row>
    <row r="827" ht="14.25" customHeight="1">
      <c r="A827" s="61"/>
      <c r="B827" s="1"/>
      <c r="C827" s="1"/>
      <c r="D827" s="21"/>
      <c r="E827" s="1"/>
      <c r="F827" s="1"/>
      <c r="G827" s="1"/>
      <c r="H827" s="1"/>
      <c r="I827" s="1"/>
      <c r="J827" s="1"/>
      <c r="K827" s="1"/>
      <c r="L827" s="1"/>
      <c r="M827" s="1"/>
      <c r="N827" s="1"/>
      <c r="O827" s="1"/>
      <c r="P827" s="1"/>
      <c r="Q827" s="1"/>
      <c r="R827" s="126"/>
      <c r="S827" s="1"/>
      <c r="T827" s="61"/>
      <c r="U827" s="1"/>
      <c r="V827" s="1"/>
      <c r="W827" s="1"/>
      <c r="X827" s="1"/>
      <c r="Y827" s="1"/>
      <c r="Z827" s="1"/>
    </row>
    <row r="828" ht="14.25" customHeight="1">
      <c r="A828" s="61"/>
      <c r="B828" s="1"/>
      <c r="C828" s="1"/>
      <c r="D828" s="21"/>
      <c r="E828" s="1"/>
      <c r="F828" s="1"/>
      <c r="G828" s="1"/>
      <c r="H828" s="1"/>
      <c r="I828" s="1"/>
      <c r="J828" s="1"/>
      <c r="K828" s="1"/>
      <c r="L828" s="1"/>
      <c r="M828" s="1"/>
      <c r="N828" s="1"/>
      <c r="O828" s="1"/>
      <c r="P828" s="1"/>
      <c r="Q828" s="1"/>
      <c r="R828" s="126"/>
      <c r="S828" s="1"/>
      <c r="T828" s="61"/>
      <c r="U828" s="1"/>
      <c r="V828" s="1"/>
      <c r="W828" s="1"/>
      <c r="X828" s="1"/>
      <c r="Y828" s="1"/>
      <c r="Z828" s="1"/>
    </row>
    <row r="829" ht="14.25" customHeight="1">
      <c r="A829" s="61"/>
      <c r="B829" s="1"/>
      <c r="C829" s="1"/>
      <c r="D829" s="21"/>
      <c r="E829" s="1"/>
      <c r="F829" s="1"/>
      <c r="G829" s="1"/>
      <c r="H829" s="1"/>
      <c r="I829" s="1"/>
      <c r="J829" s="1"/>
      <c r="K829" s="1"/>
      <c r="L829" s="1"/>
      <c r="M829" s="1"/>
      <c r="N829" s="1"/>
      <c r="O829" s="1"/>
      <c r="P829" s="1"/>
      <c r="Q829" s="1"/>
      <c r="R829" s="126"/>
      <c r="S829" s="1"/>
      <c r="T829" s="61"/>
      <c r="U829" s="1"/>
      <c r="V829" s="1"/>
      <c r="W829" s="1"/>
      <c r="X829" s="1"/>
      <c r="Y829" s="1"/>
      <c r="Z829" s="1"/>
    </row>
    <row r="830" ht="14.25" customHeight="1">
      <c r="A830" s="61"/>
      <c r="B830" s="1"/>
      <c r="C830" s="1"/>
      <c r="D830" s="21"/>
      <c r="E830" s="1"/>
      <c r="F830" s="1"/>
      <c r="G830" s="1"/>
      <c r="H830" s="1"/>
      <c r="I830" s="1"/>
      <c r="J830" s="1"/>
      <c r="K830" s="1"/>
      <c r="L830" s="1"/>
      <c r="M830" s="1"/>
      <c r="N830" s="1"/>
      <c r="O830" s="1"/>
      <c r="P830" s="1"/>
      <c r="Q830" s="1"/>
      <c r="R830" s="126"/>
      <c r="S830" s="1"/>
      <c r="T830" s="61"/>
      <c r="U830" s="1"/>
      <c r="V830" s="1"/>
      <c r="W830" s="1"/>
      <c r="X830" s="1"/>
      <c r="Y830" s="1"/>
      <c r="Z830" s="1"/>
    </row>
    <row r="831" ht="14.25" customHeight="1">
      <c r="A831" s="61"/>
      <c r="B831" s="1"/>
      <c r="C831" s="1"/>
      <c r="D831" s="21"/>
      <c r="E831" s="1"/>
      <c r="F831" s="1"/>
      <c r="G831" s="1"/>
      <c r="H831" s="1"/>
      <c r="I831" s="1"/>
      <c r="J831" s="1"/>
      <c r="K831" s="1"/>
      <c r="L831" s="1"/>
      <c r="M831" s="1"/>
      <c r="N831" s="1"/>
      <c r="O831" s="1"/>
      <c r="P831" s="1"/>
      <c r="Q831" s="1"/>
      <c r="R831" s="126"/>
      <c r="S831" s="1"/>
      <c r="T831" s="61"/>
      <c r="U831" s="1"/>
      <c r="V831" s="1"/>
      <c r="W831" s="1"/>
      <c r="X831" s="1"/>
      <c r="Y831" s="1"/>
      <c r="Z831" s="1"/>
    </row>
    <row r="832" ht="14.25" customHeight="1">
      <c r="A832" s="61"/>
      <c r="B832" s="1"/>
      <c r="C832" s="1"/>
      <c r="D832" s="21"/>
      <c r="E832" s="1"/>
      <c r="F832" s="1"/>
      <c r="G832" s="1"/>
      <c r="H832" s="1"/>
      <c r="I832" s="1"/>
      <c r="J832" s="1"/>
      <c r="K832" s="1"/>
      <c r="L832" s="1"/>
      <c r="M832" s="1"/>
      <c r="N832" s="1"/>
      <c r="O832" s="1"/>
      <c r="P832" s="1"/>
      <c r="Q832" s="1"/>
      <c r="R832" s="126"/>
      <c r="S832" s="1"/>
      <c r="T832" s="61"/>
      <c r="U832" s="1"/>
      <c r="V832" s="1"/>
      <c r="W832" s="1"/>
      <c r="X832" s="1"/>
      <c r="Y832" s="1"/>
      <c r="Z832" s="1"/>
    </row>
    <row r="833" ht="14.25" customHeight="1">
      <c r="A833" s="61"/>
      <c r="B833" s="1"/>
      <c r="C833" s="1"/>
      <c r="D833" s="21"/>
      <c r="E833" s="1"/>
      <c r="F833" s="1"/>
      <c r="G833" s="1"/>
      <c r="H833" s="1"/>
      <c r="I833" s="1"/>
      <c r="J833" s="1"/>
      <c r="K833" s="1"/>
      <c r="L833" s="1"/>
      <c r="M833" s="1"/>
      <c r="N833" s="1"/>
      <c r="O833" s="1"/>
      <c r="P833" s="1"/>
      <c r="Q833" s="1"/>
      <c r="R833" s="126"/>
      <c r="S833" s="1"/>
      <c r="T833" s="61"/>
      <c r="U833" s="1"/>
      <c r="V833" s="1"/>
      <c r="W833" s="1"/>
      <c r="X833" s="1"/>
      <c r="Y833" s="1"/>
      <c r="Z833" s="1"/>
    </row>
    <row r="834" ht="14.25" customHeight="1">
      <c r="A834" s="61"/>
      <c r="B834" s="1"/>
      <c r="C834" s="1"/>
      <c r="D834" s="21"/>
      <c r="E834" s="1"/>
      <c r="F834" s="1"/>
      <c r="G834" s="1"/>
      <c r="H834" s="1"/>
      <c r="I834" s="1"/>
      <c r="J834" s="1"/>
      <c r="K834" s="1"/>
      <c r="L834" s="1"/>
      <c r="M834" s="1"/>
      <c r="N834" s="1"/>
      <c r="O834" s="1"/>
      <c r="P834" s="1"/>
      <c r="Q834" s="1"/>
      <c r="R834" s="126"/>
      <c r="S834" s="1"/>
      <c r="T834" s="61"/>
      <c r="U834" s="1"/>
      <c r="V834" s="1"/>
      <c r="W834" s="1"/>
      <c r="X834" s="1"/>
      <c r="Y834" s="1"/>
      <c r="Z834" s="1"/>
    </row>
    <row r="835" ht="14.25" customHeight="1">
      <c r="A835" s="61"/>
      <c r="B835" s="1"/>
      <c r="C835" s="1"/>
      <c r="D835" s="21"/>
      <c r="E835" s="1"/>
      <c r="F835" s="1"/>
      <c r="G835" s="1"/>
      <c r="H835" s="1"/>
      <c r="I835" s="1"/>
      <c r="J835" s="1"/>
      <c r="K835" s="1"/>
      <c r="L835" s="1"/>
      <c r="M835" s="1"/>
      <c r="N835" s="1"/>
      <c r="O835" s="1"/>
      <c r="P835" s="1"/>
      <c r="Q835" s="1"/>
      <c r="R835" s="126"/>
      <c r="S835" s="1"/>
      <c r="T835" s="61"/>
      <c r="U835" s="1"/>
      <c r="V835" s="1"/>
      <c r="W835" s="1"/>
      <c r="X835" s="1"/>
      <c r="Y835" s="1"/>
      <c r="Z835" s="1"/>
    </row>
    <row r="836" ht="14.25" customHeight="1">
      <c r="A836" s="61"/>
      <c r="B836" s="1"/>
      <c r="C836" s="1"/>
      <c r="D836" s="21"/>
      <c r="E836" s="1"/>
      <c r="F836" s="1"/>
      <c r="G836" s="1"/>
      <c r="H836" s="1"/>
      <c r="I836" s="1"/>
      <c r="J836" s="1"/>
      <c r="K836" s="1"/>
      <c r="L836" s="1"/>
      <c r="M836" s="1"/>
      <c r="N836" s="1"/>
      <c r="O836" s="1"/>
      <c r="P836" s="1"/>
      <c r="Q836" s="1"/>
      <c r="R836" s="126"/>
      <c r="S836" s="1"/>
      <c r="T836" s="61"/>
      <c r="U836" s="1"/>
      <c r="V836" s="1"/>
      <c r="W836" s="1"/>
      <c r="X836" s="1"/>
      <c r="Y836" s="1"/>
      <c r="Z836" s="1"/>
    </row>
    <row r="837" ht="14.25" customHeight="1">
      <c r="A837" s="61"/>
      <c r="B837" s="1"/>
      <c r="C837" s="1"/>
      <c r="D837" s="21"/>
      <c r="E837" s="1"/>
      <c r="F837" s="1"/>
      <c r="G837" s="1"/>
      <c r="H837" s="1"/>
      <c r="I837" s="1"/>
      <c r="J837" s="1"/>
      <c r="K837" s="1"/>
      <c r="L837" s="1"/>
      <c r="M837" s="1"/>
      <c r="N837" s="1"/>
      <c r="O837" s="1"/>
      <c r="P837" s="1"/>
      <c r="Q837" s="1"/>
      <c r="R837" s="126"/>
      <c r="S837" s="1"/>
      <c r="T837" s="61"/>
      <c r="U837" s="1"/>
      <c r="V837" s="1"/>
      <c r="W837" s="1"/>
      <c r="X837" s="1"/>
      <c r="Y837" s="1"/>
      <c r="Z837" s="1"/>
    </row>
    <row r="838" ht="14.25" customHeight="1">
      <c r="A838" s="61"/>
      <c r="B838" s="1"/>
      <c r="C838" s="1"/>
      <c r="D838" s="21"/>
      <c r="E838" s="1"/>
      <c r="F838" s="1"/>
      <c r="G838" s="1"/>
      <c r="H838" s="1"/>
      <c r="I838" s="1"/>
      <c r="J838" s="1"/>
      <c r="K838" s="1"/>
      <c r="L838" s="1"/>
      <c r="M838" s="1"/>
      <c r="N838" s="1"/>
      <c r="O838" s="1"/>
      <c r="P838" s="1"/>
      <c r="Q838" s="1"/>
      <c r="R838" s="126"/>
      <c r="S838" s="1"/>
      <c r="T838" s="61"/>
      <c r="U838" s="1"/>
      <c r="V838" s="1"/>
      <c r="W838" s="1"/>
      <c r="X838" s="1"/>
      <c r="Y838" s="1"/>
      <c r="Z838" s="1"/>
    </row>
    <row r="839" ht="14.25" customHeight="1">
      <c r="A839" s="61"/>
      <c r="B839" s="1"/>
      <c r="C839" s="1"/>
      <c r="D839" s="21"/>
      <c r="E839" s="1"/>
      <c r="F839" s="1"/>
      <c r="G839" s="1"/>
      <c r="H839" s="1"/>
      <c r="I839" s="1"/>
      <c r="J839" s="1"/>
      <c r="K839" s="1"/>
      <c r="L839" s="1"/>
      <c r="M839" s="1"/>
      <c r="N839" s="1"/>
      <c r="O839" s="1"/>
      <c r="P839" s="1"/>
      <c r="Q839" s="1"/>
      <c r="R839" s="126"/>
      <c r="S839" s="1"/>
      <c r="T839" s="61"/>
      <c r="U839" s="1"/>
      <c r="V839" s="1"/>
      <c r="W839" s="1"/>
      <c r="X839" s="1"/>
      <c r="Y839" s="1"/>
      <c r="Z839" s="1"/>
    </row>
    <row r="840" ht="14.25" customHeight="1">
      <c r="A840" s="61"/>
      <c r="B840" s="1"/>
      <c r="C840" s="1"/>
      <c r="D840" s="21"/>
      <c r="E840" s="1"/>
      <c r="F840" s="1"/>
      <c r="G840" s="1"/>
      <c r="H840" s="1"/>
      <c r="I840" s="1"/>
      <c r="J840" s="1"/>
      <c r="K840" s="1"/>
      <c r="L840" s="1"/>
      <c r="M840" s="1"/>
      <c r="N840" s="1"/>
      <c r="O840" s="1"/>
      <c r="P840" s="1"/>
      <c r="Q840" s="1"/>
      <c r="R840" s="126"/>
      <c r="S840" s="1"/>
      <c r="T840" s="61"/>
      <c r="U840" s="1"/>
      <c r="V840" s="1"/>
      <c r="W840" s="1"/>
      <c r="X840" s="1"/>
      <c r="Y840" s="1"/>
      <c r="Z840" s="1"/>
    </row>
    <row r="841" ht="14.25" customHeight="1">
      <c r="A841" s="61"/>
      <c r="B841" s="1"/>
      <c r="C841" s="1"/>
      <c r="D841" s="21"/>
      <c r="E841" s="1"/>
      <c r="F841" s="1"/>
      <c r="G841" s="1"/>
      <c r="H841" s="1"/>
      <c r="I841" s="1"/>
      <c r="J841" s="1"/>
      <c r="K841" s="1"/>
      <c r="L841" s="1"/>
      <c r="M841" s="1"/>
      <c r="N841" s="1"/>
      <c r="O841" s="1"/>
      <c r="P841" s="1"/>
      <c r="Q841" s="1"/>
      <c r="R841" s="126"/>
      <c r="S841" s="1"/>
      <c r="T841" s="61"/>
      <c r="U841" s="1"/>
      <c r="V841" s="1"/>
      <c r="W841" s="1"/>
      <c r="X841" s="1"/>
      <c r="Y841" s="1"/>
      <c r="Z841" s="1"/>
    </row>
    <row r="842" ht="14.25" customHeight="1">
      <c r="A842" s="61"/>
      <c r="B842" s="1"/>
      <c r="C842" s="1"/>
      <c r="D842" s="21"/>
      <c r="E842" s="1"/>
      <c r="F842" s="1"/>
      <c r="G842" s="1"/>
      <c r="H842" s="1"/>
      <c r="I842" s="1"/>
      <c r="J842" s="1"/>
      <c r="K842" s="1"/>
      <c r="L842" s="1"/>
      <c r="M842" s="1"/>
      <c r="N842" s="1"/>
      <c r="O842" s="1"/>
      <c r="P842" s="1"/>
      <c r="Q842" s="1"/>
      <c r="R842" s="126"/>
      <c r="S842" s="1"/>
      <c r="T842" s="61"/>
      <c r="U842" s="1"/>
      <c r="V842" s="1"/>
      <c r="W842" s="1"/>
      <c r="X842" s="1"/>
      <c r="Y842" s="1"/>
      <c r="Z842" s="1"/>
    </row>
    <row r="843" ht="14.25" customHeight="1">
      <c r="A843" s="61"/>
      <c r="B843" s="1"/>
      <c r="C843" s="1"/>
      <c r="D843" s="21"/>
      <c r="E843" s="1"/>
      <c r="F843" s="1"/>
      <c r="G843" s="1"/>
      <c r="H843" s="1"/>
      <c r="I843" s="1"/>
      <c r="J843" s="1"/>
      <c r="K843" s="1"/>
      <c r="L843" s="1"/>
      <c r="M843" s="1"/>
      <c r="N843" s="1"/>
      <c r="O843" s="1"/>
      <c r="P843" s="1"/>
      <c r="Q843" s="1"/>
      <c r="R843" s="126"/>
      <c r="S843" s="1"/>
      <c r="T843" s="61"/>
      <c r="U843" s="1"/>
      <c r="V843" s="1"/>
      <c r="W843" s="1"/>
      <c r="X843" s="1"/>
      <c r="Y843" s="1"/>
      <c r="Z843" s="1"/>
    </row>
    <row r="844" ht="14.25" customHeight="1">
      <c r="A844" s="61"/>
      <c r="B844" s="1"/>
      <c r="C844" s="1"/>
      <c r="D844" s="21"/>
      <c r="E844" s="1"/>
      <c r="F844" s="1"/>
      <c r="G844" s="1"/>
      <c r="H844" s="1"/>
      <c r="I844" s="1"/>
      <c r="J844" s="1"/>
      <c r="K844" s="1"/>
      <c r="L844" s="1"/>
      <c r="M844" s="1"/>
      <c r="N844" s="1"/>
      <c r="O844" s="1"/>
      <c r="P844" s="1"/>
      <c r="Q844" s="1"/>
      <c r="R844" s="126"/>
      <c r="S844" s="1"/>
      <c r="T844" s="61"/>
      <c r="U844" s="1"/>
      <c r="V844" s="1"/>
      <c r="W844" s="1"/>
      <c r="X844" s="1"/>
      <c r="Y844" s="1"/>
      <c r="Z844" s="1"/>
    </row>
    <row r="845" ht="14.25" customHeight="1">
      <c r="A845" s="61"/>
      <c r="B845" s="1"/>
      <c r="C845" s="1"/>
      <c r="D845" s="21"/>
      <c r="E845" s="1"/>
      <c r="F845" s="1"/>
      <c r="G845" s="1"/>
      <c r="H845" s="1"/>
      <c r="I845" s="1"/>
      <c r="J845" s="1"/>
      <c r="K845" s="1"/>
      <c r="L845" s="1"/>
      <c r="M845" s="1"/>
      <c r="N845" s="1"/>
      <c r="O845" s="1"/>
      <c r="P845" s="1"/>
      <c r="Q845" s="1"/>
      <c r="R845" s="126"/>
      <c r="S845" s="1"/>
      <c r="T845" s="61"/>
      <c r="U845" s="1"/>
      <c r="V845" s="1"/>
      <c r="W845" s="1"/>
      <c r="X845" s="1"/>
      <c r="Y845" s="1"/>
      <c r="Z845" s="1"/>
    </row>
    <row r="846" ht="14.25" customHeight="1">
      <c r="A846" s="61"/>
      <c r="B846" s="1"/>
      <c r="C846" s="1"/>
      <c r="D846" s="21"/>
      <c r="E846" s="1"/>
      <c r="F846" s="1"/>
      <c r="G846" s="1"/>
      <c r="H846" s="1"/>
      <c r="I846" s="1"/>
      <c r="J846" s="1"/>
      <c r="K846" s="1"/>
      <c r="L846" s="1"/>
      <c r="M846" s="1"/>
      <c r="N846" s="1"/>
      <c r="O846" s="1"/>
      <c r="P846" s="1"/>
      <c r="Q846" s="1"/>
      <c r="R846" s="126"/>
      <c r="S846" s="1"/>
      <c r="T846" s="61"/>
      <c r="U846" s="1"/>
      <c r="V846" s="1"/>
      <c r="W846" s="1"/>
      <c r="X846" s="1"/>
      <c r="Y846" s="1"/>
      <c r="Z846" s="1"/>
    </row>
    <row r="847" ht="14.25" customHeight="1">
      <c r="A847" s="61"/>
      <c r="B847" s="1"/>
      <c r="C847" s="1"/>
      <c r="D847" s="21"/>
      <c r="E847" s="1"/>
      <c r="F847" s="1"/>
      <c r="G847" s="1"/>
      <c r="H847" s="1"/>
      <c r="I847" s="1"/>
      <c r="J847" s="1"/>
      <c r="K847" s="1"/>
      <c r="L847" s="1"/>
      <c r="M847" s="1"/>
      <c r="N847" s="1"/>
      <c r="O847" s="1"/>
      <c r="P847" s="1"/>
      <c r="Q847" s="1"/>
      <c r="R847" s="126"/>
      <c r="S847" s="1"/>
      <c r="T847" s="61"/>
      <c r="U847" s="1"/>
      <c r="V847" s="1"/>
      <c r="W847" s="1"/>
      <c r="X847" s="1"/>
      <c r="Y847" s="1"/>
      <c r="Z847" s="1"/>
    </row>
    <row r="848" ht="14.25" customHeight="1">
      <c r="A848" s="61"/>
      <c r="B848" s="1"/>
      <c r="C848" s="1"/>
      <c r="D848" s="21"/>
      <c r="E848" s="1"/>
      <c r="F848" s="1"/>
      <c r="G848" s="1"/>
      <c r="H848" s="1"/>
      <c r="I848" s="1"/>
      <c r="J848" s="1"/>
      <c r="K848" s="1"/>
      <c r="L848" s="1"/>
      <c r="M848" s="1"/>
      <c r="N848" s="1"/>
      <c r="O848" s="1"/>
      <c r="P848" s="1"/>
      <c r="Q848" s="1"/>
      <c r="R848" s="126"/>
      <c r="S848" s="1"/>
      <c r="T848" s="61"/>
      <c r="U848" s="1"/>
      <c r="V848" s="1"/>
      <c r="W848" s="1"/>
      <c r="X848" s="1"/>
      <c r="Y848" s="1"/>
      <c r="Z848" s="1"/>
    </row>
    <row r="849" ht="14.25" customHeight="1">
      <c r="A849" s="61"/>
      <c r="B849" s="1"/>
      <c r="C849" s="1"/>
      <c r="D849" s="21"/>
      <c r="E849" s="1"/>
      <c r="F849" s="1"/>
      <c r="G849" s="1"/>
      <c r="H849" s="1"/>
      <c r="I849" s="1"/>
      <c r="J849" s="1"/>
      <c r="K849" s="1"/>
      <c r="L849" s="1"/>
      <c r="M849" s="1"/>
      <c r="N849" s="1"/>
      <c r="O849" s="1"/>
      <c r="P849" s="1"/>
      <c r="Q849" s="1"/>
      <c r="R849" s="126"/>
      <c r="S849" s="1"/>
      <c r="T849" s="61"/>
      <c r="U849" s="1"/>
      <c r="V849" s="1"/>
      <c r="W849" s="1"/>
      <c r="X849" s="1"/>
      <c r="Y849" s="1"/>
      <c r="Z849" s="1"/>
    </row>
    <row r="850" ht="14.25" customHeight="1">
      <c r="A850" s="61"/>
      <c r="B850" s="1"/>
      <c r="C850" s="1"/>
      <c r="D850" s="21"/>
      <c r="E850" s="1"/>
      <c r="F850" s="1"/>
      <c r="G850" s="1"/>
      <c r="H850" s="1"/>
      <c r="I850" s="1"/>
      <c r="J850" s="1"/>
      <c r="K850" s="1"/>
      <c r="L850" s="1"/>
      <c r="M850" s="1"/>
      <c r="N850" s="1"/>
      <c r="O850" s="1"/>
      <c r="P850" s="1"/>
      <c r="Q850" s="1"/>
      <c r="R850" s="126"/>
      <c r="S850" s="1"/>
      <c r="T850" s="61"/>
      <c r="U850" s="1"/>
      <c r="V850" s="1"/>
      <c r="W850" s="1"/>
      <c r="X850" s="1"/>
      <c r="Y850" s="1"/>
      <c r="Z850" s="1"/>
    </row>
    <row r="851" ht="14.25" customHeight="1">
      <c r="A851" s="61"/>
      <c r="B851" s="1"/>
      <c r="C851" s="1"/>
      <c r="D851" s="21"/>
      <c r="E851" s="1"/>
      <c r="F851" s="1"/>
      <c r="G851" s="1"/>
      <c r="H851" s="1"/>
      <c r="I851" s="1"/>
      <c r="J851" s="1"/>
      <c r="K851" s="1"/>
      <c r="L851" s="1"/>
      <c r="M851" s="1"/>
      <c r="N851" s="1"/>
      <c r="O851" s="1"/>
      <c r="P851" s="1"/>
      <c r="Q851" s="1"/>
      <c r="R851" s="126"/>
      <c r="S851" s="1"/>
      <c r="T851" s="61"/>
      <c r="U851" s="1"/>
      <c r="V851" s="1"/>
      <c r="W851" s="1"/>
      <c r="X851" s="1"/>
      <c r="Y851" s="1"/>
      <c r="Z851" s="1"/>
    </row>
    <row r="852" ht="14.25" customHeight="1">
      <c r="A852" s="61"/>
      <c r="B852" s="1"/>
      <c r="C852" s="1"/>
      <c r="D852" s="21"/>
      <c r="E852" s="1"/>
      <c r="F852" s="1"/>
      <c r="G852" s="1"/>
      <c r="H852" s="1"/>
      <c r="I852" s="1"/>
      <c r="J852" s="1"/>
      <c r="K852" s="1"/>
      <c r="L852" s="1"/>
      <c r="M852" s="1"/>
      <c r="N852" s="1"/>
      <c r="O852" s="1"/>
      <c r="P852" s="1"/>
      <c r="Q852" s="1"/>
      <c r="R852" s="126"/>
      <c r="S852" s="1"/>
      <c r="T852" s="61"/>
      <c r="U852" s="1"/>
      <c r="V852" s="1"/>
      <c r="W852" s="1"/>
      <c r="X852" s="1"/>
      <c r="Y852" s="1"/>
      <c r="Z852" s="1"/>
    </row>
    <row r="853" ht="14.25" customHeight="1">
      <c r="A853" s="61"/>
      <c r="B853" s="1"/>
      <c r="C853" s="1"/>
      <c r="D853" s="21"/>
      <c r="E853" s="1"/>
      <c r="F853" s="1"/>
      <c r="G853" s="1"/>
      <c r="H853" s="1"/>
      <c r="I853" s="1"/>
      <c r="J853" s="1"/>
      <c r="K853" s="1"/>
      <c r="L853" s="1"/>
      <c r="M853" s="1"/>
      <c r="N853" s="1"/>
      <c r="O853" s="1"/>
      <c r="P853" s="1"/>
      <c r="Q853" s="1"/>
      <c r="R853" s="126"/>
      <c r="S853" s="1"/>
      <c r="T853" s="61"/>
      <c r="U853" s="1"/>
      <c r="V853" s="1"/>
      <c r="W853" s="1"/>
      <c r="X853" s="1"/>
      <c r="Y853" s="1"/>
      <c r="Z853" s="1"/>
    </row>
    <row r="854" ht="14.25" customHeight="1">
      <c r="A854" s="61"/>
      <c r="B854" s="1"/>
      <c r="C854" s="1"/>
      <c r="D854" s="21"/>
      <c r="E854" s="1"/>
      <c r="F854" s="1"/>
      <c r="G854" s="1"/>
      <c r="H854" s="1"/>
      <c r="I854" s="1"/>
      <c r="J854" s="1"/>
      <c r="K854" s="1"/>
      <c r="L854" s="1"/>
      <c r="M854" s="1"/>
      <c r="N854" s="1"/>
      <c r="O854" s="1"/>
      <c r="P854" s="1"/>
      <c r="Q854" s="1"/>
      <c r="R854" s="126"/>
      <c r="S854" s="1"/>
      <c r="T854" s="61"/>
      <c r="U854" s="1"/>
      <c r="V854" s="1"/>
      <c r="W854" s="1"/>
      <c r="X854" s="1"/>
      <c r="Y854" s="1"/>
      <c r="Z854" s="1"/>
    </row>
    <row r="855" ht="14.25" customHeight="1">
      <c r="A855" s="61"/>
      <c r="B855" s="1"/>
      <c r="C855" s="1"/>
      <c r="D855" s="21"/>
      <c r="E855" s="1"/>
      <c r="F855" s="1"/>
      <c r="G855" s="1"/>
      <c r="H855" s="1"/>
      <c r="I855" s="1"/>
      <c r="J855" s="1"/>
      <c r="K855" s="1"/>
      <c r="L855" s="1"/>
      <c r="M855" s="1"/>
      <c r="N855" s="1"/>
      <c r="O855" s="1"/>
      <c r="P855" s="1"/>
      <c r="Q855" s="1"/>
      <c r="R855" s="126"/>
      <c r="S855" s="1"/>
      <c r="T855" s="61"/>
      <c r="U855" s="1"/>
      <c r="V855" s="1"/>
      <c r="W855" s="1"/>
      <c r="X855" s="1"/>
      <c r="Y855" s="1"/>
      <c r="Z855" s="1"/>
    </row>
    <row r="856" ht="14.25" customHeight="1">
      <c r="A856" s="61"/>
      <c r="B856" s="1"/>
      <c r="C856" s="1"/>
      <c r="D856" s="21"/>
      <c r="E856" s="1"/>
      <c r="F856" s="1"/>
      <c r="G856" s="1"/>
      <c r="H856" s="1"/>
      <c r="I856" s="1"/>
      <c r="J856" s="1"/>
      <c r="K856" s="1"/>
      <c r="L856" s="1"/>
      <c r="M856" s="1"/>
      <c r="N856" s="1"/>
      <c r="O856" s="1"/>
      <c r="P856" s="1"/>
      <c r="Q856" s="1"/>
      <c r="R856" s="126"/>
      <c r="S856" s="1"/>
      <c r="T856" s="61"/>
      <c r="U856" s="1"/>
      <c r="V856" s="1"/>
      <c r="W856" s="1"/>
      <c r="X856" s="1"/>
      <c r="Y856" s="1"/>
      <c r="Z856" s="1"/>
    </row>
    <row r="857" ht="14.25" customHeight="1">
      <c r="A857" s="61"/>
      <c r="B857" s="1"/>
      <c r="C857" s="1"/>
      <c r="D857" s="21"/>
      <c r="E857" s="1"/>
      <c r="F857" s="1"/>
      <c r="G857" s="1"/>
      <c r="H857" s="1"/>
      <c r="I857" s="1"/>
      <c r="J857" s="1"/>
      <c r="K857" s="1"/>
      <c r="L857" s="1"/>
      <c r="M857" s="1"/>
      <c r="N857" s="1"/>
      <c r="O857" s="1"/>
      <c r="P857" s="1"/>
      <c r="Q857" s="1"/>
      <c r="R857" s="126"/>
      <c r="S857" s="1"/>
      <c r="T857" s="61"/>
      <c r="U857" s="1"/>
      <c r="V857" s="1"/>
      <c r="W857" s="1"/>
      <c r="X857" s="1"/>
      <c r="Y857" s="1"/>
      <c r="Z857" s="1"/>
    </row>
    <row r="858" ht="14.25" customHeight="1">
      <c r="A858" s="61"/>
      <c r="B858" s="1"/>
      <c r="C858" s="1"/>
      <c r="D858" s="21"/>
      <c r="E858" s="1"/>
      <c r="F858" s="1"/>
      <c r="G858" s="1"/>
      <c r="H858" s="1"/>
      <c r="I858" s="1"/>
      <c r="J858" s="1"/>
      <c r="K858" s="1"/>
      <c r="L858" s="1"/>
      <c r="M858" s="1"/>
      <c r="N858" s="1"/>
      <c r="O858" s="1"/>
      <c r="P858" s="1"/>
      <c r="Q858" s="1"/>
      <c r="R858" s="126"/>
      <c r="S858" s="1"/>
      <c r="T858" s="61"/>
      <c r="U858" s="1"/>
      <c r="V858" s="1"/>
      <c r="W858" s="1"/>
      <c r="X858" s="1"/>
      <c r="Y858" s="1"/>
      <c r="Z858" s="1"/>
    </row>
    <row r="859" ht="14.25" customHeight="1">
      <c r="A859" s="61"/>
      <c r="B859" s="1"/>
      <c r="C859" s="1"/>
      <c r="D859" s="21"/>
      <c r="E859" s="1"/>
      <c r="F859" s="1"/>
      <c r="G859" s="1"/>
      <c r="H859" s="1"/>
      <c r="I859" s="1"/>
      <c r="J859" s="1"/>
      <c r="K859" s="1"/>
      <c r="L859" s="1"/>
      <c r="M859" s="1"/>
      <c r="N859" s="1"/>
      <c r="O859" s="1"/>
      <c r="P859" s="1"/>
      <c r="Q859" s="1"/>
      <c r="R859" s="126"/>
      <c r="S859" s="1"/>
      <c r="T859" s="61"/>
      <c r="U859" s="1"/>
      <c r="V859" s="1"/>
      <c r="W859" s="1"/>
      <c r="X859" s="1"/>
      <c r="Y859" s="1"/>
      <c r="Z859" s="1"/>
    </row>
    <row r="860" ht="14.25" customHeight="1">
      <c r="A860" s="61"/>
      <c r="B860" s="1"/>
      <c r="C860" s="1"/>
      <c r="D860" s="21"/>
      <c r="E860" s="1"/>
      <c r="F860" s="1"/>
      <c r="G860" s="1"/>
      <c r="H860" s="1"/>
      <c r="I860" s="1"/>
      <c r="J860" s="1"/>
      <c r="K860" s="1"/>
      <c r="L860" s="1"/>
      <c r="M860" s="1"/>
      <c r="N860" s="1"/>
      <c r="O860" s="1"/>
      <c r="P860" s="1"/>
      <c r="Q860" s="1"/>
      <c r="R860" s="126"/>
      <c r="S860" s="1"/>
      <c r="T860" s="61"/>
      <c r="U860" s="1"/>
      <c r="V860" s="1"/>
      <c r="W860" s="1"/>
      <c r="X860" s="1"/>
      <c r="Y860" s="1"/>
      <c r="Z860" s="1"/>
    </row>
    <row r="861" ht="14.25" customHeight="1">
      <c r="A861" s="61"/>
      <c r="B861" s="1"/>
      <c r="C861" s="1"/>
      <c r="D861" s="21"/>
      <c r="E861" s="1"/>
      <c r="F861" s="1"/>
      <c r="G861" s="1"/>
      <c r="H861" s="1"/>
      <c r="I861" s="1"/>
      <c r="J861" s="1"/>
      <c r="K861" s="1"/>
      <c r="L861" s="1"/>
      <c r="M861" s="1"/>
      <c r="N861" s="1"/>
      <c r="O861" s="1"/>
      <c r="P861" s="1"/>
      <c r="Q861" s="1"/>
      <c r="R861" s="126"/>
      <c r="S861" s="1"/>
      <c r="T861" s="61"/>
      <c r="U861" s="1"/>
      <c r="V861" s="1"/>
      <c r="W861" s="1"/>
      <c r="X861" s="1"/>
      <c r="Y861" s="1"/>
      <c r="Z861" s="1"/>
    </row>
    <row r="862" ht="14.25" customHeight="1">
      <c r="A862" s="61"/>
      <c r="B862" s="1"/>
      <c r="C862" s="1"/>
      <c r="D862" s="21"/>
      <c r="E862" s="1"/>
      <c r="F862" s="1"/>
      <c r="G862" s="1"/>
      <c r="H862" s="1"/>
      <c r="I862" s="1"/>
      <c r="J862" s="1"/>
      <c r="K862" s="1"/>
      <c r="L862" s="1"/>
      <c r="M862" s="1"/>
      <c r="N862" s="1"/>
      <c r="O862" s="1"/>
      <c r="P862" s="1"/>
      <c r="Q862" s="1"/>
      <c r="R862" s="126"/>
      <c r="S862" s="1"/>
      <c r="T862" s="61"/>
      <c r="U862" s="1"/>
      <c r="V862" s="1"/>
      <c r="W862" s="1"/>
      <c r="X862" s="1"/>
      <c r="Y862" s="1"/>
      <c r="Z862" s="1"/>
    </row>
    <row r="863" ht="14.25" customHeight="1">
      <c r="A863" s="61"/>
      <c r="B863" s="1"/>
      <c r="C863" s="1"/>
      <c r="D863" s="21"/>
      <c r="E863" s="1"/>
      <c r="F863" s="1"/>
      <c r="G863" s="1"/>
      <c r="H863" s="1"/>
      <c r="I863" s="1"/>
      <c r="J863" s="1"/>
      <c r="K863" s="1"/>
      <c r="L863" s="1"/>
      <c r="M863" s="1"/>
      <c r="N863" s="1"/>
      <c r="O863" s="1"/>
      <c r="P863" s="1"/>
      <c r="Q863" s="1"/>
      <c r="R863" s="126"/>
      <c r="S863" s="1"/>
      <c r="T863" s="61"/>
      <c r="U863" s="1"/>
      <c r="V863" s="1"/>
      <c r="W863" s="1"/>
      <c r="X863" s="1"/>
      <c r="Y863" s="1"/>
      <c r="Z863" s="1"/>
    </row>
    <row r="864" ht="14.25" customHeight="1">
      <c r="A864" s="61"/>
      <c r="B864" s="1"/>
      <c r="C864" s="1"/>
      <c r="D864" s="21"/>
      <c r="E864" s="1"/>
      <c r="F864" s="1"/>
      <c r="G864" s="1"/>
      <c r="H864" s="1"/>
      <c r="I864" s="1"/>
      <c r="J864" s="1"/>
      <c r="K864" s="1"/>
      <c r="L864" s="1"/>
      <c r="M864" s="1"/>
      <c r="N864" s="1"/>
      <c r="O864" s="1"/>
      <c r="P864" s="1"/>
      <c r="Q864" s="1"/>
      <c r="R864" s="126"/>
      <c r="S864" s="1"/>
      <c r="T864" s="61"/>
      <c r="U864" s="1"/>
      <c r="V864" s="1"/>
      <c r="W864" s="1"/>
      <c r="X864" s="1"/>
      <c r="Y864" s="1"/>
      <c r="Z864" s="1"/>
    </row>
    <row r="865" ht="14.25" customHeight="1">
      <c r="A865" s="61"/>
      <c r="B865" s="1"/>
      <c r="C865" s="1"/>
      <c r="D865" s="21"/>
      <c r="E865" s="1"/>
      <c r="F865" s="1"/>
      <c r="G865" s="1"/>
      <c r="H865" s="1"/>
      <c r="I865" s="1"/>
      <c r="J865" s="1"/>
      <c r="K865" s="1"/>
      <c r="L865" s="1"/>
      <c r="M865" s="1"/>
      <c r="N865" s="1"/>
      <c r="O865" s="1"/>
      <c r="P865" s="1"/>
      <c r="Q865" s="1"/>
      <c r="R865" s="126"/>
      <c r="S865" s="1"/>
      <c r="T865" s="61"/>
      <c r="U865" s="1"/>
      <c r="V865" s="1"/>
      <c r="W865" s="1"/>
      <c r="X865" s="1"/>
      <c r="Y865" s="1"/>
      <c r="Z865" s="1"/>
    </row>
    <row r="866" ht="14.25" customHeight="1">
      <c r="A866" s="61"/>
      <c r="B866" s="1"/>
      <c r="C866" s="1"/>
      <c r="D866" s="21"/>
      <c r="E866" s="1"/>
      <c r="F866" s="1"/>
      <c r="G866" s="1"/>
      <c r="H866" s="1"/>
      <c r="I866" s="1"/>
      <c r="J866" s="1"/>
      <c r="K866" s="1"/>
      <c r="L866" s="1"/>
      <c r="M866" s="1"/>
      <c r="N866" s="1"/>
      <c r="O866" s="1"/>
      <c r="P866" s="1"/>
      <c r="Q866" s="1"/>
      <c r="R866" s="126"/>
      <c r="S866" s="1"/>
      <c r="T866" s="61"/>
      <c r="U866" s="1"/>
      <c r="V866" s="1"/>
      <c r="W866" s="1"/>
      <c r="X866" s="1"/>
      <c r="Y866" s="1"/>
      <c r="Z866" s="1"/>
    </row>
    <row r="867" ht="14.25" customHeight="1">
      <c r="A867" s="61"/>
      <c r="B867" s="1"/>
      <c r="C867" s="1"/>
      <c r="D867" s="21"/>
      <c r="E867" s="1"/>
      <c r="F867" s="1"/>
      <c r="G867" s="1"/>
      <c r="H867" s="1"/>
      <c r="I867" s="1"/>
      <c r="J867" s="1"/>
      <c r="K867" s="1"/>
      <c r="L867" s="1"/>
      <c r="M867" s="1"/>
      <c r="N867" s="1"/>
      <c r="O867" s="1"/>
      <c r="P867" s="1"/>
      <c r="Q867" s="1"/>
      <c r="R867" s="126"/>
      <c r="S867" s="1"/>
      <c r="T867" s="61"/>
      <c r="U867" s="1"/>
      <c r="V867" s="1"/>
      <c r="W867" s="1"/>
      <c r="X867" s="1"/>
      <c r="Y867" s="1"/>
      <c r="Z867" s="1"/>
    </row>
    <row r="868" ht="14.25" customHeight="1">
      <c r="A868" s="61"/>
      <c r="B868" s="1"/>
      <c r="C868" s="1"/>
      <c r="D868" s="21"/>
      <c r="E868" s="1"/>
      <c r="F868" s="1"/>
      <c r="G868" s="1"/>
      <c r="H868" s="1"/>
      <c r="I868" s="1"/>
      <c r="J868" s="1"/>
      <c r="K868" s="1"/>
      <c r="L868" s="1"/>
      <c r="M868" s="1"/>
      <c r="N868" s="1"/>
      <c r="O868" s="1"/>
      <c r="P868" s="1"/>
      <c r="Q868" s="1"/>
      <c r="R868" s="126"/>
      <c r="S868" s="1"/>
      <c r="T868" s="61"/>
      <c r="U868" s="1"/>
      <c r="V868" s="1"/>
      <c r="W868" s="1"/>
      <c r="X868" s="1"/>
      <c r="Y868" s="1"/>
      <c r="Z868" s="1"/>
    </row>
    <row r="869" ht="14.25" customHeight="1">
      <c r="A869" s="61"/>
      <c r="B869" s="1"/>
      <c r="C869" s="1"/>
      <c r="D869" s="21"/>
      <c r="E869" s="1"/>
      <c r="F869" s="1"/>
      <c r="G869" s="1"/>
      <c r="H869" s="1"/>
      <c r="I869" s="1"/>
      <c r="J869" s="1"/>
      <c r="K869" s="1"/>
      <c r="L869" s="1"/>
      <c r="M869" s="1"/>
      <c r="N869" s="1"/>
      <c r="O869" s="1"/>
      <c r="P869" s="1"/>
      <c r="Q869" s="1"/>
      <c r="R869" s="126"/>
      <c r="S869" s="1"/>
      <c r="T869" s="61"/>
      <c r="U869" s="1"/>
      <c r="V869" s="1"/>
      <c r="W869" s="1"/>
      <c r="X869" s="1"/>
      <c r="Y869" s="1"/>
      <c r="Z869" s="1"/>
    </row>
    <row r="870" ht="14.25" customHeight="1">
      <c r="A870" s="61"/>
      <c r="B870" s="1"/>
      <c r="C870" s="1"/>
      <c r="D870" s="21"/>
      <c r="E870" s="1"/>
      <c r="F870" s="1"/>
      <c r="G870" s="1"/>
      <c r="H870" s="1"/>
      <c r="I870" s="1"/>
      <c r="J870" s="1"/>
      <c r="K870" s="1"/>
      <c r="L870" s="1"/>
      <c r="M870" s="1"/>
      <c r="N870" s="1"/>
      <c r="O870" s="1"/>
      <c r="P870" s="1"/>
      <c r="Q870" s="1"/>
      <c r="R870" s="126"/>
      <c r="S870" s="1"/>
      <c r="T870" s="61"/>
      <c r="U870" s="1"/>
      <c r="V870" s="1"/>
      <c r="W870" s="1"/>
      <c r="X870" s="1"/>
      <c r="Y870" s="1"/>
      <c r="Z870" s="1"/>
    </row>
    <row r="871" ht="14.25" customHeight="1">
      <c r="A871" s="61"/>
      <c r="B871" s="1"/>
      <c r="C871" s="1"/>
      <c r="D871" s="21"/>
      <c r="E871" s="1"/>
      <c r="F871" s="1"/>
      <c r="G871" s="1"/>
      <c r="H871" s="1"/>
      <c r="I871" s="1"/>
      <c r="J871" s="1"/>
      <c r="K871" s="1"/>
      <c r="L871" s="1"/>
      <c r="M871" s="1"/>
      <c r="N871" s="1"/>
      <c r="O871" s="1"/>
      <c r="P871" s="1"/>
      <c r="Q871" s="1"/>
      <c r="R871" s="126"/>
      <c r="S871" s="1"/>
      <c r="T871" s="61"/>
      <c r="U871" s="1"/>
      <c r="V871" s="1"/>
      <c r="W871" s="1"/>
      <c r="X871" s="1"/>
      <c r="Y871" s="1"/>
      <c r="Z871" s="1"/>
    </row>
    <row r="872" ht="14.25" customHeight="1">
      <c r="A872" s="61"/>
      <c r="B872" s="1"/>
      <c r="C872" s="1"/>
      <c r="D872" s="21"/>
      <c r="E872" s="1"/>
      <c r="F872" s="1"/>
      <c r="G872" s="1"/>
      <c r="H872" s="1"/>
      <c r="I872" s="1"/>
      <c r="J872" s="1"/>
      <c r="K872" s="1"/>
      <c r="L872" s="1"/>
      <c r="M872" s="1"/>
      <c r="N872" s="1"/>
      <c r="O872" s="1"/>
      <c r="P872" s="1"/>
      <c r="Q872" s="1"/>
      <c r="R872" s="126"/>
      <c r="S872" s="1"/>
      <c r="T872" s="61"/>
      <c r="U872" s="1"/>
      <c r="V872" s="1"/>
      <c r="W872" s="1"/>
      <c r="X872" s="1"/>
      <c r="Y872" s="1"/>
      <c r="Z872" s="1"/>
    </row>
    <row r="873" ht="14.25" customHeight="1">
      <c r="A873" s="61"/>
      <c r="B873" s="1"/>
      <c r="C873" s="1"/>
      <c r="D873" s="21"/>
      <c r="E873" s="1"/>
      <c r="F873" s="1"/>
      <c r="G873" s="1"/>
      <c r="H873" s="1"/>
      <c r="I873" s="1"/>
      <c r="J873" s="1"/>
      <c r="K873" s="1"/>
      <c r="L873" s="1"/>
      <c r="M873" s="1"/>
      <c r="N873" s="1"/>
      <c r="O873" s="1"/>
      <c r="P873" s="1"/>
      <c r="Q873" s="1"/>
      <c r="R873" s="126"/>
      <c r="S873" s="1"/>
      <c r="T873" s="61"/>
      <c r="U873" s="1"/>
      <c r="V873" s="1"/>
      <c r="W873" s="1"/>
      <c r="X873" s="1"/>
      <c r="Y873" s="1"/>
      <c r="Z873" s="1"/>
    </row>
    <row r="874" ht="14.25" customHeight="1">
      <c r="A874" s="61"/>
      <c r="B874" s="1"/>
      <c r="C874" s="1"/>
      <c r="D874" s="21"/>
      <c r="E874" s="1"/>
      <c r="F874" s="1"/>
      <c r="G874" s="1"/>
      <c r="H874" s="1"/>
      <c r="I874" s="1"/>
      <c r="J874" s="1"/>
      <c r="K874" s="1"/>
      <c r="L874" s="1"/>
      <c r="M874" s="1"/>
      <c r="N874" s="1"/>
      <c r="O874" s="1"/>
      <c r="P874" s="1"/>
      <c r="Q874" s="1"/>
      <c r="R874" s="126"/>
      <c r="S874" s="1"/>
      <c r="T874" s="61"/>
      <c r="U874" s="1"/>
      <c r="V874" s="1"/>
      <c r="W874" s="1"/>
      <c r="X874" s="1"/>
      <c r="Y874" s="1"/>
      <c r="Z874" s="1"/>
    </row>
    <row r="875" ht="14.25" customHeight="1">
      <c r="A875" s="61"/>
      <c r="B875" s="1"/>
      <c r="C875" s="1"/>
      <c r="D875" s="21"/>
      <c r="E875" s="1"/>
      <c r="F875" s="1"/>
      <c r="G875" s="1"/>
      <c r="H875" s="1"/>
      <c r="I875" s="1"/>
      <c r="J875" s="1"/>
      <c r="K875" s="1"/>
      <c r="L875" s="1"/>
      <c r="M875" s="1"/>
      <c r="N875" s="1"/>
      <c r="O875" s="1"/>
      <c r="P875" s="1"/>
      <c r="Q875" s="1"/>
      <c r="R875" s="126"/>
      <c r="S875" s="1"/>
      <c r="T875" s="61"/>
      <c r="U875" s="1"/>
      <c r="V875" s="1"/>
      <c r="W875" s="1"/>
      <c r="X875" s="1"/>
      <c r="Y875" s="1"/>
      <c r="Z875" s="1"/>
    </row>
    <row r="876" ht="14.25" customHeight="1">
      <c r="A876" s="61"/>
      <c r="B876" s="1"/>
      <c r="C876" s="1"/>
      <c r="D876" s="21"/>
      <c r="E876" s="1"/>
      <c r="F876" s="1"/>
      <c r="G876" s="1"/>
      <c r="H876" s="1"/>
      <c r="I876" s="1"/>
      <c r="J876" s="1"/>
      <c r="K876" s="1"/>
      <c r="L876" s="1"/>
      <c r="M876" s="1"/>
      <c r="N876" s="1"/>
      <c r="O876" s="1"/>
      <c r="P876" s="1"/>
      <c r="Q876" s="1"/>
      <c r="R876" s="126"/>
      <c r="S876" s="1"/>
      <c r="T876" s="61"/>
      <c r="U876" s="1"/>
      <c r="V876" s="1"/>
      <c r="W876" s="1"/>
      <c r="X876" s="1"/>
      <c r="Y876" s="1"/>
      <c r="Z876" s="1"/>
    </row>
    <row r="877" ht="14.25" customHeight="1">
      <c r="A877" s="61"/>
      <c r="B877" s="1"/>
      <c r="C877" s="1"/>
      <c r="D877" s="21"/>
      <c r="E877" s="1"/>
      <c r="F877" s="1"/>
      <c r="G877" s="1"/>
      <c r="H877" s="1"/>
      <c r="I877" s="1"/>
      <c r="J877" s="1"/>
      <c r="K877" s="1"/>
      <c r="L877" s="1"/>
      <c r="M877" s="1"/>
      <c r="N877" s="1"/>
      <c r="O877" s="1"/>
      <c r="P877" s="1"/>
      <c r="Q877" s="1"/>
      <c r="R877" s="126"/>
      <c r="S877" s="1"/>
      <c r="T877" s="61"/>
      <c r="U877" s="1"/>
      <c r="V877" s="1"/>
      <c r="W877" s="1"/>
      <c r="X877" s="1"/>
      <c r="Y877" s="1"/>
      <c r="Z877" s="1"/>
    </row>
    <row r="878" ht="14.25" customHeight="1">
      <c r="A878" s="61"/>
      <c r="B878" s="1"/>
      <c r="C878" s="1"/>
      <c r="D878" s="21"/>
      <c r="E878" s="1"/>
      <c r="F878" s="1"/>
      <c r="G878" s="1"/>
      <c r="H878" s="1"/>
      <c r="I878" s="1"/>
      <c r="J878" s="1"/>
      <c r="K878" s="1"/>
      <c r="L878" s="1"/>
      <c r="M878" s="1"/>
      <c r="N878" s="1"/>
      <c r="O878" s="1"/>
      <c r="P878" s="1"/>
      <c r="Q878" s="1"/>
      <c r="R878" s="126"/>
      <c r="S878" s="1"/>
      <c r="T878" s="61"/>
      <c r="U878" s="1"/>
      <c r="V878" s="1"/>
      <c r="W878" s="1"/>
      <c r="X878" s="1"/>
      <c r="Y878" s="1"/>
      <c r="Z878" s="1"/>
    </row>
    <row r="879" ht="14.25" customHeight="1">
      <c r="A879" s="61"/>
      <c r="B879" s="1"/>
      <c r="C879" s="1"/>
      <c r="D879" s="21"/>
      <c r="E879" s="1"/>
      <c r="F879" s="1"/>
      <c r="G879" s="1"/>
      <c r="H879" s="1"/>
      <c r="I879" s="1"/>
      <c r="J879" s="1"/>
      <c r="K879" s="1"/>
      <c r="L879" s="1"/>
      <c r="M879" s="1"/>
      <c r="N879" s="1"/>
      <c r="O879" s="1"/>
      <c r="P879" s="1"/>
      <c r="Q879" s="1"/>
      <c r="R879" s="126"/>
      <c r="S879" s="1"/>
      <c r="T879" s="61"/>
      <c r="U879" s="1"/>
      <c r="V879" s="1"/>
      <c r="W879" s="1"/>
      <c r="X879" s="1"/>
      <c r="Y879" s="1"/>
      <c r="Z879" s="1"/>
    </row>
    <row r="880" ht="14.25" customHeight="1">
      <c r="A880" s="61"/>
      <c r="B880" s="1"/>
      <c r="C880" s="1"/>
      <c r="D880" s="21"/>
      <c r="E880" s="1"/>
      <c r="F880" s="1"/>
      <c r="G880" s="1"/>
      <c r="H880" s="1"/>
      <c r="I880" s="1"/>
      <c r="J880" s="1"/>
      <c r="K880" s="1"/>
      <c r="L880" s="1"/>
      <c r="M880" s="1"/>
      <c r="N880" s="1"/>
      <c r="O880" s="1"/>
      <c r="P880" s="1"/>
      <c r="Q880" s="1"/>
      <c r="R880" s="126"/>
      <c r="S880" s="1"/>
      <c r="T880" s="61"/>
      <c r="U880" s="1"/>
      <c r="V880" s="1"/>
      <c r="W880" s="1"/>
      <c r="X880" s="1"/>
      <c r="Y880" s="1"/>
      <c r="Z880" s="1"/>
    </row>
    <row r="881" ht="14.25" customHeight="1">
      <c r="A881" s="61"/>
      <c r="B881" s="1"/>
      <c r="C881" s="1"/>
      <c r="D881" s="21"/>
      <c r="E881" s="1"/>
      <c r="F881" s="1"/>
      <c r="G881" s="1"/>
      <c r="H881" s="1"/>
      <c r="I881" s="1"/>
      <c r="J881" s="1"/>
      <c r="K881" s="1"/>
      <c r="L881" s="1"/>
      <c r="M881" s="1"/>
      <c r="N881" s="1"/>
      <c r="O881" s="1"/>
      <c r="P881" s="1"/>
      <c r="Q881" s="1"/>
      <c r="R881" s="126"/>
      <c r="S881" s="1"/>
      <c r="T881" s="61"/>
      <c r="U881" s="1"/>
      <c r="V881" s="1"/>
      <c r="W881" s="1"/>
      <c r="X881" s="1"/>
      <c r="Y881" s="1"/>
      <c r="Z881" s="1"/>
    </row>
    <row r="882" ht="14.25" customHeight="1">
      <c r="A882" s="61"/>
      <c r="B882" s="1"/>
      <c r="C882" s="1"/>
      <c r="D882" s="21"/>
      <c r="E882" s="1"/>
      <c r="F882" s="1"/>
      <c r="G882" s="1"/>
      <c r="H882" s="1"/>
      <c r="I882" s="1"/>
      <c r="J882" s="1"/>
      <c r="K882" s="1"/>
      <c r="L882" s="1"/>
      <c r="M882" s="1"/>
      <c r="N882" s="1"/>
      <c r="O882" s="1"/>
      <c r="P882" s="1"/>
      <c r="Q882" s="1"/>
      <c r="R882" s="126"/>
      <c r="S882" s="1"/>
      <c r="T882" s="61"/>
      <c r="U882" s="1"/>
      <c r="V882" s="1"/>
      <c r="W882" s="1"/>
      <c r="X882" s="1"/>
      <c r="Y882" s="1"/>
      <c r="Z882" s="1"/>
    </row>
    <row r="883" ht="14.25" customHeight="1">
      <c r="A883" s="61"/>
      <c r="B883" s="1"/>
      <c r="C883" s="1"/>
      <c r="D883" s="21"/>
      <c r="E883" s="1"/>
      <c r="F883" s="1"/>
      <c r="G883" s="1"/>
      <c r="H883" s="1"/>
      <c r="I883" s="1"/>
      <c r="J883" s="1"/>
      <c r="K883" s="1"/>
      <c r="L883" s="1"/>
      <c r="M883" s="1"/>
      <c r="N883" s="1"/>
      <c r="O883" s="1"/>
      <c r="P883" s="1"/>
      <c r="Q883" s="1"/>
      <c r="R883" s="126"/>
      <c r="S883" s="1"/>
      <c r="T883" s="61"/>
      <c r="U883" s="1"/>
      <c r="V883" s="1"/>
      <c r="W883" s="1"/>
      <c r="X883" s="1"/>
      <c r="Y883" s="1"/>
      <c r="Z883" s="1"/>
    </row>
    <row r="884" ht="14.25" customHeight="1">
      <c r="A884" s="61"/>
      <c r="B884" s="1"/>
      <c r="C884" s="1"/>
      <c r="D884" s="21"/>
      <c r="E884" s="1"/>
      <c r="F884" s="1"/>
      <c r="G884" s="1"/>
      <c r="H884" s="1"/>
      <c r="I884" s="1"/>
      <c r="J884" s="1"/>
      <c r="K884" s="1"/>
      <c r="L884" s="1"/>
      <c r="M884" s="1"/>
      <c r="N884" s="1"/>
      <c r="O884" s="1"/>
      <c r="P884" s="1"/>
      <c r="Q884" s="1"/>
      <c r="R884" s="126"/>
      <c r="S884" s="1"/>
      <c r="T884" s="61"/>
      <c r="U884" s="1"/>
      <c r="V884" s="1"/>
      <c r="W884" s="1"/>
      <c r="X884" s="1"/>
      <c r="Y884" s="1"/>
      <c r="Z884" s="1"/>
    </row>
    <row r="885" ht="14.25" customHeight="1">
      <c r="A885" s="61"/>
      <c r="B885" s="1"/>
      <c r="C885" s="1"/>
      <c r="D885" s="21"/>
      <c r="E885" s="1"/>
      <c r="F885" s="1"/>
      <c r="G885" s="1"/>
      <c r="H885" s="1"/>
      <c r="I885" s="1"/>
      <c r="J885" s="1"/>
      <c r="K885" s="1"/>
      <c r="L885" s="1"/>
      <c r="M885" s="1"/>
      <c r="N885" s="1"/>
      <c r="O885" s="1"/>
      <c r="P885" s="1"/>
      <c r="Q885" s="1"/>
      <c r="R885" s="126"/>
      <c r="S885" s="1"/>
      <c r="T885" s="61"/>
      <c r="U885" s="1"/>
      <c r="V885" s="1"/>
      <c r="W885" s="1"/>
      <c r="X885" s="1"/>
      <c r="Y885" s="1"/>
      <c r="Z885" s="1"/>
    </row>
    <row r="886" ht="14.25" customHeight="1">
      <c r="A886" s="61"/>
      <c r="B886" s="1"/>
      <c r="C886" s="1"/>
      <c r="D886" s="21"/>
      <c r="E886" s="1"/>
      <c r="F886" s="1"/>
      <c r="G886" s="1"/>
      <c r="H886" s="1"/>
      <c r="I886" s="1"/>
      <c r="J886" s="1"/>
      <c r="K886" s="1"/>
      <c r="L886" s="1"/>
      <c r="M886" s="1"/>
      <c r="N886" s="1"/>
      <c r="O886" s="1"/>
      <c r="P886" s="1"/>
      <c r="Q886" s="1"/>
      <c r="R886" s="126"/>
      <c r="S886" s="1"/>
      <c r="T886" s="61"/>
      <c r="U886" s="1"/>
      <c r="V886" s="1"/>
      <c r="W886" s="1"/>
      <c r="X886" s="1"/>
      <c r="Y886" s="1"/>
      <c r="Z886" s="1"/>
    </row>
    <row r="887" ht="14.25" customHeight="1">
      <c r="A887" s="61"/>
      <c r="B887" s="1"/>
      <c r="C887" s="1"/>
      <c r="D887" s="21"/>
      <c r="E887" s="1"/>
      <c r="F887" s="1"/>
      <c r="G887" s="1"/>
      <c r="H887" s="1"/>
      <c r="I887" s="1"/>
      <c r="J887" s="1"/>
      <c r="K887" s="1"/>
      <c r="L887" s="1"/>
      <c r="M887" s="1"/>
      <c r="N887" s="1"/>
      <c r="O887" s="1"/>
      <c r="P887" s="1"/>
      <c r="Q887" s="1"/>
      <c r="R887" s="126"/>
      <c r="S887" s="1"/>
      <c r="T887" s="61"/>
      <c r="U887" s="1"/>
      <c r="V887" s="1"/>
      <c r="W887" s="1"/>
      <c r="X887" s="1"/>
      <c r="Y887" s="1"/>
      <c r="Z887" s="1"/>
    </row>
    <row r="888" ht="14.25" customHeight="1">
      <c r="A888" s="61"/>
      <c r="B888" s="1"/>
      <c r="C888" s="1"/>
      <c r="D888" s="21"/>
      <c r="E888" s="1"/>
      <c r="F888" s="1"/>
      <c r="G888" s="1"/>
      <c r="H888" s="1"/>
      <c r="I888" s="1"/>
      <c r="J888" s="1"/>
      <c r="K888" s="1"/>
      <c r="L888" s="1"/>
      <c r="M888" s="1"/>
      <c r="N888" s="1"/>
      <c r="O888" s="1"/>
      <c r="P888" s="1"/>
      <c r="Q888" s="1"/>
      <c r="R888" s="126"/>
      <c r="S888" s="1"/>
      <c r="T888" s="61"/>
      <c r="U888" s="1"/>
      <c r="V888" s="1"/>
      <c r="W888" s="1"/>
      <c r="X888" s="1"/>
      <c r="Y888" s="1"/>
      <c r="Z888" s="1"/>
    </row>
    <row r="889" ht="14.25" customHeight="1">
      <c r="A889" s="61"/>
      <c r="B889" s="1"/>
      <c r="C889" s="1"/>
      <c r="D889" s="21"/>
      <c r="E889" s="1"/>
      <c r="F889" s="1"/>
      <c r="G889" s="1"/>
      <c r="H889" s="1"/>
      <c r="I889" s="1"/>
      <c r="J889" s="1"/>
      <c r="K889" s="1"/>
      <c r="L889" s="1"/>
      <c r="M889" s="1"/>
      <c r="N889" s="1"/>
      <c r="O889" s="1"/>
      <c r="P889" s="1"/>
      <c r="Q889" s="1"/>
      <c r="R889" s="126"/>
      <c r="S889" s="1"/>
      <c r="T889" s="61"/>
      <c r="U889" s="1"/>
      <c r="V889" s="1"/>
      <c r="W889" s="1"/>
      <c r="X889" s="1"/>
      <c r="Y889" s="1"/>
      <c r="Z889" s="1"/>
    </row>
    <row r="890" ht="14.25" customHeight="1">
      <c r="A890" s="61"/>
      <c r="B890" s="1"/>
      <c r="C890" s="1"/>
      <c r="D890" s="21"/>
      <c r="E890" s="1"/>
      <c r="F890" s="1"/>
      <c r="G890" s="1"/>
      <c r="H890" s="1"/>
      <c r="I890" s="1"/>
      <c r="J890" s="1"/>
      <c r="K890" s="1"/>
      <c r="L890" s="1"/>
      <c r="M890" s="1"/>
      <c r="N890" s="1"/>
      <c r="O890" s="1"/>
      <c r="P890" s="1"/>
      <c r="Q890" s="1"/>
      <c r="R890" s="126"/>
      <c r="S890" s="1"/>
      <c r="T890" s="61"/>
      <c r="U890" s="1"/>
      <c r="V890" s="1"/>
      <c r="W890" s="1"/>
      <c r="X890" s="1"/>
      <c r="Y890" s="1"/>
      <c r="Z890" s="1"/>
    </row>
    <row r="891" ht="14.25" customHeight="1">
      <c r="A891" s="61"/>
      <c r="B891" s="1"/>
      <c r="C891" s="1"/>
      <c r="D891" s="21"/>
      <c r="E891" s="1"/>
      <c r="F891" s="1"/>
      <c r="G891" s="1"/>
      <c r="H891" s="1"/>
      <c r="I891" s="1"/>
      <c r="J891" s="1"/>
      <c r="K891" s="1"/>
      <c r="L891" s="1"/>
      <c r="M891" s="1"/>
      <c r="N891" s="1"/>
      <c r="O891" s="1"/>
      <c r="P891" s="1"/>
      <c r="Q891" s="1"/>
      <c r="R891" s="126"/>
      <c r="S891" s="1"/>
      <c r="T891" s="61"/>
      <c r="U891" s="1"/>
      <c r="V891" s="1"/>
      <c r="W891" s="1"/>
      <c r="X891" s="1"/>
      <c r="Y891" s="1"/>
      <c r="Z891" s="1"/>
    </row>
    <row r="892" ht="14.25" customHeight="1">
      <c r="A892" s="61"/>
      <c r="B892" s="1"/>
      <c r="C892" s="1"/>
      <c r="D892" s="21"/>
      <c r="E892" s="1"/>
      <c r="F892" s="1"/>
      <c r="G892" s="1"/>
      <c r="H892" s="1"/>
      <c r="I892" s="1"/>
      <c r="J892" s="1"/>
      <c r="K892" s="1"/>
      <c r="L892" s="1"/>
      <c r="M892" s="1"/>
      <c r="N892" s="1"/>
      <c r="O892" s="1"/>
      <c r="P892" s="1"/>
      <c r="Q892" s="1"/>
      <c r="R892" s="126"/>
      <c r="S892" s="1"/>
      <c r="T892" s="61"/>
      <c r="U892" s="1"/>
      <c r="V892" s="1"/>
      <c r="W892" s="1"/>
      <c r="X892" s="1"/>
      <c r="Y892" s="1"/>
      <c r="Z892" s="1"/>
    </row>
    <row r="893" ht="14.25" customHeight="1">
      <c r="A893" s="61"/>
      <c r="B893" s="1"/>
      <c r="C893" s="1"/>
      <c r="D893" s="21"/>
      <c r="E893" s="1"/>
      <c r="F893" s="1"/>
      <c r="G893" s="1"/>
      <c r="H893" s="1"/>
      <c r="I893" s="1"/>
      <c r="J893" s="1"/>
      <c r="K893" s="1"/>
      <c r="L893" s="1"/>
      <c r="M893" s="1"/>
      <c r="N893" s="1"/>
      <c r="O893" s="1"/>
      <c r="P893" s="1"/>
      <c r="Q893" s="1"/>
      <c r="R893" s="126"/>
      <c r="S893" s="1"/>
      <c r="T893" s="61"/>
      <c r="U893" s="1"/>
      <c r="V893" s="1"/>
      <c r="W893" s="1"/>
      <c r="X893" s="1"/>
      <c r="Y893" s="1"/>
      <c r="Z893" s="1"/>
    </row>
    <row r="894" ht="14.25" customHeight="1">
      <c r="A894" s="61"/>
      <c r="B894" s="1"/>
      <c r="C894" s="1"/>
      <c r="D894" s="21"/>
      <c r="E894" s="1"/>
      <c r="F894" s="1"/>
      <c r="G894" s="1"/>
      <c r="H894" s="1"/>
      <c r="I894" s="1"/>
      <c r="J894" s="1"/>
      <c r="K894" s="1"/>
      <c r="L894" s="1"/>
      <c r="M894" s="1"/>
      <c r="N894" s="1"/>
      <c r="O894" s="1"/>
      <c r="P894" s="1"/>
      <c r="Q894" s="1"/>
      <c r="R894" s="126"/>
      <c r="S894" s="1"/>
      <c r="T894" s="61"/>
      <c r="U894" s="1"/>
      <c r="V894" s="1"/>
      <c r="W894" s="1"/>
      <c r="X894" s="1"/>
      <c r="Y894" s="1"/>
      <c r="Z894" s="1"/>
    </row>
    <row r="895" ht="14.25" customHeight="1">
      <c r="A895" s="61"/>
      <c r="B895" s="1"/>
      <c r="C895" s="1"/>
      <c r="D895" s="21"/>
      <c r="E895" s="1"/>
      <c r="F895" s="1"/>
      <c r="G895" s="1"/>
      <c r="H895" s="1"/>
      <c r="I895" s="1"/>
      <c r="J895" s="1"/>
      <c r="K895" s="1"/>
      <c r="L895" s="1"/>
      <c r="M895" s="1"/>
      <c r="N895" s="1"/>
      <c r="O895" s="1"/>
      <c r="P895" s="1"/>
      <c r="Q895" s="1"/>
      <c r="R895" s="126"/>
      <c r="S895" s="1"/>
      <c r="T895" s="61"/>
      <c r="U895" s="1"/>
      <c r="V895" s="1"/>
      <c r="W895" s="1"/>
      <c r="X895" s="1"/>
      <c r="Y895" s="1"/>
      <c r="Z895" s="1"/>
    </row>
    <row r="896" ht="14.25" customHeight="1">
      <c r="A896" s="61"/>
      <c r="B896" s="1"/>
      <c r="C896" s="1"/>
      <c r="D896" s="21"/>
      <c r="E896" s="1"/>
      <c r="F896" s="1"/>
      <c r="G896" s="1"/>
      <c r="H896" s="1"/>
      <c r="I896" s="1"/>
      <c r="J896" s="1"/>
      <c r="K896" s="1"/>
      <c r="L896" s="1"/>
      <c r="M896" s="1"/>
      <c r="N896" s="1"/>
      <c r="O896" s="1"/>
      <c r="P896" s="1"/>
      <c r="Q896" s="1"/>
      <c r="R896" s="126"/>
      <c r="S896" s="1"/>
      <c r="T896" s="61"/>
      <c r="U896" s="1"/>
      <c r="V896" s="1"/>
      <c r="W896" s="1"/>
      <c r="X896" s="1"/>
      <c r="Y896" s="1"/>
      <c r="Z896" s="1"/>
    </row>
    <row r="897" ht="14.25" customHeight="1">
      <c r="A897" s="61"/>
      <c r="B897" s="1"/>
      <c r="C897" s="1"/>
      <c r="D897" s="21"/>
      <c r="E897" s="1"/>
      <c r="F897" s="1"/>
      <c r="G897" s="1"/>
      <c r="H897" s="1"/>
      <c r="I897" s="1"/>
      <c r="J897" s="1"/>
      <c r="K897" s="1"/>
      <c r="L897" s="1"/>
      <c r="M897" s="1"/>
      <c r="N897" s="1"/>
      <c r="O897" s="1"/>
      <c r="P897" s="1"/>
      <c r="Q897" s="1"/>
      <c r="R897" s="126"/>
      <c r="S897" s="1"/>
      <c r="T897" s="61"/>
      <c r="U897" s="1"/>
      <c r="V897" s="1"/>
      <c r="W897" s="1"/>
      <c r="X897" s="1"/>
      <c r="Y897" s="1"/>
      <c r="Z897" s="1"/>
    </row>
    <row r="898" ht="14.25" customHeight="1">
      <c r="A898" s="61"/>
      <c r="B898" s="1"/>
      <c r="C898" s="1"/>
      <c r="D898" s="21"/>
      <c r="E898" s="1"/>
      <c r="F898" s="1"/>
      <c r="G898" s="1"/>
      <c r="H898" s="1"/>
      <c r="I898" s="1"/>
      <c r="J898" s="1"/>
      <c r="K898" s="1"/>
      <c r="L898" s="1"/>
      <c r="M898" s="1"/>
      <c r="N898" s="1"/>
      <c r="O898" s="1"/>
      <c r="P898" s="1"/>
      <c r="Q898" s="1"/>
      <c r="R898" s="126"/>
      <c r="S898" s="1"/>
      <c r="T898" s="61"/>
      <c r="U898" s="1"/>
      <c r="V898" s="1"/>
      <c r="W898" s="1"/>
      <c r="X898" s="1"/>
      <c r="Y898" s="1"/>
      <c r="Z898" s="1"/>
    </row>
    <row r="899" ht="14.25" customHeight="1">
      <c r="A899" s="61"/>
      <c r="B899" s="1"/>
      <c r="C899" s="1"/>
      <c r="D899" s="21"/>
      <c r="E899" s="1"/>
      <c r="F899" s="1"/>
      <c r="G899" s="1"/>
      <c r="H899" s="1"/>
      <c r="I899" s="1"/>
      <c r="J899" s="1"/>
      <c r="K899" s="1"/>
      <c r="L899" s="1"/>
      <c r="M899" s="1"/>
      <c r="N899" s="1"/>
      <c r="O899" s="1"/>
      <c r="P899" s="1"/>
      <c r="Q899" s="1"/>
      <c r="R899" s="126"/>
      <c r="S899" s="1"/>
      <c r="T899" s="61"/>
      <c r="U899" s="1"/>
      <c r="V899" s="1"/>
      <c r="W899" s="1"/>
      <c r="X899" s="1"/>
      <c r="Y899" s="1"/>
      <c r="Z899" s="1"/>
    </row>
    <row r="900" ht="14.25" customHeight="1">
      <c r="A900" s="61"/>
      <c r="B900" s="1"/>
      <c r="C900" s="1"/>
      <c r="D900" s="21"/>
      <c r="E900" s="1"/>
      <c r="F900" s="1"/>
      <c r="G900" s="1"/>
      <c r="H900" s="1"/>
      <c r="I900" s="1"/>
      <c r="J900" s="1"/>
      <c r="K900" s="1"/>
      <c r="L900" s="1"/>
      <c r="M900" s="1"/>
      <c r="N900" s="1"/>
      <c r="O900" s="1"/>
      <c r="P900" s="1"/>
      <c r="Q900" s="1"/>
      <c r="R900" s="126"/>
      <c r="S900" s="1"/>
      <c r="T900" s="61"/>
      <c r="U900" s="1"/>
      <c r="V900" s="1"/>
      <c r="W900" s="1"/>
      <c r="X900" s="1"/>
      <c r="Y900" s="1"/>
      <c r="Z900" s="1"/>
    </row>
    <row r="901" ht="14.25" customHeight="1">
      <c r="A901" s="61"/>
      <c r="B901" s="1"/>
      <c r="C901" s="1"/>
      <c r="D901" s="21"/>
      <c r="E901" s="1"/>
      <c r="F901" s="1"/>
      <c r="G901" s="1"/>
      <c r="H901" s="1"/>
      <c r="I901" s="1"/>
      <c r="J901" s="1"/>
      <c r="K901" s="1"/>
      <c r="L901" s="1"/>
      <c r="M901" s="1"/>
      <c r="N901" s="1"/>
      <c r="O901" s="1"/>
      <c r="P901" s="1"/>
      <c r="Q901" s="1"/>
      <c r="R901" s="126"/>
      <c r="S901" s="1"/>
      <c r="T901" s="61"/>
      <c r="U901" s="1"/>
      <c r="V901" s="1"/>
      <c r="W901" s="1"/>
      <c r="X901" s="1"/>
      <c r="Y901" s="1"/>
      <c r="Z901" s="1"/>
    </row>
    <row r="902" ht="14.25" customHeight="1">
      <c r="A902" s="61"/>
      <c r="B902" s="1"/>
      <c r="C902" s="1"/>
      <c r="D902" s="21"/>
      <c r="E902" s="1"/>
      <c r="F902" s="1"/>
      <c r="G902" s="1"/>
      <c r="H902" s="1"/>
      <c r="I902" s="1"/>
      <c r="J902" s="1"/>
      <c r="K902" s="1"/>
      <c r="L902" s="1"/>
      <c r="M902" s="1"/>
      <c r="N902" s="1"/>
      <c r="O902" s="1"/>
      <c r="P902" s="1"/>
      <c r="Q902" s="1"/>
      <c r="R902" s="126"/>
      <c r="S902" s="1"/>
      <c r="T902" s="61"/>
      <c r="U902" s="1"/>
      <c r="V902" s="1"/>
      <c r="W902" s="1"/>
      <c r="X902" s="1"/>
      <c r="Y902" s="1"/>
      <c r="Z902" s="1"/>
    </row>
    <row r="903" ht="14.25" customHeight="1">
      <c r="A903" s="61"/>
      <c r="B903" s="1"/>
      <c r="C903" s="1"/>
      <c r="D903" s="21"/>
      <c r="E903" s="1"/>
      <c r="F903" s="1"/>
      <c r="G903" s="1"/>
      <c r="H903" s="1"/>
      <c r="I903" s="1"/>
      <c r="J903" s="1"/>
      <c r="K903" s="1"/>
      <c r="L903" s="1"/>
      <c r="M903" s="1"/>
      <c r="N903" s="1"/>
      <c r="O903" s="1"/>
      <c r="P903" s="1"/>
      <c r="Q903" s="1"/>
      <c r="R903" s="126"/>
      <c r="S903" s="1"/>
      <c r="T903" s="61"/>
      <c r="U903" s="1"/>
      <c r="V903" s="1"/>
      <c r="W903" s="1"/>
      <c r="X903" s="1"/>
      <c r="Y903" s="1"/>
      <c r="Z903" s="1"/>
    </row>
    <row r="904" ht="14.25" customHeight="1">
      <c r="A904" s="61"/>
      <c r="B904" s="1"/>
      <c r="C904" s="1"/>
      <c r="D904" s="21"/>
      <c r="E904" s="1"/>
      <c r="F904" s="1"/>
      <c r="G904" s="1"/>
      <c r="H904" s="1"/>
      <c r="I904" s="1"/>
      <c r="J904" s="1"/>
      <c r="K904" s="1"/>
      <c r="L904" s="1"/>
      <c r="M904" s="1"/>
      <c r="N904" s="1"/>
      <c r="O904" s="1"/>
      <c r="P904" s="1"/>
      <c r="Q904" s="1"/>
      <c r="R904" s="126"/>
      <c r="S904" s="1"/>
      <c r="T904" s="61"/>
      <c r="U904" s="1"/>
      <c r="V904" s="1"/>
      <c r="W904" s="1"/>
      <c r="X904" s="1"/>
      <c r="Y904" s="1"/>
      <c r="Z904" s="1"/>
    </row>
    <row r="905" ht="14.25" customHeight="1">
      <c r="A905" s="61"/>
      <c r="B905" s="1"/>
      <c r="C905" s="1"/>
      <c r="D905" s="21"/>
      <c r="E905" s="1"/>
      <c r="F905" s="1"/>
      <c r="G905" s="1"/>
      <c r="H905" s="1"/>
      <c r="I905" s="1"/>
      <c r="J905" s="1"/>
      <c r="K905" s="1"/>
      <c r="L905" s="1"/>
      <c r="M905" s="1"/>
      <c r="N905" s="1"/>
      <c r="O905" s="1"/>
      <c r="P905" s="1"/>
      <c r="Q905" s="1"/>
      <c r="R905" s="126"/>
      <c r="S905" s="1"/>
      <c r="T905" s="61"/>
      <c r="U905" s="1"/>
      <c r="V905" s="1"/>
      <c r="W905" s="1"/>
      <c r="X905" s="1"/>
      <c r="Y905" s="1"/>
      <c r="Z905" s="1"/>
    </row>
    <row r="906" ht="14.25" customHeight="1">
      <c r="A906" s="61"/>
      <c r="B906" s="1"/>
      <c r="C906" s="1"/>
      <c r="D906" s="21"/>
      <c r="E906" s="1"/>
      <c r="F906" s="1"/>
      <c r="G906" s="1"/>
      <c r="H906" s="1"/>
      <c r="I906" s="1"/>
      <c r="J906" s="1"/>
      <c r="K906" s="1"/>
      <c r="L906" s="1"/>
      <c r="M906" s="1"/>
      <c r="N906" s="1"/>
      <c r="O906" s="1"/>
      <c r="P906" s="1"/>
      <c r="Q906" s="1"/>
      <c r="R906" s="126"/>
      <c r="S906" s="1"/>
      <c r="T906" s="61"/>
      <c r="U906" s="1"/>
      <c r="V906" s="1"/>
      <c r="W906" s="1"/>
      <c r="X906" s="1"/>
      <c r="Y906" s="1"/>
      <c r="Z906" s="1"/>
    </row>
    <row r="907" ht="14.25" customHeight="1">
      <c r="A907" s="61"/>
      <c r="B907" s="1"/>
      <c r="C907" s="1"/>
      <c r="D907" s="21"/>
      <c r="E907" s="1"/>
      <c r="F907" s="1"/>
      <c r="G907" s="1"/>
      <c r="H907" s="1"/>
      <c r="I907" s="1"/>
      <c r="J907" s="1"/>
      <c r="K907" s="1"/>
      <c r="L907" s="1"/>
      <c r="M907" s="1"/>
      <c r="N907" s="1"/>
      <c r="O907" s="1"/>
      <c r="P907" s="1"/>
      <c r="Q907" s="1"/>
      <c r="R907" s="126"/>
      <c r="S907" s="1"/>
      <c r="T907" s="61"/>
      <c r="U907" s="1"/>
      <c r="V907" s="1"/>
      <c r="W907" s="1"/>
      <c r="X907" s="1"/>
      <c r="Y907" s="1"/>
      <c r="Z907" s="1"/>
    </row>
    <row r="908" ht="14.25" customHeight="1">
      <c r="A908" s="61"/>
      <c r="B908" s="1"/>
      <c r="C908" s="1"/>
      <c r="D908" s="21"/>
      <c r="E908" s="1"/>
      <c r="F908" s="1"/>
      <c r="G908" s="1"/>
      <c r="H908" s="1"/>
      <c r="I908" s="1"/>
      <c r="J908" s="1"/>
      <c r="K908" s="1"/>
      <c r="L908" s="1"/>
      <c r="M908" s="1"/>
      <c r="N908" s="1"/>
      <c r="O908" s="1"/>
      <c r="P908" s="1"/>
      <c r="Q908" s="1"/>
      <c r="R908" s="126"/>
      <c r="S908" s="1"/>
      <c r="T908" s="61"/>
      <c r="U908" s="1"/>
      <c r="V908" s="1"/>
      <c r="W908" s="1"/>
      <c r="X908" s="1"/>
      <c r="Y908" s="1"/>
      <c r="Z908" s="1"/>
    </row>
    <row r="909" ht="14.25" customHeight="1">
      <c r="A909" s="61"/>
      <c r="B909" s="1"/>
      <c r="C909" s="1"/>
      <c r="D909" s="21"/>
      <c r="E909" s="1"/>
      <c r="F909" s="1"/>
      <c r="G909" s="1"/>
      <c r="H909" s="1"/>
      <c r="I909" s="1"/>
      <c r="J909" s="1"/>
      <c r="K909" s="1"/>
      <c r="L909" s="1"/>
      <c r="M909" s="1"/>
      <c r="N909" s="1"/>
      <c r="O909" s="1"/>
      <c r="P909" s="1"/>
      <c r="Q909" s="1"/>
      <c r="R909" s="126"/>
      <c r="S909" s="1"/>
      <c r="T909" s="61"/>
      <c r="U909" s="1"/>
      <c r="V909" s="1"/>
      <c r="W909" s="1"/>
      <c r="X909" s="1"/>
      <c r="Y909" s="1"/>
      <c r="Z909" s="1"/>
    </row>
    <row r="910" ht="14.25" customHeight="1">
      <c r="A910" s="61"/>
      <c r="B910" s="1"/>
      <c r="C910" s="1"/>
      <c r="D910" s="21"/>
      <c r="E910" s="1"/>
      <c r="F910" s="1"/>
      <c r="G910" s="1"/>
      <c r="H910" s="1"/>
      <c r="I910" s="1"/>
      <c r="J910" s="1"/>
      <c r="K910" s="1"/>
      <c r="L910" s="1"/>
      <c r="M910" s="1"/>
      <c r="N910" s="1"/>
      <c r="O910" s="1"/>
      <c r="P910" s="1"/>
      <c r="Q910" s="1"/>
      <c r="R910" s="126"/>
      <c r="S910" s="1"/>
      <c r="T910" s="61"/>
      <c r="U910" s="1"/>
      <c r="V910" s="1"/>
      <c r="W910" s="1"/>
      <c r="X910" s="1"/>
      <c r="Y910" s="1"/>
      <c r="Z910" s="1"/>
    </row>
    <row r="911" ht="14.25" customHeight="1">
      <c r="A911" s="61"/>
      <c r="B911" s="1"/>
      <c r="C911" s="1"/>
      <c r="D911" s="21"/>
      <c r="E911" s="1"/>
      <c r="F911" s="1"/>
      <c r="G911" s="1"/>
      <c r="H911" s="1"/>
      <c r="I911" s="1"/>
      <c r="J911" s="1"/>
      <c r="K911" s="1"/>
      <c r="L911" s="1"/>
      <c r="M911" s="1"/>
      <c r="N911" s="1"/>
      <c r="O911" s="1"/>
      <c r="P911" s="1"/>
      <c r="Q911" s="1"/>
      <c r="R911" s="126"/>
      <c r="S911" s="1"/>
      <c r="T911" s="61"/>
      <c r="U911" s="1"/>
      <c r="V911" s="1"/>
      <c r="W911" s="1"/>
      <c r="X911" s="1"/>
      <c r="Y911" s="1"/>
      <c r="Z911" s="1"/>
    </row>
    <row r="912" ht="14.25" customHeight="1">
      <c r="A912" s="61"/>
      <c r="B912" s="1"/>
      <c r="C912" s="1"/>
      <c r="D912" s="21"/>
      <c r="E912" s="1"/>
      <c r="F912" s="1"/>
      <c r="G912" s="1"/>
      <c r="H912" s="1"/>
      <c r="I912" s="1"/>
      <c r="J912" s="1"/>
      <c r="K912" s="1"/>
      <c r="L912" s="1"/>
      <c r="M912" s="1"/>
      <c r="N912" s="1"/>
      <c r="O912" s="1"/>
      <c r="P912" s="1"/>
      <c r="Q912" s="1"/>
      <c r="R912" s="126"/>
      <c r="S912" s="1"/>
      <c r="T912" s="61"/>
      <c r="U912" s="1"/>
      <c r="V912" s="1"/>
      <c r="W912" s="1"/>
      <c r="X912" s="1"/>
      <c r="Y912" s="1"/>
      <c r="Z912" s="1"/>
    </row>
    <row r="913" ht="14.25" customHeight="1">
      <c r="A913" s="61"/>
      <c r="B913" s="1"/>
      <c r="C913" s="1"/>
      <c r="D913" s="21"/>
      <c r="E913" s="1"/>
      <c r="F913" s="1"/>
      <c r="G913" s="1"/>
      <c r="H913" s="1"/>
      <c r="I913" s="1"/>
      <c r="J913" s="1"/>
      <c r="K913" s="1"/>
      <c r="L913" s="1"/>
      <c r="M913" s="1"/>
      <c r="N913" s="1"/>
      <c r="O913" s="1"/>
      <c r="P913" s="1"/>
      <c r="Q913" s="1"/>
      <c r="R913" s="126"/>
      <c r="S913" s="1"/>
      <c r="T913" s="61"/>
      <c r="U913" s="1"/>
      <c r="V913" s="1"/>
      <c r="W913" s="1"/>
      <c r="X913" s="1"/>
      <c r="Y913" s="1"/>
      <c r="Z913" s="1"/>
    </row>
    <row r="914" ht="14.25" customHeight="1">
      <c r="A914" s="61"/>
      <c r="B914" s="1"/>
      <c r="C914" s="1"/>
      <c r="D914" s="21"/>
      <c r="E914" s="1"/>
      <c r="F914" s="1"/>
      <c r="G914" s="1"/>
      <c r="H914" s="1"/>
      <c r="I914" s="1"/>
      <c r="J914" s="1"/>
      <c r="K914" s="1"/>
      <c r="L914" s="1"/>
      <c r="M914" s="1"/>
      <c r="N914" s="1"/>
      <c r="O914" s="1"/>
      <c r="P914" s="1"/>
      <c r="Q914" s="1"/>
      <c r="R914" s="126"/>
      <c r="S914" s="1"/>
      <c r="T914" s="61"/>
      <c r="U914" s="1"/>
      <c r="V914" s="1"/>
      <c r="W914" s="1"/>
      <c r="X914" s="1"/>
      <c r="Y914" s="1"/>
      <c r="Z914" s="1"/>
    </row>
    <row r="915" ht="14.25" customHeight="1">
      <c r="A915" s="61"/>
      <c r="B915" s="1"/>
      <c r="C915" s="1"/>
      <c r="D915" s="21"/>
      <c r="E915" s="1"/>
      <c r="F915" s="1"/>
      <c r="G915" s="1"/>
      <c r="H915" s="1"/>
      <c r="I915" s="1"/>
      <c r="J915" s="1"/>
      <c r="K915" s="1"/>
      <c r="L915" s="1"/>
      <c r="M915" s="1"/>
      <c r="N915" s="1"/>
      <c r="O915" s="1"/>
      <c r="P915" s="1"/>
      <c r="Q915" s="1"/>
      <c r="R915" s="126"/>
      <c r="S915" s="1"/>
      <c r="T915" s="61"/>
      <c r="U915" s="1"/>
      <c r="V915" s="1"/>
      <c r="W915" s="1"/>
      <c r="X915" s="1"/>
      <c r="Y915" s="1"/>
      <c r="Z915" s="1"/>
    </row>
    <row r="916" ht="14.25" customHeight="1">
      <c r="A916" s="61"/>
      <c r="B916" s="1"/>
      <c r="C916" s="1"/>
      <c r="D916" s="21"/>
      <c r="E916" s="1"/>
      <c r="F916" s="1"/>
      <c r="G916" s="1"/>
      <c r="H916" s="1"/>
      <c r="I916" s="1"/>
      <c r="J916" s="1"/>
      <c r="K916" s="1"/>
      <c r="L916" s="1"/>
      <c r="M916" s="1"/>
      <c r="N916" s="1"/>
      <c r="O916" s="1"/>
      <c r="P916" s="1"/>
      <c r="Q916" s="1"/>
      <c r="R916" s="126"/>
      <c r="S916" s="1"/>
      <c r="T916" s="61"/>
      <c r="U916" s="1"/>
      <c r="V916" s="1"/>
      <c r="W916" s="1"/>
      <c r="X916" s="1"/>
      <c r="Y916" s="1"/>
      <c r="Z916" s="1"/>
    </row>
    <row r="917" ht="14.25" customHeight="1">
      <c r="A917" s="61"/>
      <c r="B917" s="1"/>
      <c r="C917" s="1"/>
      <c r="D917" s="21"/>
      <c r="E917" s="1"/>
      <c r="F917" s="1"/>
      <c r="G917" s="1"/>
      <c r="H917" s="1"/>
      <c r="I917" s="1"/>
      <c r="J917" s="1"/>
      <c r="K917" s="1"/>
      <c r="L917" s="1"/>
      <c r="M917" s="1"/>
      <c r="N917" s="1"/>
      <c r="O917" s="1"/>
      <c r="P917" s="1"/>
      <c r="Q917" s="1"/>
      <c r="R917" s="126"/>
      <c r="S917" s="1"/>
      <c r="T917" s="61"/>
      <c r="U917" s="1"/>
      <c r="V917" s="1"/>
      <c r="W917" s="1"/>
      <c r="X917" s="1"/>
      <c r="Y917" s="1"/>
      <c r="Z917" s="1"/>
    </row>
    <row r="918" ht="14.25" customHeight="1">
      <c r="A918" s="61"/>
      <c r="B918" s="1"/>
      <c r="C918" s="1"/>
      <c r="D918" s="21"/>
      <c r="E918" s="1"/>
      <c r="F918" s="1"/>
      <c r="G918" s="1"/>
      <c r="H918" s="1"/>
      <c r="I918" s="1"/>
      <c r="J918" s="1"/>
      <c r="K918" s="1"/>
      <c r="L918" s="1"/>
      <c r="M918" s="1"/>
      <c r="N918" s="1"/>
      <c r="O918" s="1"/>
      <c r="P918" s="1"/>
      <c r="Q918" s="1"/>
      <c r="R918" s="126"/>
      <c r="S918" s="1"/>
      <c r="T918" s="61"/>
      <c r="U918" s="1"/>
      <c r="V918" s="1"/>
      <c r="W918" s="1"/>
      <c r="X918" s="1"/>
      <c r="Y918" s="1"/>
      <c r="Z918" s="1"/>
    </row>
    <row r="919" ht="14.25" customHeight="1">
      <c r="A919" s="61"/>
      <c r="B919" s="1"/>
      <c r="C919" s="1"/>
      <c r="D919" s="21"/>
      <c r="E919" s="1"/>
      <c r="F919" s="1"/>
      <c r="G919" s="1"/>
      <c r="H919" s="1"/>
      <c r="I919" s="1"/>
      <c r="J919" s="1"/>
      <c r="K919" s="1"/>
      <c r="L919" s="1"/>
      <c r="M919" s="1"/>
      <c r="N919" s="1"/>
      <c r="O919" s="1"/>
      <c r="P919" s="1"/>
      <c r="Q919" s="1"/>
      <c r="R919" s="126"/>
      <c r="S919" s="1"/>
      <c r="T919" s="61"/>
      <c r="U919" s="1"/>
      <c r="V919" s="1"/>
      <c r="W919" s="1"/>
      <c r="X919" s="1"/>
      <c r="Y919" s="1"/>
      <c r="Z919" s="1"/>
    </row>
    <row r="920" ht="14.25" customHeight="1">
      <c r="A920" s="61"/>
      <c r="B920" s="1"/>
      <c r="C920" s="1"/>
      <c r="D920" s="21"/>
      <c r="E920" s="1"/>
      <c r="F920" s="1"/>
      <c r="G920" s="1"/>
      <c r="H920" s="1"/>
      <c r="I920" s="1"/>
      <c r="J920" s="1"/>
      <c r="K920" s="1"/>
      <c r="L920" s="1"/>
      <c r="M920" s="1"/>
      <c r="N920" s="1"/>
      <c r="O920" s="1"/>
      <c r="P920" s="1"/>
      <c r="Q920" s="1"/>
      <c r="R920" s="126"/>
      <c r="S920" s="1"/>
      <c r="T920" s="61"/>
      <c r="U920" s="1"/>
      <c r="V920" s="1"/>
      <c r="W920" s="1"/>
      <c r="X920" s="1"/>
      <c r="Y920" s="1"/>
      <c r="Z920" s="1"/>
    </row>
    <row r="921" ht="14.25" customHeight="1">
      <c r="A921" s="61"/>
      <c r="B921" s="1"/>
      <c r="C921" s="1"/>
      <c r="D921" s="21"/>
      <c r="E921" s="1"/>
      <c r="F921" s="1"/>
      <c r="G921" s="1"/>
      <c r="H921" s="1"/>
      <c r="I921" s="1"/>
      <c r="J921" s="1"/>
      <c r="K921" s="1"/>
      <c r="L921" s="1"/>
      <c r="M921" s="1"/>
      <c r="N921" s="1"/>
      <c r="O921" s="1"/>
      <c r="P921" s="1"/>
      <c r="Q921" s="1"/>
      <c r="R921" s="126"/>
      <c r="S921" s="1"/>
      <c r="T921" s="61"/>
      <c r="U921" s="1"/>
      <c r="V921" s="1"/>
      <c r="W921" s="1"/>
      <c r="X921" s="1"/>
      <c r="Y921" s="1"/>
      <c r="Z921" s="1"/>
    </row>
    <row r="922" ht="14.25" customHeight="1">
      <c r="A922" s="61"/>
      <c r="B922" s="1"/>
      <c r="C922" s="1"/>
      <c r="D922" s="21"/>
      <c r="E922" s="1"/>
      <c r="F922" s="1"/>
      <c r="G922" s="1"/>
      <c r="H922" s="1"/>
      <c r="I922" s="1"/>
      <c r="J922" s="1"/>
      <c r="K922" s="1"/>
      <c r="L922" s="1"/>
      <c r="M922" s="1"/>
      <c r="N922" s="1"/>
      <c r="O922" s="1"/>
      <c r="P922" s="1"/>
      <c r="Q922" s="1"/>
      <c r="R922" s="126"/>
      <c r="S922" s="1"/>
      <c r="T922" s="61"/>
      <c r="U922" s="1"/>
      <c r="V922" s="1"/>
      <c r="W922" s="1"/>
      <c r="X922" s="1"/>
      <c r="Y922" s="1"/>
      <c r="Z922" s="1"/>
    </row>
    <row r="923" ht="14.25" customHeight="1">
      <c r="A923" s="61"/>
      <c r="B923" s="1"/>
      <c r="C923" s="1"/>
      <c r="D923" s="21"/>
      <c r="E923" s="1"/>
      <c r="F923" s="1"/>
      <c r="G923" s="1"/>
      <c r="H923" s="1"/>
      <c r="I923" s="1"/>
      <c r="J923" s="1"/>
      <c r="K923" s="1"/>
      <c r="L923" s="1"/>
      <c r="M923" s="1"/>
      <c r="N923" s="1"/>
      <c r="O923" s="1"/>
      <c r="P923" s="1"/>
      <c r="Q923" s="1"/>
      <c r="R923" s="126"/>
      <c r="S923" s="1"/>
      <c r="T923" s="61"/>
      <c r="U923" s="1"/>
      <c r="V923" s="1"/>
      <c r="W923" s="1"/>
      <c r="X923" s="1"/>
      <c r="Y923" s="1"/>
      <c r="Z923" s="1"/>
    </row>
    <row r="924" ht="14.25" customHeight="1">
      <c r="A924" s="61"/>
      <c r="B924" s="1"/>
      <c r="C924" s="1"/>
      <c r="D924" s="21"/>
      <c r="E924" s="1"/>
      <c r="F924" s="1"/>
      <c r="G924" s="1"/>
      <c r="H924" s="1"/>
      <c r="I924" s="1"/>
      <c r="J924" s="1"/>
      <c r="K924" s="1"/>
      <c r="L924" s="1"/>
      <c r="M924" s="1"/>
      <c r="N924" s="1"/>
      <c r="O924" s="1"/>
      <c r="P924" s="1"/>
      <c r="Q924" s="1"/>
      <c r="R924" s="126"/>
      <c r="S924" s="1"/>
      <c r="T924" s="61"/>
      <c r="U924" s="1"/>
      <c r="V924" s="1"/>
      <c r="W924" s="1"/>
      <c r="X924" s="1"/>
      <c r="Y924" s="1"/>
      <c r="Z924" s="1"/>
    </row>
    <row r="925" ht="14.25" customHeight="1">
      <c r="A925" s="61"/>
      <c r="B925" s="1"/>
      <c r="C925" s="1"/>
      <c r="D925" s="21"/>
      <c r="E925" s="1"/>
      <c r="F925" s="1"/>
      <c r="G925" s="1"/>
      <c r="H925" s="1"/>
      <c r="I925" s="1"/>
      <c r="J925" s="1"/>
      <c r="K925" s="1"/>
      <c r="L925" s="1"/>
      <c r="M925" s="1"/>
      <c r="N925" s="1"/>
      <c r="O925" s="1"/>
      <c r="P925" s="1"/>
      <c r="Q925" s="1"/>
      <c r="R925" s="126"/>
      <c r="S925" s="1"/>
      <c r="T925" s="61"/>
      <c r="U925" s="1"/>
      <c r="V925" s="1"/>
      <c r="W925" s="1"/>
      <c r="X925" s="1"/>
      <c r="Y925" s="1"/>
      <c r="Z925" s="1"/>
    </row>
    <row r="926" ht="14.25" customHeight="1">
      <c r="A926" s="61"/>
      <c r="B926" s="1"/>
      <c r="C926" s="1"/>
      <c r="D926" s="21"/>
      <c r="E926" s="1"/>
      <c r="F926" s="1"/>
      <c r="G926" s="1"/>
      <c r="H926" s="1"/>
      <c r="I926" s="1"/>
      <c r="J926" s="1"/>
      <c r="K926" s="1"/>
      <c r="L926" s="1"/>
      <c r="M926" s="1"/>
      <c r="N926" s="1"/>
      <c r="O926" s="1"/>
      <c r="P926" s="1"/>
      <c r="Q926" s="1"/>
      <c r="R926" s="126"/>
      <c r="S926" s="1"/>
      <c r="T926" s="61"/>
      <c r="U926" s="1"/>
      <c r="V926" s="1"/>
      <c r="W926" s="1"/>
      <c r="X926" s="1"/>
      <c r="Y926" s="1"/>
      <c r="Z926" s="1"/>
    </row>
    <row r="927" ht="14.25" customHeight="1">
      <c r="A927" s="61"/>
      <c r="B927" s="1"/>
      <c r="C927" s="1"/>
      <c r="D927" s="21"/>
      <c r="E927" s="1"/>
      <c r="F927" s="1"/>
      <c r="G927" s="1"/>
      <c r="H927" s="1"/>
      <c r="I927" s="1"/>
      <c r="J927" s="1"/>
      <c r="K927" s="1"/>
      <c r="L927" s="1"/>
      <c r="M927" s="1"/>
      <c r="N927" s="1"/>
      <c r="O927" s="1"/>
      <c r="P927" s="1"/>
      <c r="Q927" s="1"/>
      <c r="R927" s="126"/>
      <c r="S927" s="1"/>
      <c r="T927" s="61"/>
      <c r="U927" s="1"/>
      <c r="V927" s="1"/>
      <c r="W927" s="1"/>
      <c r="X927" s="1"/>
      <c r="Y927" s="1"/>
      <c r="Z927" s="1"/>
    </row>
    <row r="928" ht="14.25" customHeight="1">
      <c r="A928" s="61"/>
      <c r="B928" s="1"/>
      <c r="C928" s="1"/>
      <c r="D928" s="21"/>
      <c r="E928" s="1"/>
      <c r="F928" s="1"/>
      <c r="G928" s="1"/>
      <c r="H928" s="1"/>
      <c r="I928" s="1"/>
      <c r="J928" s="1"/>
      <c r="K928" s="1"/>
      <c r="L928" s="1"/>
      <c r="M928" s="1"/>
      <c r="N928" s="1"/>
      <c r="O928" s="1"/>
      <c r="P928" s="1"/>
      <c r="Q928" s="1"/>
      <c r="R928" s="126"/>
      <c r="S928" s="1"/>
      <c r="T928" s="61"/>
      <c r="U928" s="1"/>
      <c r="V928" s="1"/>
      <c r="W928" s="1"/>
      <c r="X928" s="1"/>
      <c r="Y928" s="1"/>
      <c r="Z928" s="1"/>
    </row>
    <row r="929" ht="14.25" customHeight="1">
      <c r="A929" s="61"/>
      <c r="B929" s="1"/>
      <c r="C929" s="1"/>
      <c r="D929" s="21"/>
      <c r="E929" s="1"/>
      <c r="F929" s="1"/>
      <c r="G929" s="1"/>
      <c r="H929" s="1"/>
      <c r="I929" s="1"/>
      <c r="J929" s="1"/>
      <c r="K929" s="1"/>
      <c r="L929" s="1"/>
      <c r="M929" s="1"/>
      <c r="N929" s="1"/>
      <c r="O929" s="1"/>
      <c r="P929" s="1"/>
      <c r="Q929" s="1"/>
      <c r="R929" s="126"/>
      <c r="S929" s="1"/>
      <c r="T929" s="61"/>
      <c r="U929" s="1"/>
      <c r="V929" s="1"/>
      <c r="W929" s="1"/>
      <c r="X929" s="1"/>
      <c r="Y929" s="1"/>
      <c r="Z929" s="1"/>
    </row>
    <row r="930" ht="14.25" customHeight="1">
      <c r="A930" s="61"/>
      <c r="B930" s="1"/>
      <c r="C930" s="1"/>
      <c r="D930" s="21"/>
      <c r="E930" s="1"/>
      <c r="F930" s="1"/>
      <c r="G930" s="1"/>
      <c r="H930" s="1"/>
      <c r="I930" s="1"/>
      <c r="J930" s="1"/>
      <c r="K930" s="1"/>
      <c r="L930" s="1"/>
      <c r="M930" s="1"/>
      <c r="N930" s="1"/>
      <c r="O930" s="1"/>
      <c r="P930" s="1"/>
      <c r="Q930" s="1"/>
      <c r="R930" s="126"/>
      <c r="S930" s="1"/>
      <c r="T930" s="61"/>
      <c r="U930" s="1"/>
      <c r="V930" s="1"/>
      <c r="W930" s="1"/>
      <c r="X930" s="1"/>
      <c r="Y930" s="1"/>
      <c r="Z930" s="1"/>
    </row>
    <row r="931" ht="14.25" customHeight="1">
      <c r="A931" s="61"/>
      <c r="B931" s="1"/>
      <c r="C931" s="1"/>
      <c r="D931" s="21"/>
      <c r="E931" s="1"/>
      <c r="F931" s="1"/>
      <c r="G931" s="1"/>
      <c r="H931" s="1"/>
      <c r="I931" s="1"/>
      <c r="J931" s="1"/>
      <c r="K931" s="1"/>
      <c r="L931" s="1"/>
      <c r="M931" s="1"/>
      <c r="N931" s="1"/>
      <c r="O931" s="1"/>
      <c r="P931" s="1"/>
      <c r="Q931" s="1"/>
      <c r="R931" s="126"/>
      <c r="S931" s="1"/>
      <c r="T931" s="61"/>
      <c r="U931" s="1"/>
      <c r="V931" s="1"/>
      <c r="W931" s="1"/>
      <c r="X931" s="1"/>
      <c r="Y931" s="1"/>
      <c r="Z931" s="1"/>
    </row>
    <row r="932" ht="14.25" customHeight="1">
      <c r="A932" s="61"/>
      <c r="B932" s="1"/>
      <c r="C932" s="1"/>
      <c r="D932" s="21"/>
      <c r="E932" s="1"/>
      <c r="F932" s="1"/>
      <c r="G932" s="1"/>
      <c r="H932" s="1"/>
      <c r="I932" s="1"/>
      <c r="J932" s="1"/>
      <c r="K932" s="1"/>
      <c r="L932" s="1"/>
      <c r="M932" s="1"/>
      <c r="N932" s="1"/>
      <c r="O932" s="1"/>
      <c r="P932" s="1"/>
      <c r="Q932" s="1"/>
      <c r="R932" s="126"/>
      <c r="S932" s="1"/>
      <c r="T932" s="61"/>
      <c r="U932" s="1"/>
      <c r="V932" s="1"/>
      <c r="W932" s="1"/>
      <c r="X932" s="1"/>
      <c r="Y932" s="1"/>
      <c r="Z932" s="1"/>
    </row>
    <row r="933" ht="14.25" customHeight="1">
      <c r="A933" s="61"/>
      <c r="B933" s="1"/>
      <c r="C933" s="1"/>
      <c r="D933" s="21"/>
      <c r="E933" s="1"/>
      <c r="F933" s="1"/>
      <c r="G933" s="1"/>
      <c r="H933" s="1"/>
      <c r="I933" s="1"/>
      <c r="J933" s="1"/>
      <c r="K933" s="1"/>
      <c r="L933" s="1"/>
      <c r="M933" s="1"/>
      <c r="N933" s="1"/>
      <c r="O933" s="1"/>
      <c r="P933" s="1"/>
      <c r="Q933" s="1"/>
      <c r="R933" s="126"/>
      <c r="S933" s="1"/>
      <c r="T933" s="61"/>
      <c r="U933" s="1"/>
      <c r="V933" s="1"/>
      <c r="W933" s="1"/>
      <c r="X933" s="1"/>
      <c r="Y933" s="1"/>
      <c r="Z933" s="1"/>
    </row>
    <row r="934" ht="14.25" customHeight="1">
      <c r="A934" s="61"/>
      <c r="B934" s="1"/>
      <c r="C934" s="1"/>
      <c r="D934" s="21"/>
      <c r="E934" s="1"/>
      <c r="F934" s="1"/>
      <c r="G934" s="1"/>
      <c r="H934" s="1"/>
      <c r="I934" s="1"/>
      <c r="J934" s="1"/>
      <c r="K934" s="1"/>
      <c r="L934" s="1"/>
      <c r="M934" s="1"/>
      <c r="N934" s="1"/>
      <c r="O934" s="1"/>
      <c r="P934" s="1"/>
      <c r="Q934" s="1"/>
      <c r="R934" s="126"/>
      <c r="S934" s="1"/>
      <c r="T934" s="61"/>
      <c r="U934" s="1"/>
      <c r="V934" s="1"/>
      <c r="W934" s="1"/>
      <c r="X934" s="1"/>
      <c r="Y934" s="1"/>
      <c r="Z934" s="1"/>
    </row>
    <row r="935" ht="14.25" customHeight="1">
      <c r="A935" s="61"/>
      <c r="B935" s="1"/>
      <c r="C935" s="1"/>
      <c r="D935" s="21"/>
      <c r="E935" s="1"/>
      <c r="F935" s="1"/>
      <c r="G935" s="1"/>
      <c r="H935" s="1"/>
      <c r="I935" s="1"/>
      <c r="J935" s="1"/>
      <c r="K935" s="1"/>
      <c r="L935" s="1"/>
      <c r="M935" s="1"/>
      <c r="N935" s="1"/>
      <c r="O935" s="1"/>
      <c r="P935" s="1"/>
      <c r="Q935" s="1"/>
      <c r="R935" s="126"/>
      <c r="S935" s="1"/>
      <c r="T935" s="61"/>
      <c r="U935" s="1"/>
      <c r="V935" s="1"/>
      <c r="W935" s="1"/>
      <c r="X935" s="1"/>
      <c r="Y935" s="1"/>
      <c r="Z935" s="1"/>
    </row>
    <row r="936" ht="14.25" customHeight="1">
      <c r="A936" s="61"/>
      <c r="B936" s="1"/>
      <c r="C936" s="1"/>
      <c r="D936" s="21"/>
      <c r="E936" s="1"/>
      <c r="F936" s="1"/>
      <c r="G936" s="1"/>
      <c r="H936" s="1"/>
      <c r="I936" s="1"/>
      <c r="J936" s="1"/>
      <c r="K936" s="1"/>
      <c r="L936" s="1"/>
      <c r="M936" s="1"/>
      <c r="N936" s="1"/>
      <c r="O936" s="1"/>
      <c r="P936" s="1"/>
      <c r="Q936" s="1"/>
      <c r="R936" s="126"/>
      <c r="S936" s="1"/>
      <c r="T936" s="61"/>
      <c r="U936" s="1"/>
      <c r="V936" s="1"/>
      <c r="W936" s="1"/>
      <c r="X936" s="1"/>
      <c r="Y936" s="1"/>
      <c r="Z936" s="1"/>
    </row>
    <row r="937" ht="14.25" customHeight="1">
      <c r="A937" s="61"/>
      <c r="B937" s="1"/>
      <c r="C937" s="1"/>
      <c r="D937" s="21"/>
      <c r="E937" s="1"/>
      <c r="F937" s="1"/>
      <c r="G937" s="1"/>
      <c r="H937" s="1"/>
      <c r="I937" s="1"/>
      <c r="J937" s="1"/>
      <c r="K937" s="1"/>
      <c r="L937" s="1"/>
      <c r="M937" s="1"/>
      <c r="N937" s="1"/>
      <c r="O937" s="1"/>
      <c r="P937" s="1"/>
      <c r="Q937" s="1"/>
      <c r="R937" s="126"/>
      <c r="S937" s="1"/>
      <c r="T937" s="61"/>
      <c r="U937" s="1"/>
      <c r="V937" s="1"/>
      <c r="W937" s="1"/>
      <c r="X937" s="1"/>
      <c r="Y937" s="1"/>
      <c r="Z937" s="1"/>
    </row>
    <row r="938" ht="14.25" customHeight="1">
      <c r="A938" s="61"/>
      <c r="B938" s="1"/>
      <c r="C938" s="1"/>
      <c r="D938" s="21"/>
      <c r="E938" s="1"/>
      <c r="F938" s="1"/>
      <c r="G938" s="1"/>
      <c r="H938" s="1"/>
      <c r="I938" s="1"/>
      <c r="J938" s="1"/>
      <c r="K938" s="1"/>
      <c r="L938" s="1"/>
      <c r="M938" s="1"/>
      <c r="N938" s="1"/>
      <c r="O938" s="1"/>
      <c r="P938" s="1"/>
      <c r="Q938" s="1"/>
      <c r="R938" s="126"/>
      <c r="S938" s="1"/>
      <c r="T938" s="61"/>
      <c r="U938" s="1"/>
      <c r="V938" s="1"/>
      <c r="W938" s="1"/>
      <c r="X938" s="1"/>
      <c r="Y938" s="1"/>
      <c r="Z938" s="1"/>
    </row>
    <row r="939" ht="14.25" customHeight="1">
      <c r="A939" s="61"/>
      <c r="B939" s="1"/>
      <c r="C939" s="1"/>
      <c r="D939" s="21"/>
      <c r="E939" s="1"/>
      <c r="F939" s="1"/>
      <c r="G939" s="1"/>
      <c r="H939" s="1"/>
      <c r="I939" s="1"/>
      <c r="J939" s="1"/>
      <c r="K939" s="1"/>
      <c r="L939" s="1"/>
      <c r="M939" s="1"/>
      <c r="N939" s="1"/>
      <c r="O939" s="1"/>
      <c r="P939" s="1"/>
      <c r="Q939" s="1"/>
      <c r="R939" s="126"/>
      <c r="S939" s="1"/>
      <c r="T939" s="61"/>
      <c r="U939" s="1"/>
      <c r="V939" s="1"/>
      <c r="W939" s="1"/>
      <c r="X939" s="1"/>
      <c r="Y939" s="1"/>
      <c r="Z939" s="1"/>
    </row>
    <row r="940" ht="14.25" customHeight="1">
      <c r="A940" s="61"/>
      <c r="B940" s="1"/>
      <c r="C940" s="1"/>
      <c r="D940" s="21"/>
      <c r="E940" s="1"/>
      <c r="F940" s="1"/>
      <c r="G940" s="1"/>
      <c r="H940" s="1"/>
      <c r="I940" s="1"/>
      <c r="J940" s="1"/>
      <c r="K940" s="1"/>
      <c r="L940" s="1"/>
      <c r="M940" s="1"/>
      <c r="N940" s="1"/>
      <c r="O940" s="1"/>
      <c r="P940" s="1"/>
      <c r="Q940" s="1"/>
      <c r="R940" s="126"/>
      <c r="S940" s="1"/>
      <c r="T940" s="61"/>
      <c r="U940" s="1"/>
      <c r="V940" s="1"/>
      <c r="W940" s="1"/>
      <c r="X940" s="1"/>
      <c r="Y940" s="1"/>
      <c r="Z940" s="1"/>
    </row>
    <row r="941" ht="14.25" customHeight="1">
      <c r="A941" s="61"/>
      <c r="B941" s="1"/>
      <c r="C941" s="1"/>
      <c r="D941" s="21"/>
      <c r="E941" s="1"/>
      <c r="F941" s="1"/>
      <c r="G941" s="1"/>
      <c r="H941" s="1"/>
      <c r="I941" s="1"/>
      <c r="J941" s="1"/>
      <c r="K941" s="1"/>
      <c r="L941" s="1"/>
      <c r="M941" s="1"/>
      <c r="N941" s="1"/>
      <c r="O941" s="1"/>
      <c r="P941" s="1"/>
      <c r="Q941" s="1"/>
      <c r="R941" s="126"/>
      <c r="S941" s="1"/>
      <c r="T941" s="61"/>
      <c r="U941" s="1"/>
      <c r="V941" s="1"/>
      <c r="W941" s="1"/>
      <c r="X941" s="1"/>
      <c r="Y941" s="1"/>
      <c r="Z941" s="1"/>
    </row>
    <row r="942" ht="14.25" customHeight="1">
      <c r="A942" s="61"/>
      <c r="B942" s="1"/>
      <c r="C942" s="1"/>
      <c r="D942" s="21"/>
      <c r="E942" s="1"/>
      <c r="F942" s="1"/>
      <c r="G942" s="1"/>
      <c r="H942" s="1"/>
      <c r="I942" s="1"/>
      <c r="J942" s="1"/>
      <c r="K942" s="1"/>
      <c r="L942" s="1"/>
      <c r="M942" s="1"/>
      <c r="N942" s="1"/>
      <c r="O942" s="1"/>
      <c r="P942" s="1"/>
      <c r="Q942" s="1"/>
      <c r="R942" s="126"/>
      <c r="S942" s="1"/>
      <c r="T942" s="61"/>
      <c r="U942" s="1"/>
      <c r="V942" s="1"/>
      <c r="W942" s="1"/>
      <c r="X942" s="1"/>
      <c r="Y942" s="1"/>
      <c r="Z942" s="1"/>
    </row>
    <row r="943" ht="14.25" customHeight="1">
      <c r="A943" s="61"/>
      <c r="B943" s="1"/>
      <c r="C943" s="1"/>
      <c r="D943" s="21"/>
      <c r="E943" s="1"/>
      <c r="F943" s="1"/>
      <c r="G943" s="1"/>
      <c r="H943" s="1"/>
      <c r="I943" s="1"/>
      <c r="J943" s="1"/>
      <c r="K943" s="1"/>
      <c r="L943" s="1"/>
      <c r="M943" s="1"/>
      <c r="N943" s="1"/>
      <c r="O943" s="1"/>
      <c r="P943" s="1"/>
      <c r="Q943" s="1"/>
      <c r="R943" s="126"/>
      <c r="S943" s="1"/>
      <c r="T943" s="61"/>
      <c r="U943" s="1"/>
      <c r="V943" s="1"/>
      <c r="W943" s="1"/>
      <c r="X943" s="1"/>
      <c r="Y943" s="1"/>
      <c r="Z943" s="1"/>
    </row>
    <row r="944" ht="14.25" customHeight="1">
      <c r="A944" s="61"/>
      <c r="B944" s="1"/>
      <c r="C944" s="1"/>
      <c r="D944" s="21"/>
      <c r="E944" s="1"/>
      <c r="F944" s="1"/>
      <c r="G944" s="1"/>
      <c r="H944" s="1"/>
      <c r="I944" s="1"/>
      <c r="J944" s="1"/>
      <c r="K944" s="1"/>
      <c r="L944" s="1"/>
      <c r="M944" s="1"/>
      <c r="N944" s="1"/>
      <c r="O944" s="1"/>
      <c r="P944" s="1"/>
      <c r="Q944" s="1"/>
      <c r="R944" s="126"/>
      <c r="S944" s="1"/>
      <c r="T944" s="61"/>
      <c r="U944" s="1"/>
      <c r="V944" s="1"/>
      <c r="W944" s="1"/>
      <c r="X944" s="1"/>
      <c r="Y944" s="1"/>
      <c r="Z944" s="1"/>
    </row>
    <row r="945" ht="14.25" customHeight="1">
      <c r="A945" s="61"/>
      <c r="B945" s="1"/>
      <c r="C945" s="1"/>
      <c r="D945" s="21"/>
      <c r="E945" s="1"/>
      <c r="F945" s="1"/>
      <c r="G945" s="1"/>
      <c r="H945" s="1"/>
      <c r="I945" s="1"/>
      <c r="J945" s="1"/>
      <c r="K945" s="1"/>
      <c r="L945" s="1"/>
      <c r="M945" s="1"/>
      <c r="N945" s="1"/>
      <c r="O945" s="1"/>
      <c r="P945" s="1"/>
      <c r="Q945" s="1"/>
      <c r="R945" s="126"/>
      <c r="S945" s="1"/>
      <c r="T945" s="61"/>
      <c r="U945" s="1"/>
      <c r="V945" s="1"/>
      <c r="W945" s="1"/>
      <c r="X945" s="1"/>
      <c r="Y945" s="1"/>
      <c r="Z945" s="1"/>
    </row>
    <row r="946" ht="14.25" customHeight="1">
      <c r="A946" s="61"/>
      <c r="B946" s="1"/>
      <c r="C946" s="1"/>
      <c r="D946" s="21"/>
      <c r="E946" s="1"/>
      <c r="F946" s="1"/>
      <c r="G946" s="1"/>
      <c r="H946" s="1"/>
      <c r="I946" s="1"/>
      <c r="J946" s="1"/>
      <c r="K946" s="1"/>
      <c r="L946" s="1"/>
      <c r="M946" s="1"/>
      <c r="N946" s="1"/>
      <c r="O946" s="1"/>
      <c r="P946" s="1"/>
      <c r="Q946" s="1"/>
      <c r="R946" s="126"/>
      <c r="S946" s="1"/>
      <c r="T946" s="61"/>
      <c r="U946" s="1"/>
      <c r="V946" s="1"/>
      <c r="W946" s="1"/>
      <c r="X946" s="1"/>
      <c r="Y946" s="1"/>
      <c r="Z946" s="1"/>
    </row>
    <row r="947" ht="14.25" customHeight="1">
      <c r="A947" s="61"/>
      <c r="B947" s="1"/>
      <c r="C947" s="1"/>
      <c r="D947" s="21"/>
      <c r="E947" s="1"/>
      <c r="F947" s="1"/>
      <c r="G947" s="1"/>
      <c r="H947" s="1"/>
      <c r="I947" s="1"/>
      <c r="J947" s="1"/>
      <c r="K947" s="1"/>
      <c r="L947" s="1"/>
      <c r="M947" s="1"/>
      <c r="N947" s="1"/>
      <c r="O947" s="1"/>
      <c r="P947" s="1"/>
      <c r="Q947" s="1"/>
      <c r="R947" s="126"/>
      <c r="S947" s="1"/>
      <c r="T947" s="61"/>
      <c r="U947" s="1"/>
      <c r="V947" s="1"/>
      <c r="W947" s="1"/>
      <c r="X947" s="1"/>
      <c r="Y947" s="1"/>
      <c r="Z947" s="1"/>
    </row>
    <row r="948" ht="14.25" customHeight="1">
      <c r="A948" s="61"/>
      <c r="B948" s="1"/>
      <c r="C948" s="1"/>
      <c r="D948" s="21"/>
      <c r="E948" s="1"/>
      <c r="F948" s="1"/>
      <c r="G948" s="1"/>
      <c r="H948" s="1"/>
      <c r="I948" s="1"/>
      <c r="J948" s="1"/>
      <c r="K948" s="1"/>
      <c r="L948" s="1"/>
      <c r="M948" s="1"/>
      <c r="N948" s="1"/>
      <c r="O948" s="1"/>
      <c r="P948" s="1"/>
      <c r="Q948" s="1"/>
      <c r="R948" s="126"/>
      <c r="S948" s="1"/>
      <c r="T948" s="61"/>
      <c r="U948" s="1"/>
      <c r="V948" s="1"/>
      <c r="W948" s="1"/>
      <c r="X948" s="1"/>
      <c r="Y948" s="1"/>
      <c r="Z948" s="1"/>
    </row>
    <row r="949" ht="14.25" customHeight="1">
      <c r="A949" s="61"/>
      <c r="B949" s="1"/>
      <c r="C949" s="1"/>
      <c r="D949" s="21"/>
      <c r="E949" s="1"/>
      <c r="F949" s="1"/>
      <c r="G949" s="1"/>
      <c r="H949" s="1"/>
      <c r="I949" s="1"/>
      <c r="J949" s="1"/>
      <c r="K949" s="1"/>
      <c r="L949" s="1"/>
      <c r="M949" s="1"/>
      <c r="N949" s="1"/>
      <c r="O949" s="1"/>
      <c r="P949" s="1"/>
      <c r="Q949" s="1"/>
      <c r="R949" s="126"/>
      <c r="S949" s="1"/>
      <c r="T949" s="61"/>
      <c r="U949" s="1"/>
      <c r="V949" s="1"/>
      <c r="W949" s="1"/>
      <c r="X949" s="1"/>
      <c r="Y949" s="1"/>
      <c r="Z949" s="1"/>
    </row>
    <row r="950" ht="14.25" customHeight="1">
      <c r="A950" s="61"/>
      <c r="B950" s="1"/>
      <c r="C950" s="1"/>
      <c r="D950" s="21"/>
      <c r="E950" s="1"/>
      <c r="F950" s="1"/>
      <c r="G950" s="1"/>
      <c r="H950" s="1"/>
      <c r="I950" s="1"/>
      <c r="J950" s="1"/>
      <c r="K950" s="1"/>
      <c r="L950" s="1"/>
      <c r="M950" s="1"/>
      <c r="N950" s="1"/>
      <c r="O950" s="1"/>
      <c r="P950" s="1"/>
      <c r="Q950" s="1"/>
      <c r="R950" s="126"/>
      <c r="S950" s="1"/>
      <c r="T950" s="61"/>
      <c r="U950" s="1"/>
      <c r="V950" s="1"/>
      <c r="W950" s="1"/>
      <c r="X950" s="1"/>
      <c r="Y950" s="1"/>
      <c r="Z950" s="1"/>
    </row>
    <row r="951" ht="14.25" customHeight="1">
      <c r="A951" s="61"/>
      <c r="B951" s="1"/>
      <c r="C951" s="1"/>
      <c r="D951" s="21"/>
      <c r="E951" s="1"/>
      <c r="F951" s="1"/>
      <c r="G951" s="1"/>
      <c r="H951" s="1"/>
      <c r="I951" s="1"/>
      <c r="J951" s="1"/>
      <c r="K951" s="1"/>
      <c r="L951" s="1"/>
      <c r="M951" s="1"/>
      <c r="N951" s="1"/>
      <c r="O951" s="1"/>
      <c r="P951" s="1"/>
      <c r="Q951" s="1"/>
      <c r="R951" s="126"/>
      <c r="S951" s="1"/>
      <c r="T951" s="61"/>
      <c r="U951" s="1"/>
      <c r="V951" s="1"/>
      <c r="W951" s="1"/>
      <c r="X951" s="1"/>
      <c r="Y951" s="1"/>
      <c r="Z951" s="1"/>
    </row>
    <row r="952" ht="14.25" customHeight="1">
      <c r="A952" s="61"/>
      <c r="B952" s="1"/>
      <c r="C952" s="1"/>
      <c r="D952" s="21"/>
      <c r="E952" s="1"/>
      <c r="F952" s="1"/>
      <c r="G952" s="1"/>
      <c r="H952" s="1"/>
      <c r="I952" s="1"/>
      <c r="J952" s="1"/>
      <c r="K952" s="1"/>
      <c r="L952" s="1"/>
      <c r="M952" s="1"/>
      <c r="N952" s="1"/>
      <c r="O952" s="1"/>
      <c r="P952" s="1"/>
      <c r="Q952" s="1"/>
      <c r="R952" s="126"/>
      <c r="S952" s="1"/>
      <c r="T952" s="61"/>
      <c r="U952" s="1"/>
      <c r="V952" s="1"/>
      <c r="W952" s="1"/>
      <c r="X952" s="1"/>
      <c r="Y952" s="1"/>
      <c r="Z952" s="1"/>
    </row>
    <row r="953" ht="14.25" customHeight="1">
      <c r="A953" s="61"/>
      <c r="B953" s="1"/>
      <c r="C953" s="1"/>
      <c r="D953" s="21"/>
      <c r="E953" s="1"/>
      <c r="F953" s="1"/>
      <c r="G953" s="1"/>
      <c r="H953" s="1"/>
      <c r="I953" s="1"/>
      <c r="J953" s="1"/>
      <c r="K953" s="1"/>
      <c r="L953" s="1"/>
      <c r="M953" s="1"/>
      <c r="N953" s="1"/>
      <c r="O953" s="1"/>
      <c r="P953" s="1"/>
      <c r="Q953" s="1"/>
      <c r="R953" s="126"/>
      <c r="S953" s="1"/>
      <c r="T953" s="61"/>
      <c r="U953" s="1"/>
      <c r="V953" s="1"/>
      <c r="W953" s="1"/>
      <c r="X953" s="1"/>
      <c r="Y953" s="1"/>
      <c r="Z953" s="1"/>
    </row>
    <row r="954" ht="14.25" customHeight="1">
      <c r="A954" s="61"/>
      <c r="B954" s="1"/>
      <c r="C954" s="1"/>
      <c r="D954" s="21"/>
      <c r="E954" s="1"/>
      <c r="F954" s="1"/>
      <c r="G954" s="1"/>
      <c r="H954" s="1"/>
      <c r="I954" s="1"/>
      <c r="J954" s="1"/>
      <c r="K954" s="1"/>
      <c r="L954" s="1"/>
      <c r="M954" s="1"/>
      <c r="N954" s="1"/>
      <c r="O954" s="1"/>
      <c r="P954" s="1"/>
      <c r="Q954" s="1"/>
      <c r="R954" s="126"/>
      <c r="S954" s="1"/>
      <c r="T954" s="61"/>
      <c r="U954" s="1"/>
      <c r="V954" s="1"/>
      <c r="W954" s="1"/>
      <c r="X954" s="1"/>
      <c r="Y954" s="1"/>
      <c r="Z954" s="1"/>
    </row>
    <row r="955" ht="14.25" customHeight="1">
      <c r="A955" s="61"/>
      <c r="B955" s="1"/>
      <c r="C955" s="1"/>
      <c r="D955" s="21"/>
      <c r="E955" s="1"/>
      <c r="F955" s="1"/>
      <c r="G955" s="1"/>
      <c r="H955" s="1"/>
      <c r="I955" s="1"/>
      <c r="J955" s="1"/>
      <c r="K955" s="1"/>
      <c r="L955" s="1"/>
      <c r="M955" s="1"/>
      <c r="N955" s="1"/>
      <c r="O955" s="1"/>
      <c r="P955" s="1"/>
      <c r="Q955" s="1"/>
      <c r="R955" s="126"/>
      <c r="S955" s="1"/>
      <c r="T955" s="61"/>
      <c r="U955" s="1"/>
      <c r="V955" s="1"/>
      <c r="W955" s="1"/>
      <c r="X955" s="1"/>
      <c r="Y955" s="1"/>
      <c r="Z955" s="1"/>
    </row>
    <row r="956" ht="14.25" customHeight="1">
      <c r="A956" s="61"/>
      <c r="B956" s="1"/>
      <c r="C956" s="1"/>
      <c r="D956" s="21"/>
      <c r="E956" s="1"/>
      <c r="F956" s="1"/>
      <c r="G956" s="1"/>
      <c r="H956" s="1"/>
      <c r="I956" s="1"/>
      <c r="J956" s="1"/>
      <c r="K956" s="1"/>
      <c r="L956" s="1"/>
      <c r="M956" s="1"/>
      <c r="N956" s="1"/>
      <c r="O956" s="1"/>
      <c r="P956" s="1"/>
      <c r="Q956" s="1"/>
      <c r="R956" s="126"/>
      <c r="S956" s="1"/>
      <c r="T956" s="61"/>
      <c r="U956" s="1"/>
      <c r="V956" s="1"/>
      <c r="W956" s="1"/>
      <c r="X956" s="1"/>
      <c r="Y956" s="1"/>
      <c r="Z956" s="1"/>
    </row>
    <row r="957" ht="14.25" customHeight="1">
      <c r="A957" s="61"/>
      <c r="B957" s="1"/>
      <c r="C957" s="1"/>
      <c r="D957" s="21"/>
      <c r="E957" s="1"/>
      <c r="F957" s="1"/>
      <c r="G957" s="1"/>
      <c r="H957" s="1"/>
      <c r="I957" s="1"/>
      <c r="J957" s="1"/>
      <c r="K957" s="1"/>
      <c r="L957" s="1"/>
      <c r="M957" s="1"/>
      <c r="N957" s="1"/>
      <c r="O957" s="1"/>
      <c r="P957" s="1"/>
      <c r="Q957" s="1"/>
      <c r="R957" s="126"/>
      <c r="S957" s="1"/>
      <c r="T957" s="61"/>
      <c r="U957" s="1"/>
      <c r="V957" s="1"/>
      <c r="W957" s="1"/>
      <c r="X957" s="1"/>
      <c r="Y957" s="1"/>
      <c r="Z957" s="1"/>
    </row>
    <row r="958" ht="14.25" customHeight="1">
      <c r="A958" s="61"/>
      <c r="B958" s="1"/>
      <c r="C958" s="1"/>
      <c r="D958" s="21"/>
      <c r="E958" s="1"/>
      <c r="F958" s="1"/>
      <c r="G958" s="1"/>
      <c r="H958" s="1"/>
      <c r="I958" s="1"/>
      <c r="J958" s="1"/>
      <c r="K958" s="1"/>
      <c r="L958" s="1"/>
      <c r="M958" s="1"/>
      <c r="N958" s="1"/>
      <c r="O958" s="1"/>
      <c r="P958" s="1"/>
      <c r="Q958" s="1"/>
      <c r="R958" s="126"/>
      <c r="S958" s="1"/>
      <c r="T958" s="61"/>
      <c r="U958" s="1"/>
      <c r="V958" s="1"/>
      <c r="W958" s="1"/>
      <c r="X958" s="1"/>
      <c r="Y958" s="1"/>
      <c r="Z958" s="1"/>
    </row>
    <row r="959" ht="14.25" customHeight="1">
      <c r="A959" s="61"/>
      <c r="B959" s="1"/>
      <c r="C959" s="1"/>
      <c r="D959" s="21"/>
      <c r="E959" s="1"/>
      <c r="F959" s="1"/>
      <c r="G959" s="1"/>
      <c r="H959" s="1"/>
      <c r="I959" s="1"/>
      <c r="J959" s="1"/>
      <c r="K959" s="1"/>
      <c r="L959" s="1"/>
      <c r="M959" s="1"/>
      <c r="N959" s="1"/>
      <c r="O959" s="1"/>
      <c r="P959" s="1"/>
      <c r="Q959" s="1"/>
      <c r="R959" s="126"/>
      <c r="S959" s="1"/>
      <c r="T959" s="61"/>
      <c r="U959" s="1"/>
      <c r="V959" s="1"/>
      <c r="W959" s="1"/>
      <c r="X959" s="1"/>
      <c r="Y959" s="1"/>
      <c r="Z959" s="1"/>
    </row>
    <row r="960" ht="14.25" customHeight="1">
      <c r="A960" s="61"/>
      <c r="B960" s="1"/>
      <c r="C960" s="1"/>
      <c r="D960" s="21"/>
      <c r="E960" s="1"/>
      <c r="F960" s="1"/>
      <c r="G960" s="1"/>
      <c r="H960" s="1"/>
      <c r="I960" s="1"/>
      <c r="J960" s="1"/>
      <c r="K960" s="1"/>
      <c r="L960" s="1"/>
      <c r="M960" s="1"/>
      <c r="N960" s="1"/>
      <c r="O960" s="1"/>
      <c r="P960" s="1"/>
      <c r="Q960" s="1"/>
      <c r="R960" s="126"/>
      <c r="S960" s="1"/>
      <c r="T960" s="61"/>
      <c r="U960" s="1"/>
      <c r="V960" s="1"/>
      <c r="W960" s="1"/>
      <c r="X960" s="1"/>
      <c r="Y960" s="1"/>
      <c r="Z960" s="1"/>
    </row>
    <row r="961" ht="14.25" customHeight="1">
      <c r="A961" s="61"/>
      <c r="B961" s="1"/>
      <c r="C961" s="1"/>
      <c r="D961" s="21"/>
      <c r="E961" s="1"/>
      <c r="F961" s="1"/>
      <c r="G961" s="1"/>
      <c r="H961" s="1"/>
      <c r="I961" s="1"/>
      <c r="J961" s="1"/>
      <c r="K961" s="1"/>
      <c r="L961" s="1"/>
      <c r="M961" s="1"/>
      <c r="N961" s="1"/>
      <c r="O961" s="1"/>
      <c r="P961" s="1"/>
      <c r="Q961" s="1"/>
      <c r="R961" s="126"/>
      <c r="S961" s="1"/>
      <c r="T961" s="61"/>
      <c r="U961" s="1"/>
      <c r="V961" s="1"/>
      <c r="W961" s="1"/>
      <c r="X961" s="1"/>
      <c r="Y961" s="1"/>
      <c r="Z961" s="1"/>
    </row>
    <row r="962" ht="14.25" customHeight="1">
      <c r="A962" s="61"/>
      <c r="B962" s="1"/>
      <c r="C962" s="1"/>
      <c r="D962" s="21"/>
      <c r="E962" s="1"/>
      <c r="F962" s="1"/>
      <c r="G962" s="1"/>
      <c r="H962" s="1"/>
      <c r="I962" s="1"/>
      <c r="J962" s="1"/>
      <c r="K962" s="1"/>
      <c r="L962" s="1"/>
      <c r="M962" s="1"/>
      <c r="N962" s="1"/>
      <c r="O962" s="1"/>
      <c r="P962" s="1"/>
      <c r="Q962" s="1"/>
      <c r="R962" s="126"/>
      <c r="S962" s="1"/>
      <c r="T962" s="61"/>
      <c r="U962" s="1"/>
      <c r="V962" s="1"/>
      <c r="W962" s="1"/>
      <c r="X962" s="1"/>
      <c r="Y962" s="1"/>
      <c r="Z962" s="1"/>
    </row>
    <row r="963" ht="14.25" customHeight="1">
      <c r="A963" s="61"/>
      <c r="B963" s="1"/>
      <c r="C963" s="1"/>
      <c r="D963" s="21"/>
      <c r="E963" s="1"/>
      <c r="F963" s="1"/>
      <c r="G963" s="1"/>
      <c r="H963" s="1"/>
      <c r="I963" s="1"/>
      <c r="J963" s="1"/>
      <c r="K963" s="1"/>
      <c r="L963" s="1"/>
      <c r="M963" s="1"/>
      <c r="N963" s="1"/>
      <c r="O963" s="1"/>
      <c r="P963" s="1"/>
      <c r="Q963" s="1"/>
      <c r="R963" s="126"/>
      <c r="S963" s="1"/>
      <c r="T963" s="61"/>
      <c r="U963" s="1"/>
      <c r="V963" s="1"/>
      <c r="W963" s="1"/>
      <c r="X963" s="1"/>
      <c r="Y963" s="1"/>
      <c r="Z963" s="1"/>
    </row>
    <row r="964" ht="14.25" customHeight="1">
      <c r="A964" s="61"/>
      <c r="B964" s="1"/>
      <c r="C964" s="1"/>
      <c r="D964" s="21"/>
      <c r="E964" s="1"/>
      <c r="F964" s="1"/>
      <c r="G964" s="1"/>
      <c r="H964" s="1"/>
      <c r="I964" s="1"/>
      <c r="J964" s="1"/>
      <c r="K964" s="1"/>
      <c r="L964" s="1"/>
      <c r="M964" s="1"/>
      <c r="N964" s="1"/>
      <c r="O964" s="1"/>
      <c r="P964" s="1"/>
      <c r="Q964" s="1"/>
      <c r="R964" s="126"/>
      <c r="S964" s="1"/>
      <c r="T964" s="61"/>
      <c r="U964" s="1"/>
      <c r="V964" s="1"/>
      <c r="W964" s="1"/>
      <c r="X964" s="1"/>
      <c r="Y964" s="1"/>
      <c r="Z964" s="1"/>
    </row>
    <row r="965" ht="14.25" customHeight="1">
      <c r="A965" s="61"/>
      <c r="B965" s="1"/>
      <c r="C965" s="1"/>
      <c r="D965" s="21"/>
      <c r="E965" s="1"/>
      <c r="F965" s="1"/>
      <c r="G965" s="1"/>
      <c r="H965" s="1"/>
      <c r="I965" s="1"/>
      <c r="J965" s="1"/>
      <c r="K965" s="1"/>
      <c r="L965" s="1"/>
      <c r="M965" s="1"/>
      <c r="N965" s="1"/>
      <c r="O965" s="1"/>
      <c r="P965" s="1"/>
      <c r="Q965" s="1"/>
      <c r="R965" s="126"/>
      <c r="S965" s="1"/>
      <c r="T965" s="61"/>
      <c r="U965" s="1"/>
      <c r="V965" s="1"/>
      <c r="W965" s="1"/>
      <c r="X965" s="1"/>
      <c r="Y965" s="1"/>
      <c r="Z965" s="1"/>
    </row>
    <row r="966" ht="14.25" customHeight="1">
      <c r="A966" s="61"/>
      <c r="B966" s="1"/>
      <c r="C966" s="1"/>
      <c r="D966" s="21"/>
      <c r="E966" s="1"/>
      <c r="F966" s="1"/>
      <c r="G966" s="1"/>
      <c r="H966" s="1"/>
      <c r="I966" s="1"/>
      <c r="J966" s="1"/>
      <c r="K966" s="1"/>
      <c r="L966" s="1"/>
      <c r="M966" s="1"/>
      <c r="N966" s="1"/>
      <c r="O966" s="1"/>
      <c r="P966" s="1"/>
      <c r="Q966" s="1"/>
      <c r="R966" s="126"/>
      <c r="S966" s="1"/>
      <c r="T966" s="61"/>
      <c r="U966" s="1"/>
      <c r="V966" s="1"/>
      <c r="W966" s="1"/>
      <c r="X966" s="1"/>
      <c r="Y966" s="1"/>
      <c r="Z966" s="1"/>
    </row>
    <row r="967" ht="14.25" customHeight="1">
      <c r="A967" s="61"/>
      <c r="B967" s="1"/>
      <c r="C967" s="1"/>
      <c r="D967" s="21"/>
      <c r="E967" s="1"/>
      <c r="F967" s="1"/>
      <c r="G967" s="1"/>
      <c r="H967" s="1"/>
      <c r="I967" s="1"/>
      <c r="J967" s="1"/>
      <c r="K967" s="1"/>
      <c r="L967" s="1"/>
      <c r="M967" s="1"/>
      <c r="N967" s="1"/>
      <c r="O967" s="1"/>
      <c r="P967" s="1"/>
      <c r="Q967" s="1"/>
      <c r="R967" s="126"/>
      <c r="S967" s="1"/>
      <c r="T967" s="61"/>
      <c r="U967" s="1"/>
      <c r="V967" s="1"/>
      <c r="W967" s="1"/>
      <c r="X967" s="1"/>
      <c r="Y967" s="1"/>
      <c r="Z967" s="1"/>
    </row>
    <row r="968" ht="14.25" customHeight="1">
      <c r="A968" s="61"/>
      <c r="B968" s="1"/>
      <c r="C968" s="1"/>
      <c r="D968" s="21"/>
      <c r="E968" s="1"/>
      <c r="F968" s="1"/>
      <c r="G968" s="1"/>
      <c r="H968" s="1"/>
      <c r="I968" s="1"/>
      <c r="J968" s="1"/>
      <c r="K968" s="1"/>
      <c r="L968" s="1"/>
      <c r="M968" s="1"/>
      <c r="N968" s="1"/>
      <c r="O968" s="1"/>
      <c r="P968" s="1"/>
      <c r="Q968" s="1"/>
      <c r="R968" s="126"/>
      <c r="S968" s="1"/>
      <c r="T968" s="61"/>
      <c r="U968" s="1"/>
      <c r="V968" s="1"/>
      <c r="W968" s="1"/>
      <c r="X968" s="1"/>
      <c r="Y968" s="1"/>
      <c r="Z968" s="1"/>
    </row>
    <row r="969" ht="14.25" customHeight="1">
      <c r="A969" s="61"/>
      <c r="B969" s="1"/>
      <c r="C969" s="1"/>
      <c r="D969" s="21"/>
      <c r="E969" s="1"/>
      <c r="F969" s="1"/>
      <c r="G969" s="1"/>
      <c r="H969" s="1"/>
      <c r="I969" s="1"/>
      <c r="J969" s="1"/>
      <c r="K969" s="1"/>
      <c r="L969" s="1"/>
      <c r="M969" s="1"/>
      <c r="N969" s="1"/>
      <c r="O969" s="1"/>
      <c r="P969" s="1"/>
      <c r="Q969" s="1"/>
      <c r="R969" s="126"/>
      <c r="S969" s="1"/>
      <c r="T969" s="61"/>
      <c r="U969" s="1"/>
      <c r="V969" s="1"/>
      <c r="W969" s="1"/>
      <c r="X969" s="1"/>
      <c r="Y969" s="1"/>
      <c r="Z969" s="1"/>
    </row>
    <row r="970" ht="14.25" customHeight="1">
      <c r="A970" s="61"/>
      <c r="B970" s="1"/>
      <c r="C970" s="1"/>
      <c r="D970" s="21"/>
      <c r="E970" s="1"/>
      <c r="F970" s="1"/>
      <c r="G970" s="1"/>
      <c r="H970" s="1"/>
      <c r="I970" s="1"/>
      <c r="J970" s="1"/>
      <c r="K970" s="1"/>
      <c r="L970" s="1"/>
      <c r="M970" s="1"/>
      <c r="N970" s="1"/>
      <c r="O970" s="1"/>
      <c r="P970" s="1"/>
      <c r="Q970" s="1"/>
      <c r="R970" s="126"/>
      <c r="S970" s="1"/>
      <c r="T970" s="61"/>
      <c r="U970" s="1"/>
      <c r="V970" s="1"/>
      <c r="W970" s="1"/>
      <c r="X970" s="1"/>
      <c r="Y970" s="1"/>
      <c r="Z970" s="1"/>
    </row>
    <row r="971" ht="14.25" customHeight="1">
      <c r="A971" s="61"/>
      <c r="B971" s="1"/>
      <c r="C971" s="1"/>
      <c r="D971" s="21"/>
      <c r="E971" s="1"/>
      <c r="F971" s="1"/>
      <c r="G971" s="1"/>
      <c r="H971" s="1"/>
      <c r="I971" s="1"/>
      <c r="J971" s="1"/>
      <c r="K971" s="1"/>
      <c r="L971" s="1"/>
      <c r="M971" s="1"/>
      <c r="N971" s="1"/>
      <c r="O971" s="1"/>
      <c r="P971" s="1"/>
      <c r="Q971" s="1"/>
      <c r="R971" s="126"/>
      <c r="S971" s="1"/>
      <c r="T971" s="61"/>
      <c r="U971" s="1"/>
      <c r="V971" s="1"/>
      <c r="W971" s="1"/>
      <c r="X971" s="1"/>
      <c r="Y971" s="1"/>
      <c r="Z971" s="1"/>
    </row>
    <row r="972" ht="14.25" customHeight="1">
      <c r="A972" s="61"/>
      <c r="B972" s="1"/>
      <c r="C972" s="1"/>
      <c r="D972" s="21"/>
      <c r="E972" s="1"/>
      <c r="F972" s="1"/>
      <c r="G972" s="1"/>
      <c r="H972" s="1"/>
      <c r="I972" s="1"/>
      <c r="J972" s="1"/>
      <c r="K972" s="1"/>
      <c r="L972" s="1"/>
      <c r="M972" s="1"/>
      <c r="N972" s="1"/>
      <c r="O972" s="1"/>
      <c r="P972" s="1"/>
      <c r="Q972" s="1"/>
      <c r="R972" s="126"/>
      <c r="S972" s="1"/>
      <c r="T972" s="61"/>
      <c r="U972" s="1"/>
      <c r="V972" s="1"/>
      <c r="W972" s="1"/>
      <c r="X972" s="1"/>
      <c r="Y972" s="1"/>
      <c r="Z972" s="1"/>
    </row>
    <row r="973" ht="14.25" customHeight="1">
      <c r="A973" s="61"/>
      <c r="B973" s="1"/>
      <c r="C973" s="1"/>
      <c r="D973" s="21"/>
      <c r="E973" s="1"/>
      <c r="F973" s="1"/>
      <c r="G973" s="1"/>
      <c r="H973" s="1"/>
      <c r="I973" s="1"/>
      <c r="J973" s="1"/>
      <c r="K973" s="1"/>
      <c r="L973" s="1"/>
      <c r="M973" s="1"/>
      <c r="N973" s="1"/>
      <c r="O973" s="1"/>
      <c r="P973" s="1"/>
      <c r="Q973" s="1"/>
      <c r="R973" s="126"/>
      <c r="S973" s="1"/>
      <c r="T973" s="61"/>
      <c r="U973" s="1"/>
      <c r="V973" s="1"/>
      <c r="W973" s="1"/>
      <c r="X973" s="1"/>
      <c r="Y973" s="1"/>
      <c r="Z973" s="1"/>
    </row>
    <row r="974" ht="14.25" customHeight="1">
      <c r="A974" s="61"/>
      <c r="B974" s="1"/>
      <c r="C974" s="1"/>
      <c r="D974" s="21"/>
      <c r="E974" s="1"/>
      <c r="F974" s="1"/>
      <c r="G974" s="1"/>
      <c r="H974" s="1"/>
      <c r="I974" s="1"/>
      <c r="J974" s="1"/>
      <c r="K974" s="1"/>
      <c r="L974" s="1"/>
      <c r="M974" s="1"/>
      <c r="N974" s="1"/>
      <c r="O974" s="1"/>
      <c r="P974" s="1"/>
      <c r="Q974" s="1"/>
      <c r="R974" s="126"/>
      <c r="S974" s="1"/>
      <c r="T974" s="61"/>
      <c r="U974" s="1"/>
      <c r="V974" s="1"/>
      <c r="W974" s="1"/>
      <c r="X974" s="1"/>
      <c r="Y974" s="1"/>
      <c r="Z974" s="1"/>
    </row>
    <row r="975" ht="14.25" customHeight="1">
      <c r="A975" s="61"/>
      <c r="B975" s="1"/>
      <c r="C975" s="1"/>
      <c r="D975" s="21"/>
      <c r="E975" s="1"/>
      <c r="F975" s="1"/>
      <c r="G975" s="1"/>
      <c r="H975" s="1"/>
      <c r="I975" s="1"/>
      <c r="J975" s="1"/>
      <c r="K975" s="1"/>
      <c r="L975" s="1"/>
      <c r="M975" s="1"/>
      <c r="N975" s="1"/>
      <c r="O975" s="1"/>
      <c r="P975" s="1"/>
      <c r="Q975" s="1"/>
      <c r="R975" s="126"/>
      <c r="S975" s="1"/>
      <c r="T975" s="61"/>
      <c r="U975" s="1"/>
      <c r="V975" s="1"/>
      <c r="W975" s="1"/>
      <c r="X975" s="1"/>
      <c r="Y975" s="1"/>
      <c r="Z975" s="1"/>
    </row>
    <row r="976" ht="14.25" customHeight="1">
      <c r="A976" s="61"/>
      <c r="B976" s="1"/>
      <c r="C976" s="1"/>
      <c r="D976" s="21"/>
      <c r="E976" s="1"/>
      <c r="F976" s="1"/>
      <c r="G976" s="1"/>
      <c r="H976" s="1"/>
      <c r="I976" s="1"/>
      <c r="J976" s="1"/>
      <c r="K976" s="1"/>
      <c r="L976" s="1"/>
      <c r="M976" s="1"/>
      <c r="N976" s="1"/>
      <c r="O976" s="1"/>
      <c r="P976" s="1"/>
      <c r="Q976" s="1"/>
      <c r="R976" s="126"/>
      <c r="S976" s="1"/>
      <c r="T976" s="61"/>
      <c r="U976" s="1"/>
      <c r="V976" s="1"/>
      <c r="W976" s="1"/>
      <c r="X976" s="1"/>
      <c r="Y976" s="1"/>
      <c r="Z976" s="1"/>
    </row>
    <row r="977" ht="14.25" customHeight="1">
      <c r="A977" s="61"/>
      <c r="B977" s="1"/>
      <c r="C977" s="1"/>
      <c r="D977" s="21"/>
      <c r="E977" s="1"/>
      <c r="F977" s="1"/>
      <c r="G977" s="1"/>
      <c r="H977" s="1"/>
      <c r="I977" s="1"/>
      <c r="J977" s="1"/>
      <c r="K977" s="1"/>
      <c r="L977" s="1"/>
      <c r="M977" s="1"/>
      <c r="N977" s="1"/>
      <c r="O977" s="1"/>
      <c r="P977" s="1"/>
      <c r="Q977" s="1"/>
      <c r="R977" s="126"/>
      <c r="S977" s="1"/>
      <c r="T977" s="61"/>
      <c r="U977" s="1"/>
      <c r="V977" s="1"/>
      <c r="W977" s="1"/>
      <c r="X977" s="1"/>
      <c r="Y977" s="1"/>
      <c r="Z977" s="1"/>
    </row>
    <row r="978" ht="14.25" customHeight="1">
      <c r="A978" s="61"/>
      <c r="B978" s="1"/>
      <c r="C978" s="1"/>
      <c r="D978" s="21"/>
      <c r="E978" s="1"/>
      <c r="F978" s="1"/>
      <c r="G978" s="1"/>
      <c r="H978" s="1"/>
      <c r="I978" s="1"/>
      <c r="J978" s="1"/>
      <c r="K978" s="1"/>
      <c r="L978" s="1"/>
      <c r="M978" s="1"/>
      <c r="N978" s="1"/>
      <c r="O978" s="1"/>
      <c r="P978" s="1"/>
      <c r="Q978" s="1"/>
      <c r="R978" s="126"/>
      <c r="S978" s="1"/>
      <c r="T978" s="61"/>
      <c r="U978" s="1"/>
      <c r="V978" s="1"/>
      <c r="W978" s="1"/>
      <c r="X978" s="1"/>
      <c r="Y978" s="1"/>
      <c r="Z978" s="1"/>
    </row>
    <row r="979" ht="14.25" customHeight="1">
      <c r="A979" s="61"/>
      <c r="B979" s="1"/>
      <c r="C979" s="1"/>
      <c r="D979" s="21"/>
      <c r="E979" s="1"/>
      <c r="F979" s="1"/>
      <c r="G979" s="1"/>
      <c r="H979" s="1"/>
      <c r="I979" s="1"/>
      <c r="J979" s="1"/>
      <c r="K979" s="1"/>
      <c r="L979" s="1"/>
      <c r="M979" s="1"/>
      <c r="N979" s="1"/>
      <c r="O979" s="1"/>
      <c r="P979" s="1"/>
      <c r="Q979" s="1"/>
      <c r="R979" s="126"/>
      <c r="S979" s="1"/>
      <c r="T979" s="61"/>
      <c r="U979" s="1"/>
      <c r="V979" s="1"/>
      <c r="W979" s="1"/>
      <c r="X979" s="1"/>
      <c r="Y979" s="1"/>
      <c r="Z979" s="1"/>
    </row>
    <row r="980" ht="14.25" customHeight="1">
      <c r="A980" s="61"/>
      <c r="B980" s="1"/>
      <c r="C980" s="1"/>
      <c r="D980" s="21"/>
      <c r="E980" s="1"/>
      <c r="F980" s="1"/>
      <c r="G980" s="1"/>
      <c r="H980" s="1"/>
      <c r="I980" s="1"/>
      <c r="J980" s="1"/>
      <c r="K980" s="1"/>
      <c r="L980" s="1"/>
      <c r="M980" s="1"/>
      <c r="N980" s="1"/>
      <c r="O980" s="1"/>
      <c r="P980" s="1"/>
      <c r="Q980" s="1"/>
      <c r="R980" s="126"/>
      <c r="S980" s="1"/>
      <c r="T980" s="61"/>
      <c r="U980" s="1"/>
      <c r="V980" s="1"/>
      <c r="W980" s="1"/>
      <c r="X980" s="1"/>
      <c r="Y980" s="1"/>
      <c r="Z980" s="1"/>
    </row>
    <row r="981" ht="14.25" customHeight="1">
      <c r="A981" s="61"/>
      <c r="B981" s="1"/>
      <c r="C981" s="1"/>
      <c r="D981" s="21"/>
      <c r="E981" s="1"/>
      <c r="F981" s="1"/>
      <c r="G981" s="1"/>
      <c r="H981" s="1"/>
      <c r="I981" s="1"/>
      <c r="J981" s="1"/>
      <c r="K981" s="1"/>
      <c r="L981" s="1"/>
      <c r="M981" s="1"/>
      <c r="N981" s="1"/>
      <c r="O981" s="1"/>
      <c r="P981" s="1"/>
      <c r="Q981" s="1"/>
      <c r="R981" s="126"/>
      <c r="S981" s="1"/>
      <c r="T981" s="61"/>
      <c r="U981" s="1"/>
      <c r="V981" s="1"/>
      <c r="W981" s="1"/>
      <c r="X981" s="1"/>
      <c r="Y981" s="1"/>
      <c r="Z981" s="1"/>
    </row>
    <row r="982" ht="14.25" customHeight="1">
      <c r="A982" s="61"/>
      <c r="B982" s="1"/>
      <c r="C982" s="1"/>
      <c r="D982" s="21"/>
      <c r="E982" s="1"/>
      <c r="F982" s="1"/>
      <c r="G982" s="1"/>
      <c r="H982" s="1"/>
      <c r="I982" s="1"/>
      <c r="J982" s="1"/>
      <c r="K982" s="1"/>
      <c r="L982" s="1"/>
      <c r="M982" s="1"/>
      <c r="N982" s="1"/>
      <c r="O982" s="1"/>
      <c r="P982" s="1"/>
      <c r="Q982" s="1"/>
      <c r="R982" s="126"/>
      <c r="S982" s="1"/>
      <c r="T982" s="61"/>
      <c r="U982" s="1"/>
      <c r="V982" s="1"/>
      <c r="W982" s="1"/>
      <c r="X982" s="1"/>
      <c r="Y982" s="1"/>
      <c r="Z982" s="1"/>
    </row>
    <row r="983" ht="14.25" customHeight="1">
      <c r="A983" s="61"/>
      <c r="B983" s="1"/>
      <c r="C983" s="1"/>
      <c r="D983" s="21"/>
      <c r="E983" s="1"/>
      <c r="F983" s="1"/>
      <c r="G983" s="1"/>
      <c r="H983" s="1"/>
      <c r="I983" s="1"/>
      <c r="J983" s="1"/>
      <c r="K983" s="1"/>
      <c r="L983" s="1"/>
      <c r="M983" s="1"/>
      <c r="N983" s="1"/>
      <c r="O983" s="1"/>
      <c r="P983" s="1"/>
      <c r="Q983" s="1"/>
      <c r="R983" s="126"/>
      <c r="S983" s="1"/>
      <c r="T983" s="61"/>
      <c r="U983" s="1"/>
      <c r="V983" s="1"/>
      <c r="W983" s="1"/>
      <c r="X983" s="1"/>
      <c r="Y983" s="1"/>
      <c r="Z983" s="1"/>
    </row>
    <row r="984" ht="14.25" customHeight="1">
      <c r="A984" s="61"/>
      <c r="B984" s="1"/>
      <c r="C984" s="1"/>
      <c r="D984" s="21"/>
      <c r="E984" s="1"/>
      <c r="F984" s="1"/>
      <c r="G984" s="1"/>
      <c r="H984" s="1"/>
      <c r="I984" s="1"/>
      <c r="J984" s="1"/>
      <c r="K984" s="1"/>
      <c r="L984" s="1"/>
      <c r="M984" s="1"/>
      <c r="N984" s="1"/>
      <c r="O984" s="1"/>
      <c r="P984" s="1"/>
      <c r="Q984" s="1"/>
      <c r="R984" s="126"/>
      <c r="S984" s="1"/>
      <c r="T984" s="61"/>
      <c r="U984" s="1"/>
      <c r="V984" s="1"/>
      <c r="W984" s="1"/>
      <c r="X984" s="1"/>
      <c r="Y984" s="1"/>
      <c r="Z984" s="1"/>
    </row>
  </sheetData>
  <mergeCells count="1">
    <mergeCell ref="B4:S4"/>
  </mergeCells>
  <printOptions/>
  <pageMargins bottom="0.5" footer="0.0" header="0.0" left="0.5" right="0.5" top="0.5"/>
  <pageSetup scale="61"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ED600"/>
    <pageSetUpPr fitToPage="1"/>
  </sheetPr>
  <sheetViews>
    <sheetView showGridLines="0" workbookViewId="0"/>
  </sheetViews>
  <sheetFormatPr customHeight="1" defaultColWidth="14.43" defaultRowHeight="15.0"/>
  <cols>
    <col customWidth="1" min="1" max="1" width="1.86"/>
    <col customWidth="1" min="2" max="2" width="3.43"/>
    <col customWidth="1" min="3" max="3" width="19.29"/>
    <col customWidth="1" min="4" max="4" width="17.29"/>
    <col customWidth="1" min="5" max="5" width="11.57"/>
    <col customWidth="1" min="6" max="6" width="17.29"/>
    <col customWidth="1" min="7" max="7" width="11.57"/>
    <col customWidth="1" min="8" max="8" width="17.29"/>
    <col customWidth="1" min="9" max="9" width="11.57"/>
    <col customWidth="1" min="10" max="10" width="17.29"/>
    <col customWidth="1" min="11" max="11" width="3.43"/>
    <col customWidth="1" min="12" max="12" width="9.14"/>
    <col customWidth="1" hidden="1" min="13" max="13" width="8.71"/>
    <col customWidth="1" min="14" max="26" width="8.71"/>
  </cols>
  <sheetData>
    <row r="1" ht="13.5" customHeight="1">
      <c r="B1" s="3" t="s">
        <v>561</v>
      </c>
      <c r="L1" s="11"/>
      <c r="M1" s="11"/>
      <c r="N1" s="11"/>
      <c r="O1" s="11"/>
      <c r="P1" s="11"/>
    </row>
    <row r="2" ht="13.5" customHeight="1">
      <c r="A2" s="4"/>
      <c r="B2" s="4" t="s">
        <v>562</v>
      </c>
      <c r="C2" s="4"/>
      <c r="D2" s="4"/>
      <c r="E2" s="4"/>
      <c r="F2" s="4"/>
      <c r="G2" s="4"/>
      <c r="H2" s="4"/>
      <c r="I2" s="4"/>
      <c r="J2" s="4"/>
      <c r="K2" s="4"/>
      <c r="L2" s="4"/>
      <c r="M2" s="4"/>
      <c r="N2" s="4"/>
      <c r="O2" s="4"/>
      <c r="P2" s="4"/>
      <c r="Q2" s="4"/>
      <c r="R2" s="4"/>
      <c r="S2" s="4"/>
      <c r="T2" s="4"/>
      <c r="U2" s="4"/>
      <c r="V2" s="4"/>
      <c r="W2" s="4"/>
      <c r="X2" s="4"/>
      <c r="Y2" s="4"/>
      <c r="Z2" s="4"/>
    </row>
    <row r="3" ht="37.5" customHeight="1">
      <c r="B3" s="6" t="s">
        <v>15</v>
      </c>
      <c r="L3" s="11"/>
      <c r="M3" s="11"/>
      <c r="N3" s="11"/>
      <c r="O3" s="11"/>
      <c r="P3" s="11"/>
    </row>
    <row r="4" ht="13.5" customHeight="1">
      <c r="B4" s="181" t="s">
        <v>563</v>
      </c>
      <c r="C4" s="182"/>
      <c r="D4" s="183"/>
      <c r="E4" s="183"/>
      <c r="F4" s="183"/>
      <c r="G4" s="183"/>
      <c r="H4" s="183"/>
      <c r="I4" s="183"/>
      <c r="J4" s="183"/>
      <c r="K4" s="183"/>
      <c r="L4" s="11"/>
      <c r="M4" s="11"/>
      <c r="N4" s="11"/>
      <c r="O4" s="11"/>
      <c r="P4" s="11"/>
    </row>
    <row r="5" ht="66.75" customHeight="1">
      <c r="B5" s="11"/>
      <c r="C5" s="184" t="s">
        <v>564</v>
      </c>
      <c r="K5" s="11"/>
      <c r="L5" s="11"/>
      <c r="M5" s="11"/>
      <c r="N5" s="11"/>
      <c r="O5" s="11"/>
      <c r="P5" s="11"/>
    </row>
    <row r="6" ht="13.5" customHeight="1">
      <c r="B6" s="181" t="s">
        <v>565</v>
      </c>
      <c r="C6" s="182"/>
      <c r="D6" s="183"/>
      <c r="E6" s="183"/>
      <c r="F6" s="183"/>
      <c r="G6" s="183"/>
      <c r="H6" s="183"/>
      <c r="I6" s="183"/>
      <c r="J6" s="183"/>
      <c r="K6" s="183"/>
      <c r="L6" s="11"/>
      <c r="M6" s="11"/>
      <c r="N6" s="11"/>
      <c r="O6" s="11"/>
      <c r="P6" s="11"/>
    </row>
    <row r="7" ht="54.0" customHeight="1">
      <c r="B7" s="185"/>
      <c r="C7" s="184" t="s">
        <v>566</v>
      </c>
      <c r="K7" s="11"/>
      <c r="L7" s="11"/>
      <c r="M7" s="11"/>
      <c r="N7" s="11"/>
      <c r="O7" s="11"/>
      <c r="P7" s="11"/>
    </row>
    <row r="8" ht="7.5" customHeight="1">
      <c r="B8" s="186"/>
      <c r="C8" s="8"/>
      <c r="D8" s="8"/>
      <c r="E8" s="8"/>
      <c r="F8" s="8"/>
      <c r="G8" s="8"/>
      <c r="H8" s="8"/>
      <c r="I8" s="8"/>
      <c r="J8" s="8"/>
      <c r="K8" s="10"/>
      <c r="L8" s="11"/>
      <c r="M8" s="11"/>
      <c r="N8" s="11"/>
      <c r="O8" s="11"/>
      <c r="P8" s="11"/>
    </row>
    <row r="9" ht="13.5" customHeight="1">
      <c r="B9" s="187"/>
      <c r="C9" s="188" t="s">
        <v>567</v>
      </c>
      <c r="D9" s="189"/>
      <c r="E9" s="190" t="s">
        <v>144</v>
      </c>
      <c r="F9" s="189"/>
      <c r="G9" s="190" t="s">
        <v>137</v>
      </c>
      <c r="H9" s="189"/>
      <c r="I9" s="190" t="s">
        <v>568</v>
      </c>
      <c r="J9" s="189"/>
      <c r="K9" s="189"/>
      <c r="L9" s="11"/>
      <c r="M9" s="11" t="s">
        <v>569</v>
      </c>
      <c r="N9" s="11"/>
      <c r="O9" s="11"/>
      <c r="P9" s="11"/>
    </row>
    <row r="10" ht="13.5" customHeight="1">
      <c r="B10" s="187"/>
      <c r="C10" s="189" t="s">
        <v>570</v>
      </c>
      <c r="D10" s="191"/>
      <c r="E10" s="189" t="s">
        <v>550</v>
      </c>
      <c r="F10" s="191"/>
      <c r="G10" s="189" t="s">
        <v>571</v>
      </c>
      <c r="H10" s="191"/>
      <c r="I10" s="189" t="s">
        <v>571</v>
      </c>
      <c r="J10" s="191"/>
      <c r="K10" s="189"/>
      <c r="L10" s="11"/>
      <c r="M10" s="11" t="s">
        <v>572</v>
      </c>
      <c r="N10" s="11"/>
      <c r="O10" s="11"/>
      <c r="P10" s="11"/>
    </row>
    <row r="11" ht="13.5" customHeight="1">
      <c r="B11" s="187"/>
      <c r="C11" s="189" t="s">
        <v>39</v>
      </c>
      <c r="D11" s="192"/>
      <c r="E11" s="189" t="s">
        <v>78</v>
      </c>
      <c r="F11" s="192"/>
      <c r="G11" s="189" t="s">
        <v>550</v>
      </c>
      <c r="H11" s="192"/>
      <c r="I11" s="189" t="s">
        <v>550</v>
      </c>
      <c r="J11" s="191"/>
      <c r="K11" s="189"/>
      <c r="L11" s="11"/>
      <c r="M11" s="11" t="s">
        <v>573</v>
      </c>
      <c r="N11" s="11"/>
      <c r="O11" s="11"/>
      <c r="P11" s="11"/>
    </row>
    <row r="12" ht="13.5" customHeight="1">
      <c r="B12" s="187"/>
      <c r="C12" s="189" t="s">
        <v>38</v>
      </c>
      <c r="D12" s="192"/>
      <c r="E12" s="189" t="s">
        <v>50</v>
      </c>
      <c r="F12" s="191"/>
      <c r="G12" s="189" t="s">
        <v>78</v>
      </c>
      <c r="H12" s="192"/>
      <c r="I12" s="189" t="s">
        <v>78</v>
      </c>
      <c r="J12" s="191"/>
      <c r="K12" s="189"/>
      <c r="L12" s="11"/>
      <c r="M12" s="11" t="s">
        <v>574</v>
      </c>
      <c r="N12" s="11"/>
      <c r="O12" s="11"/>
      <c r="P12" s="11"/>
    </row>
    <row r="13" ht="13.5" customHeight="1">
      <c r="B13" s="187"/>
      <c r="C13" s="189" t="s">
        <v>35</v>
      </c>
      <c r="D13" s="192"/>
      <c r="E13" s="189" t="s">
        <v>51</v>
      </c>
      <c r="F13" s="191"/>
      <c r="G13" s="189" t="s">
        <v>50</v>
      </c>
      <c r="H13" s="192"/>
      <c r="I13" s="189" t="s">
        <v>50</v>
      </c>
      <c r="J13" s="191"/>
      <c r="K13" s="189"/>
      <c r="L13" s="11"/>
      <c r="M13" s="11" t="s">
        <v>575</v>
      </c>
      <c r="N13" s="11"/>
      <c r="O13" s="11"/>
      <c r="P13" s="11"/>
    </row>
    <row r="14" ht="13.5" customHeight="1">
      <c r="B14" s="187"/>
      <c r="C14" s="189" t="s">
        <v>576</v>
      </c>
      <c r="D14" s="192"/>
      <c r="E14" s="189"/>
      <c r="F14" s="193"/>
      <c r="G14" s="189" t="s">
        <v>51</v>
      </c>
      <c r="H14" s="192"/>
      <c r="I14" s="189" t="s">
        <v>51</v>
      </c>
      <c r="J14" s="191"/>
      <c r="K14" s="189"/>
      <c r="L14" s="11"/>
      <c r="M14" s="11"/>
      <c r="N14" s="11"/>
      <c r="O14" s="11"/>
      <c r="P14" s="11"/>
    </row>
    <row r="15" ht="13.5" customHeight="1">
      <c r="B15" s="189"/>
      <c r="C15" s="189" t="s">
        <v>577</v>
      </c>
      <c r="D15" s="192"/>
      <c r="E15" s="189"/>
      <c r="F15" s="193"/>
      <c r="G15" s="189"/>
      <c r="H15" s="193"/>
      <c r="I15" s="189"/>
      <c r="J15" s="193"/>
      <c r="K15" s="189"/>
      <c r="L15" s="11"/>
      <c r="M15" s="11"/>
      <c r="N15" s="11"/>
      <c r="O15" s="11"/>
      <c r="P15" s="11"/>
    </row>
    <row r="16" ht="13.5" customHeight="1">
      <c r="B16" s="189"/>
      <c r="C16" s="189"/>
      <c r="D16" s="193"/>
      <c r="E16" s="190" t="s">
        <v>137</v>
      </c>
      <c r="F16" s="193"/>
      <c r="G16" s="190" t="s">
        <v>137</v>
      </c>
      <c r="H16" s="193"/>
      <c r="I16" s="190" t="s">
        <v>568</v>
      </c>
      <c r="J16" s="193"/>
      <c r="K16" s="189"/>
      <c r="L16" s="11"/>
      <c r="M16" s="11"/>
      <c r="N16" s="11"/>
      <c r="O16" s="11"/>
      <c r="P16" s="11"/>
    </row>
    <row r="17" ht="13.5" customHeight="1">
      <c r="B17" s="189"/>
      <c r="C17" s="188" t="s">
        <v>578</v>
      </c>
      <c r="D17" s="193"/>
      <c r="E17" s="189" t="s">
        <v>571</v>
      </c>
      <c r="F17" s="191"/>
      <c r="G17" s="189" t="s">
        <v>571</v>
      </c>
      <c r="H17" s="191"/>
      <c r="I17" s="189" t="s">
        <v>571</v>
      </c>
      <c r="J17" s="191"/>
      <c r="K17" s="189"/>
      <c r="L17" s="11"/>
      <c r="M17" s="11" t="s">
        <v>579</v>
      </c>
      <c r="N17" s="11"/>
      <c r="O17" s="11"/>
      <c r="P17" s="11"/>
    </row>
    <row r="18" ht="13.5" customHeight="1">
      <c r="B18" s="189"/>
      <c r="C18" s="189" t="s">
        <v>580</v>
      </c>
      <c r="D18" s="191"/>
      <c r="E18" s="189" t="s">
        <v>550</v>
      </c>
      <c r="F18" s="191"/>
      <c r="G18" s="189" t="s">
        <v>550</v>
      </c>
      <c r="H18" s="192"/>
      <c r="I18" s="189" t="s">
        <v>550</v>
      </c>
      <c r="J18" s="191"/>
      <c r="K18" s="189"/>
      <c r="L18" s="11"/>
      <c r="M18" s="11" t="s">
        <v>581</v>
      </c>
      <c r="N18" s="11"/>
      <c r="O18" s="11"/>
      <c r="P18" s="11"/>
    </row>
    <row r="19" ht="13.5" customHeight="1">
      <c r="B19" s="189"/>
      <c r="C19" s="189" t="s">
        <v>582</v>
      </c>
      <c r="D19" s="192"/>
      <c r="E19" s="189" t="s">
        <v>78</v>
      </c>
      <c r="F19" s="191"/>
      <c r="G19" s="189" t="s">
        <v>78</v>
      </c>
      <c r="H19" s="192"/>
      <c r="I19" s="189" t="s">
        <v>78</v>
      </c>
      <c r="J19" s="191"/>
      <c r="K19" s="189"/>
      <c r="L19" s="11"/>
      <c r="M19" s="11" t="s">
        <v>583</v>
      </c>
      <c r="N19" s="11"/>
      <c r="O19" s="11"/>
      <c r="P19" s="11"/>
    </row>
    <row r="20" ht="13.5" customHeight="1">
      <c r="B20" s="189"/>
      <c r="C20" s="189" t="s">
        <v>584</v>
      </c>
      <c r="D20" s="192"/>
      <c r="E20" s="189" t="s">
        <v>50</v>
      </c>
      <c r="F20" s="191"/>
      <c r="G20" s="189" t="s">
        <v>50</v>
      </c>
      <c r="H20" s="192"/>
      <c r="I20" s="189" t="s">
        <v>50</v>
      </c>
      <c r="J20" s="191"/>
      <c r="K20" s="189"/>
      <c r="L20" s="11"/>
      <c r="M20" s="11" t="s">
        <v>585</v>
      </c>
      <c r="N20" s="11"/>
      <c r="O20" s="11"/>
      <c r="P20" s="11"/>
    </row>
    <row r="21" ht="13.5" customHeight="1">
      <c r="B21" s="189"/>
      <c r="C21" s="189" t="s">
        <v>586</v>
      </c>
      <c r="D21" s="192"/>
      <c r="E21" s="189" t="s">
        <v>51</v>
      </c>
      <c r="F21" s="191"/>
      <c r="G21" s="189" t="s">
        <v>51</v>
      </c>
      <c r="H21" s="192"/>
      <c r="I21" s="189" t="s">
        <v>51</v>
      </c>
      <c r="J21" s="191"/>
      <c r="K21" s="189"/>
      <c r="L21" s="11"/>
      <c r="M21" s="11" t="s">
        <v>587</v>
      </c>
      <c r="N21" s="11"/>
      <c r="O21" s="11"/>
      <c r="P21" s="11"/>
    </row>
    <row r="22" ht="13.5" customHeight="1">
      <c r="B22" s="189"/>
      <c r="C22" s="189"/>
      <c r="D22" s="193"/>
      <c r="E22" s="189"/>
      <c r="F22" s="193"/>
      <c r="G22" s="189"/>
      <c r="H22" s="193"/>
      <c r="I22" s="189"/>
      <c r="J22" s="193"/>
      <c r="K22" s="189"/>
      <c r="L22" s="11"/>
      <c r="M22" s="11" t="s">
        <v>176</v>
      </c>
      <c r="N22" s="11"/>
      <c r="O22" s="11"/>
      <c r="P22" s="11"/>
    </row>
    <row r="23" ht="13.5" customHeight="1">
      <c r="B23" s="189"/>
      <c r="C23" s="188" t="s">
        <v>588</v>
      </c>
      <c r="D23" s="193"/>
      <c r="E23" s="190" t="s">
        <v>137</v>
      </c>
      <c r="F23" s="193"/>
      <c r="G23" s="190" t="s">
        <v>153</v>
      </c>
      <c r="H23" s="193"/>
      <c r="I23" s="190" t="s">
        <v>568</v>
      </c>
      <c r="J23" s="193"/>
      <c r="K23" s="189"/>
      <c r="L23" s="11"/>
      <c r="M23" s="11" t="s">
        <v>589</v>
      </c>
      <c r="N23" s="11"/>
      <c r="O23" s="11"/>
      <c r="P23" s="11"/>
    </row>
    <row r="24" ht="13.5" customHeight="1">
      <c r="B24" s="189"/>
      <c r="C24" s="190" t="s">
        <v>590</v>
      </c>
      <c r="D24" s="193"/>
      <c r="E24" s="189" t="s">
        <v>571</v>
      </c>
      <c r="F24" s="191"/>
      <c r="G24" s="189" t="s">
        <v>550</v>
      </c>
      <c r="H24" s="191"/>
      <c r="I24" s="189" t="s">
        <v>571</v>
      </c>
      <c r="J24" s="191"/>
      <c r="K24" s="189"/>
      <c r="L24" s="11"/>
      <c r="M24" s="11" t="s">
        <v>591</v>
      </c>
      <c r="N24" s="11"/>
      <c r="O24" s="11"/>
      <c r="P24" s="11"/>
    </row>
    <row r="25" ht="13.5" customHeight="1">
      <c r="B25" s="189"/>
      <c r="C25" s="189" t="s">
        <v>550</v>
      </c>
      <c r="D25" s="191"/>
      <c r="E25" s="189" t="s">
        <v>550</v>
      </c>
      <c r="F25" s="191"/>
      <c r="G25" s="189" t="s">
        <v>78</v>
      </c>
      <c r="H25" s="192"/>
      <c r="I25" s="189" t="s">
        <v>550</v>
      </c>
      <c r="J25" s="191"/>
      <c r="K25" s="189"/>
      <c r="L25" s="11"/>
      <c r="M25" s="11" t="s">
        <v>592</v>
      </c>
      <c r="N25" s="11"/>
      <c r="O25" s="11"/>
      <c r="P25" s="11"/>
    </row>
    <row r="26" ht="13.5" customHeight="1">
      <c r="B26" s="189"/>
      <c r="C26" s="189" t="s">
        <v>50</v>
      </c>
      <c r="D26" s="192"/>
      <c r="E26" s="189" t="s">
        <v>78</v>
      </c>
      <c r="F26" s="191"/>
      <c r="G26" s="189" t="s">
        <v>50</v>
      </c>
      <c r="H26" s="192"/>
      <c r="I26" s="189" t="s">
        <v>78</v>
      </c>
      <c r="J26" s="191"/>
      <c r="K26" s="189"/>
      <c r="L26" s="11"/>
      <c r="M26" s="11" t="s">
        <v>593</v>
      </c>
      <c r="N26" s="11"/>
      <c r="O26" s="11"/>
      <c r="P26" s="11"/>
    </row>
    <row r="27" ht="13.5" customHeight="1">
      <c r="B27" s="189"/>
      <c r="C27" s="189" t="s">
        <v>51</v>
      </c>
      <c r="D27" s="192"/>
      <c r="E27" s="189" t="s">
        <v>50</v>
      </c>
      <c r="F27" s="191"/>
      <c r="G27" s="189" t="s">
        <v>51</v>
      </c>
      <c r="H27" s="192"/>
      <c r="I27" s="189" t="s">
        <v>50</v>
      </c>
      <c r="J27" s="191"/>
      <c r="K27" s="189"/>
      <c r="L27" s="11"/>
      <c r="M27" s="11" t="s">
        <v>594</v>
      </c>
      <c r="N27" s="11"/>
      <c r="O27" s="11"/>
      <c r="P27" s="11"/>
    </row>
    <row r="28" ht="13.5" customHeight="1">
      <c r="B28" s="189"/>
      <c r="C28" s="189"/>
      <c r="D28" s="193"/>
      <c r="E28" s="189" t="s">
        <v>51</v>
      </c>
      <c r="F28" s="191"/>
      <c r="G28" s="189"/>
      <c r="H28" s="193"/>
      <c r="I28" s="189" t="s">
        <v>51</v>
      </c>
      <c r="J28" s="191"/>
      <c r="K28" s="189"/>
      <c r="L28" s="11"/>
      <c r="M28" s="11"/>
      <c r="N28" s="11"/>
      <c r="O28" s="11"/>
      <c r="P28" s="11"/>
    </row>
    <row r="29" ht="13.5" customHeight="1">
      <c r="B29" s="189"/>
      <c r="C29" s="189"/>
      <c r="D29" s="193"/>
      <c r="E29" s="189"/>
      <c r="F29" s="193"/>
      <c r="G29" s="189"/>
      <c r="H29" s="193"/>
      <c r="I29" s="189"/>
      <c r="J29" s="193"/>
      <c r="K29" s="189"/>
      <c r="L29" s="11"/>
      <c r="M29" s="11"/>
      <c r="N29" s="11"/>
      <c r="O29" s="11"/>
      <c r="P29" s="11"/>
    </row>
    <row r="30" ht="13.5" customHeight="1">
      <c r="B30" s="189"/>
      <c r="C30" s="190" t="s">
        <v>133</v>
      </c>
      <c r="D30" s="193"/>
      <c r="E30" s="190" t="s">
        <v>137</v>
      </c>
      <c r="F30" s="193"/>
      <c r="G30" s="190" t="s">
        <v>128</v>
      </c>
      <c r="H30" s="193"/>
      <c r="I30" s="189"/>
      <c r="J30" s="193"/>
      <c r="K30" s="189"/>
      <c r="L30" s="11"/>
      <c r="M30" s="11" t="s">
        <v>595</v>
      </c>
      <c r="N30" s="11"/>
      <c r="O30" s="11"/>
      <c r="P30" s="11"/>
    </row>
    <row r="31" ht="13.5" customHeight="1">
      <c r="B31" s="189"/>
      <c r="C31" s="189" t="s">
        <v>550</v>
      </c>
      <c r="D31" s="191"/>
      <c r="E31" s="189" t="s">
        <v>571</v>
      </c>
      <c r="F31" s="191"/>
      <c r="G31" s="189" t="s">
        <v>550</v>
      </c>
      <c r="H31" s="191"/>
      <c r="I31" s="189"/>
      <c r="J31" s="193"/>
      <c r="K31" s="189"/>
      <c r="L31" s="11"/>
      <c r="M31" s="11" t="s">
        <v>596</v>
      </c>
      <c r="N31" s="11"/>
      <c r="O31" s="11"/>
      <c r="P31" s="11"/>
    </row>
    <row r="32" ht="13.5" customHeight="1">
      <c r="B32" s="189"/>
      <c r="C32" s="189" t="s">
        <v>50</v>
      </c>
      <c r="D32" s="192"/>
      <c r="E32" s="189" t="s">
        <v>550</v>
      </c>
      <c r="F32" s="191"/>
      <c r="G32" s="189" t="s">
        <v>78</v>
      </c>
      <c r="H32" s="192"/>
      <c r="I32" s="189"/>
      <c r="J32" s="193"/>
      <c r="K32" s="189"/>
      <c r="L32" s="11"/>
      <c r="M32" s="11" t="s">
        <v>597</v>
      </c>
      <c r="N32" s="11"/>
      <c r="O32" s="11"/>
      <c r="P32" s="11"/>
    </row>
    <row r="33" ht="13.5" customHeight="1">
      <c r="B33" s="189"/>
      <c r="C33" s="189" t="s">
        <v>51</v>
      </c>
      <c r="D33" s="192"/>
      <c r="E33" s="189" t="s">
        <v>78</v>
      </c>
      <c r="F33" s="191"/>
      <c r="G33" s="189" t="s">
        <v>50</v>
      </c>
      <c r="H33" s="192"/>
      <c r="I33" s="189"/>
      <c r="J33" s="193"/>
      <c r="K33" s="189"/>
      <c r="L33" s="11"/>
      <c r="M33" s="11" t="s">
        <v>208</v>
      </c>
      <c r="N33" s="11"/>
      <c r="O33" s="11"/>
      <c r="P33" s="11"/>
    </row>
    <row r="34" ht="13.5" customHeight="1">
      <c r="B34" s="189"/>
      <c r="C34" s="189"/>
      <c r="D34" s="193"/>
      <c r="E34" s="189" t="s">
        <v>50</v>
      </c>
      <c r="F34" s="191"/>
      <c r="G34" s="189" t="s">
        <v>51</v>
      </c>
      <c r="H34" s="192"/>
      <c r="I34" s="189"/>
      <c r="J34" s="193"/>
      <c r="K34" s="189"/>
      <c r="L34" s="11"/>
      <c r="M34" s="11" t="s">
        <v>593</v>
      </c>
      <c r="N34" s="11"/>
      <c r="O34" s="11"/>
      <c r="P34" s="11"/>
    </row>
    <row r="35" ht="13.5" customHeight="1">
      <c r="B35" s="189"/>
      <c r="C35" s="189"/>
      <c r="D35" s="193"/>
      <c r="E35" s="189" t="s">
        <v>51</v>
      </c>
      <c r="F35" s="191"/>
      <c r="G35" s="189"/>
      <c r="H35" s="193"/>
      <c r="I35" s="189"/>
      <c r="J35" s="193"/>
      <c r="K35" s="189"/>
      <c r="L35" s="11"/>
      <c r="M35" s="11" t="s">
        <v>594</v>
      </c>
      <c r="N35" s="11"/>
      <c r="O35" s="11"/>
      <c r="P35" s="11"/>
    </row>
    <row r="36" ht="13.5" customHeight="1">
      <c r="B36" s="11"/>
      <c r="C36" s="11"/>
      <c r="D36" s="195"/>
      <c r="E36" s="11"/>
      <c r="F36" s="195"/>
      <c r="G36" s="11"/>
      <c r="H36" s="195"/>
      <c r="I36" s="11"/>
      <c r="J36" s="195"/>
      <c r="K36" s="11"/>
      <c r="L36" s="11"/>
      <c r="M36" s="11"/>
      <c r="N36" s="11"/>
      <c r="O36" s="11"/>
      <c r="P36" s="11"/>
    </row>
    <row r="37" ht="48.75" customHeight="1">
      <c r="B37" s="196" t="s">
        <v>598</v>
      </c>
      <c r="L37" s="11"/>
      <c r="M37" s="11"/>
      <c r="N37" s="11"/>
      <c r="O37" s="11"/>
      <c r="P37" s="11"/>
    </row>
    <row r="38" ht="13.5" customHeight="1">
      <c r="L38" s="11"/>
      <c r="M38" s="11"/>
      <c r="N38" s="11"/>
      <c r="O38" s="11"/>
      <c r="P38" s="11"/>
    </row>
    <row r="39" ht="13.5" customHeight="1">
      <c r="L39" s="11"/>
      <c r="M39" s="11"/>
      <c r="N39" s="11"/>
      <c r="O39" s="11"/>
      <c r="P39" s="11"/>
    </row>
    <row r="40" ht="13.5" customHeight="1">
      <c r="L40" s="11"/>
      <c r="M40" s="11"/>
      <c r="N40" s="11"/>
      <c r="O40" s="11"/>
      <c r="P40" s="11"/>
    </row>
    <row r="41" ht="13.5" customHeight="1">
      <c r="L41" s="11"/>
      <c r="M41" s="11"/>
      <c r="N41" s="11"/>
      <c r="O41" s="11"/>
      <c r="P41" s="11"/>
    </row>
    <row r="42" ht="13.5" customHeight="1">
      <c r="L42" s="11"/>
      <c r="M42" s="11"/>
      <c r="N42" s="11"/>
      <c r="O42" s="11"/>
      <c r="P42" s="11"/>
    </row>
    <row r="43" ht="13.5" customHeight="1">
      <c r="L43" s="11"/>
      <c r="M43" s="11"/>
      <c r="N43" s="11"/>
      <c r="O43" s="11"/>
      <c r="P43" s="11"/>
    </row>
    <row r="44" ht="13.5" customHeight="1">
      <c r="L44" s="11"/>
      <c r="M44" s="11"/>
      <c r="N44" s="11"/>
      <c r="O44" s="11"/>
      <c r="P44" s="11"/>
    </row>
    <row r="45" ht="13.5" customHeight="1">
      <c r="L45" s="11"/>
      <c r="M45" s="11"/>
      <c r="N45" s="11"/>
      <c r="O45" s="11"/>
      <c r="P45" s="11"/>
    </row>
    <row r="46" ht="13.5" customHeight="1">
      <c r="L46" s="11"/>
      <c r="M46" s="11"/>
      <c r="N46" s="11"/>
      <c r="O46" s="11"/>
      <c r="P46" s="11"/>
    </row>
    <row r="47" ht="13.5" customHeight="1">
      <c r="L47" s="11"/>
      <c r="M47" s="11"/>
      <c r="N47" s="11"/>
      <c r="O47" s="11"/>
      <c r="P47" s="11"/>
    </row>
    <row r="48" ht="13.5" customHeight="1">
      <c r="L48" s="11"/>
      <c r="M48" s="11"/>
      <c r="N48" s="11"/>
      <c r="O48" s="11"/>
      <c r="P48" s="11"/>
    </row>
    <row r="49" ht="13.5" customHeight="1">
      <c r="L49" s="11"/>
      <c r="M49" s="11"/>
      <c r="N49" s="11"/>
      <c r="O49" s="11"/>
      <c r="P49" s="11"/>
    </row>
    <row r="50" ht="13.5" customHeight="1">
      <c r="L50" s="11"/>
      <c r="M50" s="11"/>
      <c r="N50" s="11"/>
      <c r="O50" s="11"/>
      <c r="P50" s="11"/>
    </row>
    <row r="51" ht="13.5" customHeight="1">
      <c r="L51" s="11"/>
      <c r="M51" s="11"/>
      <c r="N51" s="11"/>
      <c r="O51" s="11"/>
      <c r="P51" s="11"/>
    </row>
    <row r="52" ht="13.5" customHeight="1">
      <c r="L52" s="11"/>
      <c r="M52" s="11"/>
      <c r="N52" s="11"/>
      <c r="O52" s="11"/>
      <c r="P52" s="11"/>
    </row>
    <row r="53" ht="13.5" customHeight="1">
      <c r="L53" s="11"/>
      <c r="M53" s="11"/>
      <c r="N53" s="11"/>
      <c r="O53" s="11"/>
      <c r="P53" s="11"/>
    </row>
    <row r="54" ht="13.5" customHeight="1">
      <c r="L54" s="11"/>
      <c r="M54" s="11"/>
      <c r="N54" s="11"/>
      <c r="O54" s="11"/>
      <c r="P54" s="11"/>
    </row>
    <row r="55" ht="13.5" customHeight="1">
      <c r="L55" s="11"/>
      <c r="M55" s="11"/>
      <c r="N55" s="11"/>
      <c r="O55" s="11"/>
      <c r="P55" s="11"/>
    </row>
    <row r="56" ht="13.5" customHeight="1">
      <c r="L56" s="11"/>
      <c r="M56" s="11"/>
      <c r="N56" s="11"/>
      <c r="O56" s="11"/>
      <c r="P56" s="11"/>
    </row>
    <row r="57" ht="13.5" customHeight="1">
      <c r="L57" s="11"/>
      <c r="M57" s="11"/>
      <c r="N57" s="11"/>
      <c r="O57" s="11"/>
      <c r="P57" s="11"/>
    </row>
    <row r="58" ht="13.5" customHeight="1">
      <c r="L58" s="11"/>
      <c r="M58" s="11"/>
      <c r="N58" s="11"/>
      <c r="O58" s="11"/>
      <c r="P58" s="11"/>
    </row>
    <row r="59" ht="13.5" customHeight="1">
      <c r="L59" s="11"/>
      <c r="M59" s="11"/>
      <c r="N59" s="11"/>
      <c r="O59" s="11"/>
      <c r="P59" s="11"/>
    </row>
    <row r="60" ht="13.5" customHeight="1">
      <c r="L60" s="11"/>
      <c r="M60" s="11"/>
      <c r="N60" s="11"/>
      <c r="O60" s="11"/>
      <c r="P60" s="11"/>
    </row>
    <row r="61" ht="13.5" customHeight="1">
      <c r="L61" s="11"/>
      <c r="M61" s="11"/>
      <c r="N61" s="11"/>
      <c r="O61" s="11"/>
      <c r="P61" s="11"/>
    </row>
    <row r="62" ht="13.5" customHeight="1">
      <c r="L62" s="11"/>
      <c r="M62" s="11"/>
      <c r="N62" s="11"/>
      <c r="O62" s="11"/>
      <c r="P62" s="11"/>
    </row>
    <row r="63" ht="13.5" customHeight="1">
      <c r="L63" s="11"/>
      <c r="M63" s="11"/>
      <c r="N63" s="11"/>
      <c r="O63" s="11"/>
      <c r="P63" s="11"/>
    </row>
    <row r="64" ht="13.5" customHeight="1">
      <c r="L64" s="11"/>
      <c r="M64" s="11"/>
      <c r="N64" s="11"/>
      <c r="O64" s="11"/>
      <c r="P64" s="11"/>
    </row>
    <row r="65" ht="13.5" customHeight="1">
      <c r="L65" s="11"/>
      <c r="M65" s="11"/>
      <c r="N65" s="11"/>
      <c r="O65" s="11"/>
      <c r="P65" s="11"/>
    </row>
    <row r="66" ht="13.5" customHeight="1">
      <c r="L66" s="11"/>
      <c r="M66" s="11"/>
      <c r="N66" s="11"/>
      <c r="O66" s="11"/>
      <c r="P66" s="11"/>
    </row>
    <row r="67" ht="13.5" customHeight="1">
      <c r="L67" s="11"/>
      <c r="M67" s="11"/>
      <c r="N67" s="11"/>
      <c r="O67" s="11"/>
      <c r="P67" s="11"/>
    </row>
    <row r="68" ht="13.5" customHeight="1">
      <c r="L68" s="11"/>
      <c r="M68" s="11"/>
      <c r="N68" s="11"/>
      <c r="O68" s="11"/>
      <c r="P68" s="11"/>
    </row>
    <row r="69" ht="13.5" customHeight="1">
      <c r="L69" s="11"/>
      <c r="M69" s="11"/>
      <c r="N69" s="11"/>
      <c r="O69" s="11"/>
      <c r="P69" s="11"/>
    </row>
    <row r="70" ht="13.5" customHeight="1">
      <c r="L70" s="11"/>
      <c r="M70" s="11"/>
      <c r="N70" s="11"/>
      <c r="O70" s="11"/>
      <c r="P70" s="11"/>
    </row>
    <row r="71" ht="13.5" customHeight="1">
      <c r="L71" s="11"/>
      <c r="M71" s="11"/>
      <c r="N71" s="11"/>
      <c r="O71" s="11"/>
      <c r="P71" s="11"/>
    </row>
    <row r="72" ht="13.5" customHeight="1">
      <c r="L72" s="11"/>
      <c r="M72" s="11"/>
      <c r="N72" s="11"/>
      <c r="O72" s="11"/>
      <c r="P72" s="11"/>
    </row>
    <row r="73" ht="13.5" customHeight="1">
      <c r="L73" s="11"/>
      <c r="M73" s="11"/>
      <c r="N73" s="11"/>
      <c r="O73" s="11"/>
      <c r="P73" s="11"/>
    </row>
    <row r="74" ht="13.5" customHeight="1">
      <c r="L74" s="11"/>
      <c r="M74" s="11"/>
      <c r="N74" s="11"/>
      <c r="O74" s="11"/>
      <c r="P74" s="11"/>
    </row>
    <row r="75" ht="13.5" customHeight="1">
      <c r="L75" s="11"/>
      <c r="M75" s="11"/>
      <c r="N75" s="11"/>
      <c r="O75" s="11"/>
      <c r="P75" s="11"/>
    </row>
    <row r="76" ht="13.5" customHeight="1">
      <c r="L76" s="11"/>
      <c r="M76" s="11"/>
      <c r="N76" s="11"/>
      <c r="O76" s="11"/>
      <c r="P76" s="11"/>
    </row>
    <row r="77" ht="13.5" customHeight="1">
      <c r="L77" s="11"/>
      <c r="M77" s="11"/>
      <c r="N77" s="11"/>
      <c r="O77" s="11"/>
      <c r="P77" s="11"/>
    </row>
    <row r="78" ht="13.5" customHeight="1">
      <c r="L78" s="11"/>
      <c r="M78" s="11"/>
      <c r="N78" s="11"/>
      <c r="O78" s="11"/>
      <c r="P78" s="11"/>
    </row>
    <row r="79" ht="13.5" customHeight="1">
      <c r="L79" s="11"/>
      <c r="M79" s="11"/>
      <c r="N79" s="11"/>
      <c r="O79" s="11"/>
      <c r="P79" s="11"/>
    </row>
    <row r="80" ht="13.5" customHeight="1">
      <c r="L80" s="11"/>
      <c r="M80" s="11"/>
      <c r="N80" s="11"/>
      <c r="O80" s="11"/>
      <c r="P80" s="11"/>
    </row>
    <row r="81" ht="13.5" customHeight="1">
      <c r="L81" s="11"/>
      <c r="M81" s="11"/>
      <c r="N81" s="11"/>
      <c r="O81" s="11"/>
      <c r="P81" s="11"/>
    </row>
    <row r="82" ht="13.5" customHeight="1">
      <c r="L82" s="11"/>
      <c r="M82" s="11"/>
      <c r="N82" s="11"/>
      <c r="O82" s="11"/>
      <c r="P82" s="11"/>
    </row>
    <row r="83" ht="13.5" customHeight="1">
      <c r="L83" s="11"/>
      <c r="M83" s="11"/>
      <c r="N83" s="11"/>
      <c r="O83" s="11"/>
      <c r="P83" s="11"/>
    </row>
    <row r="84" ht="13.5" customHeight="1">
      <c r="L84" s="11"/>
      <c r="M84" s="11"/>
      <c r="N84" s="11"/>
      <c r="O84" s="11"/>
      <c r="P84" s="11"/>
    </row>
    <row r="85" ht="13.5" customHeight="1">
      <c r="L85" s="11"/>
      <c r="M85" s="11"/>
      <c r="N85" s="11"/>
      <c r="O85" s="11"/>
      <c r="P85" s="11"/>
    </row>
    <row r="86" ht="13.5" customHeight="1">
      <c r="L86" s="11"/>
      <c r="M86" s="11"/>
      <c r="N86" s="11"/>
      <c r="O86" s="11"/>
      <c r="P86" s="11"/>
    </row>
    <row r="87" ht="13.5" customHeight="1">
      <c r="L87" s="11"/>
      <c r="M87" s="11"/>
      <c r="N87" s="11"/>
      <c r="O87" s="11"/>
      <c r="P87" s="11"/>
    </row>
    <row r="88" ht="13.5" customHeight="1">
      <c r="L88" s="11"/>
      <c r="M88" s="11"/>
      <c r="N88" s="11"/>
      <c r="O88" s="11"/>
      <c r="P88" s="11"/>
    </row>
    <row r="89" ht="13.5" customHeight="1">
      <c r="L89" s="11"/>
      <c r="M89" s="11"/>
      <c r="N89" s="11"/>
      <c r="O89" s="11"/>
      <c r="P89" s="11"/>
    </row>
    <row r="90" ht="13.5" customHeight="1">
      <c r="L90" s="11"/>
      <c r="M90" s="11"/>
      <c r="N90" s="11"/>
      <c r="O90" s="11"/>
      <c r="P90" s="11"/>
    </row>
    <row r="91" ht="13.5" customHeight="1">
      <c r="L91" s="11"/>
      <c r="M91" s="11"/>
      <c r="N91" s="11"/>
      <c r="O91" s="11"/>
      <c r="P91" s="11"/>
    </row>
    <row r="92" ht="13.5" customHeight="1">
      <c r="L92" s="11"/>
      <c r="M92" s="11"/>
      <c r="N92" s="11"/>
      <c r="O92" s="11"/>
      <c r="P92" s="11"/>
    </row>
    <row r="93" ht="13.5" customHeight="1">
      <c r="L93" s="11"/>
      <c r="M93" s="11"/>
      <c r="N93" s="11"/>
      <c r="O93" s="11"/>
      <c r="P93" s="11"/>
    </row>
    <row r="94" ht="13.5" customHeight="1">
      <c r="L94" s="11"/>
      <c r="M94" s="11"/>
      <c r="N94" s="11"/>
      <c r="O94" s="11"/>
      <c r="P94" s="11"/>
    </row>
    <row r="95" ht="13.5" customHeight="1">
      <c r="L95" s="11"/>
      <c r="M95" s="11"/>
      <c r="N95" s="11"/>
      <c r="O95" s="11"/>
      <c r="P95" s="11"/>
    </row>
    <row r="96" ht="13.5" customHeight="1">
      <c r="L96" s="11"/>
      <c r="M96" s="11"/>
      <c r="N96" s="11"/>
      <c r="O96" s="11"/>
      <c r="P96" s="11"/>
    </row>
    <row r="97" ht="13.5" customHeight="1">
      <c r="L97" s="11"/>
      <c r="M97" s="11"/>
      <c r="N97" s="11"/>
      <c r="O97" s="11"/>
      <c r="P97" s="11"/>
    </row>
    <row r="98" ht="13.5" customHeight="1">
      <c r="L98" s="11"/>
      <c r="M98" s="11"/>
      <c r="N98" s="11"/>
      <c r="O98" s="11"/>
      <c r="P98" s="11"/>
    </row>
    <row r="99" ht="13.5" customHeight="1">
      <c r="L99" s="11"/>
      <c r="M99" s="11"/>
      <c r="N99" s="11"/>
      <c r="O99" s="11"/>
      <c r="P99" s="11"/>
    </row>
    <row r="100" ht="13.5" customHeight="1">
      <c r="L100" s="11"/>
      <c r="M100" s="11"/>
      <c r="N100" s="11"/>
      <c r="O100" s="11"/>
      <c r="P100" s="11"/>
    </row>
    <row r="101" ht="13.5" customHeight="1">
      <c r="L101" s="11"/>
      <c r="M101" s="11"/>
      <c r="N101" s="11"/>
      <c r="O101" s="11"/>
      <c r="P101" s="11"/>
    </row>
    <row r="102" ht="13.5" customHeight="1">
      <c r="L102" s="11"/>
      <c r="M102" s="11"/>
      <c r="N102" s="11"/>
      <c r="O102" s="11"/>
      <c r="P102" s="11"/>
    </row>
    <row r="103" ht="13.5" customHeight="1">
      <c r="L103" s="11"/>
      <c r="M103" s="11"/>
      <c r="N103" s="11"/>
      <c r="O103" s="11"/>
      <c r="P103" s="11"/>
    </row>
    <row r="104" ht="13.5" customHeight="1">
      <c r="L104" s="11"/>
      <c r="M104" s="11"/>
      <c r="N104" s="11"/>
      <c r="O104" s="11"/>
      <c r="P104" s="11"/>
    </row>
    <row r="105" ht="13.5" customHeight="1">
      <c r="L105" s="11"/>
      <c r="M105" s="11"/>
      <c r="N105" s="11"/>
      <c r="O105" s="11"/>
      <c r="P105" s="11"/>
    </row>
    <row r="106" ht="13.5" customHeight="1">
      <c r="L106" s="11"/>
      <c r="M106" s="11"/>
      <c r="N106" s="11"/>
      <c r="O106" s="11"/>
      <c r="P106" s="11"/>
    </row>
    <row r="107" ht="13.5" customHeight="1">
      <c r="L107" s="11"/>
      <c r="M107" s="11"/>
      <c r="N107" s="11"/>
      <c r="O107" s="11"/>
      <c r="P107" s="11"/>
    </row>
    <row r="108" ht="13.5" customHeight="1">
      <c r="L108" s="11"/>
      <c r="M108" s="11"/>
      <c r="N108" s="11"/>
      <c r="O108" s="11"/>
      <c r="P108" s="11"/>
    </row>
    <row r="109" ht="13.5" customHeight="1">
      <c r="L109" s="11"/>
      <c r="M109" s="11"/>
      <c r="N109" s="11"/>
      <c r="O109" s="11"/>
      <c r="P109" s="11"/>
    </row>
    <row r="110" ht="13.5" customHeight="1">
      <c r="L110" s="11"/>
      <c r="M110" s="11"/>
      <c r="N110" s="11"/>
      <c r="O110" s="11"/>
      <c r="P110" s="11"/>
    </row>
    <row r="111" ht="13.5" customHeight="1">
      <c r="L111" s="11"/>
      <c r="M111" s="11"/>
      <c r="N111" s="11"/>
      <c r="O111" s="11"/>
      <c r="P111" s="11"/>
    </row>
    <row r="112" ht="13.5" customHeight="1">
      <c r="L112" s="11"/>
      <c r="M112" s="11"/>
      <c r="N112" s="11"/>
      <c r="O112" s="11"/>
      <c r="P112" s="11"/>
    </row>
    <row r="113" ht="13.5" customHeight="1">
      <c r="L113" s="11"/>
      <c r="M113" s="11"/>
      <c r="N113" s="11"/>
      <c r="O113" s="11"/>
      <c r="P113" s="11"/>
    </row>
    <row r="114" ht="13.5" customHeight="1">
      <c r="L114" s="11"/>
      <c r="M114" s="11"/>
      <c r="N114" s="11"/>
      <c r="O114" s="11"/>
      <c r="P114" s="11"/>
    </row>
    <row r="115" ht="13.5" customHeight="1">
      <c r="L115" s="11"/>
      <c r="M115" s="11"/>
      <c r="N115" s="11"/>
      <c r="O115" s="11"/>
      <c r="P115" s="11"/>
    </row>
    <row r="116" ht="13.5" customHeight="1">
      <c r="L116" s="11"/>
      <c r="M116" s="11"/>
      <c r="N116" s="11"/>
      <c r="O116" s="11"/>
      <c r="P116" s="11"/>
    </row>
    <row r="117" ht="13.5" customHeight="1">
      <c r="L117" s="11"/>
      <c r="M117" s="11"/>
      <c r="N117" s="11"/>
      <c r="O117" s="11"/>
      <c r="P117" s="11"/>
    </row>
    <row r="118" ht="13.5" customHeight="1">
      <c r="L118" s="11"/>
      <c r="M118" s="11"/>
      <c r="N118" s="11"/>
      <c r="O118" s="11"/>
      <c r="P118" s="11"/>
    </row>
    <row r="119" ht="13.5" customHeight="1">
      <c r="L119" s="11"/>
      <c r="M119" s="11"/>
      <c r="N119" s="11"/>
      <c r="O119" s="11"/>
      <c r="P119" s="11"/>
    </row>
    <row r="120" ht="13.5" customHeight="1">
      <c r="L120" s="11"/>
      <c r="M120" s="11"/>
      <c r="N120" s="11"/>
      <c r="O120" s="11"/>
      <c r="P120" s="11"/>
    </row>
    <row r="121" ht="13.5" customHeight="1">
      <c r="L121" s="11"/>
      <c r="M121" s="11"/>
      <c r="N121" s="11"/>
      <c r="O121" s="11"/>
      <c r="P121" s="11"/>
    </row>
    <row r="122" ht="13.5" customHeight="1">
      <c r="L122" s="11"/>
      <c r="M122" s="11"/>
      <c r="N122" s="11"/>
      <c r="O122" s="11"/>
      <c r="P122" s="11"/>
    </row>
    <row r="123" ht="13.5" customHeight="1">
      <c r="L123" s="11"/>
      <c r="M123" s="11"/>
      <c r="N123" s="11"/>
      <c r="O123" s="11"/>
      <c r="P123" s="11"/>
    </row>
    <row r="124" ht="13.5" customHeight="1">
      <c r="L124" s="11"/>
      <c r="M124" s="11"/>
      <c r="N124" s="11"/>
      <c r="O124" s="11"/>
      <c r="P124" s="11"/>
    </row>
    <row r="125" ht="13.5" customHeight="1">
      <c r="L125" s="11"/>
      <c r="M125" s="11"/>
      <c r="N125" s="11"/>
      <c r="O125" s="11"/>
      <c r="P125" s="11"/>
    </row>
    <row r="126" ht="13.5" customHeight="1">
      <c r="L126" s="11"/>
      <c r="M126" s="11"/>
      <c r="N126" s="11"/>
      <c r="O126" s="11"/>
      <c r="P126" s="11"/>
    </row>
    <row r="127" ht="13.5" customHeight="1">
      <c r="L127" s="11"/>
      <c r="M127" s="11"/>
      <c r="N127" s="11"/>
      <c r="O127" s="11"/>
      <c r="P127" s="11"/>
    </row>
    <row r="128" ht="13.5" customHeight="1">
      <c r="L128" s="11"/>
      <c r="M128" s="11"/>
      <c r="N128" s="11"/>
      <c r="O128" s="11"/>
      <c r="P128" s="11"/>
    </row>
    <row r="129" ht="13.5" customHeight="1">
      <c r="L129" s="11"/>
      <c r="M129" s="11"/>
      <c r="N129" s="11"/>
      <c r="O129" s="11"/>
      <c r="P129" s="11"/>
    </row>
    <row r="130" ht="13.5" customHeight="1">
      <c r="L130" s="11"/>
      <c r="M130" s="11"/>
      <c r="N130" s="11"/>
      <c r="O130" s="11"/>
      <c r="P130" s="11"/>
    </row>
    <row r="131" ht="13.5" customHeight="1">
      <c r="L131" s="11"/>
      <c r="M131" s="11"/>
      <c r="N131" s="11"/>
      <c r="O131" s="11"/>
      <c r="P131" s="11"/>
    </row>
    <row r="132" ht="13.5" customHeight="1">
      <c r="L132" s="11"/>
      <c r="M132" s="11"/>
      <c r="N132" s="11"/>
      <c r="O132" s="11"/>
      <c r="P132" s="11"/>
    </row>
    <row r="133" ht="13.5" customHeight="1">
      <c r="L133" s="11"/>
      <c r="M133" s="11"/>
      <c r="N133" s="11"/>
      <c r="O133" s="11"/>
      <c r="P133" s="11"/>
    </row>
    <row r="134" ht="13.5" customHeight="1">
      <c r="L134" s="11"/>
      <c r="M134" s="11"/>
      <c r="N134" s="11"/>
      <c r="O134" s="11"/>
      <c r="P134" s="11"/>
    </row>
    <row r="135" ht="13.5" customHeight="1">
      <c r="L135" s="11"/>
      <c r="M135" s="11"/>
      <c r="N135" s="11"/>
      <c r="O135" s="11"/>
      <c r="P135" s="11"/>
    </row>
    <row r="136" ht="13.5" customHeight="1">
      <c r="L136" s="11"/>
      <c r="M136" s="11"/>
      <c r="N136" s="11"/>
      <c r="O136" s="11"/>
      <c r="P136" s="11"/>
    </row>
    <row r="137" ht="13.5" customHeight="1">
      <c r="L137" s="11"/>
      <c r="M137" s="11"/>
      <c r="N137" s="11"/>
      <c r="O137" s="11"/>
      <c r="P137" s="11"/>
    </row>
    <row r="138" ht="13.5" customHeight="1">
      <c r="L138" s="11"/>
      <c r="M138" s="11"/>
      <c r="N138" s="11"/>
      <c r="O138" s="11"/>
      <c r="P138" s="11"/>
    </row>
    <row r="139" ht="13.5" customHeight="1">
      <c r="L139" s="11"/>
      <c r="M139" s="11"/>
      <c r="N139" s="11"/>
      <c r="O139" s="11"/>
      <c r="P139" s="11"/>
    </row>
    <row r="140" ht="13.5" customHeight="1">
      <c r="L140" s="11"/>
      <c r="M140" s="11"/>
      <c r="N140" s="11"/>
      <c r="O140" s="11"/>
      <c r="P140" s="11"/>
    </row>
    <row r="141" ht="13.5" customHeight="1">
      <c r="L141" s="11"/>
      <c r="M141" s="11"/>
      <c r="N141" s="11"/>
      <c r="O141" s="11"/>
      <c r="P141" s="11"/>
    </row>
    <row r="142" ht="13.5" customHeight="1">
      <c r="L142" s="11"/>
      <c r="M142" s="11"/>
      <c r="N142" s="11"/>
      <c r="O142" s="11"/>
      <c r="P142" s="11"/>
    </row>
    <row r="143" ht="13.5" customHeight="1">
      <c r="L143" s="11"/>
      <c r="M143" s="11"/>
      <c r="N143" s="11"/>
      <c r="O143" s="11"/>
      <c r="P143" s="11"/>
    </row>
    <row r="144" ht="13.5" customHeight="1">
      <c r="L144" s="11"/>
      <c r="M144" s="11"/>
      <c r="N144" s="11"/>
      <c r="O144" s="11"/>
      <c r="P144" s="11"/>
    </row>
    <row r="145" ht="13.5" customHeight="1">
      <c r="L145" s="11"/>
      <c r="M145" s="11"/>
      <c r="N145" s="11"/>
      <c r="O145" s="11"/>
      <c r="P145" s="11"/>
    </row>
    <row r="146" ht="13.5" customHeight="1">
      <c r="L146" s="11"/>
      <c r="M146" s="11"/>
      <c r="N146" s="11"/>
      <c r="O146" s="11"/>
      <c r="P146" s="11"/>
    </row>
    <row r="147" ht="13.5" customHeight="1">
      <c r="L147" s="11"/>
      <c r="M147" s="11"/>
      <c r="N147" s="11"/>
      <c r="O147" s="11"/>
      <c r="P147" s="11"/>
    </row>
    <row r="148" ht="13.5" customHeight="1">
      <c r="L148" s="11"/>
      <c r="M148" s="11"/>
      <c r="N148" s="11"/>
      <c r="O148" s="11"/>
      <c r="P148" s="11"/>
    </row>
    <row r="149" ht="13.5" customHeight="1">
      <c r="L149" s="11"/>
      <c r="M149" s="11"/>
      <c r="N149" s="11"/>
      <c r="O149" s="11"/>
      <c r="P149" s="11"/>
    </row>
    <row r="150" ht="13.5" customHeight="1">
      <c r="L150" s="11"/>
      <c r="M150" s="11"/>
      <c r="N150" s="11"/>
      <c r="O150" s="11"/>
      <c r="P150" s="11"/>
    </row>
    <row r="151" ht="13.5" customHeight="1">
      <c r="L151" s="11"/>
      <c r="M151" s="11"/>
      <c r="N151" s="11"/>
      <c r="O151" s="11"/>
      <c r="P151" s="11"/>
    </row>
    <row r="152" ht="13.5" customHeight="1">
      <c r="L152" s="11"/>
      <c r="M152" s="11"/>
      <c r="N152" s="11"/>
      <c r="O152" s="11"/>
      <c r="P152" s="11"/>
    </row>
    <row r="153" ht="13.5" customHeight="1">
      <c r="L153" s="11"/>
      <c r="M153" s="11"/>
      <c r="N153" s="11"/>
      <c r="O153" s="11"/>
      <c r="P153" s="11"/>
    </row>
    <row r="154" ht="13.5" customHeight="1">
      <c r="L154" s="11"/>
      <c r="M154" s="11"/>
      <c r="N154" s="11"/>
      <c r="O154" s="11"/>
      <c r="P154" s="11"/>
    </row>
    <row r="155" ht="13.5" customHeight="1">
      <c r="L155" s="11"/>
      <c r="M155" s="11"/>
      <c r="N155" s="11"/>
      <c r="O155" s="11"/>
      <c r="P155" s="11"/>
    </row>
    <row r="156" ht="13.5" customHeight="1">
      <c r="L156" s="11"/>
      <c r="M156" s="11"/>
      <c r="N156" s="11"/>
      <c r="O156" s="11"/>
      <c r="P156" s="11"/>
    </row>
    <row r="157" ht="13.5" customHeight="1">
      <c r="L157" s="11"/>
      <c r="M157" s="11"/>
      <c r="N157" s="11"/>
      <c r="O157" s="11"/>
      <c r="P157" s="11"/>
    </row>
    <row r="158" ht="13.5" customHeight="1">
      <c r="L158" s="11"/>
      <c r="M158" s="11"/>
      <c r="N158" s="11"/>
      <c r="O158" s="11"/>
      <c r="P158" s="11"/>
    </row>
    <row r="159" ht="13.5" customHeight="1">
      <c r="L159" s="11"/>
      <c r="M159" s="11"/>
      <c r="N159" s="11"/>
      <c r="O159" s="11"/>
      <c r="P159" s="11"/>
    </row>
    <row r="160" ht="13.5" customHeight="1">
      <c r="L160" s="11"/>
      <c r="M160" s="11"/>
      <c r="N160" s="11"/>
      <c r="O160" s="11"/>
      <c r="P160" s="11"/>
    </row>
    <row r="161" ht="13.5" customHeight="1">
      <c r="L161" s="11"/>
      <c r="M161" s="11"/>
      <c r="N161" s="11"/>
      <c r="O161" s="11"/>
      <c r="P161" s="11"/>
    </row>
    <row r="162" ht="13.5" customHeight="1">
      <c r="L162" s="11"/>
      <c r="M162" s="11"/>
      <c r="N162" s="11"/>
      <c r="O162" s="11"/>
      <c r="P162" s="11"/>
    </row>
    <row r="163" ht="13.5" customHeight="1">
      <c r="L163" s="11"/>
      <c r="M163" s="11"/>
      <c r="N163" s="11"/>
      <c r="O163" s="11"/>
      <c r="P163" s="11"/>
    </row>
    <row r="164" ht="13.5" customHeight="1">
      <c r="L164" s="11"/>
      <c r="M164" s="11"/>
      <c r="N164" s="11"/>
      <c r="O164" s="11"/>
      <c r="P164" s="11"/>
    </row>
    <row r="165" ht="13.5" customHeight="1">
      <c r="L165" s="11"/>
      <c r="M165" s="11"/>
      <c r="N165" s="11"/>
      <c r="O165" s="11"/>
      <c r="P165" s="11"/>
    </row>
    <row r="166" ht="13.5" customHeight="1">
      <c r="L166" s="11"/>
      <c r="M166" s="11"/>
      <c r="N166" s="11"/>
      <c r="O166" s="11"/>
      <c r="P166" s="11"/>
    </row>
    <row r="167" ht="13.5" customHeight="1">
      <c r="L167" s="11"/>
      <c r="M167" s="11"/>
      <c r="N167" s="11"/>
      <c r="O167" s="11"/>
      <c r="P167" s="11"/>
    </row>
    <row r="168" ht="13.5" customHeight="1">
      <c r="L168" s="11"/>
      <c r="M168" s="11"/>
      <c r="N168" s="11"/>
      <c r="O168" s="11"/>
      <c r="P168" s="11"/>
    </row>
    <row r="169" ht="13.5" customHeight="1">
      <c r="L169" s="11"/>
      <c r="M169" s="11"/>
      <c r="N169" s="11"/>
      <c r="O169" s="11"/>
      <c r="P169" s="11"/>
    </row>
    <row r="170" ht="13.5" customHeight="1">
      <c r="L170" s="11"/>
      <c r="M170" s="11"/>
      <c r="N170" s="11"/>
      <c r="O170" s="11"/>
      <c r="P170" s="11"/>
    </row>
    <row r="171" ht="13.5" customHeight="1">
      <c r="L171" s="11"/>
      <c r="M171" s="11"/>
      <c r="N171" s="11"/>
      <c r="O171" s="11"/>
      <c r="P171" s="11"/>
    </row>
    <row r="172" ht="13.5" customHeight="1">
      <c r="L172" s="11"/>
      <c r="M172" s="11"/>
      <c r="N172" s="11"/>
      <c r="O172" s="11"/>
      <c r="P172" s="11"/>
    </row>
    <row r="173" ht="13.5" customHeight="1">
      <c r="L173" s="11"/>
      <c r="M173" s="11"/>
      <c r="N173" s="11"/>
      <c r="O173" s="11"/>
      <c r="P173" s="11"/>
    </row>
    <row r="174" ht="13.5" customHeight="1">
      <c r="L174" s="11"/>
      <c r="M174" s="11"/>
      <c r="N174" s="11"/>
      <c r="O174" s="11"/>
      <c r="P174" s="11"/>
    </row>
    <row r="175" ht="13.5" customHeight="1">
      <c r="L175" s="11"/>
      <c r="M175" s="11"/>
      <c r="N175" s="11"/>
      <c r="O175" s="11"/>
      <c r="P175" s="11"/>
    </row>
    <row r="176" ht="13.5" customHeight="1">
      <c r="L176" s="11"/>
      <c r="M176" s="11"/>
      <c r="N176" s="11"/>
      <c r="O176" s="11"/>
      <c r="P176" s="11"/>
    </row>
    <row r="177" ht="13.5" customHeight="1">
      <c r="L177" s="11"/>
      <c r="M177" s="11"/>
      <c r="N177" s="11"/>
      <c r="O177" s="11"/>
      <c r="P177" s="11"/>
    </row>
    <row r="178" ht="13.5" customHeight="1">
      <c r="L178" s="11"/>
      <c r="M178" s="11"/>
      <c r="N178" s="11"/>
      <c r="O178" s="11"/>
      <c r="P178" s="11"/>
    </row>
    <row r="179" ht="13.5" customHeight="1">
      <c r="L179" s="11"/>
      <c r="M179" s="11"/>
      <c r="N179" s="11"/>
      <c r="O179" s="11"/>
      <c r="P179" s="11"/>
    </row>
    <row r="180" ht="13.5" customHeight="1">
      <c r="L180" s="11"/>
      <c r="M180" s="11"/>
      <c r="N180" s="11"/>
      <c r="O180" s="11"/>
      <c r="P180" s="11"/>
    </row>
    <row r="181" ht="13.5" customHeight="1">
      <c r="L181" s="11"/>
      <c r="M181" s="11"/>
      <c r="N181" s="11"/>
      <c r="O181" s="11"/>
      <c r="P181" s="11"/>
    </row>
    <row r="182" ht="13.5" customHeight="1">
      <c r="L182" s="11"/>
      <c r="M182" s="11"/>
      <c r="N182" s="11"/>
      <c r="O182" s="11"/>
      <c r="P182" s="11"/>
    </row>
    <row r="183" ht="13.5" customHeight="1">
      <c r="L183" s="11"/>
      <c r="M183" s="11"/>
      <c r="N183" s="11"/>
      <c r="O183" s="11"/>
      <c r="P183" s="11"/>
    </row>
    <row r="184" ht="13.5" customHeight="1">
      <c r="L184" s="11"/>
      <c r="M184" s="11"/>
      <c r="N184" s="11"/>
      <c r="O184" s="11"/>
      <c r="P184" s="11"/>
    </row>
    <row r="185" ht="13.5" customHeight="1">
      <c r="L185" s="11"/>
      <c r="M185" s="11"/>
      <c r="N185" s="11"/>
      <c r="O185" s="11"/>
      <c r="P185" s="11"/>
    </row>
    <row r="186" ht="13.5" customHeight="1">
      <c r="L186" s="11"/>
      <c r="M186" s="11"/>
      <c r="N186" s="11"/>
      <c r="O186" s="11"/>
      <c r="P186" s="11"/>
    </row>
    <row r="187" ht="13.5" customHeight="1">
      <c r="L187" s="11"/>
      <c r="M187" s="11"/>
      <c r="N187" s="11"/>
      <c r="O187" s="11"/>
      <c r="P187" s="11"/>
    </row>
    <row r="188" ht="13.5" customHeight="1">
      <c r="L188" s="11"/>
      <c r="M188" s="11"/>
      <c r="N188" s="11"/>
      <c r="O188" s="11"/>
      <c r="P188" s="11"/>
    </row>
    <row r="189" ht="13.5" customHeight="1">
      <c r="L189" s="11"/>
      <c r="M189" s="11"/>
      <c r="N189" s="11"/>
      <c r="O189" s="11"/>
      <c r="P189" s="11"/>
    </row>
    <row r="190" ht="13.5" customHeight="1">
      <c r="L190" s="11"/>
      <c r="M190" s="11"/>
      <c r="N190" s="11"/>
      <c r="O190" s="11"/>
      <c r="P190" s="11"/>
    </row>
    <row r="191" ht="13.5" customHeight="1">
      <c r="L191" s="11"/>
      <c r="M191" s="11"/>
      <c r="N191" s="11"/>
      <c r="O191" s="11"/>
      <c r="P191" s="11"/>
    </row>
    <row r="192" ht="13.5" customHeight="1">
      <c r="L192" s="11"/>
      <c r="M192" s="11"/>
      <c r="N192" s="11"/>
      <c r="O192" s="11"/>
      <c r="P192" s="11"/>
    </row>
    <row r="193" ht="13.5" customHeight="1">
      <c r="L193" s="11"/>
      <c r="M193" s="11"/>
      <c r="N193" s="11"/>
      <c r="O193" s="11"/>
      <c r="P193" s="11"/>
    </row>
    <row r="194" ht="13.5" customHeight="1">
      <c r="L194" s="11"/>
      <c r="M194" s="11"/>
      <c r="N194" s="11"/>
      <c r="O194" s="11"/>
      <c r="P194" s="11"/>
    </row>
    <row r="195" ht="13.5" customHeight="1">
      <c r="L195" s="11"/>
      <c r="M195" s="11"/>
      <c r="N195" s="11"/>
      <c r="O195" s="11"/>
      <c r="P195" s="11"/>
    </row>
    <row r="196" ht="13.5" customHeight="1">
      <c r="L196" s="11"/>
      <c r="M196" s="11"/>
      <c r="N196" s="11"/>
      <c r="O196" s="11"/>
      <c r="P196" s="11"/>
    </row>
    <row r="197" ht="13.5" customHeight="1">
      <c r="L197" s="11"/>
      <c r="M197" s="11"/>
      <c r="N197" s="11"/>
      <c r="O197" s="11"/>
      <c r="P197" s="11"/>
    </row>
    <row r="198" ht="13.5" customHeight="1">
      <c r="L198" s="11"/>
      <c r="M198" s="11"/>
      <c r="N198" s="11"/>
      <c r="O198" s="11"/>
      <c r="P198" s="11"/>
    </row>
    <row r="199" ht="13.5" customHeight="1">
      <c r="L199" s="11"/>
      <c r="M199" s="11"/>
      <c r="N199" s="11"/>
      <c r="O199" s="11"/>
      <c r="P199" s="11"/>
    </row>
    <row r="200" ht="13.5" customHeight="1">
      <c r="L200" s="11"/>
      <c r="M200" s="11"/>
      <c r="N200" s="11"/>
      <c r="O200" s="11"/>
      <c r="P200" s="11"/>
    </row>
    <row r="201" ht="13.5" customHeight="1">
      <c r="L201" s="11"/>
      <c r="M201" s="11"/>
      <c r="N201" s="11"/>
      <c r="O201" s="11"/>
      <c r="P201" s="11"/>
    </row>
    <row r="202" ht="13.5" customHeight="1">
      <c r="L202" s="11"/>
      <c r="M202" s="11"/>
      <c r="N202" s="11"/>
      <c r="O202" s="11"/>
      <c r="P202" s="11"/>
    </row>
    <row r="203" ht="13.5" customHeight="1">
      <c r="L203" s="11"/>
      <c r="M203" s="11"/>
      <c r="N203" s="11"/>
      <c r="O203" s="11"/>
      <c r="P203" s="11"/>
    </row>
    <row r="204" ht="13.5" customHeight="1">
      <c r="L204" s="11"/>
      <c r="M204" s="11"/>
      <c r="N204" s="11"/>
      <c r="O204" s="11"/>
      <c r="P204" s="11"/>
    </row>
    <row r="205" ht="13.5" customHeight="1">
      <c r="L205" s="11"/>
      <c r="M205" s="11"/>
      <c r="N205" s="11"/>
      <c r="O205" s="11"/>
      <c r="P205" s="11"/>
    </row>
    <row r="206" ht="13.5" customHeight="1">
      <c r="L206" s="11"/>
      <c r="M206" s="11"/>
      <c r="N206" s="11"/>
      <c r="O206" s="11"/>
      <c r="P206" s="11"/>
    </row>
    <row r="207" ht="13.5" customHeight="1">
      <c r="L207" s="11"/>
      <c r="M207" s="11"/>
      <c r="N207" s="11"/>
      <c r="O207" s="11"/>
      <c r="P207" s="11"/>
    </row>
    <row r="208" ht="13.5" customHeight="1">
      <c r="L208" s="11"/>
      <c r="M208" s="11"/>
      <c r="N208" s="11"/>
      <c r="O208" s="11"/>
      <c r="P208" s="11"/>
    </row>
    <row r="209" ht="13.5" customHeight="1">
      <c r="L209" s="11"/>
      <c r="M209" s="11"/>
      <c r="N209" s="11"/>
      <c r="O209" s="11"/>
      <c r="P209" s="11"/>
    </row>
    <row r="210" ht="13.5" customHeight="1">
      <c r="L210" s="11"/>
      <c r="M210" s="11"/>
      <c r="N210" s="11"/>
      <c r="O210" s="11"/>
      <c r="P210" s="11"/>
    </row>
    <row r="211" ht="13.5" customHeight="1">
      <c r="L211" s="11"/>
      <c r="M211" s="11"/>
      <c r="N211" s="11"/>
      <c r="O211" s="11"/>
      <c r="P211" s="11"/>
    </row>
    <row r="212" ht="13.5" customHeight="1">
      <c r="L212" s="11"/>
      <c r="M212" s="11"/>
      <c r="N212" s="11"/>
      <c r="O212" s="11"/>
      <c r="P212" s="11"/>
    </row>
    <row r="213" ht="13.5" customHeight="1">
      <c r="L213" s="11"/>
      <c r="M213" s="11"/>
      <c r="N213" s="11"/>
      <c r="O213" s="11"/>
      <c r="P213" s="11"/>
    </row>
    <row r="214" ht="13.5" customHeight="1">
      <c r="L214" s="11"/>
      <c r="M214" s="11"/>
      <c r="N214" s="11"/>
      <c r="O214" s="11"/>
      <c r="P214" s="11"/>
    </row>
    <row r="215" ht="13.5" customHeight="1">
      <c r="L215" s="11"/>
      <c r="M215" s="11"/>
      <c r="N215" s="11"/>
      <c r="O215" s="11"/>
      <c r="P215" s="11"/>
    </row>
    <row r="216" ht="13.5" customHeight="1">
      <c r="L216" s="11"/>
      <c r="M216" s="11"/>
      <c r="N216" s="11"/>
      <c r="O216" s="11"/>
      <c r="P216" s="11"/>
    </row>
    <row r="217" ht="13.5" customHeight="1">
      <c r="L217" s="11"/>
      <c r="M217" s="11"/>
      <c r="N217" s="11"/>
      <c r="O217" s="11"/>
      <c r="P217" s="11"/>
    </row>
    <row r="218" ht="13.5" customHeight="1">
      <c r="L218" s="11"/>
      <c r="M218" s="11"/>
      <c r="N218" s="11"/>
      <c r="O218" s="11"/>
      <c r="P218" s="11"/>
    </row>
    <row r="219" ht="13.5" customHeight="1">
      <c r="L219" s="11"/>
      <c r="M219" s="11"/>
      <c r="N219" s="11"/>
      <c r="O219" s="11"/>
      <c r="P219" s="11"/>
    </row>
    <row r="220" ht="13.5" customHeight="1">
      <c r="L220" s="11"/>
      <c r="M220" s="11"/>
      <c r="N220" s="11"/>
      <c r="O220" s="11"/>
      <c r="P220" s="11"/>
    </row>
    <row r="221" ht="13.5" customHeight="1">
      <c r="L221" s="11"/>
      <c r="M221" s="11"/>
      <c r="N221" s="11"/>
      <c r="O221" s="11"/>
      <c r="P221" s="11"/>
    </row>
    <row r="222" ht="13.5" customHeight="1">
      <c r="L222" s="11"/>
      <c r="M222" s="11"/>
      <c r="N222" s="11"/>
      <c r="O222" s="11"/>
      <c r="P222" s="11"/>
    </row>
    <row r="223" ht="13.5" customHeight="1">
      <c r="L223" s="11"/>
      <c r="M223" s="11"/>
      <c r="N223" s="11"/>
      <c r="O223" s="11"/>
      <c r="P223" s="11"/>
    </row>
    <row r="224" ht="13.5" customHeight="1">
      <c r="L224" s="11"/>
      <c r="M224" s="11"/>
      <c r="N224" s="11"/>
      <c r="O224" s="11"/>
      <c r="P224" s="11"/>
    </row>
    <row r="225" ht="13.5" customHeight="1">
      <c r="L225" s="11"/>
      <c r="M225" s="11"/>
      <c r="N225" s="11"/>
      <c r="O225" s="11"/>
      <c r="P225" s="11"/>
    </row>
    <row r="226" ht="13.5" customHeight="1">
      <c r="L226" s="11"/>
      <c r="M226" s="11"/>
      <c r="N226" s="11"/>
      <c r="O226" s="11"/>
      <c r="P226" s="11"/>
    </row>
    <row r="227" ht="13.5" customHeight="1">
      <c r="L227" s="11"/>
      <c r="M227" s="11"/>
      <c r="N227" s="11"/>
      <c r="O227" s="11"/>
      <c r="P227" s="11"/>
    </row>
    <row r="228" ht="13.5" customHeight="1">
      <c r="L228" s="11"/>
      <c r="M228" s="11"/>
      <c r="N228" s="11"/>
      <c r="O228" s="11"/>
      <c r="P228" s="11"/>
    </row>
    <row r="229" ht="13.5" customHeight="1">
      <c r="L229" s="11"/>
      <c r="M229" s="11"/>
      <c r="N229" s="11"/>
      <c r="O229" s="11"/>
      <c r="P229" s="11"/>
    </row>
    <row r="230" ht="13.5" customHeight="1">
      <c r="L230" s="11"/>
      <c r="M230" s="11"/>
      <c r="N230" s="11"/>
      <c r="O230" s="11"/>
      <c r="P230" s="11"/>
    </row>
    <row r="231" ht="13.5" customHeight="1">
      <c r="L231" s="11"/>
      <c r="M231" s="11"/>
      <c r="N231" s="11"/>
      <c r="O231" s="11"/>
      <c r="P231" s="11"/>
    </row>
    <row r="232" ht="13.5" customHeight="1">
      <c r="L232" s="11"/>
      <c r="M232" s="11"/>
      <c r="N232" s="11"/>
      <c r="O232" s="11"/>
      <c r="P232" s="11"/>
    </row>
    <row r="233" ht="13.5" customHeight="1">
      <c r="L233" s="11"/>
      <c r="M233" s="11"/>
      <c r="N233" s="11"/>
      <c r="O233" s="11"/>
      <c r="P233" s="11"/>
    </row>
    <row r="234" ht="13.5" customHeight="1">
      <c r="L234" s="11"/>
      <c r="M234" s="11"/>
      <c r="N234" s="11"/>
      <c r="O234" s="11"/>
      <c r="P234" s="11"/>
    </row>
    <row r="235" ht="13.5" customHeight="1">
      <c r="L235" s="11"/>
      <c r="M235" s="11"/>
      <c r="N235" s="11"/>
      <c r="O235" s="11"/>
      <c r="P235" s="11"/>
    </row>
    <row r="236" ht="13.5" customHeight="1">
      <c r="L236" s="11"/>
      <c r="M236" s="11"/>
      <c r="N236" s="11"/>
      <c r="O236" s="11"/>
      <c r="P236" s="11"/>
    </row>
    <row r="237" ht="13.5" customHeight="1">
      <c r="L237" s="11"/>
      <c r="M237" s="11"/>
      <c r="N237" s="11"/>
      <c r="O237" s="11"/>
      <c r="P237" s="11"/>
    </row>
    <row r="238" ht="13.5" customHeight="1">
      <c r="L238" s="11"/>
      <c r="M238" s="11"/>
      <c r="N238" s="11"/>
      <c r="O238" s="11"/>
      <c r="P238" s="11"/>
    </row>
    <row r="239" ht="13.5" customHeight="1">
      <c r="L239" s="11"/>
      <c r="M239" s="11"/>
      <c r="N239" s="11"/>
      <c r="O239" s="11"/>
      <c r="P239" s="11"/>
    </row>
    <row r="240" ht="13.5" customHeight="1">
      <c r="L240" s="11"/>
      <c r="M240" s="11"/>
      <c r="N240" s="11"/>
      <c r="O240" s="11"/>
      <c r="P240" s="11"/>
    </row>
    <row r="241" ht="13.5" customHeight="1">
      <c r="L241" s="11"/>
      <c r="M241" s="11"/>
      <c r="N241" s="11"/>
      <c r="O241" s="11"/>
      <c r="P241" s="11"/>
    </row>
    <row r="242" ht="13.5" customHeight="1">
      <c r="L242" s="11"/>
      <c r="M242" s="11"/>
      <c r="N242" s="11"/>
      <c r="O242" s="11"/>
      <c r="P242" s="11"/>
    </row>
    <row r="243" ht="13.5" customHeight="1">
      <c r="L243" s="11"/>
      <c r="M243" s="11"/>
      <c r="N243" s="11"/>
      <c r="O243" s="11"/>
      <c r="P243" s="11"/>
    </row>
    <row r="244" ht="13.5" customHeight="1">
      <c r="L244" s="11"/>
      <c r="M244" s="11"/>
      <c r="N244" s="11"/>
      <c r="O244" s="11"/>
      <c r="P244" s="11"/>
    </row>
    <row r="245" ht="13.5" customHeight="1">
      <c r="L245" s="11"/>
      <c r="M245" s="11"/>
      <c r="N245" s="11"/>
      <c r="O245" s="11"/>
      <c r="P245" s="11"/>
    </row>
    <row r="246" ht="13.5" customHeight="1">
      <c r="L246" s="11"/>
      <c r="M246" s="11"/>
      <c r="N246" s="11"/>
      <c r="O246" s="11"/>
      <c r="P246" s="11"/>
    </row>
    <row r="247" ht="13.5" customHeight="1">
      <c r="L247" s="11"/>
      <c r="M247" s="11"/>
      <c r="N247" s="11"/>
      <c r="O247" s="11"/>
      <c r="P247" s="11"/>
    </row>
    <row r="248" ht="13.5" customHeight="1">
      <c r="L248" s="11"/>
      <c r="M248" s="11"/>
      <c r="N248" s="11"/>
      <c r="O248" s="11"/>
      <c r="P248" s="11"/>
    </row>
    <row r="249" ht="13.5" customHeight="1">
      <c r="L249" s="11"/>
      <c r="M249" s="11"/>
      <c r="N249" s="11"/>
      <c r="O249" s="11"/>
      <c r="P249" s="11"/>
    </row>
    <row r="250" ht="13.5" customHeight="1">
      <c r="L250" s="11"/>
      <c r="M250" s="11"/>
      <c r="N250" s="11"/>
      <c r="O250" s="11"/>
      <c r="P250" s="11"/>
    </row>
    <row r="251" ht="13.5" customHeight="1">
      <c r="L251" s="11"/>
      <c r="M251" s="11"/>
      <c r="N251" s="11"/>
      <c r="O251" s="11"/>
      <c r="P251" s="11"/>
    </row>
    <row r="252" ht="13.5" customHeight="1">
      <c r="L252" s="11"/>
      <c r="M252" s="11"/>
      <c r="N252" s="11"/>
      <c r="O252" s="11"/>
      <c r="P252" s="11"/>
    </row>
    <row r="253" ht="13.5" customHeight="1">
      <c r="L253" s="11"/>
      <c r="M253" s="11"/>
      <c r="N253" s="11"/>
      <c r="O253" s="11"/>
      <c r="P253" s="11"/>
    </row>
    <row r="254" ht="13.5" customHeight="1">
      <c r="L254" s="11"/>
      <c r="M254" s="11"/>
      <c r="N254" s="11"/>
      <c r="O254" s="11"/>
      <c r="P254" s="11"/>
    </row>
    <row r="255" ht="13.5" customHeight="1">
      <c r="L255" s="11"/>
      <c r="M255" s="11"/>
      <c r="N255" s="11"/>
      <c r="O255" s="11"/>
      <c r="P255" s="11"/>
    </row>
    <row r="256" ht="13.5" customHeight="1">
      <c r="L256" s="11"/>
      <c r="M256" s="11"/>
      <c r="N256" s="11"/>
      <c r="O256" s="11"/>
      <c r="P256" s="11"/>
    </row>
    <row r="257" ht="13.5" customHeight="1">
      <c r="L257" s="11"/>
      <c r="M257" s="11"/>
      <c r="N257" s="11"/>
      <c r="O257" s="11"/>
      <c r="P257" s="11"/>
    </row>
    <row r="258" ht="13.5" customHeight="1">
      <c r="L258" s="11"/>
      <c r="M258" s="11"/>
      <c r="N258" s="11"/>
      <c r="O258" s="11"/>
      <c r="P258" s="11"/>
    </row>
    <row r="259" ht="13.5" customHeight="1">
      <c r="L259" s="11"/>
      <c r="M259" s="11"/>
      <c r="N259" s="11"/>
      <c r="O259" s="11"/>
      <c r="P259" s="11"/>
    </row>
    <row r="260" ht="13.5" customHeight="1">
      <c r="L260" s="11"/>
      <c r="M260" s="11"/>
      <c r="N260" s="11"/>
      <c r="O260" s="11"/>
      <c r="P260" s="11"/>
    </row>
    <row r="261" ht="13.5" customHeight="1">
      <c r="L261" s="11"/>
      <c r="M261" s="11"/>
      <c r="N261" s="11"/>
      <c r="O261" s="11"/>
      <c r="P261" s="11"/>
    </row>
    <row r="262" ht="13.5" customHeight="1">
      <c r="L262" s="11"/>
      <c r="M262" s="11"/>
      <c r="N262" s="11"/>
      <c r="O262" s="11"/>
      <c r="P262" s="11"/>
    </row>
    <row r="263" ht="13.5" customHeight="1">
      <c r="L263" s="11"/>
      <c r="M263" s="11"/>
      <c r="N263" s="11"/>
      <c r="O263" s="11"/>
      <c r="P263" s="11"/>
    </row>
    <row r="264" ht="13.5" customHeight="1">
      <c r="L264" s="11"/>
      <c r="M264" s="11"/>
      <c r="N264" s="11"/>
      <c r="O264" s="11"/>
      <c r="P264" s="11"/>
    </row>
    <row r="265" ht="13.5" customHeight="1">
      <c r="L265" s="11"/>
      <c r="M265" s="11"/>
      <c r="N265" s="11"/>
      <c r="O265" s="11"/>
      <c r="P265" s="11"/>
    </row>
    <row r="266" ht="13.5" customHeight="1">
      <c r="L266" s="11"/>
      <c r="M266" s="11"/>
      <c r="N266" s="11"/>
      <c r="O266" s="11"/>
      <c r="P266" s="11"/>
    </row>
    <row r="267" ht="13.5" customHeight="1">
      <c r="L267" s="11"/>
      <c r="M267" s="11"/>
      <c r="N267" s="11"/>
      <c r="O267" s="11"/>
      <c r="P267" s="11"/>
    </row>
    <row r="268" ht="13.5" customHeight="1">
      <c r="L268" s="11"/>
      <c r="M268" s="11"/>
      <c r="N268" s="11"/>
      <c r="O268" s="11"/>
      <c r="P268" s="11"/>
    </row>
    <row r="269" ht="13.5" customHeight="1">
      <c r="L269" s="11"/>
      <c r="M269" s="11"/>
      <c r="N269" s="11"/>
      <c r="O269" s="11"/>
      <c r="P269" s="11"/>
    </row>
    <row r="270" ht="13.5" customHeight="1">
      <c r="L270" s="11"/>
      <c r="M270" s="11"/>
      <c r="N270" s="11"/>
      <c r="O270" s="11"/>
      <c r="P270" s="11"/>
    </row>
    <row r="271" ht="13.5" customHeight="1">
      <c r="L271" s="11"/>
      <c r="M271" s="11"/>
      <c r="N271" s="11"/>
      <c r="O271" s="11"/>
      <c r="P271" s="11"/>
    </row>
    <row r="272" ht="13.5" customHeight="1">
      <c r="L272" s="11"/>
      <c r="M272" s="11"/>
      <c r="N272" s="11"/>
      <c r="O272" s="11"/>
      <c r="P272" s="11"/>
    </row>
    <row r="273" ht="13.5" customHeight="1">
      <c r="L273" s="11"/>
      <c r="M273" s="11"/>
      <c r="N273" s="11"/>
      <c r="O273" s="11"/>
      <c r="P273" s="11"/>
    </row>
    <row r="274" ht="13.5" customHeight="1">
      <c r="L274" s="11"/>
      <c r="M274" s="11"/>
      <c r="N274" s="11"/>
      <c r="O274" s="11"/>
      <c r="P274" s="11"/>
    </row>
    <row r="275" ht="13.5" customHeight="1">
      <c r="L275" s="11"/>
      <c r="M275" s="11"/>
      <c r="N275" s="11"/>
      <c r="O275" s="11"/>
      <c r="P275" s="11"/>
    </row>
    <row r="276" ht="13.5" customHeight="1">
      <c r="L276" s="11"/>
      <c r="M276" s="11"/>
      <c r="N276" s="11"/>
      <c r="O276" s="11"/>
      <c r="P276" s="11"/>
    </row>
    <row r="277" ht="13.5" customHeight="1">
      <c r="L277" s="11"/>
      <c r="M277" s="11"/>
      <c r="N277" s="11"/>
      <c r="O277" s="11"/>
      <c r="P277" s="11"/>
    </row>
    <row r="278" ht="13.5" customHeight="1">
      <c r="L278" s="11"/>
      <c r="M278" s="11"/>
      <c r="N278" s="11"/>
      <c r="O278" s="11"/>
      <c r="P278" s="11"/>
    </row>
    <row r="279" ht="13.5" customHeight="1">
      <c r="L279" s="11"/>
      <c r="M279" s="11"/>
      <c r="N279" s="11"/>
      <c r="O279" s="11"/>
      <c r="P279" s="11"/>
    </row>
    <row r="280" ht="13.5" customHeight="1">
      <c r="L280" s="11"/>
      <c r="M280" s="11"/>
      <c r="N280" s="11"/>
      <c r="O280" s="11"/>
      <c r="P280" s="11"/>
    </row>
    <row r="281" ht="13.5" customHeight="1">
      <c r="L281" s="11"/>
      <c r="M281" s="11"/>
      <c r="N281" s="11"/>
      <c r="O281" s="11"/>
      <c r="P281" s="11"/>
    </row>
    <row r="282" ht="13.5" customHeight="1">
      <c r="L282" s="11"/>
      <c r="M282" s="11"/>
      <c r="N282" s="11"/>
      <c r="O282" s="11"/>
      <c r="P282" s="11"/>
    </row>
    <row r="283" ht="13.5" customHeight="1">
      <c r="L283" s="11"/>
      <c r="M283" s="11"/>
      <c r="N283" s="11"/>
      <c r="O283" s="11"/>
      <c r="P283" s="11"/>
    </row>
    <row r="284" ht="13.5" customHeight="1">
      <c r="L284" s="11"/>
      <c r="M284" s="11"/>
      <c r="N284" s="11"/>
      <c r="O284" s="11"/>
      <c r="P284" s="11"/>
    </row>
    <row r="285" ht="13.5" customHeight="1">
      <c r="L285" s="11"/>
      <c r="M285" s="11"/>
      <c r="N285" s="11"/>
      <c r="O285" s="11"/>
      <c r="P285" s="11"/>
    </row>
    <row r="286" ht="13.5" customHeight="1">
      <c r="L286" s="11"/>
      <c r="M286" s="11"/>
      <c r="N286" s="11"/>
      <c r="O286" s="11"/>
      <c r="P286" s="11"/>
    </row>
    <row r="287" ht="13.5" customHeight="1">
      <c r="L287" s="11"/>
      <c r="M287" s="11"/>
      <c r="N287" s="11"/>
      <c r="O287" s="11"/>
      <c r="P287" s="11"/>
    </row>
    <row r="288" ht="13.5" customHeight="1">
      <c r="L288" s="11"/>
      <c r="M288" s="11"/>
      <c r="N288" s="11"/>
      <c r="O288" s="11"/>
      <c r="P288" s="11"/>
    </row>
    <row r="289" ht="13.5" customHeight="1">
      <c r="L289" s="11"/>
      <c r="M289" s="11"/>
      <c r="N289" s="11"/>
      <c r="O289" s="11"/>
      <c r="P289" s="11"/>
    </row>
    <row r="290" ht="13.5" customHeight="1">
      <c r="L290" s="11"/>
      <c r="M290" s="11"/>
      <c r="N290" s="11"/>
      <c r="O290" s="11"/>
      <c r="P290" s="11"/>
    </row>
    <row r="291" ht="13.5" customHeight="1">
      <c r="L291" s="11"/>
      <c r="M291" s="11"/>
      <c r="N291" s="11"/>
      <c r="O291" s="11"/>
      <c r="P291" s="11"/>
    </row>
    <row r="292" ht="13.5" customHeight="1">
      <c r="L292" s="11"/>
      <c r="M292" s="11"/>
      <c r="N292" s="11"/>
      <c r="O292" s="11"/>
      <c r="P292" s="11"/>
    </row>
    <row r="293" ht="13.5" customHeight="1">
      <c r="L293" s="11"/>
      <c r="M293" s="11"/>
      <c r="N293" s="11"/>
      <c r="O293" s="11"/>
      <c r="P293" s="11"/>
    </row>
    <row r="294" ht="13.5" customHeight="1">
      <c r="L294" s="11"/>
      <c r="M294" s="11"/>
      <c r="N294" s="11"/>
      <c r="O294" s="11"/>
      <c r="P294" s="11"/>
    </row>
    <row r="295" ht="13.5" customHeight="1">
      <c r="L295" s="11"/>
      <c r="M295" s="11"/>
      <c r="N295" s="11"/>
      <c r="O295" s="11"/>
      <c r="P295" s="11"/>
    </row>
    <row r="296" ht="13.5" customHeight="1">
      <c r="L296" s="11"/>
      <c r="M296" s="11"/>
      <c r="N296" s="11"/>
      <c r="O296" s="11"/>
      <c r="P296" s="11"/>
    </row>
    <row r="297" ht="13.5" customHeight="1">
      <c r="L297" s="11"/>
      <c r="M297" s="11"/>
      <c r="N297" s="11"/>
      <c r="O297" s="11"/>
      <c r="P297" s="11"/>
    </row>
    <row r="298" ht="13.5" customHeight="1">
      <c r="L298" s="11"/>
      <c r="M298" s="11"/>
      <c r="N298" s="11"/>
      <c r="O298" s="11"/>
      <c r="P298" s="11"/>
    </row>
    <row r="299" ht="13.5" customHeight="1">
      <c r="L299" s="11"/>
      <c r="M299" s="11"/>
      <c r="N299" s="11"/>
      <c r="O299" s="11"/>
      <c r="P299" s="11"/>
    </row>
    <row r="300" ht="13.5" customHeight="1">
      <c r="L300" s="11"/>
      <c r="M300" s="11"/>
      <c r="N300" s="11"/>
      <c r="O300" s="11"/>
      <c r="P300" s="11"/>
    </row>
    <row r="301" ht="13.5" customHeight="1">
      <c r="L301" s="11"/>
      <c r="M301" s="11"/>
      <c r="N301" s="11"/>
      <c r="O301" s="11"/>
      <c r="P301" s="11"/>
    </row>
    <row r="302" ht="13.5" customHeight="1">
      <c r="L302" s="11"/>
      <c r="M302" s="11"/>
      <c r="N302" s="11"/>
      <c r="O302" s="11"/>
      <c r="P302" s="11"/>
    </row>
    <row r="303" ht="13.5" customHeight="1">
      <c r="L303" s="11"/>
      <c r="M303" s="11"/>
      <c r="N303" s="11"/>
      <c r="O303" s="11"/>
      <c r="P303" s="11"/>
    </row>
    <row r="304" ht="13.5" customHeight="1">
      <c r="L304" s="11"/>
      <c r="M304" s="11"/>
      <c r="N304" s="11"/>
      <c r="O304" s="11"/>
      <c r="P304" s="11"/>
    </row>
    <row r="305" ht="13.5" customHeight="1">
      <c r="L305" s="11"/>
      <c r="M305" s="11"/>
      <c r="N305" s="11"/>
      <c r="O305" s="11"/>
      <c r="P305" s="11"/>
    </row>
    <row r="306" ht="13.5" customHeight="1">
      <c r="L306" s="11"/>
      <c r="M306" s="11"/>
      <c r="N306" s="11"/>
      <c r="O306" s="11"/>
      <c r="P306" s="11"/>
    </row>
    <row r="307" ht="13.5" customHeight="1">
      <c r="L307" s="11"/>
      <c r="M307" s="11"/>
      <c r="N307" s="11"/>
      <c r="O307" s="11"/>
      <c r="P307" s="11"/>
    </row>
    <row r="308" ht="13.5" customHeight="1">
      <c r="L308" s="11"/>
      <c r="M308" s="11"/>
      <c r="N308" s="11"/>
      <c r="O308" s="11"/>
      <c r="P308" s="11"/>
    </row>
    <row r="309" ht="13.5" customHeight="1">
      <c r="L309" s="11"/>
      <c r="M309" s="11"/>
      <c r="N309" s="11"/>
      <c r="O309" s="11"/>
      <c r="P309" s="11"/>
    </row>
    <row r="310" ht="13.5" customHeight="1">
      <c r="L310" s="11"/>
      <c r="M310" s="11"/>
      <c r="N310" s="11"/>
      <c r="O310" s="11"/>
      <c r="P310" s="11"/>
    </row>
    <row r="311" ht="13.5" customHeight="1">
      <c r="L311" s="11"/>
      <c r="M311" s="11"/>
      <c r="N311" s="11"/>
      <c r="O311" s="11"/>
      <c r="P311" s="11"/>
    </row>
    <row r="312" ht="13.5" customHeight="1">
      <c r="L312" s="11"/>
      <c r="M312" s="11"/>
      <c r="N312" s="11"/>
      <c r="O312" s="11"/>
      <c r="P312" s="11"/>
    </row>
    <row r="313" ht="13.5" customHeight="1">
      <c r="L313" s="11"/>
      <c r="M313" s="11"/>
      <c r="N313" s="11"/>
      <c r="O313" s="11"/>
      <c r="P313" s="11"/>
    </row>
    <row r="314" ht="13.5" customHeight="1">
      <c r="L314" s="11"/>
      <c r="M314" s="11"/>
      <c r="N314" s="11"/>
      <c r="O314" s="11"/>
      <c r="P314" s="11"/>
    </row>
    <row r="315" ht="13.5" customHeight="1">
      <c r="L315" s="11"/>
      <c r="M315" s="11"/>
      <c r="N315" s="11"/>
      <c r="O315" s="11"/>
      <c r="P315" s="11"/>
    </row>
    <row r="316" ht="13.5" customHeight="1">
      <c r="L316" s="11"/>
      <c r="M316" s="11"/>
      <c r="N316" s="11"/>
      <c r="O316" s="11"/>
      <c r="P316" s="11"/>
    </row>
    <row r="317" ht="13.5" customHeight="1">
      <c r="L317" s="11"/>
      <c r="M317" s="11"/>
      <c r="N317" s="11"/>
      <c r="O317" s="11"/>
      <c r="P317" s="11"/>
    </row>
    <row r="318" ht="13.5" customHeight="1">
      <c r="L318" s="11"/>
      <c r="M318" s="11"/>
      <c r="N318" s="11"/>
      <c r="O318" s="11"/>
      <c r="P318" s="11"/>
    </row>
    <row r="319" ht="13.5" customHeight="1">
      <c r="L319" s="11"/>
      <c r="M319" s="11"/>
      <c r="N319" s="11"/>
      <c r="O319" s="11"/>
      <c r="P319" s="11"/>
    </row>
    <row r="320" ht="13.5" customHeight="1">
      <c r="L320" s="11"/>
      <c r="M320" s="11"/>
      <c r="N320" s="11"/>
      <c r="O320" s="11"/>
      <c r="P320" s="11"/>
    </row>
    <row r="321" ht="13.5" customHeight="1">
      <c r="L321" s="11"/>
      <c r="M321" s="11"/>
      <c r="N321" s="11"/>
      <c r="O321" s="11"/>
      <c r="P321" s="11"/>
    </row>
    <row r="322" ht="13.5" customHeight="1">
      <c r="L322" s="11"/>
      <c r="M322" s="11"/>
      <c r="N322" s="11"/>
      <c r="O322" s="11"/>
      <c r="P322" s="11"/>
    </row>
    <row r="323" ht="13.5" customHeight="1">
      <c r="L323" s="11"/>
      <c r="M323" s="11"/>
      <c r="N323" s="11"/>
      <c r="O323" s="11"/>
      <c r="P323" s="11"/>
    </row>
    <row r="324" ht="13.5" customHeight="1">
      <c r="L324" s="11"/>
      <c r="M324" s="11"/>
      <c r="N324" s="11"/>
      <c r="O324" s="11"/>
      <c r="P324" s="11"/>
    </row>
    <row r="325" ht="13.5" customHeight="1">
      <c r="L325" s="11"/>
      <c r="M325" s="11"/>
      <c r="N325" s="11"/>
      <c r="O325" s="11"/>
      <c r="P325" s="11"/>
    </row>
    <row r="326" ht="13.5" customHeight="1">
      <c r="L326" s="11"/>
      <c r="M326" s="11"/>
      <c r="N326" s="11"/>
      <c r="O326" s="11"/>
      <c r="P326" s="11"/>
    </row>
    <row r="327" ht="13.5" customHeight="1">
      <c r="L327" s="11"/>
      <c r="M327" s="11"/>
      <c r="N327" s="11"/>
      <c r="O327" s="11"/>
      <c r="P327" s="11"/>
    </row>
    <row r="328" ht="13.5" customHeight="1">
      <c r="L328" s="11"/>
      <c r="M328" s="11"/>
      <c r="N328" s="11"/>
      <c r="O328" s="11"/>
      <c r="P328" s="11"/>
    </row>
    <row r="329" ht="13.5" customHeight="1">
      <c r="L329" s="11"/>
      <c r="M329" s="11"/>
      <c r="N329" s="11"/>
      <c r="O329" s="11"/>
      <c r="P329" s="11"/>
    </row>
    <row r="330" ht="13.5" customHeight="1">
      <c r="L330" s="11"/>
      <c r="M330" s="11"/>
      <c r="N330" s="11"/>
      <c r="O330" s="11"/>
      <c r="P330" s="11"/>
    </row>
    <row r="331" ht="13.5" customHeight="1">
      <c r="L331" s="11"/>
      <c r="M331" s="11"/>
      <c r="N331" s="11"/>
      <c r="O331" s="11"/>
      <c r="P331" s="11"/>
    </row>
    <row r="332" ht="13.5" customHeight="1">
      <c r="L332" s="11"/>
      <c r="M332" s="11"/>
      <c r="N332" s="11"/>
      <c r="O332" s="11"/>
      <c r="P332" s="11"/>
    </row>
    <row r="333" ht="13.5" customHeight="1">
      <c r="L333" s="11"/>
      <c r="M333" s="11"/>
      <c r="N333" s="11"/>
      <c r="O333" s="11"/>
      <c r="P333" s="11"/>
    </row>
    <row r="334" ht="13.5" customHeight="1">
      <c r="L334" s="11"/>
      <c r="M334" s="11"/>
      <c r="N334" s="11"/>
      <c r="O334" s="11"/>
      <c r="P334" s="11"/>
    </row>
    <row r="335" ht="13.5" customHeight="1">
      <c r="L335" s="11"/>
      <c r="M335" s="11"/>
      <c r="N335" s="11"/>
      <c r="O335" s="11"/>
      <c r="P335" s="11"/>
    </row>
    <row r="336" ht="13.5" customHeight="1">
      <c r="L336" s="11"/>
      <c r="M336" s="11"/>
      <c r="N336" s="11"/>
      <c r="O336" s="11"/>
      <c r="P336" s="11"/>
    </row>
    <row r="337" ht="13.5" customHeight="1">
      <c r="L337" s="11"/>
      <c r="M337" s="11"/>
      <c r="N337" s="11"/>
      <c r="O337" s="11"/>
      <c r="P337" s="11"/>
    </row>
    <row r="338" ht="13.5" customHeight="1">
      <c r="L338" s="11"/>
      <c r="M338" s="11"/>
      <c r="N338" s="11"/>
      <c r="O338" s="11"/>
      <c r="P338" s="11"/>
    </row>
    <row r="339" ht="13.5" customHeight="1">
      <c r="L339" s="11"/>
      <c r="M339" s="11"/>
      <c r="N339" s="11"/>
      <c r="O339" s="11"/>
      <c r="P339" s="11"/>
    </row>
    <row r="340" ht="13.5" customHeight="1">
      <c r="L340" s="11"/>
      <c r="M340" s="11"/>
      <c r="N340" s="11"/>
      <c r="O340" s="11"/>
      <c r="P340" s="11"/>
    </row>
    <row r="341" ht="13.5" customHeight="1">
      <c r="L341" s="11"/>
      <c r="M341" s="11"/>
      <c r="N341" s="11"/>
      <c r="O341" s="11"/>
      <c r="P341" s="11"/>
    </row>
    <row r="342" ht="13.5" customHeight="1">
      <c r="L342" s="11"/>
      <c r="M342" s="11"/>
      <c r="N342" s="11"/>
      <c r="O342" s="11"/>
      <c r="P342" s="11"/>
    </row>
    <row r="343" ht="13.5" customHeight="1">
      <c r="L343" s="11"/>
      <c r="M343" s="11"/>
      <c r="N343" s="11"/>
      <c r="O343" s="11"/>
      <c r="P343" s="11"/>
    </row>
    <row r="344" ht="13.5" customHeight="1">
      <c r="L344" s="11"/>
      <c r="M344" s="11"/>
      <c r="N344" s="11"/>
      <c r="O344" s="11"/>
      <c r="P344" s="11"/>
    </row>
    <row r="345" ht="13.5" customHeight="1">
      <c r="L345" s="11"/>
      <c r="M345" s="11"/>
      <c r="N345" s="11"/>
      <c r="O345" s="11"/>
      <c r="P345" s="11"/>
    </row>
    <row r="346" ht="13.5" customHeight="1">
      <c r="L346" s="11"/>
      <c r="M346" s="11"/>
      <c r="N346" s="11"/>
      <c r="O346" s="11"/>
      <c r="P346" s="11"/>
    </row>
    <row r="347" ht="13.5" customHeight="1">
      <c r="L347" s="11"/>
      <c r="M347" s="11"/>
      <c r="N347" s="11"/>
      <c r="O347" s="11"/>
      <c r="P347" s="11"/>
    </row>
    <row r="348" ht="13.5" customHeight="1">
      <c r="L348" s="11"/>
      <c r="M348" s="11"/>
      <c r="N348" s="11"/>
      <c r="O348" s="11"/>
      <c r="P348" s="11"/>
    </row>
    <row r="349" ht="13.5" customHeight="1">
      <c r="L349" s="11"/>
      <c r="M349" s="11"/>
      <c r="N349" s="11"/>
      <c r="O349" s="11"/>
      <c r="P349" s="11"/>
    </row>
    <row r="350" ht="13.5" customHeight="1">
      <c r="L350" s="11"/>
      <c r="M350" s="11"/>
      <c r="N350" s="11"/>
      <c r="O350" s="11"/>
      <c r="P350" s="11"/>
    </row>
    <row r="351" ht="13.5" customHeight="1">
      <c r="L351" s="11"/>
      <c r="M351" s="11"/>
      <c r="N351" s="11"/>
      <c r="O351" s="11"/>
      <c r="P351" s="11"/>
    </row>
    <row r="352" ht="13.5" customHeight="1">
      <c r="L352" s="11"/>
      <c r="M352" s="11"/>
      <c r="N352" s="11"/>
      <c r="O352" s="11"/>
      <c r="P352" s="11"/>
    </row>
    <row r="353" ht="13.5" customHeight="1">
      <c r="L353" s="11"/>
      <c r="M353" s="11"/>
      <c r="N353" s="11"/>
      <c r="O353" s="11"/>
      <c r="P353" s="11"/>
    </row>
    <row r="354" ht="13.5" customHeight="1">
      <c r="L354" s="11"/>
      <c r="M354" s="11"/>
      <c r="N354" s="11"/>
      <c r="O354" s="11"/>
      <c r="P354" s="11"/>
    </row>
    <row r="355" ht="13.5" customHeight="1">
      <c r="L355" s="11"/>
      <c r="M355" s="11"/>
      <c r="N355" s="11"/>
      <c r="O355" s="11"/>
      <c r="P355" s="11"/>
    </row>
    <row r="356" ht="13.5" customHeight="1">
      <c r="L356" s="11"/>
      <c r="M356" s="11"/>
      <c r="N356" s="11"/>
      <c r="O356" s="11"/>
      <c r="P356" s="11"/>
    </row>
    <row r="357" ht="13.5" customHeight="1">
      <c r="L357" s="11"/>
      <c r="M357" s="11"/>
      <c r="N357" s="11"/>
      <c r="O357" s="11"/>
      <c r="P357" s="11"/>
    </row>
    <row r="358" ht="13.5" customHeight="1">
      <c r="L358" s="11"/>
      <c r="M358" s="11"/>
      <c r="N358" s="11"/>
      <c r="O358" s="11"/>
      <c r="P358" s="11"/>
    </row>
    <row r="359" ht="13.5" customHeight="1">
      <c r="L359" s="11"/>
      <c r="M359" s="11"/>
      <c r="N359" s="11"/>
      <c r="O359" s="11"/>
      <c r="P359" s="11"/>
    </row>
    <row r="360" ht="13.5" customHeight="1">
      <c r="L360" s="11"/>
      <c r="M360" s="11"/>
      <c r="N360" s="11"/>
      <c r="O360" s="11"/>
      <c r="P360" s="11"/>
    </row>
    <row r="361" ht="13.5" customHeight="1">
      <c r="L361" s="11"/>
      <c r="M361" s="11"/>
      <c r="N361" s="11"/>
      <c r="O361" s="11"/>
      <c r="P361" s="11"/>
    </row>
    <row r="362" ht="13.5" customHeight="1">
      <c r="L362" s="11"/>
      <c r="M362" s="11"/>
      <c r="N362" s="11"/>
      <c r="O362" s="11"/>
      <c r="P362" s="11"/>
    </row>
    <row r="363" ht="13.5" customHeight="1">
      <c r="L363" s="11"/>
      <c r="M363" s="11"/>
      <c r="N363" s="11"/>
      <c r="O363" s="11"/>
      <c r="P363" s="11"/>
    </row>
    <row r="364" ht="13.5" customHeight="1">
      <c r="L364" s="11"/>
      <c r="M364" s="11"/>
      <c r="N364" s="11"/>
      <c r="O364" s="11"/>
      <c r="P364" s="11"/>
    </row>
    <row r="365" ht="13.5" customHeight="1">
      <c r="L365" s="11"/>
      <c r="M365" s="11"/>
      <c r="N365" s="11"/>
      <c r="O365" s="11"/>
      <c r="P365" s="11"/>
    </row>
    <row r="366" ht="13.5" customHeight="1">
      <c r="L366" s="11"/>
      <c r="M366" s="11"/>
      <c r="N366" s="11"/>
      <c r="O366" s="11"/>
      <c r="P366" s="11"/>
    </row>
    <row r="367" ht="13.5" customHeight="1">
      <c r="L367" s="11"/>
      <c r="M367" s="11"/>
      <c r="N367" s="11"/>
      <c r="O367" s="11"/>
      <c r="P367" s="11"/>
    </row>
    <row r="368" ht="13.5" customHeight="1">
      <c r="L368" s="11"/>
      <c r="M368" s="11"/>
      <c r="N368" s="11"/>
      <c r="O368" s="11"/>
      <c r="P368" s="11"/>
    </row>
    <row r="369" ht="13.5" customHeight="1">
      <c r="L369" s="11"/>
      <c r="M369" s="11"/>
      <c r="N369" s="11"/>
      <c r="O369" s="11"/>
      <c r="P369" s="11"/>
    </row>
    <row r="370" ht="13.5" customHeight="1">
      <c r="L370" s="11"/>
      <c r="M370" s="11"/>
      <c r="N370" s="11"/>
      <c r="O370" s="11"/>
      <c r="P370" s="11"/>
    </row>
    <row r="371" ht="13.5" customHeight="1">
      <c r="L371" s="11"/>
      <c r="M371" s="11"/>
      <c r="N371" s="11"/>
      <c r="O371" s="11"/>
      <c r="P371" s="11"/>
    </row>
    <row r="372" ht="13.5" customHeight="1">
      <c r="L372" s="11"/>
      <c r="M372" s="11"/>
      <c r="N372" s="11"/>
      <c r="O372" s="11"/>
      <c r="P372" s="11"/>
    </row>
    <row r="373" ht="13.5" customHeight="1">
      <c r="L373" s="11"/>
      <c r="M373" s="11"/>
      <c r="N373" s="11"/>
      <c r="O373" s="11"/>
      <c r="P373" s="11"/>
    </row>
    <row r="374" ht="13.5" customHeight="1">
      <c r="L374" s="11"/>
      <c r="M374" s="11"/>
      <c r="N374" s="11"/>
      <c r="O374" s="11"/>
      <c r="P374" s="11"/>
    </row>
    <row r="375" ht="13.5" customHeight="1">
      <c r="L375" s="11"/>
      <c r="M375" s="11"/>
      <c r="N375" s="11"/>
      <c r="O375" s="11"/>
      <c r="P375" s="11"/>
    </row>
    <row r="376" ht="13.5" customHeight="1">
      <c r="L376" s="11"/>
      <c r="M376" s="11"/>
      <c r="N376" s="11"/>
      <c r="O376" s="11"/>
      <c r="P376" s="11"/>
    </row>
    <row r="377" ht="13.5" customHeight="1">
      <c r="L377" s="11"/>
      <c r="M377" s="11"/>
      <c r="N377" s="11"/>
      <c r="O377" s="11"/>
      <c r="P377" s="11"/>
    </row>
    <row r="378" ht="13.5" customHeight="1">
      <c r="L378" s="11"/>
      <c r="M378" s="11"/>
      <c r="N378" s="11"/>
      <c r="O378" s="11"/>
      <c r="P378" s="11"/>
    </row>
    <row r="379" ht="13.5" customHeight="1">
      <c r="L379" s="11"/>
      <c r="M379" s="11"/>
      <c r="N379" s="11"/>
      <c r="O379" s="11"/>
      <c r="P379" s="11"/>
    </row>
    <row r="380" ht="13.5" customHeight="1">
      <c r="L380" s="11"/>
      <c r="M380" s="11"/>
      <c r="N380" s="11"/>
      <c r="O380" s="11"/>
      <c r="P380" s="11"/>
    </row>
    <row r="381" ht="13.5" customHeight="1">
      <c r="L381" s="11"/>
      <c r="M381" s="11"/>
      <c r="N381" s="11"/>
      <c r="O381" s="11"/>
      <c r="P381" s="11"/>
    </row>
    <row r="382" ht="13.5" customHeight="1">
      <c r="L382" s="11"/>
      <c r="M382" s="11"/>
      <c r="N382" s="11"/>
      <c r="O382" s="11"/>
      <c r="P382" s="11"/>
    </row>
    <row r="383" ht="13.5" customHeight="1">
      <c r="L383" s="11"/>
      <c r="M383" s="11"/>
      <c r="N383" s="11"/>
      <c r="O383" s="11"/>
      <c r="P383" s="11"/>
    </row>
    <row r="384" ht="13.5" customHeight="1">
      <c r="L384" s="11"/>
      <c r="M384" s="11"/>
      <c r="N384" s="11"/>
      <c r="O384" s="11"/>
      <c r="P384" s="11"/>
    </row>
    <row r="385" ht="13.5" customHeight="1">
      <c r="L385" s="11"/>
      <c r="M385" s="11"/>
      <c r="N385" s="11"/>
      <c r="O385" s="11"/>
      <c r="P385" s="11"/>
    </row>
    <row r="386" ht="13.5" customHeight="1">
      <c r="L386" s="11"/>
      <c r="M386" s="11"/>
      <c r="N386" s="11"/>
      <c r="O386" s="11"/>
      <c r="P386" s="11"/>
    </row>
    <row r="387" ht="13.5" customHeight="1">
      <c r="L387" s="11"/>
      <c r="M387" s="11"/>
      <c r="N387" s="11"/>
      <c r="O387" s="11"/>
      <c r="P387" s="11"/>
    </row>
    <row r="388" ht="13.5" customHeight="1">
      <c r="L388" s="11"/>
      <c r="M388" s="11"/>
      <c r="N388" s="11"/>
      <c r="O388" s="11"/>
      <c r="P388" s="11"/>
    </row>
    <row r="389" ht="13.5" customHeight="1">
      <c r="L389" s="11"/>
      <c r="M389" s="11"/>
      <c r="N389" s="11"/>
      <c r="O389" s="11"/>
      <c r="P389" s="11"/>
    </row>
    <row r="390" ht="13.5" customHeight="1">
      <c r="L390" s="11"/>
      <c r="M390" s="11"/>
      <c r="N390" s="11"/>
      <c r="O390" s="11"/>
      <c r="P390" s="11"/>
    </row>
    <row r="391" ht="13.5" customHeight="1">
      <c r="L391" s="11"/>
      <c r="M391" s="11"/>
      <c r="N391" s="11"/>
      <c r="O391" s="11"/>
      <c r="P391" s="11"/>
    </row>
    <row r="392" ht="13.5" customHeight="1">
      <c r="L392" s="11"/>
      <c r="M392" s="11"/>
      <c r="N392" s="11"/>
      <c r="O392" s="11"/>
      <c r="P392" s="11"/>
    </row>
    <row r="393" ht="13.5" customHeight="1">
      <c r="L393" s="11"/>
      <c r="M393" s="11"/>
      <c r="N393" s="11"/>
      <c r="O393" s="11"/>
      <c r="P393" s="11"/>
    </row>
    <row r="394" ht="13.5" customHeight="1">
      <c r="L394" s="11"/>
      <c r="M394" s="11"/>
      <c r="N394" s="11"/>
      <c r="O394" s="11"/>
      <c r="P394" s="11"/>
    </row>
    <row r="395" ht="13.5" customHeight="1">
      <c r="L395" s="11"/>
      <c r="M395" s="11"/>
      <c r="N395" s="11"/>
      <c r="O395" s="11"/>
      <c r="P395" s="11"/>
    </row>
    <row r="396" ht="13.5" customHeight="1">
      <c r="L396" s="11"/>
      <c r="M396" s="11"/>
      <c r="N396" s="11"/>
      <c r="O396" s="11"/>
      <c r="P396" s="11"/>
    </row>
    <row r="397" ht="13.5" customHeight="1">
      <c r="L397" s="11"/>
      <c r="M397" s="11"/>
      <c r="N397" s="11"/>
      <c r="O397" s="11"/>
      <c r="P397" s="11"/>
    </row>
    <row r="398" ht="13.5" customHeight="1">
      <c r="L398" s="11"/>
      <c r="M398" s="11"/>
      <c r="N398" s="11"/>
      <c r="O398" s="11"/>
      <c r="P398" s="11"/>
    </row>
    <row r="399" ht="13.5" customHeight="1">
      <c r="L399" s="11"/>
      <c r="M399" s="11"/>
      <c r="N399" s="11"/>
      <c r="O399" s="11"/>
      <c r="P399" s="11"/>
    </row>
    <row r="400" ht="13.5" customHeight="1">
      <c r="L400" s="11"/>
      <c r="M400" s="11"/>
      <c r="N400" s="11"/>
      <c r="O400" s="11"/>
      <c r="P400" s="11"/>
    </row>
    <row r="401" ht="13.5" customHeight="1">
      <c r="L401" s="11"/>
      <c r="M401" s="11"/>
      <c r="N401" s="11"/>
      <c r="O401" s="11"/>
      <c r="P401" s="11"/>
    </row>
    <row r="402" ht="13.5" customHeight="1">
      <c r="L402" s="11"/>
      <c r="M402" s="11"/>
      <c r="N402" s="11"/>
      <c r="O402" s="11"/>
      <c r="P402" s="11"/>
    </row>
    <row r="403" ht="13.5" customHeight="1">
      <c r="L403" s="11"/>
      <c r="M403" s="11"/>
      <c r="N403" s="11"/>
      <c r="O403" s="11"/>
      <c r="P403" s="11"/>
    </row>
    <row r="404" ht="13.5" customHeight="1">
      <c r="L404" s="11"/>
      <c r="M404" s="11"/>
      <c r="N404" s="11"/>
      <c r="O404" s="11"/>
      <c r="P404" s="11"/>
    </row>
    <row r="405" ht="13.5" customHeight="1">
      <c r="L405" s="11"/>
      <c r="M405" s="11"/>
      <c r="N405" s="11"/>
      <c r="O405" s="11"/>
      <c r="P405" s="11"/>
    </row>
    <row r="406" ht="13.5" customHeight="1">
      <c r="L406" s="11"/>
      <c r="M406" s="11"/>
      <c r="N406" s="11"/>
      <c r="O406" s="11"/>
      <c r="P406" s="11"/>
    </row>
    <row r="407" ht="13.5" customHeight="1">
      <c r="L407" s="11"/>
      <c r="M407" s="11"/>
      <c r="N407" s="11"/>
      <c r="O407" s="11"/>
      <c r="P407" s="11"/>
    </row>
    <row r="408" ht="13.5" customHeight="1">
      <c r="L408" s="11"/>
      <c r="M408" s="11"/>
      <c r="N408" s="11"/>
      <c r="O408" s="11"/>
      <c r="P408" s="11"/>
    </row>
    <row r="409" ht="13.5" customHeight="1">
      <c r="L409" s="11"/>
      <c r="M409" s="11"/>
      <c r="N409" s="11"/>
      <c r="O409" s="11"/>
      <c r="P409" s="11"/>
    </row>
    <row r="410" ht="13.5" customHeight="1">
      <c r="L410" s="11"/>
      <c r="M410" s="11"/>
      <c r="N410" s="11"/>
      <c r="O410" s="11"/>
      <c r="P410" s="11"/>
    </row>
    <row r="411" ht="13.5" customHeight="1">
      <c r="L411" s="11"/>
      <c r="M411" s="11"/>
      <c r="N411" s="11"/>
      <c r="O411" s="11"/>
      <c r="P411" s="11"/>
    </row>
    <row r="412" ht="13.5" customHeight="1">
      <c r="L412" s="11"/>
      <c r="M412" s="11"/>
      <c r="N412" s="11"/>
      <c r="O412" s="11"/>
      <c r="P412" s="11"/>
    </row>
    <row r="413" ht="13.5" customHeight="1">
      <c r="L413" s="11"/>
      <c r="M413" s="11"/>
      <c r="N413" s="11"/>
      <c r="O413" s="11"/>
      <c r="P413" s="11"/>
    </row>
    <row r="414" ht="13.5" customHeight="1">
      <c r="L414" s="11"/>
      <c r="M414" s="11"/>
      <c r="N414" s="11"/>
      <c r="O414" s="11"/>
      <c r="P414" s="11"/>
    </row>
    <row r="415" ht="13.5" customHeight="1">
      <c r="L415" s="11"/>
      <c r="M415" s="11"/>
      <c r="N415" s="11"/>
      <c r="O415" s="11"/>
      <c r="P415" s="11"/>
    </row>
    <row r="416" ht="13.5" customHeight="1">
      <c r="L416" s="11"/>
      <c r="M416" s="11"/>
      <c r="N416" s="11"/>
      <c r="O416" s="11"/>
      <c r="P416" s="11"/>
    </row>
    <row r="417" ht="13.5" customHeight="1">
      <c r="L417" s="11"/>
      <c r="M417" s="11"/>
      <c r="N417" s="11"/>
      <c r="O417" s="11"/>
      <c r="P417" s="11"/>
    </row>
    <row r="418" ht="13.5" customHeight="1">
      <c r="L418" s="11"/>
      <c r="M418" s="11"/>
      <c r="N418" s="11"/>
      <c r="O418" s="11"/>
      <c r="P418" s="11"/>
    </row>
    <row r="419" ht="13.5" customHeight="1">
      <c r="L419" s="11"/>
      <c r="M419" s="11"/>
      <c r="N419" s="11"/>
      <c r="O419" s="11"/>
      <c r="P419" s="11"/>
    </row>
    <row r="420" ht="13.5" customHeight="1">
      <c r="L420" s="11"/>
      <c r="M420" s="11"/>
      <c r="N420" s="11"/>
      <c r="O420" s="11"/>
      <c r="P420" s="11"/>
    </row>
    <row r="421" ht="13.5" customHeight="1">
      <c r="L421" s="11"/>
      <c r="M421" s="11"/>
      <c r="N421" s="11"/>
      <c r="O421" s="11"/>
      <c r="P421" s="11"/>
    </row>
    <row r="422" ht="13.5" customHeight="1">
      <c r="L422" s="11"/>
      <c r="M422" s="11"/>
      <c r="N422" s="11"/>
      <c r="O422" s="11"/>
      <c r="P422" s="11"/>
    </row>
    <row r="423" ht="13.5" customHeight="1">
      <c r="L423" s="11"/>
      <c r="M423" s="11"/>
      <c r="N423" s="11"/>
      <c r="O423" s="11"/>
      <c r="P423" s="11"/>
    </row>
    <row r="424" ht="13.5" customHeight="1">
      <c r="L424" s="11"/>
      <c r="M424" s="11"/>
      <c r="N424" s="11"/>
      <c r="O424" s="11"/>
      <c r="P424" s="11"/>
    </row>
    <row r="425" ht="13.5" customHeight="1">
      <c r="L425" s="11"/>
      <c r="M425" s="11"/>
      <c r="N425" s="11"/>
      <c r="O425" s="11"/>
      <c r="P425" s="11"/>
    </row>
    <row r="426" ht="13.5" customHeight="1">
      <c r="L426" s="11"/>
      <c r="M426" s="11"/>
      <c r="N426" s="11"/>
      <c r="O426" s="11"/>
      <c r="P426" s="11"/>
    </row>
    <row r="427" ht="13.5" customHeight="1">
      <c r="L427" s="11"/>
      <c r="M427" s="11"/>
      <c r="N427" s="11"/>
      <c r="O427" s="11"/>
      <c r="P427" s="11"/>
    </row>
    <row r="428" ht="13.5" customHeight="1">
      <c r="L428" s="11"/>
      <c r="M428" s="11"/>
      <c r="N428" s="11"/>
      <c r="O428" s="11"/>
      <c r="P428" s="11"/>
    </row>
    <row r="429" ht="13.5" customHeight="1">
      <c r="L429" s="11"/>
      <c r="M429" s="11"/>
      <c r="N429" s="11"/>
      <c r="O429" s="11"/>
      <c r="P429" s="11"/>
    </row>
    <row r="430" ht="13.5" customHeight="1">
      <c r="L430" s="11"/>
      <c r="M430" s="11"/>
      <c r="N430" s="11"/>
      <c r="O430" s="11"/>
      <c r="P430" s="11"/>
    </row>
    <row r="431" ht="13.5" customHeight="1">
      <c r="L431" s="11"/>
      <c r="M431" s="11"/>
      <c r="N431" s="11"/>
      <c r="O431" s="11"/>
      <c r="P431" s="11"/>
    </row>
    <row r="432" ht="13.5" customHeight="1">
      <c r="L432" s="11"/>
      <c r="M432" s="11"/>
      <c r="N432" s="11"/>
      <c r="O432" s="11"/>
      <c r="P432" s="11"/>
    </row>
    <row r="433" ht="13.5" customHeight="1">
      <c r="L433" s="11"/>
      <c r="M433" s="11"/>
      <c r="N433" s="11"/>
      <c r="O433" s="11"/>
      <c r="P433" s="11"/>
    </row>
    <row r="434" ht="13.5" customHeight="1">
      <c r="L434" s="11"/>
      <c r="M434" s="11"/>
      <c r="N434" s="11"/>
      <c r="O434" s="11"/>
      <c r="P434" s="11"/>
    </row>
    <row r="435" ht="13.5" customHeight="1">
      <c r="L435" s="11"/>
      <c r="M435" s="11"/>
      <c r="N435" s="11"/>
      <c r="O435" s="11"/>
      <c r="P435" s="11"/>
    </row>
    <row r="436" ht="13.5" customHeight="1">
      <c r="L436" s="11"/>
      <c r="M436" s="11"/>
      <c r="N436" s="11"/>
      <c r="O436" s="11"/>
      <c r="P436" s="11"/>
    </row>
    <row r="437" ht="13.5" customHeight="1">
      <c r="L437" s="11"/>
      <c r="M437" s="11"/>
      <c r="N437" s="11"/>
      <c r="O437" s="11"/>
      <c r="P437" s="11"/>
    </row>
    <row r="438" ht="13.5" customHeight="1">
      <c r="L438" s="11"/>
      <c r="M438" s="11"/>
      <c r="N438" s="11"/>
      <c r="O438" s="11"/>
      <c r="P438" s="11"/>
    </row>
    <row r="439" ht="13.5" customHeight="1">
      <c r="L439" s="11"/>
      <c r="M439" s="11"/>
      <c r="N439" s="11"/>
      <c r="O439" s="11"/>
      <c r="P439" s="11"/>
    </row>
    <row r="440" ht="13.5" customHeight="1">
      <c r="L440" s="11"/>
      <c r="M440" s="11"/>
      <c r="N440" s="11"/>
      <c r="O440" s="11"/>
      <c r="P440" s="11"/>
    </row>
    <row r="441" ht="13.5" customHeight="1">
      <c r="L441" s="11"/>
      <c r="M441" s="11"/>
      <c r="N441" s="11"/>
      <c r="O441" s="11"/>
      <c r="P441" s="11"/>
    </row>
    <row r="442" ht="13.5" customHeight="1">
      <c r="L442" s="11"/>
      <c r="M442" s="11"/>
      <c r="N442" s="11"/>
      <c r="O442" s="11"/>
      <c r="P442" s="11"/>
    </row>
    <row r="443" ht="13.5" customHeight="1">
      <c r="L443" s="11"/>
      <c r="M443" s="11"/>
      <c r="N443" s="11"/>
      <c r="O443" s="11"/>
      <c r="P443" s="11"/>
    </row>
    <row r="444" ht="13.5" customHeight="1">
      <c r="L444" s="11"/>
      <c r="M444" s="11"/>
      <c r="N444" s="11"/>
      <c r="O444" s="11"/>
      <c r="P444" s="11"/>
    </row>
    <row r="445" ht="13.5" customHeight="1">
      <c r="L445" s="11"/>
      <c r="M445" s="11"/>
      <c r="N445" s="11"/>
      <c r="O445" s="11"/>
      <c r="P445" s="11"/>
    </row>
    <row r="446" ht="13.5" customHeight="1">
      <c r="L446" s="11"/>
      <c r="M446" s="11"/>
      <c r="N446" s="11"/>
      <c r="O446" s="11"/>
      <c r="P446" s="11"/>
    </row>
    <row r="447" ht="13.5" customHeight="1">
      <c r="L447" s="11"/>
      <c r="M447" s="11"/>
      <c r="N447" s="11"/>
      <c r="O447" s="11"/>
      <c r="P447" s="11"/>
    </row>
    <row r="448" ht="13.5" customHeight="1">
      <c r="L448" s="11"/>
      <c r="M448" s="11"/>
      <c r="N448" s="11"/>
      <c r="O448" s="11"/>
      <c r="P448" s="11"/>
    </row>
    <row r="449" ht="13.5" customHeight="1">
      <c r="L449" s="11"/>
      <c r="M449" s="11"/>
      <c r="N449" s="11"/>
      <c r="O449" s="11"/>
      <c r="P449" s="11"/>
    </row>
    <row r="450" ht="13.5" customHeight="1">
      <c r="L450" s="11"/>
      <c r="M450" s="11"/>
      <c r="N450" s="11"/>
      <c r="O450" s="11"/>
      <c r="P450" s="11"/>
    </row>
    <row r="451" ht="13.5" customHeight="1">
      <c r="L451" s="11"/>
      <c r="M451" s="11"/>
      <c r="N451" s="11"/>
      <c r="O451" s="11"/>
      <c r="P451" s="11"/>
    </row>
    <row r="452" ht="13.5" customHeight="1">
      <c r="L452" s="11"/>
      <c r="M452" s="11"/>
      <c r="N452" s="11"/>
      <c r="O452" s="11"/>
      <c r="P452" s="11"/>
    </row>
    <row r="453" ht="13.5" customHeight="1">
      <c r="L453" s="11"/>
      <c r="M453" s="11"/>
      <c r="N453" s="11"/>
      <c r="O453" s="11"/>
      <c r="P453" s="11"/>
    </row>
    <row r="454" ht="13.5" customHeight="1">
      <c r="L454" s="11"/>
      <c r="M454" s="11"/>
      <c r="N454" s="11"/>
      <c r="O454" s="11"/>
      <c r="P454" s="11"/>
    </row>
    <row r="455" ht="13.5" customHeight="1">
      <c r="L455" s="11"/>
      <c r="M455" s="11"/>
      <c r="N455" s="11"/>
      <c r="O455" s="11"/>
      <c r="P455" s="11"/>
    </row>
    <row r="456" ht="13.5" customHeight="1">
      <c r="L456" s="11"/>
      <c r="M456" s="11"/>
      <c r="N456" s="11"/>
      <c r="O456" s="11"/>
      <c r="P456" s="11"/>
    </row>
    <row r="457" ht="13.5" customHeight="1">
      <c r="L457" s="11"/>
      <c r="M457" s="11"/>
      <c r="N457" s="11"/>
      <c r="O457" s="11"/>
      <c r="P457" s="11"/>
    </row>
    <row r="458" ht="13.5" customHeight="1">
      <c r="L458" s="11"/>
      <c r="M458" s="11"/>
      <c r="N458" s="11"/>
      <c r="O458" s="11"/>
      <c r="P458" s="11"/>
    </row>
    <row r="459" ht="13.5" customHeight="1">
      <c r="L459" s="11"/>
      <c r="M459" s="11"/>
      <c r="N459" s="11"/>
      <c r="O459" s="11"/>
      <c r="P459" s="11"/>
    </row>
    <row r="460" ht="13.5" customHeight="1">
      <c r="L460" s="11"/>
      <c r="M460" s="11"/>
      <c r="N460" s="11"/>
      <c r="O460" s="11"/>
      <c r="P460" s="11"/>
    </row>
    <row r="461" ht="13.5" customHeight="1">
      <c r="L461" s="11"/>
      <c r="M461" s="11"/>
      <c r="N461" s="11"/>
      <c r="O461" s="11"/>
      <c r="P461" s="11"/>
    </row>
    <row r="462" ht="13.5" customHeight="1">
      <c r="L462" s="11"/>
      <c r="M462" s="11"/>
      <c r="N462" s="11"/>
      <c r="O462" s="11"/>
      <c r="P462" s="11"/>
    </row>
    <row r="463" ht="13.5" customHeight="1">
      <c r="L463" s="11"/>
      <c r="M463" s="11"/>
      <c r="N463" s="11"/>
      <c r="O463" s="11"/>
      <c r="P463" s="11"/>
    </row>
    <row r="464" ht="13.5" customHeight="1">
      <c r="L464" s="11"/>
      <c r="M464" s="11"/>
      <c r="N464" s="11"/>
      <c r="O464" s="11"/>
      <c r="P464" s="11"/>
    </row>
    <row r="465" ht="13.5" customHeight="1">
      <c r="L465" s="11"/>
      <c r="M465" s="11"/>
      <c r="N465" s="11"/>
      <c r="O465" s="11"/>
      <c r="P465" s="11"/>
    </row>
    <row r="466" ht="13.5" customHeight="1">
      <c r="L466" s="11"/>
      <c r="M466" s="11"/>
      <c r="N466" s="11"/>
      <c r="O466" s="11"/>
      <c r="P466" s="11"/>
    </row>
    <row r="467" ht="13.5" customHeight="1">
      <c r="L467" s="11"/>
      <c r="M467" s="11"/>
      <c r="N467" s="11"/>
      <c r="O467" s="11"/>
      <c r="P467" s="11"/>
    </row>
    <row r="468" ht="13.5" customHeight="1">
      <c r="L468" s="11"/>
      <c r="M468" s="11"/>
      <c r="N468" s="11"/>
      <c r="O468" s="11"/>
      <c r="P468" s="11"/>
    </row>
    <row r="469" ht="13.5" customHeight="1">
      <c r="L469" s="11"/>
      <c r="M469" s="11"/>
      <c r="N469" s="11"/>
      <c r="O469" s="11"/>
      <c r="P469" s="11"/>
    </row>
    <row r="470" ht="13.5" customHeight="1">
      <c r="L470" s="11"/>
      <c r="M470" s="11"/>
      <c r="N470" s="11"/>
      <c r="O470" s="11"/>
      <c r="P470" s="11"/>
    </row>
    <row r="471" ht="13.5" customHeight="1">
      <c r="L471" s="11"/>
      <c r="M471" s="11"/>
      <c r="N471" s="11"/>
      <c r="O471" s="11"/>
      <c r="P471" s="11"/>
    </row>
    <row r="472" ht="13.5" customHeight="1">
      <c r="L472" s="11"/>
      <c r="M472" s="11"/>
      <c r="N472" s="11"/>
      <c r="O472" s="11"/>
      <c r="P472" s="11"/>
    </row>
    <row r="473" ht="13.5" customHeight="1">
      <c r="L473" s="11"/>
      <c r="M473" s="11"/>
      <c r="N473" s="11"/>
      <c r="O473" s="11"/>
      <c r="P473" s="11"/>
    </row>
    <row r="474" ht="13.5" customHeight="1">
      <c r="L474" s="11"/>
      <c r="M474" s="11"/>
      <c r="N474" s="11"/>
      <c r="O474" s="11"/>
      <c r="P474" s="11"/>
    </row>
    <row r="475" ht="13.5" customHeight="1">
      <c r="L475" s="11"/>
      <c r="M475" s="11"/>
      <c r="N475" s="11"/>
      <c r="O475" s="11"/>
      <c r="P475" s="11"/>
    </row>
    <row r="476" ht="13.5" customHeight="1">
      <c r="L476" s="11"/>
      <c r="M476" s="11"/>
      <c r="N476" s="11"/>
      <c r="O476" s="11"/>
      <c r="P476" s="11"/>
    </row>
    <row r="477" ht="13.5" customHeight="1">
      <c r="L477" s="11"/>
      <c r="M477" s="11"/>
      <c r="N477" s="11"/>
      <c r="O477" s="11"/>
      <c r="P477" s="11"/>
    </row>
    <row r="478" ht="13.5" customHeight="1">
      <c r="L478" s="11"/>
      <c r="M478" s="11"/>
      <c r="N478" s="11"/>
      <c r="O478" s="11"/>
      <c r="P478" s="11"/>
    </row>
    <row r="479" ht="13.5" customHeight="1">
      <c r="L479" s="11"/>
      <c r="M479" s="11"/>
      <c r="N479" s="11"/>
      <c r="O479" s="11"/>
      <c r="P479" s="11"/>
    </row>
    <row r="480" ht="13.5" customHeight="1">
      <c r="L480" s="11"/>
      <c r="M480" s="11"/>
      <c r="N480" s="11"/>
      <c r="O480" s="11"/>
      <c r="P480" s="11"/>
    </row>
    <row r="481" ht="13.5" customHeight="1">
      <c r="L481" s="11"/>
      <c r="M481" s="11"/>
      <c r="N481" s="11"/>
      <c r="O481" s="11"/>
      <c r="P481" s="11"/>
    </row>
    <row r="482" ht="13.5" customHeight="1">
      <c r="L482" s="11"/>
      <c r="M482" s="11"/>
      <c r="N482" s="11"/>
      <c r="O482" s="11"/>
      <c r="P482" s="11"/>
    </row>
    <row r="483" ht="13.5" customHeight="1">
      <c r="L483" s="11"/>
      <c r="M483" s="11"/>
      <c r="N483" s="11"/>
      <c r="O483" s="11"/>
      <c r="P483" s="11"/>
    </row>
    <row r="484" ht="13.5" customHeight="1">
      <c r="L484" s="11"/>
      <c r="M484" s="11"/>
      <c r="N484" s="11"/>
      <c r="O484" s="11"/>
      <c r="P484" s="11"/>
    </row>
    <row r="485" ht="13.5" customHeight="1">
      <c r="L485" s="11"/>
      <c r="M485" s="11"/>
      <c r="N485" s="11"/>
      <c r="O485" s="11"/>
      <c r="P485" s="11"/>
    </row>
    <row r="486" ht="13.5" customHeight="1">
      <c r="L486" s="11"/>
      <c r="M486" s="11"/>
      <c r="N486" s="11"/>
      <c r="O486" s="11"/>
      <c r="P486" s="11"/>
    </row>
    <row r="487" ht="13.5" customHeight="1">
      <c r="L487" s="11"/>
      <c r="M487" s="11"/>
      <c r="N487" s="11"/>
      <c r="O487" s="11"/>
      <c r="P487" s="11"/>
    </row>
    <row r="488" ht="13.5" customHeight="1">
      <c r="L488" s="11"/>
      <c r="M488" s="11"/>
      <c r="N488" s="11"/>
      <c r="O488" s="11"/>
      <c r="P488" s="11"/>
    </row>
    <row r="489" ht="13.5" customHeight="1">
      <c r="L489" s="11"/>
      <c r="M489" s="11"/>
      <c r="N489" s="11"/>
      <c r="O489" s="11"/>
      <c r="P489" s="11"/>
    </row>
    <row r="490" ht="13.5" customHeight="1">
      <c r="L490" s="11"/>
      <c r="M490" s="11"/>
      <c r="N490" s="11"/>
      <c r="O490" s="11"/>
      <c r="P490" s="11"/>
    </row>
    <row r="491" ht="13.5" customHeight="1">
      <c r="L491" s="11"/>
      <c r="M491" s="11"/>
      <c r="N491" s="11"/>
      <c r="O491" s="11"/>
      <c r="P491" s="11"/>
    </row>
    <row r="492" ht="13.5" customHeight="1">
      <c r="L492" s="11"/>
      <c r="M492" s="11"/>
      <c r="N492" s="11"/>
      <c r="O492" s="11"/>
      <c r="P492" s="11"/>
    </row>
    <row r="493" ht="13.5" customHeight="1">
      <c r="L493" s="11"/>
      <c r="M493" s="11"/>
      <c r="N493" s="11"/>
      <c r="O493" s="11"/>
      <c r="P493" s="11"/>
    </row>
    <row r="494" ht="13.5" customHeight="1">
      <c r="L494" s="11"/>
      <c r="M494" s="11"/>
      <c r="N494" s="11"/>
      <c r="O494" s="11"/>
      <c r="P494" s="11"/>
    </row>
    <row r="495" ht="13.5" customHeight="1">
      <c r="L495" s="11"/>
      <c r="M495" s="11"/>
      <c r="N495" s="11"/>
      <c r="O495" s="11"/>
      <c r="P495" s="11"/>
    </row>
    <row r="496" ht="13.5" customHeight="1">
      <c r="L496" s="11"/>
      <c r="M496" s="11"/>
      <c r="N496" s="11"/>
      <c r="O496" s="11"/>
      <c r="P496" s="11"/>
    </row>
    <row r="497" ht="13.5" customHeight="1">
      <c r="L497" s="11"/>
      <c r="M497" s="11"/>
      <c r="N497" s="11"/>
      <c r="O497" s="11"/>
      <c r="P497" s="11"/>
    </row>
    <row r="498" ht="13.5" customHeight="1">
      <c r="L498" s="11"/>
      <c r="M498" s="11"/>
      <c r="N498" s="11"/>
      <c r="O498" s="11"/>
      <c r="P498" s="11"/>
    </row>
    <row r="499" ht="13.5" customHeight="1">
      <c r="L499" s="11"/>
      <c r="M499" s="11"/>
      <c r="N499" s="11"/>
      <c r="O499" s="11"/>
      <c r="P499" s="11"/>
    </row>
    <row r="500" ht="13.5" customHeight="1">
      <c r="L500" s="11"/>
      <c r="M500" s="11"/>
      <c r="N500" s="11"/>
      <c r="O500" s="11"/>
      <c r="P500" s="11"/>
    </row>
    <row r="501" ht="13.5" customHeight="1">
      <c r="L501" s="11"/>
      <c r="M501" s="11"/>
      <c r="N501" s="11"/>
      <c r="O501" s="11"/>
      <c r="P501" s="11"/>
    </row>
    <row r="502" ht="13.5" customHeight="1">
      <c r="L502" s="11"/>
      <c r="M502" s="11"/>
      <c r="N502" s="11"/>
      <c r="O502" s="11"/>
      <c r="P502" s="11"/>
    </row>
    <row r="503" ht="13.5" customHeight="1">
      <c r="L503" s="11"/>
      <c r="M503" s="11"/>
      <c r="N503" s="11"/>
      <c r="O503" s="11"/>
      <c r="P503" s="11"/>
    </row>
    <row r="504" ht="13.5" customHeight="1">
      <c r="L504" s="11"/>
      <c r="M504" s="11"/>
      <c r="N504" s="11"/>
      <c r="O504" s="11"/>
      <c r="P504" s="11"/>
    </row>
    <row r="505" ht="13.5" customHeight="1">
      <c r="L505" s="11"/>
      <c r="M505" s="11"/>
      <c r="N505" s="11"/>
      <c r="O505" s="11"/>
      <c r="P505" s="11"/>
    </row>
    <row r="506" ht="13.5" customHeight="1">
      <c r="L506" s="11"/>
      <c r="M506" s="11"/>
      <c r="N506" s="11"/>
      <c r="O506" s="11"/>
      <c r="P506" s="11"/>
    </row>
    <row r="507" ht="13.5" customHeight="1">
      <c r="L507" s="11"/>
      <c r="M507" s="11"/>
      <c r="N507" s="11"/>
      <c r="O507" s="11"/>
      <c r="P507" s="11"/>
    </row>
    <row r="508" ht="13.5" customHeight="1">
      <c r="L508" s="11"/>
      <c r="M508" s="11"/>
      <c r="N508" s="11"/>
      <c r="O508" s="11"/>
      <c r="P508" s="11"/>
    </row>
    <row r="509" ht="13.5" customHeight="1">
      <c r="L509" s="11"/>
      <c r="M509" s="11"/>
      <c r="N509" s="11"/>
      <c r="O509" s="11"/>
      <c r="P509" s="11"/>
    </row>
    <row r="510" ht="13.5" customHeight="1">
      <c r="L510" s="11"/>
      <c r="M510" s="11"/>
      <c r="N510" s="11"/>
      <c r="O510" s="11"/>
      <c r="P510" s="11"/>
    </row>
    <row r="511" ht="13.5" customHeight="1">
      <c r="L511" s="11"/>
      <c r="M511" s="11"/>
      <c r="N511" s="11"/>
      <c r="O511" s="11"/>
      <c r="P511" s="11"/>
    </row>
    <row r="512" ht="13.5" customHeight="1">
      <c r="L512" s="11"/>
      <c r="M512" s="11"/>
      <c r="N512" s="11"/>
      <c r="O512" s="11"/>
      <c r="P512" s="11"/>
    </row>
    <row r="513" ht="13.5" customHeight="1">
      <c r="L513" s="11"/>
      <c r="M513" s="11"/>
      <c r="N513" s="11"/>
      <c r="O513" s="11"/>
      <c r="P513" s="11"/>
    </row>
    <row r="514" ht="13.5" customHeight="1">
      <c r="L514" s="11"/>
      <c r="M514" s="11"/>
      <c r="N514" s="11"/>
      <c r="O514" s="11"/>
      <c r="P514" s="11"/>
    </row>
    <row r="515" ht="13.5" customHeight="1">
      <c r="L515" s="11"/>
      <c r="M515" s="11"/>
      <c r="N515" s="11"/>
      <c r="O515" s="11"/>
      <c r="P515" s="11"/>
    </row>
    <row r="516" ht="13.5" customHeight="1">
      <c r="L516" s="11"/>
      <c r="M516" s="11"/>
      <c r="N516" s="11"/>
      <c r="O516" s="11"/>
      <c r="P516" s="11"/>
    </row>
    <row r="517" ht="13.5" customHeight="1">
      <c r="L517" s="11"/>
      <c r="M517" s="11"/>
      <c r="N517" s="11"/>
      <c r="O517" s="11"/>
      <c r="P517" s="11"/>
    </row>
    <row r="518" ht="13.5" customHeight="1">
      <c r="L518" s="11"/>
      <c r="M518" s="11"/>
      <c r="N518" s="11"/>
      <c r="O518" s="11"/>
      <c r="P518" s="11"/>
    </row>
    <row r="519" ht="13.5" customHeight="1">
      <c r="L519" s="11"/>
      <c r="M519" s="11"/>
      <c r="N519" s="11"/>
      <c r="O519" s="11"/>
      <c r="P519" s="11"/>
    </row>
    <row r="520" ht="13.5" customHeight="1">
      <c r="L520" s="11"/>
      <c r="M520" s="11"/>
      <c r="N520" s="11"/>
      <c r="O520" s="11"/>
      <c r="P520" s="11"/>
    </row>
    <row r="521" ht="13.5" customHeight="1">
      <c r="L521" s="11"/>
      <c r="M521" s="11"/>
      <c r="N521" s="11"/>
      <c r="O521" s="11"/>
      <c r="P521" s="11"/>
    </row>
    <row r="522" ht="13.5" customHeight="1">
      <c r="L522" s="11"/>
      <c r="M522" s="11"/>
      <c r="N522" s="11"/>
      <c r="O522" s="11"/>
      <c r="P522" s="11"/>
    </row>
    <row r="523" ht="13.5" customHeight="1">
      <c r="L523" s="11"/>
      <c r="M523" s="11"/>
      <c r="N523" s="11"/>
      <c r="O523" s="11"/>
      <c r="P523" s="11"/>
    </row>
    <row r="524" ht="13.5" customHeight="1">
      <c r="L524" s="11"/>
      <c r="M524" s="11"/>
      <c r="N524" s="11"/>
      <c r="O524" s="11"/>
      <c r="P524" s="11"/>
    </row>
    <row r="525" ht="13.5" customHeight="1">
      <c r="L525" s="11"/>
      <c r="M525" s="11"/>
      <c r="N525" s="11"/>
      <c r="O525" s="11"/>
      <c r="P525" s="11"/>
    </row>
    <row r="526" ht="13.5" customHeight="1">
      <c r="L526" s="11"/>
      <c r="M526" s="11"/>
      <c r="N526" s="11"/>
      <c r="O526" s="11"/>
      <c r="P526" s="11"/>
    </row>
    <row r="527" ht="13.5" customHeight="1">
      <c r="L527" s="11"/>
      <c r="M527" s="11"/>
      <c r="N527" s="11"/>
      <c r="O527" s="11"/>
      <c r="P527" s="11"/>
    </row>
    <row r="528" ht="13.5" customHeight="1">
      <c r="L528" s="11"/>
      <c r="M528" s="11"/>
      <c r="N528" s="11"/>
      <c r="O528" s="11"/>
      <c r="P528" s="11"/>
    </row>
    <row r="529" ht="13.5" customHeight="1">
      <c r="L529" s="11"/>
      <c r="M529" s="11"/>
      <c r="N529" s="11"/>
      <c r="O529" s="11"/>
      <c r="P529" s="11"/>
    </row>
    <row r="530" ht="13.5" customHeight="1">
      <c r="L530" s="11"/>
      <c r="M530" s="11"/>
      <c r="N530" s="11"/>
      <c r="O530" s="11"/>
      <c r="P530" s="11"/>
    </row>
    <row r="531" ht="13.5" customHeight="1">
      <c r="L531" s="11"/>
      <c r="M531" s="11"/>
      <c r="N531" s="11"/>
      <c r="O531" s="11"/>
      <c r="P531" s="11"/>
    </row>
    <row r="532" ht="13.5" customHeight="1">
      <c r="L532" s="11"/>
      <c r="M532" s="11"/>
      <c r="N532" s="11"/>
      <c r="O532" s="11"/>
      <c r="P532" s="11"/>
    </row>
    <row r="533" ht="13.5" customHeight="1">
      <c r="L533" s="11"/>
      <c r="M533" s="11"/>
      <c r="N533" s="11"/>
      <c r="O533" s="11"/>
      <c r="P533" s="11"/>
    </row>
    <row r="534" ht="13.5" customHeight="1">
      <c r="L534" s="11"/>
      <c r="M534" s="11"/>
      <c r="N534" s="11"/>
      <c r="O534" s="11"/>
      <c r="P534" s="11"/>
    </row>
    <row r="535" ht="13.5" customHeight="1">
      <c r="L535" s="11"/>
      <c r="M535" s="11"/>
      <c r="N535" s="11"/>
      <c r="O535" s="11"/>
      <c r="P535" s="11"/>
    </row>
    <row r="536" ht="13.5" customHeight="1">
      <c r="L536" s="11"/>
      <c r="M536" s="11"/>
      <c r="N536" s="11"/>
      <c r="O536" s="11"/>
      <c r="P536" s="11"/>
    </row>
    <row r="537" ht="13.5" customHeight="1">
      <c r="L537" s="11"/>
      <c r="M537" s="11"/>
      <c r="N537" s="11"/>
      <c r="O537" s="11"/>
      <c r="P537" s="11"/>
    </row>
    <row r="538" ht="13.5" customHeight="1">
      <c r="L538" s="11"/>
      <c r="M538" s="11"/>
      <c r="N538" s="11"/>
      <c r="O538" s="11"/>
      <c r="P538" s="11"/>
    </row>
    <row r="539" ht="13.5" customHeight="1">
      <c r="L539" s="11"/>
      <c r="M539" s="11"/>
      <c r="N539" s="11"/>
      <c r="O539" s="11"/>
      <c r="P539" s="11"/>
    </row>
    <row r="540" ht="13.5" customHeight="1">
      <c r="L540" s="11"/>
      <c r="M540" s="11"/>
      <c r="N540" s="11"/>
      <c r="O540" s="11"/>
      <c r="P540" s="11"/>
    </row>
    <row r="541" ht="13.5" customHeight="1">
      <c r="L541" s="11"/>
      <c r="M541" s="11"/>
      <c r="N541" s="11"/>
      <c r="O541" s="11"/>
      <c r="P541" s="11"/>
    </row>
    <row r="542" ht="13.5" customHeight="1">
      <c r="L542" s="11"/>
      <c r="M542" s="11"/>
      <c r="N542" s="11"/>
      <c r="O542" s="11"/>
      <c r="P542" s="11"/>
    </row>
    <row r="543" ht="13.5" customHeight="1">
      <c r="L543" s="11"/>
      <c r="M543" s="11"/>
      <c r="N543" s="11"/>
      <c r="O543" s="11"/>
      <c r="P543" s="11"/>
    </row>
    <row r="544" ht="13.5" customHeight="1">
      <c r="L544" s="11"/>
      <c r="M544" s="11"/>
      <c r="N544" s="11"/>
      <c r="O544" s="11"/>
      <c r="P544" s="11"/>
    </row>
    <row r="545" ht="13.5" customHeight="1">
      <c r="L545" s="11"/>
      <c r="M545" s="11"/>
      <c r="N545" s="11"/>
      <c r="O545" s="11"/>
      <c r="P545" s="11"/>
    </row>
    <row r="546" ht="13.5" customHeight="1">
      <c r="L546" s="11"/>
      <c r="M546" s="11"/>
      <c r="N546" s="11"/>
      <c r="O546" s="11"/>
      <c r="P546" s="11"/>
    </row>
    <row r="547" ht="13.5" customHeight="1">
      <c r="L547" s="11"/>
      <c r="M547" s="11"/>
      <c r="N547" s="11"/>
      <c r="O547" s="11"/>
      <c r="P547" s="11"/>
    </row>
    <row r="548" ht="13.5" customHeight="1">
      <c r="L548" s="11"/>
      <c r="M548" s="11"/>
      <c r="N548" s="11"/>
      <c r="O548" s="11"/>
      <c r="P548" s="11"/>
    </row>
    <row r="549" ht="13.5" customHeight="1">
      <c r="L549" s="11"/>
      <c r="M549" s="11"/>
      <c r="N549" s="11"/>
      <c r="O549" s="11"/>
      <c r="P549" s="11"/>
    </row>
    <row r="550" ht="13.5" customHeight="1">
      <c r="L550" s="11"/>
      <c r="M550" s="11"/>
      <c r="N550" s="11"/>
      <c r="O550" s="11"/>
      <c r="P550" s="11"/>
    </row>
    <row r="551" ht="13.5" customHeight="1">
      <c r="L551" s="11"/>
      <c r="M551" s="11"/>
      <c r="N551" s="11"/>
      <c r="O551" s="11"/>
      <c r="P551" s="11"/>
    </row>
    <row r="552" ht="13.5" customHeight="1">
      <c r="L552" s="11"/>
      <c r="M552" s="11"/>
      <c r="N552" s="11"/>
      <c r="O552" s="11"/>
      <c r="P552" s="11"/>
    </row>
    <row r="553" ht="13.5" customHeight="1">
      <c r="L553" s="11"/>
      <c r="M553" s="11"/>
      <c r="N553" s="11"/>
      <c r="O553" s="11"/>
      <c r="P553" s="11"/>
    </row>
    <row r="554" ht="13.5" customHeight="1">
      <c r="L554" s="11"/>
      <c r="M554" s="11"/>
      <c r="N554" s="11"/>
      <c r="O554" s="11"/>
      <c r="P554" s="11"/>
    </row>
    <row r="555" ht="13.5" customHeight="1">
      <c r="L555" s="11"/>
      <c r="M555" s="11"/>
      <c r="N555" s="11"/>
      <c r="O555" s="11"/>
      <c r="P555" s="11"/>
    </row>
    <row r="556" ht="13.5" customHeight="1">
      <c r="L556" s="11"/>
      <c r="M556" s="11"/>
      <c r="N556" s="11"/>
      <c r="O556" s="11"/>
      <c r="P556" s="11"/>
    </row>
    <row r="557" ht="13.5" customHeight="1">
      <c r="L557" s="11"/>
      <c r="M557" s="11"/>
      <c r="N557" s="11"/>
      <c r="O557" s="11"/>
      <c r="P557" s="11"/>
    </row>
    <row r="558" ht="13.5" customHeight="1">
      <c r="L558" s="11"/>
      <c r="M558" s="11"/>
      <c r="N558" s="11"/>
      <c r="O558" s="11"/>
      <c r="P558" s="11"/>
    </row>
    <row r="559" ht="13.5" customHeight="1">
      <c r="L559" s="11"/>
      <c r="M559" s="11"/>
      <c r="N559" s="11"/>
      <c r="O559" s="11"/>
      <c r="P559" s="11"/>
    </row>
    <row r="560" ht="13.5" customHeight="1">
      <c r="L560" s="11"/>
      <c r="M560" s="11"/>
      <c r="N560" s="11"/>
      <c r="O560" s="11"/>
      <c r="P560" s="11"/>
    </row>
    <row r="561" ht="13.5" customHeight="1">
      <c r="L561" s="11"/>
      <c r="M561" s="11"/>
      <c r="N561" s="11"/>
      <c r="O561" s="11"/>
      <c r="P561" s="11"/>
    </row>
    <row r="562" ht="13.5" customHeight="1">
      <c r="L562" s="11"/>
      <c r="M562" s="11"/>
      <c r="N562" s="11"/>
      <c r="O562" s="11"/>
      <c r="P562" s="11"/>
    </row>
    <row r="563" ht="13.5" customHeight="1">
      <c r="L563" s="11"/>
      <c r="M563" s="11"/>
      <c r="N563" s="11"/>
      <c r="O563" s="11"/>
      <c r="P563" s="11"/>
    </row>
    <row r="564" ht="13.5" customHeight="1">
      <c r="L564" s="11"/>
      <c r="M564" s="11"/>
      <c r="N564" s="11"/>
      <c r="O564" s="11"/>
      <c r="P564" s="11"/>
    </row>
    <row r="565" ht="13.5" customHeight="1">
      <c r="L565" s="11"/>
      <c r="M565" s="11"/>
      <c r="N565" s="11"/>
      <c r="O565" s="11"/>
      <c r="P565" s="11"/>
    </row>
    <row r="566" ht="13.5" customHeight="1">
      <c r="L566" s="11"/>
      <c r="M566" s="11"/>
      <c r="N566" s="11"/>
      <c r="O566" s="11"/>
      <c r="P566" s="11"/>
    </row>
    <row r="567" ht="13.5" customHeight="1">
      <c r="L567" s="11"/>
      <c r="M567" s="11"/>
      <c r="N567" s="11"/>
      <c r="O567" s="11"/>
      <c r="P567" s="11"/>
    </row>
    <row r="568" ht="13.5" customHeight="1">
      <c r="L568" s="11"/>
      <c r="M568" s="11"/>
      <c r="N568" s="11"/>
      <c r="O568" s="11"/>
      <c r="P568" s="11"/>
    </row>
    <row r="569" ht="13.5" customHeight="1">
      <c r="L569" s="11"/>
      <c r="M569" s="11"/>
      <c r="N569" s="11"/>
      <c r="O569" s="11"/>
      <c r="P569" s="11"/>
    </row>
    <row r="570" ht="13.5" customHeight="1">
      <c r="L570" s="11"/>
      <c r="M570" s="11"/>
      <c r="N570" s="11"/>
      <c r="O570" s="11"/>
      <c r="P570" s="11"/>
    </row>
    <row r="571" ht="13.5" customHeight="1">
      <c r="L571" s="11"/>
      <c r="M571" s="11"/>
      <c r="N571" s="11"/>
      <c r="O571" s="11"/>
      <c r="P571" s="11"/>
    </row>
    <row r="572" ht="13.5" customHeight="1">
      <c r="L572" s="11"/>
      <c r="M572" s="11"/>
      <c r="N572" s="11"/>
      <c r="O572" s="11"/>
      <c r="P572" s="11"/>
    </row>
    <row r="573" ht="13.5" customHeight="1">
      <c r="L573" s="11"/>
      <c r="M573" s="11"/>
      <c r="N573" s="11"/>
      <c r="O573" s="11"/>
      <c r="P573" s="11"/>
    </row>
    <row r="574" ht="13.5" customHeight="1">
      <c r="L574" s="11"/>
      <c r="M574" s="11"/>
      <c r="N574" s="11"/>
      <c r="O574" s="11"/>
      <c r="P574" s="11"/>
    </row>
    <row r="575" ht="13.5" customHeight="1">
      <c r="L575" s="11"/>
      <c r="M575" s="11"/>
      <c r="N575" s="11"/>
      <c r="O575" s="11"/>
      <c r="P575" s="11"/>
    </row>
    <row r="576" ht="13.5" customHeight="1">
      <c r="L576" s="11"/>
      <c r="M576" s="11"/>
      <c r="N576" s="11"/>
      <c r="O576" s="11"/>
      <c r="P576" s="11"/>
    </row>
    <row r="577" ht="13.5" customHeight="1">
      <c r="L577" s="11"/>
      <c r="M577" s="11"/>
      <c r="N577" s="11"/>
      <c r="O577" s="11"/>
      <c r="P577" s="11"/>
    </row>
    <row r="578" ht="13.5" customHeight="1">
      <c r="L578" s="11"/>
      <c r="M578" s="11"/>
      <c r="N578" s="11"/>
      <c r="O578" s="11"/>
      <c r="P578" s="11"/>
    </row>
    <row r="579" ht="13.5" customHeight="1">
      <c r="L579" s="11"/>
      <c r="M579" s="11"/>
      <c r="N579" s="11"/>
      <c r="O579" s="11"/>
      <c r="P579" s="11"/>
    </row>
    <row r="580" ht="13.5" customHeight="1">
      <c r="L580" s="11"/>
      <c r="M580" s="11"/>
      <c r="N580" s="11"/>
      <c r="O580" s="11"/>
      <c r="P580" s="11"/>
    </row>
    <row r="581" ht="13.5" customHeight="1">
      <c r="L581" s="11"/>
      <c r="M581" s="11"/>
      <c r="N581" s="11"/>
      <c r="O581" s="11"/>
      <c r="P581" s="11"/>
    </row>
    <row r="582" ht="13.5" customHeight="1">
      <c r="L582" s="11"/>
      <c r="M582" s="11"/>
      <c r="N582" s="11"/>
      <c r="O582" s="11"/>
      <c r="P582" s="11"/>
    </row>
    <row r="583" ht="13.5" customHeight="1">
      <c r="L583" s="11"/>
      <c r="M583" s="11"/>
      <c r="N583" s="11"/>
      <c r="O583" s="11"/>
      <c r="P583" s="11"/>
    </row>
    <row r="584" ht="13.5" customHeight="1">
      <c r="L584" s="11"/>
      <c r="M584" s="11"/>
      <c r="N584" s="11"/>
      <c r="O584" s="11"/>
      <c r="P584" s="11"/>
    </row>
    <row r="585" ht="13.5" customHeight="1">
      <c r="L585" s="11"/>
      <c r="M585" s="11"/>
      <c r="N585" s="11"/>
      <c r="O585" s="11"/>
      <c r="P585" s="11"/>
    </row>
    <row r="586" ht="13.5" customHeight="1">
      <c r="L586" s="11"/>
      <c r="M586" s="11"/>
      <c r="N586" s="11"/>
      <c r="O586" s="11"/>
      <c r="P586" s="11"/>
    </row>
    <row r="587" ht="13.5" customHeight="1">
      <c r="L587" s="11"/>
      <c r="M587" s="11"/>
      <c r="N587" s="11"/>
      <c r="O587" s="11"/>
      <c r="P587" s="11"/>
    </row>
    <row r="588" ht="13.5" customHeight="1">
      <c r="L588" s="11"/>
      <c r="M588" s="11"/>
      <c r="N588" s="11"/>
      <c r="O588" s="11"/>
      <c r="P588" s="11"/>
    </row>
    <row r="589" ht="13.5" customHeight="1">
      <c r="L589" s="11"/>
      <c r="M589" s="11"/>
      <c r="N589" s="11"/>
      <c r="O589" s="11"/>
      <c r="P589" s="11"/>
    </row>
    <row r="590" ht="13.5" customHeight="1">
      <c r="L590" s="11"/>
      <c r="M590" s="11"/>
      <c r="N590" s="11"/>
      <c r="O590" s="11"/>
      <c r="P590" s="11"/>
    </row>
    <row r="591" ht="13.5" customHeight="1">
      <c r="L591" s="11"/>
      <c r="M591" s="11"/>
      <c r="N591" s="11"/>
      <c r="O591" s="11"/>
      <c r="P591" s="11"/>
    </row>
    <row r="592" ht="13.5" customHeight="1">
      <c r="L592" s="11"/>
      <c r="M592" s="11"/>
      <c r="N592" s="11"/>
      <c r="O592" s="11"/>
      <c r="P592" s="11"/>
    </row>
    <row r="593" ht="13.5" customHeight="1">
      <c r="L593" s="11"/>
      <c r="M593" s="11"/>
      <c r="N593" s="11"/>
      <c r="O593" s="11"/>
      <c r="P593" s="11"/>
    </row>
    <row r="594" ht="13.5" customHeight="1">
      <c r="L594" s="11"/>
      <c r="M594" s="11"/>
      <c r="N594" s="11"/>
      <c r="O594" s="11"/>
      <c r="P594" s="11"/>
    </row>
    <row r="595" ht="13.5" customHeight="1">
      <c r="L595" s="11"/>
      <c r="M595" s="11"/>
      <c r="N595" s="11"/>
      <c r="O595" s="11"/>
      <c r="P595" s="11"/>
    </row>
    <row r="596" ht="13.5" customHeight="1">
      <c r="L596" s="11"/>
      <c r="M596" s="11"/>
      <c r="N596" s="11"/>
      <c r="O596" s="11"/>
      <c r="P596" s="11"/>
    </row>
    <row r="597" ht="13.5" customHeight="1">
      <c r="L597" s="11"/>
      <c r="M597" s="11"/>
      <c r="N597" s="11"/>
      <c r="O597" s="11"/>
      <c r="P597" s="11"/>
    </row>
    <row r="598" ht="13.5" customHeight="1">
      <c r="L598" s="11"/>
      <c r="M598" s="11"/>
      <c r="N598" s="11"/>
      <c r="O598" s="11"/>
      <c r="P598" s="11"/>
    </row>
    <row r="599" ht="13.5" customHeight="1">
      <c r="L599" s="11"/>
      <c r="M599" s="11"/>
      <c r="N599" s="11"/>
      <c r="O599" s="11"/>
      <c r="P599" s="11"/>
    </row>
    <row r="600" ht="13.5" customHeight="1">
      <c r="L600" s="11"/>
      <c r="M600" s="11"/>
      <c r="N600" s="11"/>
      <c r="O600" s="11"/>
      <c r="P600" s="11"/>
    </row>
    <row r="601" ht="13.5" customHeight="1">
      <c r="L601" s="11"/>
      <c r="M601" s="11"/>
      <c r="N601" s="11"/>
      <c r="O601" s="11"/>
      <c r="P601" s="11"/>
    </row>
    <row r="602" ht="13.5" customHeight="1">
      <c r="L602" s="11"/>
      <c r="M602" s="11"/>
      <c r="N602" s="11"/>
      <c r="O602" s="11"/>
      <c r="P602" s="11"/>
    </row>
    <row r="603" ht="13.5" customHeight="1">
      <c r="L603" s="11"/>
      <c r="M603" s="11"/>
      <c r="N603" s="11"/>
      <c r="O603" s="11"/>
      <c r="P603" s="11"/>
    </row>
    <row r="604" ht="13.5" customHeight="1">
      <c r="L604" s="11"/>
      <c r="M604" s="11"/>
      <c r="N604" s="11"/>
      <c r="O604" s="11"/>
      <c r="P604" s="11"/>
    </row>
    <row r="605" ht="13.5" customHeight="1">
      <c r="L605" s="11"/>
      <c r="M605" s="11"/>
      <c r="N605" s="11"/>
      <c r="O605" s="11"/>
      <c r="P605" s="11"/>
    </row>
    <row r="606" ht="13.5" customHeight="1">
      <c r="L606" s="11"/>
      <c r="M606" s="11"/>
      <c r="N606" s="11"/>
      <c r="O606" s="11"/>
      <c r="P606" s="11"/>
    </row>
    <row r="607" ht="13.5" customHeight="1">
      <c r="L607" s="11"/>
      <c r="M607" s="11"/>
      <c r="N607" s="11"/>
      <c r="O607" s="11"/>
      <c r="P607" s="11"/>
    </row>
    <row r="608" ht="13.5" customHeight="1">
      <c r="L608" s="11"/>
      <c r="M608" s="11"/>
      <c r="N608" s="11"/>
      <c r="O608" s="11"/>
      <c r="P608" s="11"/>
    </row>
    <row r="609" ht="13.5" customHeight="1">
      <c r="L609" s="11"/>
      <c r="M609" s="11"/>
      <c r="N609" s="11"/>
      <c r="O609" s="11"/>
      <c r="P609" s="11"/>
    </row>
    <row r="610" ht="13.5" customHeight="1">
      <c r="L610" s="11"/>
      <c r="M610" s="11"/>
      <c r="N610" s="11"/>
      <c r="O610" s="11"/>
      <c r="P610" s="11"/>
    </row>
    <row r="611" ht="13.5" customHeight="1">
      <c r="L611" s="11"/>
      <c r="M611" s="11"/>
      <c r="N611" s="11"/>
      <c r="O611" s="11"/>
      <c r="P611" s="11"/>
    </row>
    <row r="612" ht="13.5" customHeight="1">
      <c r="L612" s="11"/>
      <c r="M612" s="11"/>
      <c r="N612" s="11"/>
      <c r="O612" s="11"/>
      <c r="P612" s="11"/>
    </row>
    <row r="613" ht="13.5" customHeight="1">
      <c r="L613" s="11"/>
      <c r="M613" s="11"/>
      <c r="N613" s="11"/>
      <c r="O613" s="11"/>
      <c r="P613" s="11"/>
    </row>
    <row r="614" ht="13.5" customHeight="1">
      <c r="L614" s="11"/>
      <c r="M614" s="11"/>
      <c r="N614" s="11"/>
      <c r="O614" s="11"/>
      <c r="P614" s="11"/>
    </row>
    <row r="615" ht="13.5" customHeight="1">
      <c r="L615" s="11"/>
      <c r="M615" s="11"/>
      <c r="N615" s="11"/>
      <c r="O615" s="11"/>
      <c r="P615" s="11"/>
    </row>
    <row r="616" ht="13.5" customHeight="1">
      <c r="L616" s="11"/>
      <c r="M616" s="11"/>
      <c r="N616" s="11"/>
      <c r="O616" s="11"/>
      <c r="P616" s="11"/>
    </row>
    <row r="617" ht="13.5" customHeight="1">
      <c r="L617" s="11"/>
      <c r="M617" s="11"/>
      <c r="N617" s="11"/>
      <c r="O617" s="11"/>
      <c r="P617" s="11"/>
    </row>
    <row r="618" ht="13.5" customHeight="1">
      <c r="L618" s="11"/>
      <c r="M618" s="11"/>
      <c r="N618" s="11"/>
      <c r="O618" s="11"/>
      <c r="P618" s="11"/>
    </row>
    <row r="619" ht="13.5" customHeight="1">
      <c r="L619" s="11"/>
      <c r="M619" s="11"/>
      <c r="N619" s="11"/>
      <c r="O619" s="11"/>
      <c r="P619" s="11"/>
    </row>
    <row r="620" ht="13.5" customHeight="1">
      <c r="L620" s="11"/>
      <c r="M620" s="11"/>
      <c r="N620" s="11"/>
      <c r="O620" s="11"/>
      <c r="P620" s="11"/>
    </row>
    <row r="621" ht="13.5" customHeight="1">
      <c r="L621" s="11"/>
      <c r="M621" s="11"/>
      <c r="N621" s="11"/>
      <c r="O621" s="11"/>
      <c r="P621" s="11"/>
    </row>
    <row r="622" ht="13.5" customHeight="1">
      <c r="L622" s="11"/>
      <c r="M622" s="11"/>
      <c r="N622" s="11"/>
      <c r="O622" s="11"/>
      <c r="P622" s="11"/>
    </row>
    <row r="623" ht="13.5" customHeight="1">
      <c r="L623" s="11"/>
      <c r="M623" s="11"/>
      <c r="N623" s="11"/>
      <c r="O623" s="11"/>
      <c r="P623" s="11"/>
    </row>
    <row r="624" ht="13.5" customHeight="1">
      <c r="L624" s="11"/>
      <c r="M624" s="11"/>
      <c r="N624" s="11"/>
      <c r="O624" s="11"/>
      <c r="P624" s="11"/>
    </row>
    <row r="625" ht="13.5" customHeight="1">
      <c r="L625" s="11"/>
      <c r="M625" s="11"/>
      <c r="N625" s="11"/>
      <c r="O625" s="11"/>
      <c r="P625" s="11"/>
    </row>
    <row r="626" ht="13.5" customHeight="1">
      <c r="L626" s="11"/>
      <c r="M626" s="11"/>
      <c r="N626" s="11"/>
      <c r="O626" s="11"/>
      <c r="P626" s="11"/>
    </row>
    <row r="627" ht="13.5" customHeight="1">
      <c r="L627" s="11"/>
      <c r="M627" s="11"/>
      <c r="N627" s="11"/>
      <c r="O627" s="11"/>
      <c r="P627" s="11"/>
    </row>
    <row r="628" ht="13.5" customHeight="1">
      <c r="L628" s="11"/>
      <c r="M628" s="11"/>
      <c r="N628" s="11"/>
      <c r="O628" s="11"/>
      <c r="P628" s="11"/>
    </row>
    <row r="629" ht="13.5" customHeight="1">
      <c r="L629" s="11"/>
      <c r="M629" s="11"/>
      <c r="N629" s="11"/>
      <c r="O629" s="11"/>
      <c r="P629" s="11"/>
    </row>
    <row r="630" ht="13.5" customHeight="1">
      <c r="L630" s="11"/>
      <c r="M630" s="11"/>
      <c r="N630" s="11"/>
      <c r="O630" s="11"/>
      <c r="P630" s="11"/>
    </row>
    <row r="631" ht="13.5" customHeight="1">
      <c r="L631" s="11"/>
      <c r="M631" s="11"/>
      <c r="N631" s="11"/>
      <c r="O631" s="11"/>
      <c r="P631" s="11"/>
    </row>
    <row r="632" ht="13.5" customHeight="1">
      <c r="L632" s="11"/>
      <c r="M632" s="11"/>
      <c r="N632" s="11"/>
      <c r="O632" s="11"/>
      <c r="P632" s="11"/>
    </row>
    <row r="633" ht="13.5" customHeight="1">
      <c r="L633" s="11"/>
      <c r="M633" s="11"/>
      <c r="N633" s="11"/>
      <c r="O633" s="11"/>
      <c r="P633" s="11"/>
    </row>
    <row r="634" ht="13.5" customHeight="1">
      <c r="L634" s="11"/>
      <c r="M634" s="11"/>
      <c r="N634" s="11"/>
      <c r="O634" s="11"/>
      <c r="P634" s="11"/>
    </row>
    <row r="635" ht="13.5" customHeight="1">
      <c r="L635" s="11"/>
      <c r="M635" s="11"/>
      <c r="N635" s="11"/>
      <c r="O635" s="11"/>
      <c r="P635" s="11"/>
    </row>
    <row r="636" ht="13.5" customHeight="1">
      <c r="L636" s="11"/>
      <c r="M636" s="11"/>
      <c r="N636" s="11"/>
      <c r="O636" s="11"/>
      <c r="P636" s="11"/>
    </row>
    <row r="637" ht="13.5" customHeight="1">
      <c r="L637" s="11"/>
      <c r="M637" s="11"/>
      <c r="N637" s="11"/>
      <c r="O637" s="11"/>
      <c r="P637" s="11"/>
    </row>
    <row r="638" ht="13.5" customHeight="1">
      <c r="L638" s="11"/>
      <c r="M638" s="11"/>
      <c r="N638" s="11"/>
      <c r="O638" s="11"/>
      <c r="P638" s="11"/>
    </row>
    <row r="639" ht="13.5" customHeight="1">
      <c r="L639" s="11"/>
      <c r="M639" s="11"/>
      <c r="N639" s="11"/>
      <c r="O639" s="11"/>
      <c r="P639" s="11"/>
    </row>
    <row r="640" ht="13.5" customHeight="1">
      <c r="L640" s="11"/>
      <c r="M640" s="11"/>
      <c r="N640" s="11"/>
      <c r="O640" s="11"/>
      <c r="P640" s="11"/>
    </row>
    <row r="641" ht="13.5" customHeight="1">
      <c r="L641" s="11"/>
      <c r="M641" s="11"/>
      <c r="N641" s="11"/>
      <c r="O641" s="11"/>
      <c r="P641" s="11"/>
    </row>
    <row r="642" ht="13.5" customHeight="1">
      <c r="L642" s="11"/>
      <c r="M642" s="11"/>
      <c r="N642" s="11"/>
      <c r="O642" s="11"/>
      <c r="P642" s="11"/>
    </row>
    <row r="643" ht="13.5" customHeight="1">
      <c r="L643" s="11"/>
      <c r="M643" s="11"/>
      <c r="N643" s="11"/>
      <c r="O643" s="11"/>
      <c r="P643" s="11"/>
    </row>
    <row r="644" ht="13.5" customHeight="1">
      <c r="L644" s="11"/>
      <c r="M644" s="11"/>
      <c r="N644" s="11"/>
      <c r="O644" s="11"/>
      <c r="P644" s="11"/>
    </row>
    <row r="645" ht="13.5" customHeight="1">
      <c r="L645" s="11"/>
      <c r="M645" s="11"/>
      <c r="N645" s="11"/>
      <c r="O645" s="11"/>
      <c r="P645" s="11"/>
    </row>
    <row r="646" ht="13.5" customHeight="1">
      <c r="L646" s="11"/>
      <c r="M646" s="11"/>
      <c r="N646" s="11"/>
      <c r="O646" s="11"/>
      <c r="P646" s="11"/>
    </row>
    <row r="647" ht="13.5" customHeight="1">
      <c r="L647" s="11"/>
      <c r="M647" s="11"/>
      <c r="N647" s="11"/>
      <c r="O647" s="11"/>
      <c r="P647" s="11"/>
    </row>
    <row r="648" ht="13.5" customHeight="1">
      <c r="L648" s="11"/>
      <c r="M648" s="11"/>
      <c r="N648" s="11"/>
      <c r="O648" s="11"/>
      <c r="P648" s="11"/>
    </row>
    <row r="649" ht="13.5" customHeight="1">
      <c r="L649" s="11"/>
      <c r="M649" s="11"/>
      <c r="N649" s="11"/>
      <c r="O649" s="11"/>
      <c r="P649" s="11"/>
    </row>
    <row r="650" ht="13.5" customHeight="1">
      <c r="L650" s="11"/>
      <c r="M650" s="11"/>
      <c r="N650" s="11"/>
      <c r="O650" s="11"/>
      <c r="P650" s="11"/>
    </row>
    <row r="651" ht="13.5" customHeight="1">
      <c r="L651" s="11"/>
      <c r="M651" s="11"/>
      <c r="N651" s="11"/>
      <c r="O651" s="11"/>
      <c r="P651" s="11"/>
    </row>
    <row r="652" ht="13.5" customHeight="1">
      <c r="L652" s="11"/>
      <c r="M652" s="11"/>
      <c r="N652" s="11"/>
      <c r="O652" s="11"/>
      <c r="P652" s="11"/>
    </row>
    <row r="653" ht="13.5" customHeight="1">
      <c r="L653" s="11"/>
      <c r="M653" s="11"/>
      <c r="N653" s="11"/>
      <c r="O653" s="11"/>
      <c r="P653" s="11"/>
    </row>
    <row r="654" ht="13.5" customHeight="1">
      <c r="L654" s="11"/>
      <c r="M654" s="11"/>
      <c r="N654" s="11"/>
      <c r="O654" s="11"/>
      <c r="P654" s="11"/>
    </row>
    <row r="655" ht="13.5" customHeight="1">
      <c r="L655" s="11"/>
      <c r="M655" s="11"/>
      <c r="N655" s="11"/>
      <c r="O655" s="11"/>
      <c r="P655" s="11"/>
    </row>
    <row r="656" ht="13.5" customHeight="1">
      <c r="L656" s="11"/>
      <c r="M656" s="11"/>
      <c r="N656" s="11"/>
      <c r="O656" s="11"/>
      <c r="P656" s="11"/>
    </row>
    <row r="657" ht="13.5" customHeight="1">
      <c r="L657" s="11"/>
      <c r="M657" s="11"/>
      <c r="N657" s="11"/>
      <c r="O657" s="11"/>
      <c r="P657" s="11"/>
    </row>
    <row r="658" ht="13.5" customHeight="1">
      <c r="L658" s="11"/>
      <c r="M658" s="11"/>
      <c r="N658" s="11"/>
      <c r="O658" s="11"/>
      <c r="P658" s="11"/>
    </row>
    <row r="659" ht="13.5" customHeight="1">
      <c r="L659" s="11"/>
      <c r="M659" s="11"/>
      <c r="N659" s="11"/>
      <c r="O659" s="11"/>
      <c r="P659" s="11"/>
    </row>
    <row r="660" ht="13.5" customHeight="1">
      <c r="L660" s="11"/>
      <c r="M660" s="11"/>
      <c r="N660" s="11"/>
      <c r="O660" s="11"/>
      <c r="P660" s="11"/>
    </row>
    <row r="661" ht="13.5" customHeight="1">
      <c r="L661" s="11"/>
      <c r="M661" s="11"/>
      <c r="N661" s="11"/>
      <c r="O661" s="11"/>
      <c r="P661" s="11"/>
    </row>
    <row r="662" ht="13.5" customHeight="1">
      <c r="L662" s="11"/>
      <c r="M662" s="11"/>
      <c r="N662" s="11"/>
      <c r="O662" s="11"/>
      <c r="P662" s="11"/>
    </row>
    <row r="663" ht="13.5" customHeight="1">
      <c r="L663" s="11"/>
      <c r="M663" s="11"/>
      <c r="N663" s="11"/>
      <c r="O663" s="11"/>
      <c r="P663" s="11"/>
    </row>
    <row r="664" ht="13.5" customHeight="1">
      <c r="L664" s="11"/>
      <c r="M664" s="11"/>
      <c r="N664" s="11"/>
      <c r="O664" s="11"/>
      <c r="P664" s="11"/>
    </row>
    <row r="665" ht="13.5" customHeight="1">
      <c r="L665" s="11"/>
      <c r="M665" s="11"/>
      <c r="N665" s="11"/>
      <c r="O665" s="11"/>
      <c r="P665" s="11"/>
    </row>
    <row r="666" ht="13.5" customHeight="1">
      <c r="L666" s="11"/>
      <c r="M666" s="11"/>
      <c r="N666" s="11"/>
      <c r="O666" s="11"/>
      <c r="P666" s="11"/>
    </row>
    <row r="667" ht="13.5" customHeight="1">
      <c r="L667" s="11"/>
      <c r="M667" s="11"/>
      <c r="N667" s="11"/>
      <c r="O667" s="11"/>
      <c r="P667" s="11"/>
    </row>
    <row r="668" ht="13.5" customHeight="1">
      <c r="L668" s="11"/>
      <c r="M668" s="11"/>
      <c r="N668" s="11"/>
      <c r="O668" s="11"/>
      <c r="P668" s="11"/>
    </row>
    <row r="669" ht="13.5" customHeight="1">
      <c r="L669" s="11"/>
      <c r="M669" s="11"/>
      <c r="N669" s="11"/>
      <c r="O669" s="11"/>
      <c r="P669" s="11"/>
    </row>
    <row r="670" ht="13.5" customHeight="1">
      <c r="L670" s="11"/>
      <c r="M670" s="11"/>
      <c r="N670" s="11"/>
      <c r="O670" s="11"/>
      <c r="P670" s="11"/>
    </row>
    <row r="671" ht="13.5" customHeight="1">
      <c r="L671" s="11"/>
      <c r="M671" s="11"/>
      <c r="N671" s="11"/>
      <c r="O671" s="11"/>
      <c r="P671" s="11"/>
    </row>
    <row r="672" ht="13.5" customHeight="1">
      <c r="L672" s="11"/>
      <c r="M672" s="11"/>
      <c r="N672" s="11"/>
      <c r="O672" s="11"/>
      <c r="P672" s="11"/>
    </row>
    <row r="673" ht="13.5" customHeight="1">
      <c r="L673" s="11"/>
      <c r="M673" s="11"/>
      <c r="N673" s="11"/>
      <c r="O673" s="11"/>
      <c r="P673" s="11"/>
    </row>
    <row r="674" ht="13.5" customHeight="1">
      <c r="L674" s="11"/>
      <c r="M674" s="11"/>
      <c r="N674" s="11"/>
      <c r="O674" s="11"/>
      <c r="P674" s="11"/>
    </row>
    <row r="675" ht="13.5" customHeight="1">
      <c r="L675" s="11"/>
      <c r="M675" s="11"/>
      <c r="N675" s="11"/>
      <c r="O675" s="11"/>
      <c r="P675" s="11"/>
    </row>
    <row r="676" ht="13.5" customHeight="1">
      <c r="L676" s="11"/>
      <c r="M676" s="11"/>
      <c r="N676" s="11"/>
      <c r="O676" s="11"/>
      <c r="P676" s="11"/>
    </row>
    <row r="677" ht="13.5" customHeight="1">
      <c r="L677" s="11"/>
      <c r="M677" s="11"/>
      <c r="N677" s="11"/>
      <c r="O677" s="11"/>
      <c r="P677" s="11"/>
    </row>
    <row r="678" ht="13.5" customHeight="1">
      <c r="L678" s="11"/>
      <c r="M678" s="11"/>
      <c r="N678" s="11"/>
      <c r="O678" s="11"/>
      <c r="P678" s="11"/>
    </row>
    <row r="679" ht="13.5" customHeight="1">
      <c r="L679" s="11"/>
      <c r="M679" s="11"/>
      <c r="N679" s="11"/>
      <c r="O679" s="11"/>
      <c r="P679" s="11"/>
    </row>
    <row r="680" ht="13.5" customHeight="1">
      <c r="L680" s="11"/>
      <c r="M680" s="11"/>
      <c r="N680" s="11"/>
      <c r="O680" s="11"/>
      <c r="P680" s="11"/>
    </row>
    <row r="681" ht="13.5" customHeight="1">
      <c r="L681" s="11"/>
      <c r="M681" s="11"/>
      <c r="N681" s="11"/>
      <c r="O681" s="11"/>
      <c r="P681" s="11"/>
    </row>
    <row r="682" ht="13.5" customHeight="1">
      <c r="L682" s="11"/>
      <c r="M682" s="11"/>
      <c r="N682" s="11"/>
      <c r="O682" s="11"/>
      <c r="P682" s="11"/>
    </row>
    <row r="683" ht="13.5" customHeight="1">
      <c r="L683" s="11"/>
      <c r="M683" s="11"/>
      <c r="N683" s="11"/>
      <c r="O683" s="11"/>
      <c r="P683" s="11"/>
    </row>
    <row r="684" ht="13.5" customHeight="1">
      <c r="L684" s="11"/>
      <c r="M684" s="11"/>
      <c r="N684" s="11"/>
      <c r="O684" s="11"/>
      <c r="P684" s="11"/>
    </row>
    <row r="685" ht="13.5" customHeight="1">
      <c r="L685" s="11"/>
      <c r="M685" s="11"/>
      <c r="N685" s="11"/>
      <c r="O685" s="11"/>
      <c r="P685" s="11"/>
    </row>
    <row r="686" ht="13.5" customHeight="1">
      <c r="L686" s="11"/>
      <c r="M686" s="11"/>
      <c r="N686" s="11"/>
      <c r="O686" s="11"/>
      <c r="P686" s="11"/>
    </row>
    <row r="687" ht="13.5" customHeight="1">
      <c r="L687" s="11"/>
      <c r="M687" s="11"/>
      <c r="N687" s="11"/>
      <c r="O687" s="11"/>
      <c r="P687" s="11"/>
    </row>
    <row r="688" ht="13.5" customHeight="1">
      <c r="L688" s="11"/>
      <c r="M688" s="11"/>
      <c r="N688" s="11"/>
      <c r="O688" s="11"/>
      <c r="P688" s="11"/>
    </row>
    <row r="689" ht="13.5" customHeight="1">
      <c r="L689" s="11"/>
      <c r="M689" s="11"/>
      <c r="N689" s="11"/>
      <c r="O689" s="11"/>
      <c r="P689" s="11"/>
    </row>
    <row r="690" ht="13.5" customHeight="1">
      <c r="L690" s="11"/>
      <c r="M690" s="11"/>
      <c r="N690" s="11"/>
      <c r="O690" s="11"/>
      <c r="P690" s="11"/>
    </row>
    <row r="691" ht="13.5" customHeight="1">
      <c r="L691" s="11"/>
      <c r="M691" s="11"/>
      <c r="N691" s="11"/>
      <c r="O691" s="11"/>
      <c r="P691" s="11"/>
    </row>
    <row r="692" ht="13.5" customHeight="1">
      <c r="L692" s="11"/>
      <c r="M692" s="11"/>
      <c r="N692" s="11"/>
      <c r="O692" s="11"/>
      <c r="P692" s="11"/>
    </row>
    <row r="693" ht="13.5" customHeight="1">
      <c r="L693" s="11"/>
      <c r="M693" s="11"/>
      <c r="N693" s="11"/>
      <c r="O693" s="11"/>
      <c r="P693" s="11"/>
    </row>
    <row r="694" ht="13.5" customHeight="1">
      <c r="L694" s="11"/>
      <c r="M694" s="11"/>
      <c r="N694" s="11"/>
      <c r="O694" s="11"/>
      <c r="P694" s="11"/>
    </row>
    <row r="695" ht="13.5" customHeight="1">
      <c r="L695" s="11"/>
      <c r="M695" s="11"/>
      <c r="N695" s="11"/>
      <c r="O695" s="11"/>
      <c r="P695" s="11"/>
    </row>
    <row r="696" ht="13.5" customHeight="1">
      <c r="L696" s="11"/>
      <c r="M696" s="11"/>
      <c r="N696" s="11"/>
      <c r="O696" s="11"/>
      <c r="P696" s="11"/>
    </row>
    <row r="697" ht="13.5" customHeight="1">
      <c r="L697" s="11"/>
      <c r="M697" s="11"/>
      <c r="N697" s="11"/>
      <c r="O697" s="11"/>
      <c r="P697" s="11"/>
    </row>
    <row r="698" ht="13.5" customHeight="1">
      <c r="L698" s="11"/>
      <c r="M698" s="11"/>
      <c r="N698" s="11"/>
      <c r="O698" s="11"/>
      <c r="P698" s="11"/>
    </row>
    <row r="699" ht="13.5" customHeight="1">
      <c r="L699" s="11"/>
      <c r="M699" s="11"/>
      <c r="N699" s="11"/>
      <c r="O699" s="11"/>
      <c r="P699" s="11"/>
    </row>
    <row r="700" ht="13.5" customHeight="1">
      <c r="L700" s="11"/>
      <c r="M700" s="11"/>
      <c r="N700" s="11"/>
      <c r="O700" s="11"/>
      <c r="P700" s="11"/>
    </row>
    <row r="701" ht="13.5" customHeight="1">
      <c r="L701" s="11"/>
      <c r="M701" s="11"/>
      <c r="N701" s="11"/>
      <c r="O701" s="11"/>
      <c r="P701" s="11"/>
    </row>
    <row r="702" ht="13.5" customHeight="1">
      <c r="L702" s="11"/>
      <c r="M702" s="11"/>
      <c r="N702" s="11"/>
      <c r="O702" s="11"/>
      <c r="P702" s="11"/>
    </row>
    <row r="703" ht="13.5" customHeight="1">
      <c r="L703" s="11"/>
      <c r="M703" s="11"/>
      <c r="N703" s="11"/>
      <c r="O703" s="11"/>
      <c r="P703" s="11"/>
    </row>
    <row r="704" ht="13.5" customHeight="1">
      <c r="L704" s="11"/>
      <c r="M704" s="11"/>
      <c r="N704" s="11"/>
      <c r="O704" s="11"/>
      <c r="P704" s="11"/>
    </row>
    <row r="705" ht="13.5" customHeight="1">
      <c r="L705" s="11"/>
      <c r="M705" s="11"/>
      <c r="N705" s="11"/>
      <c r="O705" s="11"/>
      <c r="P705" s="11"/>
    </row>
    <row r="706" ht="13.5" customHeight="1">
      <c r="L706" s="11"/>
      <c r="M706" s="11"/>
      <c r="N706" s="11"/>
      <c r="O706" s="11"/>
      <c r="P706" s="11"/>
    </row>
    <row r="707" ht="13.5" customHeight="1">
      <c r="L707" s="11"/>
      <c r="M707" s="11"/>
      <c r="N707" s="11"/>
      <c r="O707" s="11"/>
      <c r="P707" s="11"/>
    </row>
    <row r="708" ht="13.5" customHeight="1">
      <c r="L708" s="11"/>
      <c r="M708" s="11"/>
      <c r="N708" s="11"/>
      <c r="O708" s="11"/>
      <c r="P708" s="11"/>
    </row>
    <row r="709" ht="13.5" customHeight="1">
      <c r="L709" s="11"/>
      <c r="M709" s="11"/>
      <c r="N709" s="11"/>
      <c r="O709" s="11"/>
      <c r="P709" s="11"/>
    </row>
    <row r="710" ht="13.5" customHeight="1">
      <c r="L710" s="11"/>
      <c r="M710" s="11"/>
      <c r="N710" s="11"/>
      <c r="O710" s="11"/>
      <c r="P710" s="11"/>
    </row>
    <row r="711" ht="13.5" customHeight="1">
      <c r="L711" s="11"/>
      <c r="M711" s="11"/>
      <c r="N711" s="11"/>
      <c r="O711" s="11"/>
      <c r="P711" s="11"/>
    </row>
    <row r="712" ht="13.5" customHeight="1">
      <c r="L712" s="11"/>
      <c r="M712" s="11"/>
      <c r="N712" s="11"/>
      <c r="O712" s="11"/>
      <c r="P712" s="11"/>
    </row>
    <row r="713" ht="13.5" customHeight="1">
      <c r="L713" s="11"/>
      <c r="M713" s="11"/>
      <c r="N713" s="11"/>
      <c r="O713" s="11"/>
      <c r="P713" s="11"/>
    </row>
    <row r="714" ht="13.5" customHeight="1">
      <c r="L714" s="11"/>
      <c r="M714" s="11"/>
      <c r="N714" s="11"/>
      <c r="O714" s="11"/>
      <c r="P714" s="11"/>
    </row>
    <row r="715" ht="13.5" customHeight="1">
      <c r="L715" s="11"/>
      <c r="M715" s="11"/>
      <c r="N715" s="11"/>
      <c r="O715" s="11"/>
      <c r="P715" s="11"/>
    </row>
    <row r="716" ht="13.5" customHeight="1">
      <c r="L716" s="11"/>
      <c r="M716" s="11"/>
      <c r="N716" s="11"/>
      <c r="O716" s="11"/>
      <c r="P716" s="11"/>
    </row>
    <row r="717" ht="13.5" customHeight="1">
      <c r="L717" s="11"/>
      <c r="M717" s="11"/>
      <c r="N717" s="11"/>
      <c r="O717" s="11"/>
      <c r="P717" s="11"/>
    </row>
    <row r="718" ht="13.5" customHeight="1">
      <c r="L718" s="11"/>
      <c r="M718" s="11"/>
      <c r="N718" s="11"/>
      <c r="O718" s="11"/>
      <c r="P718" s="11"/>
    </row>
    <row r="719" ht="13.5" customHeight="1">
      <c r="L719" s="11"/>
      <c r="M719" s="11"/>
      <c r="N719" s="11"/>
      <c r="O719" s="11"/>
      <c r="P719" s="11"/>
    </row>
    <row r="720" ht="13.5" customHeight="1">
      <c r="L720" s="11"/>
      <c r="M720" s="11"/>
      <c r="N720" s="11"/>
      <c r="O720" s="11"/>
      <c r="P720" s="11"/>
    </row>
    <row r="721" ht="13.5" customHeight="1">
      <c r="L721" s="11"/>
      <c r="M721" s="11"/>
      <c r="N721" s="11"/>
      <c r="O721" s="11"/>
      <c r="P721" s="11"/>
    </row>
    <row r="722" ht="13.5" customHeight="1">
      <c r="L722" s="11"/>
      <c r="M722" s="11"/>
      <c r="N722" s="11"/>
      <c r="O722" s="11"/>
      <c r="P722" s="11"/>
    </row>
    <row r="723" ht="13.5" customHeight="1">
      <c r="L723" s="11"/>
      <c r="M723" s="11"/>
      <c r="N723" s="11"/>
      <c r="O723" s="11"/>
      <c r="P723" s="11"/>
    </row>
    <row r="724" ht="13.5" customHeight="1">
      <c r="L724" s="11"/>
      <c r="M724" s="11"/>
      <c r="N724" s="11"/>
      <c r="O724" s="11"/>
      <c r="P724" s="11"/>
    </row>
    <row r="725" ht="13.5" customHeight="1">
      <c r="L725" s="11"/>
      <c r="M725" s="11"/>
      <c r="N725" s="11"/>
      <c r="O725" s="11"/>
      <c r="P725" s="11"/>
    </row>
    <row r="726" ht="13.5" customHeight="1">
      <c r="L726" s="11"/>
      <c r="M726" s="11"/>
      <c r="N726" s="11"/>
      <c r="O726" s="11"/>
      <c r="P726" s="11"/>
    </row>
    <row r="727" ht="13.5" customHeight="1">
      <c r="L727" s="11"/>
      <c r="M727" s="11"/>
      <c r="N727" s="11"/>
      <c r="O727" s="11"/>
      <c r="P727" s="11"/>
    </row>
    <row r="728" ht="13.5" customHeight="1">
      <c r="L728" s="11"/>
      <c r="M728" s="11"/>
      <c r="N728" s="11"/>
      <c r="O728" s="11"/>
      <c r="P728" s="11"/>
    </row>
    <row r="729" ht="13.5" customHeight="1">
      <c r="L729" s="11"/>
      <c r="M729" s="11"/>
      <c r="N729" s="11"/>
      <c r="O729" s="11"/>
      <c r="P729" s="11"/>
    </row>
    <row r="730" ht="13.5" customHeight="1">
      <c r="L730" s="11"/>
      <c r="M730" s="11"/>
      <c r="N730" s="11"/>
      <c r="O730" s="11"/>
      <c r="P730" s="11"/>
    </row>
    <row r="731" ht="13.5" customHeight="1">
      <c r="L731" s="11"/>
      <c r="M731" s="11"/>
      <c r="N731" s="11"/>
      <c r="O731" s="11"/>
      <c r="P731" s="11"/>
    </row>
    <row r="732" ht="13.5" customHeight="1">
      <c r="L732" s="11"/>
      <c r="M732" s="11"/>
      <c r="N732" s="11"/>
      <c r="O732" s="11"/>
      <c r="P732" s="11"/>
    </row>
    <row r="733" ht="13.5" customHeight="1">
      <c r="L733" s="11"/>
      <c r="M733" s="11"/>
      <c r="N733" s="11"/>
      <c r="O733" s="11"/>
      <c r="P733" s="11"/>
    </row>
    <row r="734" ht="13.5" customHeight="1">
      <c r="L734" s="11"/>
      <c r="M734" s="11"/>
      <c r="N734" s="11"/>
      <c r="O734" s="11"/>
      <c r="P734" s="11"/>
    </row>
    <row r="735" ht="13.5" customHeight="1">
      <c r="L735" s="11"/>
      <c r="M735" s="11"/>
      <c r="N735" s="11"/>
      <c r="O735" s="11"/>
      <c r="P735" s="11"/>
    </row>
    <row r="736" ht="13.5" customHeight="1">
      <c r="L736" s="11"/>
      <c r="M736" s="11"/>
      <c r="N736" s="11"/>
      <c r="O736" s="11"/>
      <c r="P736" s="11"/>
    </row>
    <row r="737" ht="13.5" customHeight="1">
      <c r="L737" s="11"/>
      <c r="M737" s="11"/>
      <c r="N737" s="11"/>
      <c r="O737" s="11"/>
      <c r="P737" s="11"/>
    </row>
    <row r="738" ht="13.5" customHeight="1">
      <c r="L738" s="11"/>
      <c r="M738" s="11"/>
      <c r="N738" s="11"/>
      <c r="O738" s="11"/>
      <c r="P738" s="11"/>
    </row>
    <row r="739" ht="13.5" customHeight="1">
      <c r="L739" s="11"/>
      <c r="M739" s="11"/>
      <c r="N739" s="11"/>
      <c r="O739" s="11"/>
      <c r="P739" s="11"/>
    </row>
    <row r="740" ht="13.5" customHeight="1">
      <c r="L740" s="11"/>
      <c r="M740" s="11"/>
      <c r="N740" s="11"/>
      <c r="O740" s="11"/>
      <c r="P740" s="11"/>
    </row>
    <row r="741" ht="13.5" customHeight="1">
      <c r="L741" s="11"/>
      <c r="M741" s="11"/>
      <c r="N741" s="11"/>
      <c r="O741" s="11"/>
      <c r="P741" s="11"/>
    </row>
    <row r="742" ht="13.5" customHeight="1">
      <c r="L742" s="11"/>
      <c r="M742" s="11"/>
      <c r="N742" s="11"/>
      <c r="O742" s="11"/>
      <c r="P742" s="11"/>
    </row>
    <row r="743" ht="13.5" customHeight="1">
      <c r="L743" s="11"/>
      <c r="M743" s="11"/>
      <c r="N743" s="11"/>
      <c r="O743" s="11"/>
      <c r="P743" s="11"/>
    </row>
    <row r="744" ht="13.5" customHeight="1">
      <c r="L744" s="11"/>
      <c r="M744" s="11"/>
      <c r="N744" s="11"/>
      <c r="O744" s="11"/>
      <c r="P744" s="11"/>
    </row>
    <row r="745" ht="13.5" customHeight="1">
      <c r="L745" s="11"/>
      <c r="M745" s="11"/>
      <c r="N745" s="11"/>
      <c r="O745" s="11"/>
      <c r="P745" s="11"/>
    </row>
    <row r="746" ht="13.5" customHeight="1">
      <c r="L746" s="11"/>
      <c r="M746" s="11"/>
      <c r="N746" s="11"/>
      <c r="O746" s="11"/>
      <c r="P746" s="11"/>
    </row>
    <row r="747" ht="13.5" customHeight="1">
      <c r="L747" s="11"/>
      <c r="M747" s="11"/>
      <c r="N747" s="11"/>
      <c r="O747" s="11"/>
      <c r="P747" s="11"/>
    </row>
    <row r="748" ht="13.5" customHeight="1">
      <c r="L748" s="11"/>
      <c r="M748" s="11"/>
      <c r="N748" s="11"/>
      <c r="O748" s="11"/>
      <c r="P748" s="11"/>
    </row>
    <row r="749" ht="13.5" customHeight="1">
      <c r="L749" s="11"/>
      <c r="M749" s="11"/>
      <c r="N749" s="11"/>
      <c r="O749" s="11"/>
      <c r="P749" s="11"/>
    </row>
    <row r="750" ht="13.5" customHeight="1">
      <c r="L750" s="11"/>
      <c r="M750" s="11"/>
      <c r="N750" s="11"/>
      <c r="O750" s="11"/>
      <c r="P750" s="11"/>
    </row>
    <row r="751" ht="13.5" customHeight="1">
      <c r="L751" s="11"/>
      <c r="M751" s="11"/>
      <c r="N751" s="11"/>
      <c r="O751" s="11"/>
      <c r="P751" s="11"/>
    </row>
    <row r="752" ht="13.5" customHeight="1">
      <c r="L752" s="11"/>
      <c r="M752" s="11"/>
      <c r="N752" s="11"/>
      <c r="O752" s="11"/>
      <c r="P752" s="11"/>
    </row>
    <row r="753" ht="13.5" customHeight="1">
      <c r="L753" s="11"/>
      <c r="M753" s="11"/>
      <c r="N753" s="11"/>
      <c r="O753" s="11"/>
      <c r="P753" s="11"/>
    </row>
    <row r="754" ht="13.5" customHeight="1">
      <c r="L754" s="11"/>
      <c r="M754" s="11"/>
      <c r="N754" s="11"/>
      <c r="O754" s="11"/>
      <c r="P754" s="11"/>
    </row>
    <row r="755" ht="13.5" customHeight="1">
      <c r="L755" s="11"/>
      <c r="M755" s="11"/>
      <c r="N755" s="11"/>
      <c r="O755" s="11"/>
      <c r="P755" s="11"/>
    </row>
    <row r="756" ht="13.5" customHeight="1">
      <c r="L756" s="11"/>
      <c r="M756" s="11"/>
      <c r="N756" s="11"/>
      <c r="O756" s="11"/>
      <c r="P756" s="11"/>
    </row>
    <row r="757" ht="13.5" customHeight="1">
      <c r="L757" s="11"/>
      <c r="M757" s="11"/>
      <c r="N757" s="11"/>
      <c r="O757" s="11"/>
      <c r="P757" s="11"/>
    </row>
    <row r="758" ht="13.5" customHeight="1">
      <c r="L758" s="11"/>
      <c r="M758" s="11"/>
      <c r="N758" s="11"/>
      <c r="O758" s="11"/>
      <c r="P758" s="11"/>
    </row>
    <row r="759" ht="13.5" customHeight="1">
      <c r="L759" s="11"/>
      <c r="M759" s="11"/>
      <c r="N759" s="11"/>
      <c r="O759" s="11"/>
      <c r="P759" s="11"/>
    </row>
    <row r="760" ht="13.5" customHeight="1">
      <c r="L760" s="11"/>
      <c r="M760" s="11"/>
      <c r="N760" s="11"/>
      <c r="O760" s="11"/>
      <c r="P760" s="11"/>
    </row>
    <row r="761" ht="13.5" customHeight="1">
      <c r="L761" s="11"/>
      <c r="M761" s="11"/>
      <c r="N761" s="11"/>
      <c r="O761" s="11"/>
      <c r="P761" s="11"/>
    </row>
    <row r="762" ht="13.5" customHeight="1">
      <c r="L762" s="11"/>
      <c r="M762" s="11"/>
      <c r="N762" s="11"/>
      <c r="O762" s="11"/>
      <c r="P762" s="11"/>
    </row>
    <row r="763" ht="13.5" customHeight="1">
      <c r="L763" s="11"/>
      <c r="M763" s="11"/>
      <c r="N763" s="11"/>
      <c r="O763" s="11"/>
      <c r="P763" s="11"/>
    </row>
    <row r="764" ht="13.5" customHeight="1">
      <c r="L764" s="11"/>
      <c r="M764" s="11"/>
      <c r="N764" s="11"/>
      <c r="O764" s="11"/>
      <c r="P764" s="11"/>
    </row>
    <row r="765" ht="13.5" customHeight="1">
      <c r="L765" s="11"/>
      <c r="M765" s="11"/>
      <c r="N765" s="11"/>
      <c r="O765" s="11"/>
      <c r="P765" s="11"/>
    </row>
    <row r="766" ht="13.5" customHeight="1">
      <c r="L766" s="11"/>
      <c r="M766" s="11"/>
      <c r="N766" s="11"/>
      <c r="O766" s="11"/>
      <c r="P766" s="11"/>
    </row>
    <row r="767" ht="13.5" customHeight="1">
      <c r="L767" s="11"/>
      <c r="M767" s="11"/>
      <c r="N767" s="11"/>
      <c r="O767" s="11"/>
      <c r="P767" s="11"/>
    </row>
    <row r="768" ht="13.5" customHeight="1">
      <c r="L768" s="11"/>
      <c r="M768" s="11"/>
      <c r="N768" s="11"/>
      <c r="O768" s="11"/>
      <c r="P768" s="11"/>
    </row>
    <row r="769" ht="13.5" customHeight="1">
      <c r="L769" s="11"/>
      <c r="M769" s="11"/>
      <c r="N769" s="11"/>
      <c r="O769" s="11"/>
      <c r="P769" s="11"/>
    </row>
    <row r="770" ht="13.5" customHeight="1">
      <c r="L770" s="11"/>
      <c r="M770" s="11"/>
      <c r="N770" s="11"/>
      <c r="O770" s="11"/>
      <c r="P770" s="11"/>
    </row>
    <row r="771" ht="13.5" customHeight="1">
      <c r="L771" s="11"/>
      <c r="M771" s="11"/>
      <c r="N771" s="11"/>
      <c r="O771" s="11"/>
      <c r="P771" s="11"/>
    </row>
    <row r="772" ht="13.5" customHeight="1">
      <c r="L772" s="11"/>
      <c r="M772" s="11"/>
      <c r="N772" s="11"/>
      <c r="O772" s="11"/>
      <c r="P772" s="11"/>
    </row>
    <row r="773" ht="13.5" customHeight="1">
      <c r="L773" s="11"/>
      <c r="M773" s="11"/>
      <c r="N773" s="11"/>
      <c r="O773" s="11"/>
      <c r="P773" s="11"/>
    </row>
    <row r="774" ht="13.5" customHeight="1">
      <c r="L774" s="11"/>
      <c r="M774" s="11"/>
      <c r="N774" s="11"/>
      <c r="O774" s="11"/>
      <c r="P774" s="11"/>
    </row>
    <row r="775" ht="13.5" customHeight="1">
      <c r="L775" s="11"/>
      <c r="M775" s="11"/>
      <c r="N775" s="11"/>
      <c r="O775" s="11"/>
      <c r="P775" s="11"/>
    </row>
    <row r="776" ht="13.5" customHeight="1">
      <c r="L776" s="11"/>
      <c r="M776" s="11"/>
      <c r="N776" s="11"/>
      <c r="O776" s="11"/>
      <c r="P776" s="11"/>
    </row>
    <row r="777" ht="13.5" customHeight="1">
      <c r="L777" s="11"/>
      <c r="M777" s="11"/>
      <c r="N777" s="11"/>
      <c r="O777" s="11"/>
      <c r="P777" s="11"/>
    </row>
    <row r="778" ht="13.5" customHeight="1">
      <c r="L778" s="11"/>
      <c r="M778" s="11"/>
      <c r="N778" s="11"/>
      <c r="O778" s="11"/>
      <c r="P778" s="11"/>
    </row>
    <row r="779" ht="13.5" customHeight="1">
      <c r="L779" s="11"/>
      <c r="M779" s="11"/>
      <c r="N779" s="11"/>
      <c r="O779" s="11"/>
      <c r="P779" s="11"/>
    </row>
    <row r="780" ht="13.5" customHeight="1">
      <c r="L780" s="11"/>
      <c r="M780" s="11"/>
      <c r="N780" s="11"/>
      <c r="O780" s="11"/>
      <c r="P780" s="11"/>
    </row>
    <row r="781" ht="13.5" customHeight="1">
      <c r="L781" s="11"/>
      <c r="M781" s="11"/>
      <c r="N781" s="11"/>
      <c r="O781" s="11"/>
      <c r="P781" s="11"/>
    </row>
    <row r="782" ht="13.5" customHeight="1">
      <c r="L782" s="11"/>
      <c r="M782" s="11"/>
      <c r="N782" s="11"/>
      <c r="O782" s="11"/>
      <c r="P782" s="11"/>
    </row>
    <row r="783" ht="13.5" customHeight="1">
      <c r="L783" s="11"/>
      <c r="M783" s="11"/>
      <c r="N783" s="11"/>
      <c r="O783" s="11"/>
      <c r="P783" s="11"/>
    </row>
    <row r="784" ht="13.5" customHeight="1">
      <c r="L784" s="11"/>
      <c r="M784" s="11"/>
      <c r="N784" s="11"/>
      <c r="O784" s="11"/>
      <c r="P784" s="11"/>
    </row>
    <row r="785" ht="13.5" customHeight="1">
      <c r="L785" s="11"/>
      <c r="M785" s="11"/>
      <c r="N785" s="11"/>
      <c r="O785" s="11"/>
      <c r="P785" s="11"/>
    </row>
    <row r="786" ht="13.5" customHeight="1">
      <c r="L786" s="11"/>
      <c r="M786" s="11"/>
      <c r="N786" s="11"/>
      <c r="O786" s="11"/>
      <c r="P786" s="11"/>
    </row>
    <row r="787" ht="13.5" customHeight="1">
      <c r="L787" s="11"/>
      <c r="M787" s="11"/>
      <c r="N787" s="11"/>
      <c r="O787" s="11"/>
      <c r="P787" s="11"/>
    </row>
    <row r="788" ht="13.5" customHeight="1">
      <c r="L788" s="11"/>
      <c r="M788" s="11"/>
      <c r="N788" s="11"/>
      <c r="O788" s="11"/>
      <c r="P788" s="11"/>
    </row>
    <row r="789" ht="13.5" customHeight="1">
      <c r="L789" s="11"/>
      <c r="M789" s="11"/>
      <c r="N789" s="11"/>
      <c r="O789" s="11"/>
      <c r="P789" s="11"/>
    </row>
    <row r="790" ht="13.5" customHeight="1">
      <c r="L790" s="11"/>
      <c r="M790" s="11"/>
      <c r="N790" s="11"/>
      <c r="O790" s="11"/>
      <c r="P790" s="11"/>
    </row>
    <row r="791" ht="13.5" customHeight="1">
      <c r="L791" s="11"/>
      <c r="M791" s="11"/>
      <c r="N791" s="11"/>
      <c r="O791" s="11"/>
      <c r="P791" s="11"/>
    </row>
    <row r="792" ht="13.5" customHeight="1">
      <c r="L792" s="11"/>
      <c r="M792" s="11"/>
      <c r="N792" s="11"/>
      <c r="O792" s="11"/>
      <c r="P792" s="11"/>
    </row>
    <row r="793" ht="13.5" customHeight="1">
      <c r="L793" s="11"/>
      <c r="M793" s="11"/>
      <c r="N793" s="11"/>
      <c r="O793" s="11"/>
      <c r="P793" s="11"/>
    </row>
    <row r="794" ht="13.5" customHeight="1">
      <c r="L794" s="11"/>
      <c r="M794" s="11"/>
      <c r="N794" s="11"/>
      <c r="O794" s="11"/>
      <c r="P794" s="11"/>
    </row>
    <row r="795" ht="13.5" customHeight="1">
      <c r="L795" s="11"/>
      <c r="M795" s="11"/>
      <c r="N795" s="11"/>
      <c r="O795" s="11"/>
      <c r="P795" s="11"/>
    </row>
    <row r="796" ht="13.5" customHeight="1">
      <c r="L796" s="11"/>
      <c r="M796" s="11"/>
      <c r="N796" s="11"/>
      <c r="O796" s="11"/>
      <c r="P796" s="11"/>
    </row>
    <row r="797" ht="13.5" customHeight="1">
      <c r="L797" s="11"/>
      <c r="M797" s="11"/>
      <c r="N797" s="11"/>
      <c r="O797" s="11"/>
      <c r="P797" s="11"/>
    </row>
    <row r="798" ht="13.5" customHeight="1">
      <c r="L798" s="11"/>
      <c r="M798" s="11"/>
      <c r="N798" s="11"/>
      <c r="O798" s="11"/>
      <c r="P798" s="11"/>
    </row>
    <row r="799" ht="13.5" customHeight="1">
      <c r="L799" s="11"/>
      <c r="M799" s="11"/>
      <c r="N799" s="11"/>
      <c r="O799" s="11"/>
      <c r="P799" s="11"/>
    </row>
    <row r="800" ht="13.5" customHeight="1">
      <c r="L800" s="11"/>
      <c r="M800" s="11"/>
      <c r="N800" s="11"/>
      <c r="O800" s="11"/>
      <c r="P800" s="11"/>
    </row>
    <row r="801" ht="13.5" customHeight="1">
      <c r="L801" s="11"/>
      <c r="M801" s="11"/>
      <c r="N801" s="11"/>
      <c r="O801" s="11"/>
      <c r="P801" s="11"/>
    </row>
    <row r="802" ht="13.5" customHeight="1">
      <c r="L802" s="11"/>
      <c r="M802" s="11"/>
      <c r="N802" s="11"/>
      <c r="O802" s="11"/>
      <c r="P802" s="11"/>
    </row>
    <row r="803" ht="13.5" customHeight="1">
      <c r="L803" s="11"/>
      <c r="M803" s="11"/>
      <c r="N803" s="11"/>
      <c r="O803" s="11"/>
      <c r="P803" s="11"/>
    </row>
    <row r="804" ht="13.5" customHeight="1">
      <c r="L804" s="11"/>
      <c r="M804" s="11"/>
      <c r="N804" s="11"/>
      <c r="O804" s="11"/>
      <c r="P804" s="11"/>
    </row>
    <row r="805" ht="13.5" customHeight="1">
      <c r="L805" s="11"/>
      <c r="M805" s="11"/>
      <c r="N805" s="11"/>
      <c r="O805" s="11"/>
      <c r="P805" s="11"/>
    </row>
    <row r="806" ht="13.5" customHeight="1">
      <c r="L806" s="11"/>
      <c r="M806" s="11"/>
      <c r="N806" s="11"/>
      <c r="O806" s="11"/>
      <c r="P806" s="11"/>
    </row>
    <row r="807" ht="13.5" customHeight="1">
      <c r="L807" s="11"/>
      <c r="M807" s="11"/>
      <c r="N807" s="11"/>
      <c r="O807" s="11"/>
      <c r="P807" s="11"/>
    </row>
    <row r="808" ht="13.5" customHeight="1">
      <c r="L808" s="11"/>
      <c r="M808" s="11"/>
      <c r="N808" s="11"/>
      <c r="O808" s="11"/>
      <c r="P808" s="11"/>
    </row>
    <row r="809" ht="13.5" customHeight="1">
      <c r="L809" s="11"/>
      <c r="M809" s="11"/>
      <c r="N809" s="11"/>
      <c r="O809" s="11"/>
      <c r="P809" s="11"/>
    </row>
    <row r="810" ht="13.5" customHeight="1">
      <c r="L810" s="11"/>
      <c r="M810" s="11"/>
      <c r="N810" s="11"/>
      <c r="O810" s="11"/>
      <c r="P810" s="11"/>
    </row>
    <row r="811" ht="13.5" customHeight="1">
      <c r="L811" s="11"/>
      <c r="M811" s="11"/>
      <c r="N811" s="11"/>
      <c r="O811" s="11"/>
      <c r="P811" s="11"/>
    </row>
    <row r="812" ht="13.5" customHeight="1">
      <c r="L812" s="11"/>
      <c r="M812" s="11"/>
      <c r="N812" s="11"/>
      <c r="O812" s="11"/>
      <c r="P812" s="11"/>
    </row>
    <row r="813" ht="13.5" customHeight="1">
      <c r="L813" s="11"/>
      <c r="M813" s="11"/>
      <c r="N813" s="11"/>
      <c r="O813" s="11"/>
      <c r="P813" s="11"/>
    </row>
    <row r="814" ht="13.5" customHeight="1">
      <c r="L814" s="11"/>
      <c r="M814" s="11"/>
      <c r="N814" s="11"/>
      <c r="O814" s="11"/>
      <c r="P814" s="11"/>
    </row>
    <row r="815" ht="13.5" customHeight="1">
      <c r="L815" s="11"/>
      <c r="M815" s="11"/>
      <c r="N815" s="11"/>
      <c r="O815" s="11"/>
      <c r="P815" s="11"/>
    </row>
    <row r="816" ht="13.5" customHeight="1">
      <c r="L816" s="11"/>
      <c r="M816" s="11"/>
      <c r="N816" s="11"/>
      <c r="O816" s="11"/>
      <c r="P816" s="11"/>
    </row>
    <row r="817" ht="13.5" customHeight="1">
      <c r="L817" s="11"/>
      <c r="M817" s="11"/>
      <c r="N817" s="11"/>
      <c r="O817" s="11"/>
      <c r="P817" s="11"/>
    </row>
    <row r="818" ht="13.5" customHeight="1">
      <c r="L818" s="11"/>
      <c r="M818" s="11"/>
      <c r="N818" s="11"/>
      <c r="O818" s="11"/>
      <c r="P818" s="11"/>
    </row>
    <row r="819" ht="13.5" customHeight="1">
      <c r="L819" s="11"/>
      <c r="M819" s="11"/>
      <c r="N819" s="11"/>
      <c r="O819" s="11"/>
      <c r="P819" s="11"/>
    </row>
    <row r="820" ht="13.5" customHeight="1">
      <c r="L820" s="11"/>
      <c r="M820" s="11"/>
      <c r="N820" s="11"/>
      <c r="O820" s="11"/>
      <c r="P820" s="11"/>
    </row>
    <row r="821" ht="13.5" customHeight="1">
      <c r="L821" s="11"/>
      <c r="M821" s="11"/>
      <c r="N821" s="11"/>
      <c r="O821" s="11"/>
      <c r="P821" s="11"/>
    </row>
    <row r="822" ht="13.5" customHeight="1">
      <c r="L822" s="11"/>
      <c r="M822" s="11"/>
      <c r="N822" s="11"/>
      <c r="O822" s="11"/>
      <c r="P822" s="11"/>
    </row>
    <row r="823" ht="13.5" customHeight="1">
      <c r="L823" s="11"/>
      <c r="M823" s="11"/>
      <c r="N823" s="11"/>
      <c r="O823" s="11"/>
      <c r="P823" s="11"/>
    </row>
    <row r="824" ht="13.5" customHeight="1">
      <c r="L824" s="11"/>
      <c r="M824" s="11"/>
      <c r="N824" s="11"/>
      <c r="O824" s="11"/>
      <c r="P824" s="11"/>
    </row>
    <row r="825" ht="13.5" customHeight="1">
      <c r="L825" s="11"/>
      <c r="M825" s="11"/>
      <c r="N825" s="11"/>
      <c r="O825" s="11"/>
      <c r="P825" s="11"/>
    </row>
    <row r="826" ht="13.5" customHeight="1">
      <c r="L826" s="11"/>
      <c r="M826" s="11"/>
      <c r="N826" s="11"/>
      <c r="O826" s="11"/>
      <c r="P826" s="11"/>
    </row>
    <row r="827" ht="13.5" customHeight="1">
      <c r="L827" s="11"/>
      <c r="M827" s="11"/>
      <c r="N827" s="11"/>
      <c r="O827" s="11"/>
      <c r="P827" s="11"/>
    </row>
    <row r="828" ht="13.5" customHeight="1">
      <c r="L828" s="11"/>
      <c r="M828" s="11"/>
      <c r="N828" s="11"/>
      <c r="O828" s="11"/>
      <c r="P828" s="11"/>
    </row>
    <row r="829" ht="13.5" customHeight="1">
      <c r="L829" s="11"/>
      <c r="M829" s="11"/>
      <c r="N829" s="11"/>
      <c r="O829" s="11"/>
      <c r="P829" s="11"/>
    </row>
    <row r="830" ht="13.5" customHeight="1">
      <c r="L830" s="11"/>
      <c r="M830" s="11"/>
      <c r="N830" s="11"/>
      <c r="O830" s="11"/>
      <c r="P830" s="11"/>
    </row>
    <row r="831" ht="13.5" customHeight="1">
      <c r="L831" s="11"/>
      <c r="M831" s="11"/>
      <c r="N831" s="11"/>
      <c r="O831" s="11"/>
      <c r="P831" s="11"/>
    </row>
    <row r="832" ht="13.5" customHeight="1">
      <c r="L832" s="11"/>
      <c r="M832" s="11"/>
      <c r="N832" s="11"/>
      <c r="O832" s="11"/>
      <c r="P832" s="11"/>
    </row>
    <row r="833" ht="13.5" customHeight="1">
      <c r="L833" s="11"/>
      <c r="M833" s="11"/>
      <c r="N833" s="11"/>
      <c r="O833" s="11"/>
      <c r="P833" s="11"/>
    </row>
    <row r="834" ht="13.5" customHeight="1">
      <c r="L834" s="11"/>
      <c r="M834" s="11"/>
      <c r="N834" s="11"/>
      <c r="O834" s="11"/>
      <c r="P834" s="11"/>
    </row>
    <row r="835" ht="13.5" customHeight="1">
      <c r="L835" s="11"/>
      <c r="M835" s="11"/>
      <c r="N835" s="11"/>
      <c r="O835" s="11"/>
      <c r="P835" s="11"/>
    </row>
    <row r="836" ht="13.5" customHeight="1">
      <c r="L836" s="11"/>
      <c r="M836" s="11"/>
      <c r="N836" s="11"/>
      <c r="O836" s="11"/>
      <c r="P836" s="11"/>
    </row>
    <row r="837" ht="13.5" customHeight="1">
      <c r="L837" s="11"/>
      <c r="M837" s="11"/>
      <c r="N837" s="11"/>
      <c r="O837" s="11"/>
      <c r="P837" s="11"/>
    </row>
    <row r="838" ht="13.5" customHeight="1">
      <c r="L838" s="11"/>
      <c r="M838" s="11"/>
      <c r="N838" s="11"/>
      <c r="O838" s="11"/>
      <c r="P838" s="11"/>
    </row>
    <row r="839" ht="13.5" customHeight="1">
      <c r="L839" s="11"/>
      <c r="M839" s="11"/>
      <c r="N839" s="11"/>
      <c r="O839" s="11"/>
      <c r="P839" s="11"/>
    </row>
    <row r="840" ht="13.5" customHeight="1">
      <c r="L840" s="11"/>
      <c r="M840" s="11"/>
      <c r="N840" s="11"/>
      <c r="O840" s="11"/>
      <c r="P840" s="11"/>
    </row>
    <row r="841" ht="13.5" customHeight="1">
      <c r="L841" s="11"/>
      <c r="M841" s="11"/>
      <c r="N841" s="11"/>
      <c r="O841" s="11"/>
      <c r="P841" s="11"/>
    </row>
    <row r="842" ht="13.5" customHeight="1">
      <c r="L842" s="11"/>
      <c r="M842" s="11"/>
      <c r="N842" s="11"/>
      <c r="O842" s="11"/>
      <c r="P842" s="11"/>
    </row>
    <row r="843" ht="13.5" customHeight="1">
      <c r="L843" s="11"/>
      <c r="M843" s="11"/>
      <c r="N843" s="11"/>
      <c r="O843" s="11"/>
      <c r="P843" s="11"/>
    </row>
    <row r="844" ht="13.5" customHeight="1">
      <c r="L844" s="11"/>
      <c r="M844" s="11"/>
      <c r="N844" s="11"/>
      <c r="O844" s="11"/>
      <c r="P844" s="11"/>
    </row>
    <row r="845" ht="13.5" customHeight="1">
      <c r="L845" s="11"/>
      <c r="M845" s="11"/>
      <c r="N845" s="11"/>
      <c r="O845" s="11"/>
      <c r="P845" s="11"/>
    </row>
    <row r="846" ht="13.5" customHeight="1">
      <c r="L846" s="11"/>
      <c r="M846" s="11"/>
      <c r="N846" s="11"/>
      <c r="O846" s="11"/>
      <c r="P846" s="11"/>
    </row>
    <row r="847" ht="13.5" customHeight="1">
      <c r="L847" s="11"/>
      <c r="M847" s="11"/>
      <c r="N847" s="11"/>
      <c r="O847" s="11"/>
      <c r="P847" s="11"/>
    </row>
    <row r="848" ht="13.5" customHeight="1">
      <c r="L848" s="11"/>
      <c r="M848" s="11"/>
      <c r="N848" s="11"/>
      <c r="O848" s="11"/>
      <c r="P848" s="11"/>
    </row>
    <row r="849" ht="13.5" customHeight="1">
      <c r="L849" s="11"/>
      <c r="M849" s="11"/>
      <c r="N849" s="11"/>
      <c r="O849" s="11"/>
      <c r="P849" s="11"/>
    </row>
    <row r="850" ht="13.5" customHeight="1">
      <c r="L850" s="11"/>
      <c r="M850" s="11"/>
      <c r="N850" s="11"/>
      <c r="O850" s="11"/>
      <c r="P850" s="11"/>
    </row>
    <row r="851" ht="13.5" customHeight="1">
      <c r="L851" s="11"/>
      <c r="M851" s="11"/>
      <c r="N851" s="11"/>
      <c r="O851" s="11"/>
      <c r="P851" s="11"/>
    </row>
    <row r="852" ht="13.5" customHeight="1">
      <c r="L852" s="11"/>
      <c r="M852" s="11"/>
      <c r="N852" s="11"/>
      <c r="O852" s="11"/>
      <c r="P852" s="11"/>
    </row>
    <row r="853" ht="13.5" customHeight="1">
      <c r="L853" s="11"/>
      <c r="M853" s="11"/>
      <c r="N853" s="11"/>
      <c r="O853" s="11"/>
      <c r="P853" s="11"/>
    </row>
    <row r="854" ht="13.5" customHeight="1">
      <c r="L854" s="11"/>
      <c r="M854" s="11"/>
      <c r="N854" s="11"/>
      <c r="O854" s="11"/>
      <c r="P854" s="11"/>
    </row>
    <row r="855" ht="13.5" customHeight="1">
      <c r="L855" s="11"/>
      <c r="M855" s="11"/>
      <c r="N855" s="11"/>
      <c r="O855" s="11"/>
      <c r="P855" s="11"/>
    </row>
    <row r="856" ht="13.5" customHeight="1">
      <c r="L856" s="11"/>
      <c r="M856" s="11"/>
      <c r="N856" s="11"/>
      <c r="O856" s="11"/>
      <c r="P856" s="11"/>
    </row>
    <row r="857" ht="13.5" customHeight="1">
      <c r="L857" s="11"/>
      <c r="M857" s="11"/>
      <c r="N857" s="11"/>
      <c r="O857" s="11"/>
      <c r="P857" s="11"/>
    </row>
    <row r="858" ht="13.5" customHeight="1">
      <c r="L858" s="11"/>
      <c r="M858" s="11"/>
      <c r="N858" s="11"/>
      <c r="O858" s="11"/>
      <c r="P858" s="11"/>
    </row>
    <row r="859" ht="13.5" customHeight="1">
      <c r="L859" s="11"/>
      <c r="M859" s="11"/>
      <c r="N859" s="11"/>
      <c r="O859" s="11"/>
      <c r="P859" s="11"/>
    </row>
    <row r="860" ht="13.5" customHeight="1">
      <c r="L860" s="11"/>
      <c r="M860" s="11"/>
      <c r="N860" s="11"/>
      <c r="O860" s="11"/>
      <c r="P860" s="11"/>
    </row>
    <row r="861" ht="13.5" customHeight="1">
      <c r="L861" s="11"/>
      <c r="M861" s="11"/>
      <c r="N861" s="11"/>
      <c r="O861" s="11"/>
      <c r="P861" s="11"/>
    </row>
    <row r="862" ht="13.5" customHeight="1">
      <c r="L862" s="11"/>
      <c r="M862" s="11"/>
      <c r="N862" s="11"/>
      <c r="O862" s="11"/>
      <c r="P862" s="11"/>
    </row>
    <row r="863" ht="13.5" customHeight="1">
      <c r="L863" s="11"/>
      <c r="M863" s="11"/>
      <c r="N863" s="11"/>
      <c r="O863" s="11"/>
      <c r="P863" s="11"/>
    </row>
    <row r="864" ht="13.5" customHeight="1">
      <c r="L864" s="11"/>
      <c r="M864" s="11"/>
      <c r="N864" s="11"/>
      <c r="O864" s="11"/>
      <c r="P864" s="11"/>
    </row>
    <row r="865" ht="13.5" customHeight="1">
      <c r="L865" s="11"/>
      <c r="M865" s="11"/>
      <c r="N865" s="11"/>
      <c r="O865" s="11"/>
      <c r="P865" s="11"/>
    </row>
    <row r="866" ht="13.5" customHeight="1">
      <c r="L866" s="11"/>
      <c r="M866" s="11"/>
      <c r="N866" s="11"/>
      <c r="O866" s="11"/>
      <c r="P866" s="11"/>
    </row>
    <row r="867" ht="13.5" customHeight="1">
      <c r="L867" s="11"/>
      <c r="M867" s="11"/>
      <c r="N867" s="11"/>
      <c r="O867" s="11"/>
      <c r="P867" s="11"/>
    </row>
    <row r="868" ht="13.5" customHeight="1">
      <c r="L868" s="11"/>
      <c r="M868" s="11"/>
      <c r="N868" s="11"/>
      <c r="O868" s="11"/>
      <c r="P868" s="11"/>
    </row>
    <row r="869" ht="13.5" customHeight="1">
      <c r="L869" s="11"/>
      <c r="M869" s="11"/>
      <c r="N869" s="11"/>
      <c r="O869" s="11"/>
      <c r="P869" s="11"/>
    </row>
    <row r="870" ht="13.5" customHeight="1">
      <c r="L870" s="11"/>
      <c r="M870" s="11"/>
      <c r="N870" s="11"/>
      <c r="O870" s="11"/>
      <c r="P870" s="11"/>
    </row>
    <row r="871" ht="13.5" customHeight="1">
      <c r="L871" s="11"/>
      <c r="M871" s="11"/>
      <c r="N871" s="11"/>
      <c r="O871" s="11"/>
      <c r="P871" s="11"/>
    </row>
    <row r="872" ht="13.5" customHeight="1">
      <c r="L872" s="11"/>
      <c r="M872" s="11"/>
      <c r="N872" s="11"/>
      <c r="O872" s="11"/>
      <c r="P872" s="11"/>
    </row>
    <row r="873" ht="13.5" customHeight="1">
      <c r="L873" s="11"/>
      <c r="M873" s="11"/>
      <c r="N873" s="11"/>
      <c r="O873" s="11"/>
      <c r="P873" s="11"/>
    </row>
    <row r="874" ht="13.5" customHeight="1">
      <c r="L874" s="11"/>
      <c r="M874" s="11"/>
      <c r="N874" s="11"/>
      <c r="O874" s="11"/>
      <c r="P874" s="11"/>
    </row>
    <row r="875" ht="13.5" customHeight="1">
      <c r="L875" s="11"/>
      <c r="M875" s="11"/>
      <c r="N875" s="11"/>
      <c r="O875" s="11"/>
      <c r="P875" s="11"/>
    </row>
    <row r="876" ht="13.5" customHeight="1">
      <c r="L876" s="11"/>
      <c r="M876" s="11"/>
      <c r="N876" s="11"/>
      <c r="O876" s="11"/>
      <c r="P876" s="11"/>
    </row>
    <row r="877" ht="13.5" customHeight="1">
      <c r="L877" s="11"/>
      <c r="M877" s="11"/>
      <c r="N877" s="11"/>
      <c r="O877" s="11"/>
      <c r="P877" s="11"/>
    </row>
    <row r="878" ht="13.5" customHeight="1">
      <c r="L878" s="11"/>
      <c r="M878" s="11"/>
      <c r="N878" s="11"/>
      <c r="O878" s="11"/>
      <c r="P878" s="11"/>
    </row>
    <row r="879" ht="13.5" customHeight="1">
      <c r="L879" s="11"/>
      <c r="M879" s="11"/>
      <c r="N879" s="11"/>
      <c r="O879" s="11"/>
      <c r="P879" s="11"/>
    </row>
    <row r="880" ht="13.5" customHeight="1">
      <c r="L880" s="11"/>
      <c r="M880" s="11"/>
      <c r="N880" s="11"/>
      <c r="O880" s="11"/>
      <c r="P880" s="11"/>
    </row>
    <row r="881" ht="13.5" customHeight="1">
      <c r="L881" s="11"/>
      <c r="M881" s="11"/>
      <c r="N881" s="11"/>
      <c r="O881" s="11"/>
      <c r="P881" s="11"/>
    </row>
    <row r="882" ht="13.5" customHeight="1">
      <c r="L882" s="11"/>
      <c r="M882" s="11"/>
      <c r="N882" s="11"/>
      <c r="O882" s="11"/>
      <c r="P882" s="11"/>
    </row>
    <row r="883" ht="13.5" customHeight="1">
      <c r="L883" s="11"/>
      <c r="M883" s="11"/>
      <c r="N883" s="11"/>
      <c r="O883" s="11"/>
      <c r="P883" s="11"/>
    </row>
    <row r="884" ht="13.5" customHeight="1">
      <c r="L884" s="11"/>
      <c r="M884" s="11"/>
      <c r="N884" s="11"/>
      <c r="O884" s="11"/>
      <c r="P884" s="11"/>
    </row>
    <row r="885" ht="13.5" customHeight="1">
      <c r="L885" s="11"/>
      <c r="M885" s="11"/>
      <c r="N885" s="11"/>
      <c r="O885" s="11"/>
      <c r="P885" s="11"/>
    </row>
    <row r="886" ht="13.5" customHeight="1">
      <c r="L886" s="11"/>
      <c r="M886" s="11"/>
      <c r="N886" s="11"/>
      <c r="O886" s="11"/>
      <c r="P886" s="11"/>
    </row>
    <row r="887" ht="13.5" customHeight="1">
      <c r="L887" s="11"/>
      <c r="M887" s="11"/>
      <c r="N887" s="11"/>
      <c r="O887" s="11"/>
      <c r="P887" s="11"/>
    </row>
    <row r="888" ht="13.5" customHeight="1">
      <c r="L888" s="11"/>
      <c r="M888" s="11"/>
      <c r="N888" s="11"/>
      <c r="O888" s="11"/>
      <c r="P888" s="11"/>
    </row>
    <row r="889" ht="13.5" customHeight="1">
      <c r="L889" s="11"/>
      <c r="M889" s="11"/>
      <c r="N889" s="11"/>
      <c r="O889" s="11"/>
      <c r="P889" s="11"/>
    </row>
    <row r="890" ht="13.5" customHeight="1">
      <c r="L890" s="11"/>
      <c r="M890" s="11"/>
      <c r="N890" s="11"/>
      <c r="O890" s="11"/>
      <c r="P890" s="11"/>
    </row>
    <row r="891" ht="13.5" customHeight="1">
      <c r="L891" s="11"/>
      <c r="M891" s="11"/>
      <c r="N891" s="11"/>
      <c r="O891" s="11"/>
      <c r="P891" s="11"/>
    </row>
    <row r="892" ht="13.5" customHeight="1">
      <c r="L892" s="11"/>
      <c r="M892" s="11"/>
      <c r="N892" s="11"/>
      <c r="O892" s="11"/>
      <c r="P892" s="11"/>
    </row>
    <row r="893" ht="13.5" customHeight="1">
      <c r="L893" s="11"/>
      <c r="M893" s="11"/>
      <c r="N893" s="11"/>
      <c r="O893" s="11"/>
      <c r="P893" s="11"/>
    </row>
    <row r="894" ht="13.5" customHeight="1">
      <c r="L894" s="11"/>
      <c r="M894" s="11"/>
      <c r="N894" s="11"/>
      <c r="O894" s="11"/>
      <c r="P894" s="11"/>
    </row>
    <row r="895" ht="13.5" customHeight="1">
      <c r="L895" s="11"/>
      <c r="M895" s="11"/>
      <c r="N895" s="11"/>
      <c r="O895" s="11"/>
      <c r="P895" s="11"/>
    </row>
    <row r="896" ht="13.5" customHeight="1">
      <c r="L896" s="11"/>
      <c r="M896" s="11"/>
      <c r="N896" s="11"/>
      <c r="O896" s="11"/>
      <c r="P896" s="11"/>
    </row>
    <row r="897" ht="13.5" customHeight="1">
      <c r="L897" s="11"/>
      <c r="M897" s="11"/>
      <c r="N897" s="11"/>
      <c r="O897" s="11"/>
      <c r="P897" s="11"/>
    </row>
    <row r="898" ht="13.5" customHeight="1">
      <c r="L898" s="11"/>
      <c r="M898" s="11"/>
      <c r="N898" s="11"/>
      <c r="O898" s="11"/>
      <c r="P898" s="11"/>
    </row>
    <row r="899" ht="13.5" customHeight="1">
      <c r="L899" s="11"/>
      <c r="M899" s="11"/>
      <c r="N899" s="11"/>
      <c r="O899" s="11"/>
      <c r="P899" s="11"/>
    </row>
    <row r="900" ht="13.5" customHeight="1">
      <c r="L900" s="11"/>
      <c r="M900" s="11"/>
      <c r="N900" s="11"/>
      <c r="O900" s="11"/>
      <c r="P900" s="11"/>
    </row>
    <row r="901" ht="13.5" customHeight="1">
      <c r="L901" s="11"/>
      <c r="M901" s="11"/>
      <c r="N901" s="11"/>
      <c r="O901" s="11"/>
      <c r="P901" s="11"/>
    </row>
    <row r="902" ht="13.5" customHeight="1">
      <c r="L902" s="11"/>
      <c r="M902" s="11"/>
      <c r="N902" s="11"/>
      <c r="O902" s="11"/>
      <c r="P902" s="11"/>
    </row>
    <row r="903" ht="13.5" customHeight="1">
      <c r="L903" s="11"/>
      <c r="M903" s="11"/>
      <c r="N903" s="11"/>
      <c r="O903" s="11"/>
      <c r="P903" s="11"/>
    </row>
    <row r="904" ht="13.5" customHeight="1">
      <c r="L904" s="11"/>
      <c r="M904" s="11"/>
      <c r="N904" s="11"/>
      <c r="O904" s="11"/>
      <c r="P904" s="11"/>
    </row>
    <row r="905" ht="13.5" customHeight="1">
      <c r="L905" s="11"/>
      <c r="M905" s="11"/>
      <c r="N905" s="11"/>
      <c r="O905" s="11"/>
      <c r="P905" s="11"/>
    </row>
    <row r="906" ht="13.5" customHeight="1">
      <c r="L906" s="11"/>
      <c r="M906" s="11"/>
      <c r="N906" s="11"/>
      <c r="O906" s="11"/>
      <c r="P906" s="11"/>
    </row>
    <row r="907" ht="13.5" customHeight="1">
      <c r="L907" s="11"/>
      <c r="M907" s="11"/>
      <c r="N907" s="11"/>
      <c r="O907" s="11"/>
      <c r="P907" s="11"/>
    </row>
    <row r="908" ht="13.5" customHeight="1">
      <c r="L908" s="11"/>
      <c r="M908" s="11"/>
      <c r="N908" s="11"/>
      <c r="O908" s="11"/>
      <c r="P908" s="11"/>
    </row>
    <row r="909" ht="13.5" customHeight="1">
      <c r="L909" s="11"/>
      <c r="M909" s="11"/>
      <c r="N909" s="11"/>
      <c r="O909" s="11"/>
      <c r="P909" s="11"/>
    </row>
    <row r="910" ht="13.5" customHeight="1">
      <c r="L910" s="11"/>
      <c r="M910" s="11"/>
      <c r="N910" s="11"/>
      <c r="O910" s="11"/>
      <c r="P910" s="11"/>
    </row>
    <row r="911" ht="13.5" customHeight="1">
      <c r="L911" s="11"/>
      <c r="M911" s="11"/>
      <c r="N911" s="11"/>
      <c r="O911" s="11"/>
      <c r="P911" s="11"/>
    </row>
    <row r="912" ht="13.5" customHeight="1">
      <c r="L912" s="11"/>
      <c r="M912" s="11"/>
      <c r="N912" s="11"/>
      <c r="O912" s="11"/>
      <c r="P912" s="11"/>
    </row>
    <row r="913" ht="13.5" customHeight="1">
      <c r="L913" s="11"/>
      <c r="M913" s="11"/>
      <c r="N913" s="11"/>
      <c r="O913" s="11"/>
      <c r="P913" s="11"/>
    </row>
    <row r="914" ht="13.5" customHeight="1">
      <c r="L914" s="11"/>
      <c r="M914" s="11"/>
      <c r="N914" s="11"/>
      <c r="O914" s="11"/>
      <c r="P914" s="11"/>
    </row>
    <row r="915" ht="13.5" customHeight="1">
      <c r="L915" s="11"/>
      <c r="M915" s="11"/>
      <c r="N915" s="11"/>
      <c r="O915" s="11"/>
      <c r="P915" s="11"/>
    </row>
    <row r="916" ht="13.5" customHeight="1">
      <c r="L916" s="11"/>
      <c r="M916" s="11"/>
      <c r="N916" s="11"/>
      <c r="O916" s="11"/>
      <c r="P916" s="11"/>
    </row>
    <row r="917" ht="13.5" customHeight="1">
      <c r="L917" s="11"/>
      <c r="M917" s="11"/>
      <c r="N917" s="11"/>
      <c r="O917" s="11"/>
      <c r="P917" s="11"/>
    </row>
    <row r="918" ht="13.5" customHeight="1">
      <c r="L918" s="11"/>
      <c r="M918" s="11"/>
      <c r="N918" s="11"/>
      <c r="O918" s="11"/>
      <c r="P918" s="11"/>
    </row>
    <row r="919" ht="13.5" customHeight="1">
      <c r="L919" s="11"/>
      <c r="M919" s="11"/>
      <c r="N919" s="11"/>
      <c r="O919" s="11"/>
      <c r="P919" s="11"/>
    </row>
    <row r="920" ht="13.5" customHeight="1">
      <c r="L920" s="11"/>
      <c r="M920" s="11"/>
      <c r="N920" s="11"/>
      <c r="O920" s="11"/>
      <c r="P920" s="11"/>
    </row>
    <row r="921" ht="13.5" customHeight="1">
      <c r="L921" s="11"/>
      <c r="M921" s="11"/>
      <c r="N921" s="11"/>
      <c r="O921" s="11"/>
      <c r="P921" s="11"/>
    </row>
    <row r="922" ht="13.5" customHeight="1">
      <c r="L922" s="11"/>
      <c r="M922" s="11"/>
      <c r="N922" s="11"/>
      <c r="O922" s="11"/>
      <c r="P922" s="11"/>
    </row>
    <row r="923" ht="13.5" customHeight="1">
      <c r="L923" s="11"/>
      <c r="M923" s="11"/>
      <c r="N923" s="11"/>
      <c r="O923" s="11"/>
      <c r="P923" s="11"/>
    </row>
    <row r="924" ht="13.5" customHeight="1">
      <c r="L924" s="11"/>
      <c r="M924" s="11"/>
      <c r="N924" s="11"/>
      <c r="O924" s="11"/>
      <c r="P924" s="11"/>
    </row>
    <row r="925" ht="13.5" customHeight="1">
      <c r="L925" s="11"/>
      <c r="M925" s="11"/>
      <c r="N925" s="11"/>
      <c r="O925" s="11"/>
      <c r="P925" s="11"/>
    </row>
    <row r="926" ht="13.5" customHeight="1">
      <c r="L926" s="11"/>
      <c r="M926" s="11"/>
      <c r="N926" s="11"/>
      <c r="O926" s="11"/>
      <c r="P926" s="11"/>
    </row>
    <row r="927" ht="13.5" customHeight="1">
      <c r="L927" s="11"/>
      <c r="M927" s="11"/>
      <c r="N927" s="11"/>
      <c r="O927" s="11"/>
      <c r="P927" s="11"/>
    </row>
    <row r="928" ht="13.5" customHeight="1">
      <c r="L928" s="11"/>
      <c r="M928" s="11"/>
      <c r="N928" s="11"/>
      <c r="O928" s="11"/>
      <c r="P928" s="11"/>
    </row>
    <row r="929" ht="13.5" customHeight="1">
      <c r="L929" s="11"/>
      <c r="M929" s="11"/>
      <c r="N929" s="11"/>
      <c r="O929" s="11"/>
      <c r="P929" s="11"/>
    </row>
    <row r="930" ht="13.5" customHeight="1">
      <c r="L930" s="11"/>
      <c r="M930" s="11"/>
      <c r="N930" s="11"/>
      <c r="O930" s="11"/>
      <c r="P930" s="11"/>
    </row>
    <row r="931" ht="13.5" customHeight="1">
      <c r="L931" s="11"/>
      <c r="M931" s="11"/>
      <c r="N931" s="11"/>
      <c r="O931" s="11"/>
      <c r="P931" s="11"/>
    </row>
    <row r="932" ht="13.5" customHeight="1">
      <c r="L932" s="11"/>
      <c r="M932" s="11"/>
      <c r="N932" s="11"/>
      <c r="O932" s="11"/>
      <c r="P932" s="11"/>
    </row>
    <row r="933" ht="13.5" customHeight="1">
      <c r="L933" s="11"/>
      <c r="M933" s="11"/>
      <c r="N933" s="11"/>
      <c r="O933" s="11"/>
      <c r="P933" s="11"/>
    </row>
    <row r="934" ht="13.5" customHeight="1">
      <c r="L934" s="11"/>
      <c r="M934" s="11"/>
      <c r="N934" s="11"/>
      <c r="O934" s="11"/>
      <c r="P934" s="11"/>
    </row>
    <row r="935" ht="13.5" customHeight="1">
      <c r="L935" s="11"/>
      <c r="M935" s="11"/>
      <c r="N935" s="11"/>
      <c r="O935" s="11"/>
      <c r="P935" s="11"/>
    </row>
    <row r="936" ht="13.5" customHeight="1">
      <c r="L936" s="11"/>
      <c r="M936" s="11"/>
      <c r="N936" s="11"/>
      <c r="O936" s="11"/>
      <c r="P936" s="11"/>
    </row>
    <row r="937" ht="13.5" customHeight="1">
      <c r="L937" s="11"/>
      <c r="M937" s="11"/>
      <c r="N937" s="11"/>
      <c r="O937" s="11"/>
      <c r="P937" s="11"/>
    </row>
    <row r="938" ht="13.5" customHeight="1">
      <c r="L938" s="11"/>
      <c r="M938" s="11"/>
      <c r="N938" s="11"/>
      <c r="O938" s="11"/>
      <c r="P938" s="11"/>
    </row>
    <row r="939" ht="13.5" customHeight="1">
      <c r="L939" s="11"/>
      <c r="M939" s="11"/>
      <c r="N939" s="11"/>
      <c r="O939" s="11"/>
      <c r="P939" s="11"/>
    </row>
    <row r="940" ht="13.5" customHeight="1">
      <c r="L940" s="11"/>
      <c r="M940" s="11"/>
      <c r="N940" s="11"/>
      <c r="O940" s="11"/>
      <c r="P940" s="11"/>
    </row>
    <row r="941" ht="13.5" customHeight="1">
      <c r="L941" s="11"/>
      <c r="M941" s="11"/>
      <c r="N941" s="11"/>
      <c r="O941" s="11"/>
      <c r="P941" s="11"/>
    </row>
    <row r="942" ht="13.5" customHeight="1">
      <c r="L942" s="11"/>
      <c r="M942" s="11"/>
      <c r="N942" s="11"/>
      <c r="O942" s="11"/>
      <c r="P942" s="11"/>
    </row>
    <row r="943" ht="13.5" customHeight="1">
      <c r="L943" s="11"/>
      <c r="M943" s="11"/>
      <c r="N943" s="11"/>
      <c r="O943" s="11"/>
      <c r="P943" s="11"/>
    </row>
    <row r="944" ht="13.5" customHeight="1">
      <c r="L944" s="11"/>
      <c r="M944" s="11"/>
      <c r="N944" s="11"/>
      <c r="O944" s="11"/>
      <c r="P944" s="11"/>
    </row>
    <row r="945" ht="13.5" customHeight="1">
      <c r="L945" s="11"/>
      <c r="M945" s="11"/>
      <c r="N945" s="11"/>
      <c r="O945" s="11"/>
      <c r="P945" s="11"/>
    </row>
    <row r="946" ht="13.5" customHeight="1">
      <c r="L946" s="11"/>
      <c r="M946" s="11"/>
      <c r="N946" s="11"/>
      <c r="O946" s="11"/>
      <c r="P946" s="11"/>
    </row>
    <row r="947" ht="13.5" customHeight="1">
      <c r="L947" s="11"/>
      <c r="M947" s="11"/>
      <c r="N947" s="11"/>
      <c r="O947" s="11"/>
      <c r="P947" s="11"/>
    </row>
    <row r="948" ht="13.5" customHeight="1">
      <c r="L948" s="11"/>
      <c r="M948" s="11"/>
      <c r="N948" s="11"/>
      <c r="O948" s="11"/>
      <c r="P948" s="11"/>
    </row>
    <row r="949" ht="13.5" customHeight="1">
      <c r="L949" s="11"/>
      <c r="M949" s="11"/>
      <c r="N949" s="11"/>
      <c r="O949" s="11"/>
      <c r="P949" s="11"/>
    </row>
    <row r="950" ht="13.5" customHeight="1">
      <c r="L950" s="11"/>
      <c r="M950" s="11"/>
      <c r="N950" s="11"/>
      <c r="O950" s="11"/>
      <c r="P950" s="11"/>
    </row>
    <row r="951" ht="13.5" customHeight="1">
      <c r="L951" s="11"/>
      <c r="M951" s="11"/>
      <c r="N951" s="11"/>
      <c r="O951" s="11"/>
      <c r="P951" s="11"/>
    </row>
    <row r="952" ht="13.5" customHeight="1">
      <c r="L952" s="11"/>
      <c r="M952" s="11"/>
      <c r="N952" s="11"/>
      <c r="O952" s="11"/>
      <c r="P952" s="11"/>
    </row>
    <row r="953" ht="13.5" customHeight="1">
      <c r="L953" s="11"/>
      <c r="M953" s="11"/>
      <c r="N953" s="11"/>
      <c r="O953" s="11"/>
      <c r="P953" s="11"/>
    </row>
    <row r="954" ht="13.5" customHeight="1">
      <c r="L954" s="11"/>
      <c r="M954" s="11"/>
      <c r="N954" s="11"/>
      <c r="O954" s="11"/>
      <c r="P954" s="11"/>
    </row>
    <row r="955" ht="13.5" customHeight="1">
      <c r="L955" s="11"/>
      <c r="M955" s="11"/>
      <c r="N955" s="11"/>
      <c r="O955" s="11"/>
      <c r="P955" s="11"/>
    </row>
    <row r="956" ht="13.5" customHeight="1">
      <c r="L956" s="11"/>
      <c r="M956" s="11"/>
      <c r="N956" s="11"/>
      <c r="O956" s="11"/>
      <c r="P956" s="11"/>
    </row>
    <row r="957" ht="13.5" customHeight="1">
      <c r="L957" s="11"/>
      <c r="M957" s="11"/>
      <c r="N957" s="11"/>
      <c r="O957" s="11"/>
      <c r="P957" s="11"/>
    </row>
    <row r="958" ht="13.5" customHeight="1">
      <c r="L958" s="11"/>
      <c r="M958" s="11"/>
      <c r="N958" s="11"/>
      <c r="O958" s="11"/>
      <c r="P958" s="11"/>
    </row>
    <row r="959" ht="13.5" customHeight="1">
      <c r="L959" s="11"/>
      <c r="M959" s="11"/>
      <c r="N959" s="11"/>
      <c r="O959" s="11"/>
      <c r="P959" s="11"/>
    </row>
    <row r="960" ht="13.5" customHeight="1">
      <c r="L960" s="11"/>
      <c r="M960" s="11"/>
      <c r="N960" s="11"/>
      <c r="O960" s="11"/>
      <c r="P960" s="11"/>
    </row>
    <row r="961" ht="13.5" customHeight="1">
      <c r="L961" s="11"/>
      <c r="M961" s="11"/>
      <c r="N961" s="11"/>
      <c r="O961" s="11"/>
      <c r="P961" s="11"/>
    </row>
    <row r="962" ht="13.5" customHeight="1">
      <c r="L962" s="11"/>
      <c r="M962" s="11"/>
      <c r="N962" s="11"/>
      <c r="O962" s="11"/>
      <c r="P962" s="11"/>
    </row>
    <row r="963" ht="13.5" customHeight="1">
      <c r="L963" s="11"/>
      <c r="M963" s="11"/>
      <c r="N963" s="11"/>
      <c r="O963" s="11"/>
      <c r="P963" s="11"/>
    </row>
    <row r="964" ht="13.5" customHeight="1">
      <c r="L964" s="11"/>
      <c r="M964" s="11"/>
      <c r="N964" s="11"/>
      <c r="O964" s="11"/>
      <c r="P964" s="11"/>
    </row>
    <row r="965" ht="13.5" customHeight="1">
      <c r="L965" s="11"/>
      <c r="M965" s="11"/>
      <c r="N965" s="11"/>
      <c r="O965" s="11"/>
      <c r="P965" s="11"/>
    </row>
    <row r="966" ht="13.5" customHeight="1">
      <c r="L966" s="11"/>
      <c r="M966" s="11"/>
      <c r="N966" s="11"/>
      <c r="O966" s="11"/>
      <c r="P966" s="11"/>
    </row>
    <row r="967" ht="13.5" customHeight="1">
      <c r="L967" s="11"/>
      <c r="M967" s="11"/>
      <c r="N967" s="11"/>
      <c r="O967" s="11"/>
      <c r="P967" s="11"/>
    </row>
    <row r="968" ht="13.5" customHeight="1">
      <c r="L968" s="11"/>
      <c r="M968" s="11"/>
      <c r="N968" s="11"/>
      <c r="O968" s="11"/>
      <c r="P968" s="11"/>
    </row>
    <row r="969" ht="13.5" customHeight="1">
      <c r="L969" s="11"/>
      <c r="M969" s="11"/>
      <c r="N969" s="11"/>
      <c r="O969" s="11"/>
      <c r="P969" s="11"/>
    </row>
    <row r="970" ht="13.5" customHeight="1">
      <c r="L970" s="11"/>
      <c r="M970" s="11"/>
      <c r="N970" s="11"/>
      <c r="O970" s="11"/>
      <c r="P970" s="11"/>
    </row>
    <row r="971" ht="13.5" customHeight="1">
      <c r="L971" s="11"/>
      <c r="M971" s="11"/>
      <c r="N971" s="11"/>
      <c r="O971" s="11"/>
      <c r="P971" s="11"/>
    </row>
    <row r="972" ht="13.5" customHeight="1">
      <c r="L972" s="11"/>
      <c r="M972" s="11"/>
      <c r="N972" s="11"/>
      <c r="O972" s="11"/>
      <c r="P972" s="11"/>
    </row>
    <row r="973" ht="13.5" customHeight="1">
      <c r="L973" s="11"/>
      <c r="M973" s="11"/>
      <c r="N973" s="11"/>
      <c r="O973" s="11"/>
      <c r="P973" s="11"/>
    </row>
    <row r="974" ht="13.5" customHeight="1">
      <c r="L974" s="11"/>
      <c r="M974" s="11"/>
      <c r="N974" s="11"/>
      <c r="O974" s="11"/>
      <c r="P974" s="11"/>
    </row>
    <row r="975" ht="13.5" customHeight="1">
      <c r="L975" s="11"/>
      <c r="M975" s="11"/>
      <c r="N975" s="11"/>
      <c r="O975" s="11"/>
      <c r="P975" s="11"/>
    </row>
    <row r="976" ht="13.5" customHeight="1">
      <c r="L976" s="11"/>
      <c r="M976" s="11"/>
      <c r="N976" s="11"/>
      <c r="O976" s="11"/>
      <c r="P976" s="11"/>
    </row>
    <row r="977" ht="13.5" customHeight="1">
      <c r="L977" s="11"/>
      <c r="M977" s="11"/>
      <c r="N977" s="11"/>
      <c r="O977" s="11"/>
      <c r="P977" s="11"/>
    </row>
    <row r="978" ht="13.5" customHeight="1">
      <c r="L978" s="11"/>
      <c r="M978" s="11"/>
      <c r="N978" s="11"/>
      <c r="O978" s="11"/>
      <c r="P978" s="11"/>
    </row>
    <row r="979" ht="13.5" customHeight="1">
      <c r="L979" s="11"/>
      <c r="M979" s="11"/>
      <c r="N979" s="11"/>
      <c r="O979" s="11"/>
      <c r="P979" s="11"/>
    </row>
    <row r="980" ht="13.5" customHeight="1">
      <c r="L980" s="11"/>
      <c r="M980" s="11"/>
      <c r="N980" s="11"/>
      <c r="O980" s="11"/>
      <c r="P980" s="11"/>
    </row>
    <row r="981" ht="13.5" customHeight="1">
      <c r="L981" s="11"/>
      <c r="M981" s="11"/>
      <c r="N981" s="11"/>
      <c r="O981" s="11"/>
      <c r="P981" s="11"/>
    </row>
    <row r="982" ht="13.5" customHeight="1">
      <c r="L982" s="11"/>
      <c r="M982" s="11"/>
      <c r="N982" s="11"/>
      <c r="O982" s="11"/>
      <c r="P982" s="11"/>
    </row>
    <row r="983" ht="13.5" customHeight="1">
      <c r="L983" s="11"/>
      <c r="M983" s="11"/>
      <c r="N983" s="11"/>
      <c r="O983" s="11"/>
      <c r="P983" s="11"/>
    </row>
    <row r="984" ht="13.5" customHeight="1">
      <c r="L984" s="11"/>
      <c r="M984" s="11"/>
      <c r="N984" s="11"/>
      <c r="O984" s="11"/>
      <c r="P984" s="11"/>
    </row>
    <row r="985" ht="13.5" customHeight="1">
      <c r="L985" s="11"/>
      <c r="M985" s="11"/>
      <c r="N985" s="11"/>
      <c r="O985" s="11"/>
      <c r="P985" s="11"/>
    </row>
    <row r="986" ht="13.5" customHeight="1">
      <c r="L986" s="11"/>
      <c r="M986" s="11"/>
      <c r="N986" s="11"/>
      <c r="O986" s="11"/>
      <c r="P986" s="11"/>
    </row>
    <row r="987" ht="13.5" customHeight="1">
      <c r="L987" s="11"/>
      <c r="M987" s="11"/>
      <c r="N987" s="11"/>
      <c r="O987" s="11"/>
      <c r="P987" s="11"/>
    </row>
    <row r="988" ht="13.5" customHeight="1">
      <c r="L988" s="11"/>
      <c r="M988" s="11"/>
      <c r="N988" s="11"/>
      <c r="O988" s="11"/>
      <c r="P988" s="11"/>
    </row>
    <row r="989" ht="13.5" customHeight="1">
      <c r="L989" s="11"/>
      <c r="M989" s="11"/>
      <c r="N989" s="11"/>
      <c r="O989" s="11"/>
      <c r="P989" s="11"/>
    </row>
    <row r="990" ht="13.5" customHeight="1">
      <c r="L990" s="11"/>
      <c r="M990" s="11"/>
      <c r="N990" s="11"/>
      <c r="O990" s="11"/>
      <c r="P990" s="11"/>
    </row>
    <row r="991" ht="13.5" customHeight="1">
      <c r="L991" s="11"/>
      <c r="M991" s="11"/>
      <c r="N991" s="11"/>
      <c r="O991" s="11"/>
      <c r="P991" s="11"/>
    </row>
    <row r="992" ht="13.5" customHeight="1">
      <c r="L992" s="11"/>
      <c r="M992" s="11"/>
      <c r="N992" s="11"/>
      <c r="O992" s="11"/>
      <c r="P992" s="11"/>
    </row>
    <row r="993" ht="13.5" customHeight="1">
      <c r="L993" s="11"/>
      <c r="M993" s="11"/>
      <c r="N993" s="11"/>
      <c r="O993" s="11"/>
      <c r="P993" s="11"/>
    </row>
    <row r="994" ht="13.5" customHeight="1">
      <c r="L994" s="11"/>
      <c r="M994" s="11"/>
      <c r="N994" s="11"/>
      <c r="O994" s="11"/>
      <c r="P994" s="11"/>
    </row>
    <row r="995" ht="13.5" customHeight="1">
      <c r="L995" s="11"/>
      <c r="M995" s="11"/>
      <c r="N995" s="11"/>
      <c r="O995" s="11"/>
      <c r="P995" s="11"/>
    </row>
    <row r="996" ht="13.5" customHeight="1">
      <c r="L996" s="11"/>
      <c r="M996" s="11"/>
      <c r="N996" s="11"/>
      <c r="O996" s="11"/>
      <c r="P996" s="11"/>
    </row>
    <row r="997" ht="13.5" customHeight="1">
      <c r="L997" s="11"/>
      <c r="M997" s="11"/>
      <c r="N997" s="11"/>
      <c r="O997" s="11"/>
      <c r="P997" s="11"/>
    </row>
    <row r="998" ht="13.5" customHeight="1">
      <c r="L998" s="11"/>
      <c r="M998" s="11"/>
      <c r="N998" s="11"/>
      <c r="O998" s="11"/>
      <c r="P998" s="11"/>
    </row>
    <row r="999" ht="13.5" customHeight="1">
      <c r="L999" s="11"/>
      <c r="M999" s="11"/>
      <c r="N999" s="11"/>
      <c r="O999" s="11"/>
      <c r="P999" s="11"/>
    </row>
    <row r="1000" ht="13.5" customHeight="1">
      <c r="L1000" s="11"/>
      <c r="M1000" s="11"/>
      <c r="N1000" s="11"/>
      <c r="O1000" s="11"/>
      <c r="P1000" s="11"/>
    </row>
  </sheetData>
  <mergeCells count="5">
    <mergeCell ref="B3:K3"/>
    <mergeCell ref="C5:J5"/>
    <mergeCell ref="C7:J7"/>
    <mergeCell ref="B8:K8"/>
    <mergeCell ref="B37:K37"/>
  </mergeCells>
  <dataValidations>
    <dataValidation type="list" allowBlank="1" showErrorMessage="1" sqref="D19">
      <formula1>$M$8:$M$13</formula1>
    </dataValidation>
    <dataValidation type="list" allowBlank="1" showErrorMessage="1" sqref="J10 J17 J24">
      <formula1>$M$29:$M$35</formula1>
    </dataValidation>
    <dataValidation type="list" allowBlank="1" showErrorMessage="1" sqref="H10 F17 H17 F24 F31">
      <formula1>$M$16:$M$27</formula1>
    </dataValidation>
  </dataValidations>
  <printOptions/>
  <pageMargins bottom="0.32" footer="0.0" header="0.0" left="0.7" right="0.7" top="0.5"/>
  <pageSetup orientation="landscape"/>
  <headerFooter>
    <oddFooter>&amp;RPrinted on &amp;D</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showGridLines="0" workbookViewId="0"/>
  </sheetViews>
  <sheetFormatPr customHeight="1" defaultColWidth="14.43" defaultRowHeight="15.0"/>
  <cols>
    <col customWidth="1" min="1" max="26" width="3.86"/>
    <col customWidth="1" min="27" max="27" width="57.57"/>
    <col customWidth="1" min="28" max="28" width="25.86"/>
    <col customWidth="1" min="29" max="30" width="3.86"/>
    <col customWidth="1" hidden="1" min="31" max="31" width="3.86"/>
    <col customWidth="1" hidden="1" min="32" max="38" width="5.71"/>
    <col customWidth="1" hidden="1" min="39" max="39" width="6.43"/>
    <col customWidth="1" hidden="1" min="40" max="47" width="5.71"/>
    <col customWidth="1" hidden="1" min="48" max="48" width="9.86"/>
    <col customWidth="1" hidden="1" min="49" max="83" width="5.71"/>
    <col customWidth="1" hidden="1" min="84" max="84" width="9.14"/>
    <col customWidth="1" min="85" max="95" width="5.71"/>
    <col customWidth="1" min="96" max="254" width="9.14"/>
    <col customWidth="1" hidden="1" min="255" max="256" width="8.71"/>
  </cols>
  <sheetData>
    <row r="1" ht="13.5" customHeight="1">
      <c r="A1" s="6" t="s">
        <v>599</v>
      </c>
      <c r="W1" s="11"/>
      <c r="X1" s="11"/>
      <c r="Y1" s="11"/>
      <c r="Z1" s="11"/>
      <c r="AA1" s="203" t="s">
        <v>601</v>
      </c>
      <c r="AB1" s="11"/>
      <c r="AC1" s="11"/>
      <c r="AD1" s="11"/>
      <c r="AE1" s="189"/>
      <c r="AF1" s="204"/>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4"/>
      <c r="BU1" s="204"/>
      <c r="BV1" s="204"/>
      <c r="BW1" s="204"/>
      <c r="BX1" s="204"/>
      <c r="BY1" s="204"/>
      <c r="BZ1" s="204"/>
      <c r="CA1" s="204"/>
      <c r="CB1" s="204"/>
      <c r="CC1" s="204"/>
      <c r="CD1" s="204"/>
      <c r="CE1" s="204"/>
      <c r="CG1" s="204"/>
      <c r="CH1" s="204"/>
      <c r="CI1" s="204"/>
      <c r="CJ1" s="204"/>
      <c r="CK1" s="204"/>
      <c r="CL1" s="204"/>
      <c r="CM1" s="204"/>
      <c r="CN1" s="204"/>
      <c r="CO1" s="204"/>
      <c r="CP1" s="204"/>
      <c r="CQ1" s="204"/>
      <c r="CR1" s="189"/>
      <c r="CS1" s="189"/>
      <c r="CT1" s="189"/>
      <c r="CU1" s="189"/>
      <c r="CV1" s="189"/>
      <c r="CW1" s="189"/>
      <c r="CX1" s="189"/>
      <c r="CY1" s="189"/>
      <c r="CZ1" s="189"/>
      <c r="DA1" s="189"/>
      <c r="DB1" s="189"/>
      <c r="DC1" s="189"/>
      <c r="DD1" s="189"/>
      <c r="DE1" s="189"/>
      <c r="DF1" s="189"/>
      <c r="DG1" s="189"/>
      <c r="DH1" s="189"/>
      <c r="DI1" s="189"/>
      <c r="DJ1" s="189"/>
      <c r="DK1" s="189"/>
      <c r="DL1" s="189"/>
      <c r="DM1" s="189"/>
      <c r="DN1" s="189"/>
      <c r="DO1" s="189"/>
      <c r="DP1" s="189"/>
      <c r="DQ1" s="189"/>
      <c r="DR1" s="189"/>
      <c r="DS1" s="189"/>
      <c r="DT1" s="189"/>
      <c r="DU1" s="189"/>
      <c r="DV1" s="189"/>
      <c r="DW1" s="189"/>
      <c r="DX1" s="189"/>
      <c r="DY1" s="189"/>
      <c r="DZ1" s="189"/>
      <c r="EA1" s="189"/>
      <c r="EB1" s="189"/>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row>
    <row r="2" ht="13.5" customHeight="1">
      <c r="A2" s="11"/>
      <c r="B2" s="11"/>
      <c r="C2" s="11"/>
      <c r="D2" s="11"/>
      <c r="E2" s="11"/>
      <c r="F2" s="11"/>
      <c r="G2" s="11"/>
      <c r="H2" s="11"/>
      <c r="I2" s="11"/>
      <c r="J2" s="11"/>
      <c r="K2" s="11"/>
      <c r="L2" s="11"/>
      <c r="M2" s="11"/>
      <c r="N2" s="11"/>
      <c r="O2" s="11"/>
      <c r="P2" s="11"/>
      <c r="Q2" s="11"/>
      <c r="R2" s="11"/>
      <c r="S2" s="11"/>
      <c r="T2" s="11"/>
      <c r="U2" s="11"/>
      <c r="V2" s="11"/>
      <c r="W2" s="11"/>
      <c r="X2" s="11"/>
      <c r="Y2" s="11"/>
      <c r="Z2" s="11"/>
      <c r="AB2" s="11"/>
      <c r="AC2" s="11"/>
      <c r="AD2" s="11"/>
      <c r="AE2" s="189"/>
      <c r="AF2" s="205">
        <v>1.0</v>
      </c>
      <c r="AG2" s="205">
        <f t="shared" ref="AG2:CE2" si="1">AF2+1</f>
        <v>2</v>
      </c>
      <c r="AH2" s="205">
        <f t="shared" si="1"/>
        <v>3</v>
      </c>
      <c r="AI2" s="205">
        <f t="shared" si="1"/>
        <v>4</v>
      </c>
      <c r="AJ2" s="205">
        <f t="shared" si="1"/>
        <v>5</v>
      </c>
      <c r="AK2" s="205">
        <f t="shared" si="1"/>
        <v>6</v>
      </c>
      <c r="AL2" s="205">
        <f t="shared" si="1"/>
        <v>7</v>
      </c>
      <c r="AM2" s="205">
        <f t="shared" si="1"/>
        <v>8</v>
      </c>
      <c r="AN2" s="205">
        <f t="shared" si="1"/>
        <v>9</v>
      </c>
      <c r="AO2" s="205">
        <f t="shared" si="1"/>
        <v>10</v>
      </c>
      <c r="AP2" s="205">
        <f t="shared" si="1"/>
        <v>11</v>
      </c>
      <c r="AQ2" s="205">
        <f t="shared" si="1"/>
        <v>12</v>
      </c>
      <c r="AR2" s="205">
        <f t="shared" si="1"/>
        <v>13</v>
      </c>
      <c r="AS2" s="205">
        <f t="shared" si="1"/>
        <v>14</v>
      </c>
      <c r="AT2" s="205">
        <f t="shared" si="1"/>
        <v>15</v>
      </c>
      <c r="AU2" s="205">
        <f t="shared" si="1"/>
        <v>16</v>
      </c>
      <c r="AV2" s="205">
        <f t="shared" si="1"/>
        <v>17</v>
      </c>
      <c r="AW2" s="205">
        <f t="shared" si="1"/>
        <v>18</v>
      </c>
      <c r="AX2" s="205">
        <f t="shared" si="1"/>
        <v>19</v>
      </c>
      <c r="AY2" s="205">
        <f t="shared" si="1"/>
        <v>20</v>
      </c>
      <c r="AZ2" s="205">
        <f t="shared" si="1"/>
        <v>21</v>
      </c>
      <c r="BA2" s="205">
        <f t="shared" si="1"/>
        <v>22</v>
      </c>
      <c r="BB2" s="205">
        <f t="shared" si="1"/>
        <v>23</v>
      </c>
      <c r="BC2" s="205">
        <f t="shared" si="1"/>
        <v>24</v>
      </c>
      <c r="BD2" s="205">
        <f t="shared" si="1"/>
        <v>25</v>
      </c>
      <c r="BE2" s="205">
        <f t="shared" si="1"/>
        <v>26</v>
      </c>
      <c r="BF2" s="205">
        <f t="shared" si="1"/>
        <v>27</v>
      </c>
      <c r="BG2" s="205">
        <f t="shared" si="1"/>
        <v>28</v>
      </c>
      <c r="BH2" s="205">
        <f t="shared" si="1"/>
        <v>29</v>
      </c>
      <c r="BI2" s="205">
        <f t="shared" si="1"/>
        <v>30</v>
      </c>
      <c r="BJ2" s="205">
        <f t="shared" si="1"/>
        <v>31</v>
      </c>
      <c r="BK2" s="205">
        <f t="shared" si="1"/>
        <v>32</v>
      </c>
      <c r="BL2" s="205">
        <f t="shared" si="1"/>
        <v>33</v>
      </c>
      <c r="BM2" s="205">
        <f t="shared" si="1"/>
        <v>34</v>
      </c>
      <c r="BN2" s="205">
        <f t="shared" si="1"/>
        <v>35</v>
      </c>
      <c r="BO2" s="205">
        <f t="shared" si="1"/>
        <v>36</v>
      </c>
      <c r="BP2" s="205">
        <f t="shared" si="1"/>
        <v>37</v>
      </c>
      <c r="BQ2" s="205">
        <f t="shared" si="1"/>
        <v>38</v>
      </c>
      <c r="BR2" s="205">
        <f t="shared" si="1"/>
        <v>39</v>
      </c>
      <c r="BS2" s="205">
        <f t="shared" si="1"/>
        <v>40</v>
      </c>
      <c r="BT2" s="205">
        <f t="shared" si="1"/>
        <v>41</v>
      </c>
      <c r="BU2" s="205">
        <f t="shared" si="1"/>
        <v>42</v>
      </c>
      <c r="BV2" s="205">
        <f t="shared" si="1"/>
        <v>43</v>
      </c>
      <c r="BW2" s="205">
        <f t="shared" si="1"/>
        <v>44</v>
      </c>
      <c r="BX2" s="205">
        <f t="shared" si="1"/>
        <v>45</v>
      </c>
      <c r="BY2" s="205">
        <f t="shared" si="1"/>
        <v>46</v>
      </c>
      <c r="BZ2" s="205">
        <f t="shared" si="1"/>
        <v>47</v>
      </c>
      <c r="CA2" s="205">
        <f t="shared" si="1"/>
        <v>48</v>
      </c>
      <c r="CB2" s="205">
        <f t="shared" si="1"/>
        <v>49</v>
      </c>
      <c r="CC2" s="205">
        <f t="shared" si="1"/>
        <v>50</v>
      </c>
      <c r="CD2" s="205">
        <f t="shared" si="1"/>
        <v>51</v>
      </c>
      <c r="CE2" s="205">
        <f t="shared" si="1"/>
        <v>52</v>
      </c>
      <c r="CG2" s="204"/>
      <c r="CH2" s="204"/>
      <c r="CI2" s="204"/>
      <c r="CJ2" s="204"/>
      <c r="CK2" s="204"/>
      <c r="CL2" s="204"/>
      <c r="CM2" s="204"/>
      <c r="CN2" s="204"/>
      <c r="CO2" s="204"/>
      <c r="CP2" s="204"/>
      <c r="CQ2" s="204"/>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row>
    <row r="3" ht="13.5" customHeight="1">
      <c r="A3" s="11"/>
      <c r="B3" s="11"/>
      <c r="C3" s="11"/>
      <c r="D3" s="11"/>
      <c r="E3" s="11"/>
      <c r="F3" s="11"/>
      <c r="G3" s="11"/>
      <c r="H3" s="11"/>
      <c r="I3" s="11"/>
      <c r="J3" s="11"/>
      <c r="K3" s="11"/>
      <c r="L3" s="11"/>
      <c r="M3" s="11"/>
      <c r="N3" s="11"/>
      <c r="O3" s="11"/>
      <c r="P3" s="11"/>
      <c r="Q3" s="11"/>
      <c r="R3" s="11"/>
      <c r="S3" s="11"/>
      <c r="T3" s="11"/>
      <c r="U3" s="11"/>
      <c r="V3" s="11"/>
      <c r="W3" s="11"/>
      <c r="X3" s="11"/>
      <c r="Y3" s="11"/>
      <c r="Z3" s="11"/>
      <c r="AB3" s="11"/>
      <c r="AC3" s="11"/>
      <c r="AD3" s="11"/>
      <c r="AE3" s="189"/>
      <c r="AF3" s="218" t="s">
        <v>609</v>
      </c>
      <c r="AG3" s="220" t="s">
        <v>612</v>
      </c>
      <c r="AH3" s="220" t="s">
        <v>613</v>
      </c>
      <c r="AI3" s="221" t="s">
        <v>614</v>
      </c>
      <c r="AJ3" s="221" t="s">
        <v>615</v>
      </c>
      <c r="AK3" s="220" t="s">
        <v>616</v>
      </c>
      <c r="AL3" s="220" t="s">
        <v>617</v>
      </c>
      <c r="AM3" s="220" t="s">
        <v>618</v>
      </c>
      <c r="AN3" s="220" t="s">
        <v>619</v>
      </c>
      <c r="AO3" s="220" t="s">
        <v>619</v>
      </c>
      <c r="AP3" s="220" t="s">
        <v>620</v>
      </c>
      <c r="AQ3" s="220" t="s">
        <v>621</v>
      </c>
      <c r="AR3" s="220" t="s">
        <v>622</v>
      </c>
      <c r="AS3" s="220" t="s">
        <v>623</v>
      </c>
      <c r="AT3" s="220" t="s">
        <v>624</v>
      </c>
      <c r="AU3" s="220" t="s">
        <v>625</v>
      </c>
      <c r="AV3" s="220" t="s">
        <v>626</v>
      </c>
      <c r="AW3" s="220" t="s">
        <v>627</v>
      </c>
      <c r="AX3" s="220" t="s">
        <v>628</v>
      </c>
      <c r="AY3" s="220" t="s">
        <v>629</v>
      </c>
      <c r="AZ3" s="220" t="s">
        <v>630</v>
      </c>
      <c r="BA3" s="220" t="s">
        <v>631</v>
      </c>
      <c r="BB3" s="220" t="s">
        <v>632</v>
      </c>
      <c r="BC3" s="220" t="s">
        <v>633</v>
      </c>
      <c r="BD3" s="220" t="s">
        <v>634</v>
      </c>
      <c r="BE3" s="220" t="s">
        <v>635</v>
      </c>
      <c r="BF3" s="220" t="s">
        <v>636</v>
      </c>
      <c r="BG3" s="220" t="s">
        <v>637</v>
      </c>
      <c r="BH3" s="220" t="s">
        <v>638</v>
      </c>
      <c r="BI3" s="220" t="s">
        <v>639</v>
      </c>
      <c r="BJ3" s="220" t="s">
        <v>640</v>
      </c>
      <c r="BK3" s="220" t="s">
        <v>641</v>
      </c>
      <c r="BL3" s="220" t="s">
        <v>642</v>
      </c>
      <c r="BM3" s="220" t="s">
        <v>643</v>
      </c>
      <c r="BN3" s="220" t="s">
        <v>644</v>
      </c>
      <c r="BO3" s="220" t="s">
        <v>645</v>
      </c>
      <c r="BP3" s="220" t="s">
        <v>646</v>
      </c>
      <c r="BQ3" s="220" t="s">
        <v>647</v>
      </c>
      <c r="BR3" s="220" t="s">
        <v>648</v>
      </c>
      <c r="BS3" s="220" t="s">
        <v>649</v>
      </c>
      <c r="BT3" s="220" t="s">
        <v>650</v>
      </c>
      <c r="BU3" s="220" t="s">
        <v>651</v>
      </c>
      <c r="BV3" s="220" t="s">
        <v>652</v>
      </c>
      <c r="BW3" s="220" t="s">
        <v>653</v>
      </c>
      <c r="BX3" s="220" t="s">
        <v>648</v>
      </c>
      <c r="BY3" s="220" t="s">
        <v>654</v>
      </c>
      <c r="BZ3" s="220" t="s">
        <v>655</v>
      </c>
      <c r="CA3" s="220" t="s">
        <v>656</v>
      </c>
      <c r="CB3" s="218" t="s">
        <v>657</v>
      </c>
      <c r="CC3" s="220" t="s">
        <v>658</v>
      </c>
      <c r="CD3" s="220" t="s">
        <v>659</v>
      </c>
      <c r="CE3" s="218" t="s">
        <v>660</v>
      </c>
      <c r="CG3" s="204"/>
      <c r="CH3" s="204"/>
      <c r="CI3" s="204"/>
      <c r="CJ3" s="204"/>
      <c r="CK3" s="204"/>
      <c r="CL3" s="204"/>
      <c r="CM3" s="204"/>
      <c r="CN3" s="204"/>
      <c r="CO3" s="204"/>
      <c r="CP3" s="204"/>
      <c r="CQ3" s="204"/>
      <c r="CR3" s="189"/>
      <c r="CS3" s="189"/>
      <c r="CT3" s="189"/>
      <c r="CU3" s="189"/>
      <c r="CV3" s="189"/>
      <c r="CW3" s="189"/>
      <c r="CX3" s="189"/>
      <c r="CY3" s="189"/>
      <c r="CZ3" s="189"/>
      <c r="DA3" s="189"/>
      <c r="DB3" s="189"/>
      <c r="DC3" s="189"/>
      <c r="DD3" s="189"/>
      <c r="DE3" s="189"/>
      <c r="DF3" s="189"/>
      <c r="DG3" s="189"/>
      <c r="DH3" s="189"/>
      <c r="DI3" s="189"/>
      <c r="DJ3" s="189"/>
      <c r="DK3" s="189"/>
      <c r="DL3" s="189"/>
      <c r="DM3" s="189"/>
      <c r="DN3" s="189"/>
      <c r="DO3" s="189"/>
      <c r="DP3" s="189"/>
      <c r="DQ3" s="189"/>
      <c r="DR3" s="189"/>
      <c r="DS3" s="189"/>
      <c r="DT3" s="189"/>
      <c r="DU3" s="189"/>
      <c r="DV3" s="189"/>
      <c r="DW3" s="189"/>
      <c r="DX3" s="189"/>
      <c r="DY3" s="189"/>
      <c r="DZ3" s="189"/>
      <c r="EA3" s="189"/>
      <c r="EB3" s="189"/>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ht="12.0" customHeight="1">
      <c r="A4" s="225" t="s">
        <v>661</v>
      </c>
      <c r="Z4" s="11"/>
      <c r="AA4" s="204"/>
      <c r="AB4" s="11"/>
      <c r="AC4" s="11"/>
      <c r="AD4" s="11"/>
      <c r="AE4" s="11"/>
      <c r="AF4" s="226"/>
      <c r="AG4" s="227" t="s">
        <v>74</v>
      </c>
      <c r="AH4" s="227" t="s">
        <v>74</v>
      </c>
      <c r="AI4" s="227" t="s">
        <v>74</v>
      </c>
      <c r="AJ4" s="227" t="s">
        <v>74</v>
      </c>
      <c r="AK4" s="227" t="s">
        <v>74</v>
      </c>
      <c r="AL4" s="227" t="s">
        <v>74</v>
      </c>
      <c r="AM4" s="227" t="s">
        <v>74</v>
      </c>
      <c r="AN4" s="227" t="s">
        <v>74</v>
      </c>
      <c r="AO4" s="228" t="s">
        <v>662</v>
      </c>
      <c r="AP4" s="228" t="s">
        <v>74</v>
      </c>
      <c r="AQ4" s="228" t="s">
        <v>74</v>
      </c>
      <c r="AR4" s="228" t="s">
        <v>74</v>
      </c>
      <c r="AS4" s="228" t="s">
        <v>74</v>
      </c>
      <c r="AT4" s="228" t="s">
        <v>74</v>
      </c>
      <c r="AU4" s="228" t="s">
        <v>74</v>
      </c>
      <c r="AV4" s="229" t="s">
        <v>74</v>
      </c>
      <c r="AW4" s="227" t="s">
        <v>74</v>
      </c>
      <c r="AX4" s="227" t="s">
        <v>74</v>
      </c>
      <c r="AY4" s="227" t="s">
        <v>607</v>
      </c>
      <c r="AZ4" s="227" t="s">
        <v>74</v>
      </c>
      <c r="BA4" s="227" t="s">
        <v>607</v>
      </c>
      <c r="BB4" s="227" t="s">
        <v>74</v>
      </c>
      <c r="BC4" s="227" t="s">
        <v>74</v>
      </c>
      <c r="BD4" s="227"/>
      <c r="BE4" s="227" t="s">
        <v>74</v>
      </c>
      <c r="BF4" s="229" t="s">
        <v>74</v>
      </c>
      <c r="BG4" s="229"/>
      <c r="BH4" s="228" t="s">
        <v>74</v>
      </c>
      <c r="BI4" s="229" t="s">
        <v>74</v>
      </c>
      <c r="BJ4" s="228" t="s">
        <v>74</v>
      </c>
      <c r="BK4" s="227" t="s">
        <v>74</v>
      </c>
      <c r="BL4" s="227" t="s">
        <v>74</v>
      </c>
      <c r="BM4" s="227" t="s">
        <v>74</v>
      </c>
      <c r="BN4" s="227"/>
      <c r="BO4" s="227"/>
      <c r="BP4" s="227"/>
      <c r="BQ4" s="227"/>
      <c r="BR4" s="227"/>
      <c r="BS4" s="227"/>
      <c r="BT4" s="227"/>
      <c r="BU4" s="227"/>
      <c r="BV4" s="227"/>
      <c r="BW4" s="227"/>
      <c r="BX4" s="227"/>
      <c r="BY4" s="227"/>
      <c r="BZ4" s="227"/>
      <c r="CA4" s="226"/>
      <c r="CB4" s="226"/>
      <c r="CC4" s="226"/>
      <c r="CD4" s="226"/>
      <c r="CE4" s="230"/>
      <c r="CG4" s="204"/>
      <c r="CH4" s="204"/>
      <c r="CI4" s="204"/>
      <c r="CJ4" s="204"/>
      <c r="CK4" s="204"/>
      <c r="CL4" s="204"/>
      <c r="CM4" s="204"/>
      <c r="CN4" s="204"/>
      <c r="CO4" s="204"/>
      <c r="CP4" s="204"/>
      <c r="CQ4" s="204"/>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ht="17.25" customHeight="1">
      <c r="A5" s="231" t="str">
        <f>IF('Task 1'!C7="Input","Task 1",'Task 1'!C7)</f>
        <v>SECA</v>
      </c>
      <c r="B5" s="8"/>
      <c r="C5" s="8"/>
      <c r="D5" s="8"/>
      <c r="E5" s="8"/>
      <c r="F5" s="8"/>
      <c r="G5" s="8"/>
      <c r="H5" s="8"/>
      <c r="I5" s="8"/>
      <c r="J5" s="8"/>
      <c r="K5" s="8"/>
      <c r="L5" s="8"/>
      <c r="M5" s="8"/>
      <c r="N5" s="8"/>
      <c r="O5" s="8"/>
      <c r="P5" s="8"/>
      <c r="Q5" s="8"/>
      <c r="R5" s="8"/>
      <c r="S5" s="8"/>
      <c r="T5" s="8"/>
      <c r="U5" s="8"/>
      <c r="V5" s="8"/>
      <c r="W5" s="8"/>
      <c r="X5" s="8"/>
      <c r="Y5" s="10"/>
      <c r="Z5" s="232"/>
      <c r="AA5" s="200" t="s">
        <v>663</v>
      </c>
      <c r="AB5" s="232"/>
      <c r="AC5" s="232"/>
      <c r="AD5" s="232"/>
      <c r="AE5" s="189"/>
      <c r="AF5" s="233" t="s">
        <v>314</v>
      </c>
      <c r="AG5" s="205" t="str">
        <f>IF(May!Q15="Yes","Yes","No")</f>
        <v>No</v>
      </c>
      <c r="AH5" s="205" t="str">
        <f>IF(May!Y15="Yes","Yes","No")</f>
        <v>No</v>
      </c>
      <c r="AI5" s="205" t="str">
        <f>IF(May!H35="Yes","Yes","No")</f>
        <v>No</v>
      </c>
      <c r="AJ5" s="205" t="str">
        <f>IF(May!P32="Yes","Yes","No")</f>
        <v>No</v>
      </c>
      <c r="AK5" s="205" t="str">
        <f>IF(May!P33="Yes","Yes","No")</f>
        <v>No</v>
      </c>
      <c r="AL5" s="205" t="str">
        <f>IF(May!P34="Yes","Yes","No")</f>
        <v>Yes</v>
      </c>
      <c r="AM5" s="205" t="str">
        <f>IF(May!P35="Yes","Yes","No")</f>
        <v>No</v>
      </c>
      <c r="AN5" s="205" t="str">
        <f>IF(May!X26="Yes","Yes","No")</f>
        <v>No</v>
      </c>
      <c r="AO5" s="205" t="str">
        <f>May!Y26</f>
        <v>No</v>
      </c>
      <c r="AP5" s="205" t="str">
        <f>IF(May!X21="Yes","Yes","No")</f>
        <v>No</v>
      </c>
      <c r="AQ5" s="205" t="str">
        <f>IF(May!X25="Yes","Yes","No")</f>
        <v>No</v>
      </c>
      <c r="AR5" s="205" t="str">
        <f>IF(May!X25="Yes","Yes","No")</f>
        <v>No</v>
      </c>
      <c r="AS5" s="205" t="str">
        <f>IF(May!X22="Yes","Yes","No")</f>
        <v>No</v>
      </c>
      <c r="AT5" s="205" t="str">
        <f>IF(May!X25="Yes","Yes","No")</f>
        <v>No</v>
      </c>
      <c r="AU5" s="205" t="str">
        <f>May!X27</f>
        <v>No</v>
      </c>
      <c r="AV5" s="205" t="str">
        <f>IF(May!X28="Yes","Yes","No")</f>
        <v>No</v>
      </c>
      <c r="AW5" s="205" t="str">
        <f>May!W33</f>
        <v>No</v>
      </c>
      <c r="AX5" s="205" t="str">
        <f>IF(May!W34="Yes","Yes",IF(W35="Yes","Yes","No"))</f>
        <v>No</v>
      </c>
      <c r="AY5" s="205">
        <f>May!X33</f>
        <v>0</v>
      </c>
      <c r="AZ5" s="205" t="str">
        <f>IF(May!X19="Yes","Yes","No")</f>
        <v>Yes</v>
      </c>
      <c r="BA5" s="205">
        <f>IF(May!M66="",0,May!M66)</f>
        <v>0</v>
      </c>
      <c r="BB5" s="205">
        <f>May!X32</f>
        <v>0</v>
      </c>
      <c r="BC5" s="205">
        <f>May!H32</f>
        <v>0</v>
      </c>
      <c r="BD5" s="205" t="str">
        <f>May!H30</f>
        <v/>
      </c>
      <c r="BE5" s="205" t="str">
        <f>IF(May!H33="Yes","Yes","No")</f>
        <v>No</v>
      </c>
      <c r="BF5" s="205" t="str">
        <f>IF(May!H34="Yes","Yes","No")</f>
        <v>No</v>
      </c>
      <c r="BG5" s="205">
        <f>IF(May!X35="","",May!X35)</f>
        <v>0</v>
      </c>
      <c r="BH5" s="205" t="str">
        <f>IF(May!Y35="Yes","Yes","No")</f>
        <v>No</v>
      </c>
      <c r="BI5" s="205">
        <f>IF(May!X34="","",May!X34)</f>
        <v>0</v>
      </c>
      <c r="BJ5" s="205" t="str">
        <f>IF(May!Y34="Yes","Yes","No")</f>
        <v>No</v>
      </c>
      <c r="BK5" s="205" t="str">
        <f>IF(May!W33="Yes","Yes",IF(May!W34="Yes","Yes","No"))</f>
        <v>No</v>
      </c>
      <c r="BL5" s="205" t="str">
        <f>IF(May!N13="Yes","Yes","No")</f>
        <v>No</v>
      </c>
      <c r="BM5" s="205" t="str">
        <f>IF(May!Y13="Yes","Yes","No")</f>
        <v>No</v>
      </c>
      <c r="BN5" s="205">
        <f>May!R66</f>
        <v>0</v>
      </c>
      <c r="BO5" s="205">
        <f>May!T66</f>
        <v>0</v>
      </c>
      <c r="BP5" s="205">
        <f>May!J66</f>
        <v>4</v>
      </c>
      <c r="BQ5" s="205">
        <f>May!K66</f>
        <v>0</v>
      </c>
      <c r="BR5" s="205">
        <f>May!M66</f>
        <v>0</v>
      </c>
      <c r="BS5" s="205">
        <f>May!L66</f>
        <v>1</v>
      </c>
      <c r="BT5" s="205">
        <f>May!R66</f>
        <v>0</v>
      </c>
      <c r="BU5" s="205">
        <f>May!T66</f>
        <v>0</v>
      </c>
      <c r="BV5" s="205">
        <f>May!S66</f>
        <v>0</v>
      </c>
      <c r="BW5" s="205">
        <f>May!P66</f>
        <v>0</v>
      </c>
      <c r="BX5" s="205">
        <f>May!N66</f>
        <v>0</v>
      </c>
      <c r="BY5" s="205">
        <f>May!O66</f>
        <v>0</v>
      </c>
      <c r="BZ5" s="205">
        <f>May!Q66</f>
        <v>0</v>
      </c>
      <c r="CA5" s="204">
        <f>May!V66</f>
        <v>0</v>
      </c>
      <c r="CB5" s="234">
        <f>May!W66</f>
        <v>0</v>
      </c>
      <c r="CC5" s="234">
        <f>May!X66</f>
        <v>0</v>
      </c>
      <c r="CD5" s="234">
        <f>May!Y66</f>
        <v>0</v>
      </c>
      <c r="CE5" s="235">
        <f>May!H66</f>
        <v>59</v>
      </c>
      <c r="CG5" s="204"/>
      <c r="CH5" s="204"/>
      <c r="CI5" s="204"/>
      <c r="CJ5" s="204"/>
      <c r="CK5" s="204"/>
      <c r="CL5" s="204"/>
      <c r="CM5" s="204"/>
      <c r="CN5" s="204"/>
      <c r="CO5" s="204"/>
      <c r="CP5" s="204"/>
      <c r="CQ5" s="204"/>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row>
    <row r="6" ht="3.0" customHeight="1">
      <c r="A6" s="236"/>
      <c r="B6" s="11"/>
      <c r="C6" s="11"/>
      <c r="D6" s="11"/>
      <c r="E6" s="11"/>
      <c r="F6" s="11"/>
      <c r="G6" s="11"/>
      <c r="H6" s="11"/>
      <c r="I6" s="11"/>
      <c r="J6" s="11"/>
      <c r="K6" s="11"/>
      <c r="L6" s="11"/>
      <c r="M6" s="11"/>
      <c r="N6" s="11"/>
      <c r="O6" s="11"/>
      <c r="P6" s="11"/>
      <c r="Q6" s="11"/>
      <c r="R6" s="11"/>
      <c r="S6" s="11"/>
      <c r="T6" s="11"/>
      <c r="U6" s="11"/>
      <c r="V6" s="11"/>
      <c r="W6" s="11"/>
      <c r="X6" s="11"/>
      <c r="Y6" s="11"/>
      <c r="Z6" s="11"/>
      <c r="AB6" s="11"/>
      <c r="AC6" s="11"/>
      <c r="AD6" s="11"/>
      <c r="AE6" s="189"/>
      <c r="AF6" s="233" t="s">
        <v>318</v>
      </c>
      <c r="AG6" s="205" t="str">
        <f>IF(June!Q15="Yes","Yes","No")</f>
        <v>No</v>
      </c>
      <c r="AH6" s="205" t="str">
        <f>IF(June!Y15="Yes","Yes","No")</f>
        <v>No</v>
      </c>
      <c r="AI6" s="205" t="str">
        <f>IF(June!H35="Yes","Yes","No")</f>
        <v>No</v>
      </c>
      <c r="AJ6" s="205" t="str">
        <f>IF(June!P32="Yes","Yes","No")</f>
        <v>No</v>
      </c>
      <c r="AK6" s="205" t="str">
        <f>IF(June!P33="Yes","Yes","No")</f>
        <v>No</v>
      </c>
      <c r="AL6" s="205" t="str">
        <f>IF(June!P34="Yes","Yes","No")</f>
        <v>Yes</v>
      </c>
      <c r="AM6" s="205" t="str">
        <f>IF(June!P35="Yes","Yes","No")</f>
        <v>No</v>
      </c>
      <c r="AN6" s="205" t="str">
        <f>IF(June!X26="Yes","Yes","No")</f>
        <v>No</v>
      </c>
      <c r="AO6" s="205" t="str">
        <f>June!Y26</f>
        <v>No</v>
      </c>
      <c r="AP6" s="205" t="str">
        <f>IF(June!X21="Yes","Yes","No")</f>
        <v>Yes</v>
      </c>
      <c r="AQ6" s="205" t="str">
        <f>IF(June!X25="Yes","Yes","No")</f>
        <v>No</v>
      </c>
      <c r="AR6" s="205" t="str">
        <f>IF(June!X25="Yes","Yes","No")</f>
        <v>No</v>
      </c>
      <c r="AS6" s="205" t="str">
        <f>IF(June!X22="Yes","Yes","No")</f>
        <v>No</v>
      </c>
      <c r="AT6" s="205" t="str">
        <f>IF(June!X25="Yes","Yes","No")</f>
        <v>No</v>
      </c>
      <c r="AU6" s="205" t="str">
        <f>June!X27</f>
        <v>No</v>
      </c>
      <c r="AV6" s="205" t="str">
        <f>IF(June!X28="Yes","Yes","No")</f>
        <v>No</v>
      </c>
      <c r="AW6" s="205" t="str">
        <f>June!W33</f>
        <v>No</v>
      </c>
      <c r="AX6" s="205" t="str">
        <f>IF(June!W34="Yes","Yes",IF(W35="Yes","Yes","No"))</f>
        <v>No</v>
      </c>
      <c r="AY6" s="205">
        <f>June!X33</f>
        <v>0</v>
      </c>
      <c r="AZ6" s="205" t="str">
        <f>IF(June!X19="Yes","Yes","No")</f>
        <v>Yes</v>
      </c>
      <c r="BA6" s="205">
        <f>IF(June!M66="",0,June!M66)</f>
        <v>0</v>
      </c>
      <c r="BB6" s="205">
        <f>June!X32</f>
        <v>0</v>
      </c>
      <c r="BC6" s="205">
        <f>June!H32</f>
        <v>0</v>
      </c>
      <c r="BD6" s="205" t="str">
        <f>June!H30</f>
        <v/>
      </c>
      <c r="BE6" s="205" t="str">
        <f>IF(June!H33="Yes","Yes","No")</f>
        <v>No</v>
      </c>
      <c r="BF6" s="205" t="str">
        <f>IF(June!H34="Yes","Yes","No")</f>
        <v>No</v>
      </c>
      <c r="BG6" s="205">
        <f>IF(June!X35="","",June!X35)</f>
        <v>0</v>
      </c>
      <c r="BH6" s="205" t="str">
        <f>IF(June!Y35="Yes","Yes","No")</f>
        <v>No</v>
      </c>
      <c r="BI6" s="205">
        <f>IF(June!X34="","",June!X34)</f>
        <v>0</v>
      </c>
      <c r="BJ6" s="205" t="str">
        <f>IF(June!Y34="Yes","Yes","No")</f>
        <v>No</v>
      </c>
      <c r="BK6" s="205" t="str">
        <f>IF(June!W33="Yes","Yes",IF(June!W34="Yes","Yes","No"))</f>
        <v>No</v>
      </c>
      <c r="BL6" s="205" t="str">
        <f>IF(June!N13="Yes","Yes","No")</f>
        <v>No</v>
      </c>
      <c r="BM6" s="205" t="str">
        <f>IF(June!Y13="Yes","Yes","No")</f>
        <v>No</v>
      </c>
      <c r="BN6" s="205">
        <f>June!R66</f>
        <v>0</v>
      </c>
      <c r="BO6" s="205">
        <f>June!T66</f>
        <v>0</v>
      </c>
      <c r="BP6" s="205">
        <f>June!J66</f>
        <v>4</v>
      </c>
      <c r="BQ6" s="205">
        <f>June!K66</f>
        <v>0</v>
      </c>
      <c r="BR6" s="205">
        <f>June!M66</f>
        <v>0</v>
      </c>
      <c r="BS6" s="205">
        <f>June!L66</f>
        <v>1</v>
      </c>
      <c r="BT6" s="205">
        <f>June!R66</f>
        <v>0</v>
      </c>
      <c r="BU6" s="205">
        <f>June!T66</f>
        <v>0</v>
      </c>
      <c r="BV6" s="205">
        <f>June!S66</f>
        <v>0</v>
      </c>
      <c r="BW6" s="205">
        <f>June!P66</f>
        <v>0</v>
      </c>
      <c r="BX6" s="205">
        <f>June!N66</f>
        <v>0</v>
      </c>
      <c r="BY6" s="205">
        <f>June!O66</f>
        <v>0</v>
      </c>
      <c r="BZ6" s="205">
        <f>June!Q66</f>
        <v>0</v>
      </c>
      <c r="CA6" s="204">
        <f>June!V66</f>
        <v>0</v>
      </c>
      <c r="CB6" s="237">
        <f>June!W66</f>
        <v>0</v>
      </c>
      <c r="CC6" s="237">
        <f>June!X66</f>
        <v>0</v>
      </c>
      <c r="CD6" s="237">
        <f>June!Y66</f>
        <v>0</v>
      </c>
      <c r="CE6" s="235">
        <f>June!H66</f>
        <v>64.5</v>
      </c>
      <c r="CG6" s="204"/>
      <c r="CH6" s="204"/>
      <c r="CI6" s="204"/>
      <c r="CJ6" s="204"/>
      <c r="CK6" s="204"/>
      <c r="CL6" s="204"/>
      <c r="CM6" s="204"/>
      <c r="CN6" s="204"/>
      <c r="CO6" s="204"/>
      <c r="CP6" s="204"/>
      <c r="CQ6" s="204"/>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c r="DS6" s="189"/>
      <c r="DT6" s="189"/>
      <c r="DU6" s="189"/>
      <c r="DV6" s="189"/>
      <c r="DW6" s="189"/>
      <c r="DX6" s="189"/>
      <c r="DY6" s="189"/>
      <c r="DZ6" s="189"/>
      <c r="EA6" s="189"/>
      <c r="EB6" s="189"/>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ht="19.5" customHeight="1">
      <c r="A7" s="238" t="s">
        <v>664</v>
      </c>
      <c r="B7" s="239" t="str">
        <f>IF('Task 1'!B7="Select Term","Task 1",'Task 1'!B7)</f>
        <v>2019-2020</v>
      </c>
      <c r="C7" s="25"/>
      <c r="D7" s="25"/>
      <c r="E7" s="25"/>
      <c r="F7" s="25"/>
      <c r="G7" s="240" t="s">
        <v>36</v>
      </c>
      <c r="J7" s="239" t="str">
        <f>IF('Task 1'!F7="Input","Task 1",'Task 1'!F7)</f>
        <v>H92588</v>
      </c>
      <c r="K7" s="25"/>
      <c r="L7" s="25"/>
      <c r="M7" s="25"/>
      <c r="N7" s="25"/>
      <c r="O7" s="25"/>
      <c r="P7" s="25"/>
      <c r="Q7" s="240" t="s">
        <v>39</v>
      </c>
      <c r="S7" s="239" t="str">
        <f>IF('Task 1'!J7="Input","Task 1",'Task 1'!J7)</f>
        <v>27 North</v>
      </c>
      <c r="T7" s="25"/>
      <c r="U7" s="25"/>
      <c r="V7" s="240" t="s">
        <v>38</v>
      </c>
      <c r="X7" s="239">
        <f>IF('Task 1'!I7="Select #","Task 1",'Task 1'!I7)</f>
        <v>16</v>
      </c>
      <c r="Y7" s="25"/>
      <c r="Z7" s="241"/>
      <c r="AB7" s="241"/>
      <c r="AC7" s="241"/>
      <c r="AD7" s="241"/>
      <c r="AE7" s="189"/>
      <c r="AF7" s="233" t="s">
        <v>322</v>
      </c>
      <c r="AG7" s="205" t="str">
        <f>IF(July!Q15="Yes","Yes","No")</f>
        <v>No</v>
      </c>
      <c r="AH7" s="205" t="str">
        <f>IF(July!Y15="Yes","Yes","No")</f>
        <v>No</v>
      </c>
      <c r="AI7" s="205" t="str">
        <f>IF(July!H35="Yes","Yes","No")</f>
        <v>No</v>
      </c>
      <c r="AJ7" s="205" t="str">
        <f>IF(July!P32="Yes","Yes","No")</f>
        <v>No</v>
      </c>
      <c r="AK7" s="205" t="str">
        <f>IF(July!P33="Yes","Yes","No")</f>
        <v>No</v>
      </c>
      <c r="AL7" s="205" t="str">
        <f>IF(July!P34="Yes","Yes","No")</f>
        <v>Yes</v>
      </c>
      <c r="AM7" s="205" t="str">
        <f>IF(July!P35="Yes","Yes","No")</f>
        <v>No</v>
      </c>
      <c r="AN7" s="205" t="str">
        <f>IF(July!X26="Yes","Yes","No")</f>
        <v>No</v>
      </c>
      <c r="AO7" s="205" t="str">
        <f>July!Y26</f>
        <v>No</v>
      </c>
      <c r="AP7" s="205" t="str">
        <f>IF(July!X21="Yes","Yes","No")</f>
        <v>No</v>
      </c>
      <c r="AQ7" s="205" t="str">
        <f>IF(July!X25="Yes","Yes","No")</f>
        <v>No</v>
      </c>
      <c r="AR7" s="205" t="str">
        <f>IF(July!X25="Yes","Yes","No")</f>
        <v>No</v>
      </c>
      <c r="AS7" s="205" t="str">
        <f>IF(July!X22="Yes","Yes","No")</f>
        <v>No</v>
      </c>
      <c r="AT7" s="205" t="str">
        <f>IF(July!X25="Yes","Yes","No")</f>
        <v>No</v>
      </c>
      <c r="AU7" s="205" t="str">
        <f>July!X27</f>
        <v>No</v>
      </c>
      <c r="AV7" s="205" t="str">
        <f>IF(July!X28="Yes","Yes","No")</f>
        <v>No</v>
      </c>
      <c r="AW7" s="205" t="str">
        <f>July!W33</f>
        <v>No</v>
      </c>
      <c r="AX7" s="205" t="str">
        <f>IF(July!W34="Yes","Yes",IF(W35="Yes","Yes","No"))</f>
        <v>No</v>
      </c>
      <c r="AY7" s="205">
        <f>July!X33</f>
        <v>0</v>
      </c>
      <c r="AZ7" s="205" t="str">
        <f>IF(July!X19="Yes","Yes","No")</f>
        <v>Yes</v>
      </c>
      <c r="BA7" s="205">
        <f>IF(July!M66="",0,July!M66)</f>
        <v>0</v>
      </c>
      <c r="BB7" s="205">
        <f>July!X32</f>
        <v>0</v>
      </c>
      <c r="BC7" s="205">
        <f>July!H32</f>
        <v>0</v>
      </c>
      <c r="BD7" s="205" t="str">
        <f>July!H30</f>
        <v/>
      </c>
      <c r="BE7" s="205" t="str">
        <f>IF(July!H33="Yes","Yes","No")</f>
        <v>No</v>
      </c>
      <c r="BF7" s="205" t="str">
        <f>IF(July!H34="Yes","Yes","No")</f>
        <v>No</v>
      </c>
      <c r="BG7" s="205">
        <f>IF(July!X35="","",July!X35)</f>
        <v>0</v>
      </c>
      <c r="BH7" s="205" t="str">
        <f>IF(July!Y35="Yes","Yes","No")</f>
        <v>No</v>
      </c>
      <c r="BI7" s="205">
        <f>IF(July!X34="","",July!X34)</f>
        <v>0</v>
      </c>
      <c r="BJ7" s="205" t="str">
        <f>IF(July!Y34="Yes","Yes","No")</f>
        <v>No</v>
      </c>
      <c r="BK7" s="205" t="str">
        <f>IF(July!W33="Yes","Yes",IF(July!W34="Yes","Yes","No"))</f>
        <v>No</v>
      </c>
      <c r="BL7" s="205" t="str">
        <f>IF(July!N13="Yes","Yes","No")</f>
        <v>No</v>
      </c>
      <c r="BM7" s="205" t="str">
        <f>IF(July!Y13="Yes","Yes","No")</f>
        <v>No</v>
      </c>
      <c r="BN7" s="205">
        <f>July!R66</f>
        <v>0</v>
      </c>
      <c r="BO7" s="205">
        <f>July!T66</f>
        <v>0</v>
      </c>
      <c r="BP7" s="205">
        <f>July!J66</f>
        <v>6</v>
      </c>
      <c r="BQ7" s="205">
        <f>July!K66</f>
        <v>0</v>
      </c>
      <c r="BR7" s="205">
        <f>July!M66</f>
        <v>0</v>
      </c>
      <c r="BS7" s="205">
        <f>July!L66</f>
        <v>2</v>
      </c>
      <c r="BT7" s="205">
        <f>July!R66</f>
        <v>0</v>
      </c>
      <c r="BU7" s="205">
        <f>July!T66</f>
        <v>0</v>
      </c>
      <c r="BV7" s="205">
        <f>July!S66</f>
        <v>0</v>
      </c>
      <c r="BW7" s="205">
        <f>July!P66</f>
        <v>0</v>
      </c>
      <c r="BX7" s="205">
        <f>July!N66</f>
        <v>0</v>
      </c>
      <c r="BY7" s="205">
        <f>July!O66</f>
        <v>0</v>
      </c>
      <c r="BZ7" s="205">
        <f>July!Q66</f>
        <v>0</v>
      </c>
      <c r="CA7" s="204">
        <f>July!V66</f>
        <v>0</v>
      </c>
      <c r="CB7" s="237">
        <f>July!W66</f>
        <v>0</v>
      </c>
      <c r="CC7" s="237">
        <f>July!X66</f>
        <v>0</v>
      </c>
      <c r="CD7" s="237">
        <f>July!Y66</f>
        <v>0</v>
      </c>
      <c r="CE7" s="235">
        <f>July!H66</f>
        <v>82</v>
      </c>
      <c r="CG7" s="204"/>
      <c r="CH7" s="204"/>
      <c r="CI7" s="204"/>
      <c r="CJ7" s="204"/>
      <c r="CK7" s="204"/>
      <c r="CL7" s="204"/>
      <c r="CM7" s="204"/>
      <c r="CN7" s="204"/>
      <c r="CO7" s="204"/>
      <c r="CP7" s="204"/>
      <c r="CQ7" s="204"/>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t="s">
        <v>665</v>
      </c>
      <c r="IV7" s="11" t="s">
        <v>72</v>
      </c>
    </row>
    <row r="8" ht="19.5" customHeight="1">
      <c r="A8" s="242" t="str">
        <f>IF('Task 1'!B12="Input","Task 1",'Task 1'!B12)</f>
        <v>349 E. Vine Street</v>
      </c>
      <c r="B8" s="25"/>
      <c r="C8" s="25"/>
      <c r="D8" s="25"/>
      <c r="E8" s="25"/>
      <c r="F8" s="25"/>
      <c r="G8" s="25"/>
      <c r="H8" s="25"/>
      <c r="I8" s="240"/>
      <c r="J8" s="243" t="str">
        <f>IF('Task 1'!D12="Input","Task 1",'Task 1'!D12)</f>
        <v>Stockton</v>
      </c>
      <c r="K8" s="128"/>
      <c r="L8" s="128"/>
      <c r="M8" s="128"/>
      <c r="N8" s="128"/>
      <c r="O8" s="128"/>
      <c r="P8" s="244"/>
      <c r="Q8" s="242" t="str">
        <f>IF('Task 1'!G12="Input","Task 1",'Task 1'!G12)</f>
        <v>CA</v>
      </c>
      <c r="R8" s="244"/>
      <c r="S8" s="243" t="str">
        <f>IF('Task 1'!H12="Input","Task 1",'Task 1'!H12)</f>
        <v>95202-203</v>
      </c>
      <c r="T8" s="128"/>
      <c r="U8" s="241"/>
      <c r="V8" s="242" t="str">
        <f>IF('Task 1'!J12="Input","Task 1",'Task 1'!J12)</f>
        <v>(209)933-7379</v>
      </c>
      <c r="W8" s="25"/>
      <c r="X8" s="25"/>
      <c r="Y8" s="25"/>
      <c r="Z8" s="245"/>
      <c r="AB8" s="245"/>
      <c r="AC8" s="245"/>
      <c r="AD8" s="245"/>
      <c r="AE8" s="189"/>
      <c r="AF8" s="233" t="s">
        <v>666</v>
      </c>
      <c r="AG8" s="205" t="str">
        <f>IF(August!Q15="Yes","Yes","No")</f>
        <v>No</v>
      </c>
      <c r="AH8" s="205" t="str">
        <f>IF(August!Y15="Yes","Yes","No")</f>
        <v>No</v>
      </c>
      <c r="AI8" s="205" t="str">
        <f>IF(August!H35="Yes","Yes","No")</f>
        <v>No</v>
      </c>
      <c r="AJ8" s="205" t="str">
        <f>IF(August!P32="Yes","Yes","No")</f>
        <v>No</v>
      </c>
      <c r="AK8" s="205" t="str">
        <f>IF(August!P33="Yes","Yes","No")</f>
        <v>No</v>
      </c>
      <c r="AL8" s="205" t="str">
        <f>IF(August!P34="Yes","Yes","No")</f>
        <v>Yes</v>
      </c>
      <c r="AM8" s="205" t="str">
        <f>IF(August!P35="Yes","Yes","No")</f>
        <v>No</v>
      </c>
      <c r="AN8" s="205" t="str">
        <f>IF(August!X26="Yes","Yes","No")</f>
        <v>No</v>
      </c>
      <c r="AO8" s="205" t="str">
        <f>August!Y26</f>
        <v>No</v>
      </c>
      <c r="AP8" s="205" t="str">
        <f>IF(August!X21="Yes","Yes","No")</f>
        <v>No</v>
      </c>
      <c r="AQ8" s="205" t="str">
        <f>IF(August!X25="Yes","Yes","No")</f>
        <v>No</v>
      </c>
      <c r="AR8" s="205" t="str">
        <f>IF(August!X25="Yes","Yes","No")</f>
        <v>No</v>
      </c>
      <c r="AS8" s="205" t="str">
        <f>IF(August!X22="Yes","Yes","No")</f>
        <v>No</v>
      </c>
      <c r="AT8" s="205" t="str">
        <f>IF(August!X25="Yes","Yes","No")</f>
        <v>No</v>
      </c>
      <c r="AU8" s="205" t="str">
        <f>August!X27</f>
        <v>No</v>
      </c>
      <c r="AV8" s="205" t="str">
        <f>IF(August!X28="Yes","Yes","No")</f>
        <v>No</v>
      </c>
      <c r="AW8" s="205" t="str">
        <f>August!W33</f>
        <v>No</v>
      </c>
      <c r="AX8" s="205" t="str">
        <f>IF(August!W34="Yes","Yes",IF(W35="Yes","Yes","No"))</f>
        <v>No</v>
      </c>
      <c r="AY8" s="205">
        <f>August!X33</f>
        <v>0</v>
      </c>
      <c r="AZ8" s="205" t="str">
        <f>IF(August!X19="Yes","Yes","No")</f>
        <v>Yes</v>
      </c>
      <c r="BA8" s="205">
        <f>IF(August!M66="",0,August!M66)</f>
        <v>8</v>
      </c>
      <c r="BB8" s="205">
        <f>August!X32</f>
        <v>0</v>
      </c>
      <c r="BC8" s="205">
        <f>August!H32</f>
        <v>0</v>
      </c>
      <c r="BD8" s="205" t="str">
        <f>August!H30</f>
        <v/>
      </c>
      <c r="BE8" s="205" t="str">
        <f>IF(August!H33="Yes","Yes","No")</f>
        <v>No</v>
      </c>
      <c r="BF8" s="205" t="str">
        <f>IF(August!H34="Yes","Yes","No")</f>
        <v>No</v>
      </c>
      <c r="BG8" s="205">
        <f>IF(August!X35="","",August!X35)</f>
        <v>0</v>
      </c>
      <c r="BH8" s="205" t="str">
        <f>IF(August!Y35="Yes","Yes","No")</f>
        <v>No</v>
      </c>
      <c r="BI8" s="205">
        <f>IF(August!X34="","",August!X34)</f>
        <v>0</v>
      </c>
      <c r="BJ8" s="205" t="str">
        <f>IF(August!Y34="Yes","Yes","No")</f>
        <v>No</v>
      </c>
      <c r="BK8" s="205" t="str">
        <f>IF(August!W33="Yes","Yes",IF(August!W34="Yes","Yes","No"))</f>
        <v>No</v>
      </c>
      <c r="BL8" s="205" t="str">
        <f>IF(August!N13="Yes","Yes","No")</f>
        <v>No</v>
      </c>
      <c r="BM8" s="205" t="str">
        <f>IF(August!Y13="Yes","Yes","No")</f>
        <v>No</v>
      </c>
      <c r="BN8" s="205">
        <f>August!R66</f>
        <v>0</v>
      </c>
      <c r="BO8" s="205">
        <f>August!T66</f>
        <v>0</v>
      </c>
      <c r="BP8" s="205">
        <f>August!J66</f>
        <v>9</v>
      </c>
      <c r="BQ8" s="205">
        <f>August!K66</f>
        <v>9</v>
      </c>
      <c r="BR8" s="205">
        <f>August!M66</f>
        <v>8</v>
      </c>
      <c r="BS8" s="205">
        <f>August!L66</f>
        <v>1</v>
      </c>
      <c r="BT8" s="205">
        <f>August!R66</f>
        <v>0</v>
      </c>
      <c r="BU8" s="205">
        <f>August!T66</f>
        <v>0</v>
      </c>
      <c r="BV8" s="205">
        <f>August!S66</f>
        <v>0</v>
      </c>
      <c r="BW8" s="205">
        <f>August!P66</f>
        <v>7</v>
      </c>
      <c r="BX8" s="205">
        <f>August!N66</f>
        <v>0</v>
      </c>
      <c r="BY8" s="205">
        <f>August!O66</f>
        <v>0</v>
      </c>
      <c r="BZ8" s="205">
        <f>August!Q66</f>
        <v>0</v>
      </c>
      <c r="CA8" s="204">
        <f>August!V66</f>
        <v>0</v>
      </c>
      <c r="CB8" s="237">
        <f>August!W66</f>
        <v>0</v>
      </c>
      <c r="CC8" s="237">
        <f>August!X66</f>
        <v>0</v>
      </c>
      <c r="CD8" s="237">
        <f>August!Y66</f>
        <v>0</v>
      </c>
      <c r="CE8" s="235">
        <f>August!H66</f>
        <v>125.5</v>
      </c>
      <c r="CG8" s="204"/>
      <c r="CH8" s="204"/>
      <c r="CI8" s="204"/>
      <c r="CJ8" s="204"/>
      <c r="CK8" s="204"/>
      <c r="CL8" s="204"/>
      <c r="CM8" s="204"/>
      <c r="CN8" s="204"/>
      <c r="CO8" s="204"/>
      <c r="CP8" s="204"/>
      <c r="CQ8" s="204"/>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row>
    <row r="9" ht="8.25" customHeight="1">
      <c r="A9" s="246" t="s">
        <v>67</v>
      </c>
      <c r="B9" s="32"/>
      <c r="C9" s="32"/>
      <c r="D9" s="32"/>
      <c r="E9" s="32"/>
      <c r="F9" s="32"/>
      <c r="G9" s="32"/>
      <c r="H9" s="32"/>
      <c r="I9" s="247"/>
      <c r="J9" s="246" t="s">
        <v>68</v>
      </c>
      <c r="K9" s="32"/>
      <c r="L9" s="32"/>
      <c r="M9" s="32"/>
      <c r="N9" s="32"/>
      <c r="O9" s="32"/>
      <c r="P9" s="247"/>
      <c r="Q9" s="248" t="s">
        <v>69</v>
      </c>
      <c r="R9" s="247"/>
      <c r="S9" s="249" t="s">
        <v>70</v>
      </c>
      <c r="T9" s="32"/>
      <c r="U9" s="247"/>
      <c r="V9" s="246" t="s">
        <v>71</v>
      </c>
      <c r="W9" s="32"/>
      <c r="X9" s="32"/>
      <c r="Y9" s="32"/>
      <c r="Z9" s="248"/>
      <c r="AB9" s="248"/>
      <c r="AC9" s="248"/>
      <c r="AD9" s="248"/>
      <c r="AE9" s="204"/>
      <c r="AF9" s="233" t="s">
        <v>667</v>
      </c>
      <c r="AG9" s="205" t="str">
        <f>IF(September!Q15="Yes","Yes","No")</f>
        <v>No</v>
      </c>
      <c r="AH9" s="205" t="str">
        <f>IF(September!Y15="Yes","Yes","No")</f>
        <v>No</v>
      </c>
      <c r="AI9" s="205" t="str">
        <f>IF(September!H35="Yes","Yes","No")</f>
        <v>No</v>
      </c>
      <c r="AJ9" s="205" t="str">
        <f>IF(September!P32="Yes","Yes","No")</f>
        <v>No</v>
      </c>
      <c r="AK9" s="205" t="str">
        <f>IF(September!P33="Yes","Yes","No")</f>
        <v>No</v>
      </c>
      <c r="AL9" s="205" t="str">
        <f>IF(September!P34="Yes","Yes","No")</f>
        <v>Yes</v>
      </c>
      <c r="AM9" s="205" t="str">
        <f>IF(September!P35="Yes","Yes","No")</f>
        <v>No</v>
      </c>
      <c r="AN9" s="205" t="str">
        <f>IF(September!X26="Yes","Yes","No")</f>
        <v>Yes</v>
      </c>
      <c r="AO9" s="205" t="str">
        <f>September!Y26</f>
        <v>Yes</v>
      </c>
      <c r="AP9" s="205" t="str">
        <f>IF(September!X21="Yes","Yes","No")</f>
        <v>No</v>
      </c>
      <c r="AQ9" s="205" t="str">
        <f>IF(September!X25="Yes","Yes","No")</f>
        <v>No</v>
      </c>
      <c r="AR9" s="205" t="str">
        <f>IF(September!X25="Yes","Yes","No")</f>
        <v>No</v>
      </c>
      <c r="AS9" s="205" t="str">
        <f>IF(September!X22="Yes","Yes","No")</f>
        <v>No</v>
      </c>
      <c r="AT9" s="205" t="str">
        <f>IF(September!X25="Yes","Yes","No")</f>
        <v>No</v>
      </c>
      <c r="AU9" s="205" t="str">
        <f>September!X27</f>
        <v>No</v>
      </c>
      <c r="AV9" s="205" t="str">
        <f>IF(September!X28="Yes","Yes","No")</f>
        <v>No</v>
      </c>
      <c r="AW9" s="205" t="str">
        <f>September!W33</f>
        <v>No</v>
      </c>
      <c r="AX9" s="205" t="str">
        <f>IF(September!W34="Yes","Yes",IF(W35="Yes","Yes","No"))</f>
        <v>No</v>
      </c>
      <c r="AY9" s="205">
        <f>September!X33</f>
        <v>0</v>
      </c>
      <c r="AZ9" s="205" t="str">
        <f>IF(September!X19="Yes","Yes","No")</f>
        <v>Yes</v>
      </c>
      <c r="BA9" s="205">
        <f>IF(September!M66="",0,September!M66)</f>
        <v>5</v>
      </c>
      <c r="BB9" s="205">
        <f>September!X32</f>
        <v>0</v>
      </c>
      <c r="BC9" s="205">
        <f>September!H32</f>
        <v>0</v>
      </c>
      <c r="BD9" s="205" t="str">
        <f>September!H30</f>
        <v/>
      </c>
      <c r="BE9" s="205" t="str">
        <f>IF(September!H33="Yes","Yes","No")</f>
        <v>No</v>
      </c>
      <c r="BF9" s="205" t="str">
        <f>IF(September!H34="Yes","Yes","No")</f>
        <v>No</v>
      </c>
      <c r="BG9" s="205">
        <f>IF(September!X35="","",September!X35)</f>
        <v>0</v>
      </c>
      <c r="BH9" s="205" t="str">
        <f>IF(September!Y35="Yes","Yes","No")</f>
        <v>No</v>
      </c>
      <c r="BI9" s="205">
        <f>IF(September!X34="","",September!X34)</f>
        <v>0</v>
      </c>
      <c r="BJ9" s="205" t="str">
        <f>IF(September!Y34="Yes","Yes","No")</f>
        <v>No</v>
      </c>
      <c r="BK9" s="205" t="str">
        <f>IF(September!W33="Yes","Yes",IF(September!W34="Yes","Yes","No"))</f>
        <v>No</v>
      </c>
      <c r="BL9" s="205" t="str">
        <f>IF(September!N13="Yes","Yes","No")</f>
        <v>No</v>
      </c>
      <c r="BM9" s="205" t="str">
        <f>IF(September!Y13="Yes","Yes","No")</f>
        <v>No</v>
      </c>
      <c r="BN9" s="205">
        <f>September!R66</f>
        <v>0</v>
      </c>
      <c r="BO9" s="205">
        <f>September!T66</f>
        <v>1</v>
      </c>
      <c r="BP9" s="205">
        <f>September!J66</f>
        <v>7</v>
      </c>
      <c r="BQ9" s="205">
        <f>September!K66</f>
        <v>7</v>
      </c>
      <c r="BR9" s="205">
        <f>September!M66</f>
        <v>5</v>
      </c>
      <c r="BS9" s="205">
        <f>September!L66</f>
        <v>1</v>
      </c>
      <c r="BT9" s="205">
        <f>September!R66</f>
        <v>0</v>
      </c>
      <c r="BU9" s="205">
        <f>September!T66</f>
        <v>1</v>
      </c>
      <c r="BV9" s="205">
        <f>September!S66</f>
        <v>0</v>
      </c>
      <c r="BW9" s="205">
        <f>September!P66</f>
        <v>6</v>
      </c>
      <c r="BX9" s="205">
        <f>September!N66</f>
        <v>0</v>
      </c>
      <c r="BY9" s="205">
        <f>September!O66</f>
        <v>0</v>
      </c>
      <c r="BZ9" s="205">
        <f>September!Q66</f>
        <v>2</v>
      </c>
      <c r="CA9" s="204">
        <f>September!V66</f>
        <v>0</v>
      </c>
      <c r="CB9" s="237">
        <f>September!W66</f>
        <v>0</v>
      </c>
      <c r="CC9" s="237">
        <f>September!X66</f>
        <v>0</v>
      </c>
      <c r="CD9" s="237">
        <f>September!Y66</f>
        <v>0</v>
      </c>
      <c r="CE9" s="235">
        <f>September!H66</f>
        <v>117</v>
      </c>
      <c r="CF9" s="247"/>
      <c r="CG9" s="204"/>
      <c r="CH9" s="204"/>
      <c r="CI9" s="204"/>
      <c r="CJ9" s="204"/>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c r="DM9" s="247"/>
      <c r="DN9" s="247"/>
      <c r="DO9" s="247"/>
      <c r="DP9" s="247"/>
      <c r="DQ9" s="247"/>
      <c r="DR9" s="247"/>
      <c r="DS9" s="247"/>
      <c r="DT9" s="247"/>
      <c r="DU9" s="247"/>
      <c r="DV9" s="247"/>
      <c r="DW9" s="247"/>
      <c r="DX9" s="247"/>
      <c r="DY9" s="247"/>
      <c r="DZ9" s="247"/>
      <c r="EA9" s="247"/>
      <c r="EB9" s="247"/>
      <c r="EC9" s="247"/>
      <c r="ED9" s="247"/>
      <c r="EE9" s="247"/>
      <c r="EF9" s="247"/>
      <c r="EG9" s="247"/>
      <c r="EH9" s="247"/>
      <c r="EI9" s="247"/>
      <c r="EJ9" s="247"/>
      <c r="EK9" s="247"/>
      <c r="EL9" s="247"/>
      <c r="EM9" s="247"/>
      <c r="EN9" s="247"/>
      <c r="EO9" s="247"/>
      <c r="EP9" s="247"/>
      <c r="EQ9" s="247"/>
      <c r="ER9" s="247"/>
      <c r="ES9" s="247"/>
      <c r="ET9" s="247"/>
      <c r="EU9" s="247"/>
      <c r="EV9" s="247"/>
      <c r="EW9" s="247"/>
      <c r="EX9" s="247"/>
      <c r="EY9" s="247"/>
      <c r="EZ9" s="247"/>
      <c r="FA9" s="247"/>
      <c r="FB9" s="247"/>
      <c r="FC9" s="247"/>
      <c r="FD9" s="247"/>
      <c r="FE9" s="247"/>
      <c r="FF9" s="247"/>
      <c r="FG9" s="247"/>
      <c r="FH9" s="247"/>
      <c r="FI9" s="247"/>
      <c r="FJ9" s="247"/>
      <c r="FK9" s="247"/>
      <c r="FL9" s="247"/>
      <c r="FM9" s="247"/>
      <c r="FN9" s="247"/>
      <c r="FO9" s="247"/>
      <c r="FP9" s="247"/>
      <c r="FQ9" s="247"/>
      <c r="FR9" s="247"/>
      <c r="FS9" s="247"/>
      <c r="FT9" s="247"/>
      <c r="FU9" s="247"/>
      <c r="FV9" s="247"/>
      <c r="FW9" s="247"/>
      <c r="FX9" s="247"/>
      <c r="FY9" s="247"/>
      <c r="FZ9" s="247"/>
      <c r="GA9" s="247"/>
      <c r="GB9" s="247"/>
      <c r="GC9" s="247"/>
      <c r="GD9" s="247"/>
      <c r="GE9" s="247"/>
      <c r="GF9" s="247"/>
      <c r="GG9" s="247"/>
      <c r="GH9" s="247"/>
      <c r="GI9" s="247"/>
      <c r="GJ9" s="247"/>
      <c r="GK9" s="247"/>
      <c r="GL9" s="247"/>
      <c r="GM9" s="247"/>
      <c r="GN9" s="247"/>
      <c r="GO9" s="247"/>
      <c r="GP9" s="247"/>
      <c r="GQ9" s="247"/>
      <c r="GR9" s="247"/>
      <c r="GS9" s="247"/>
      <c r="GT9" s="247"/>
      <c r="GU9" s="247"/>
      <c r="GV9" s="247"/>
      <c r="GW9" s="247"/>
      <c r="GX9" s="247"/>
      <c r="GY9" s="247"/>
      <c r="GZ9" s="247"/>
      <c r="HA9" s="247"/>
      <c r="HB9" s="247"/>
      <c r="HC9" s="247"/>
      <c r="HD9" s="247"/>
      <c r="HE9" s="247"/>
      <c r="HF9" s="247"/>
      <c r="HG9" s="247"/>
      <c r="HH9" s="247"/>
      <c r="HI9" s="247"/>
      <c r="HJ9" s="247"/>
      <c r="HK9" s="247"/>
      <c r="HL9" s="247"/>
      <c r="HM9" s="247"/>
      <c r="HN9" s="247"/>
      <c r="HO9" s="247"/>
      <c r="HP9" s="247"/>
      <c r="HQ9" s="247"/>
      <c r="HR9" s="247"/>
      <c r="HS9" s="247"/>
      <c r="HT9" s="247"/>
      <c r="HU9" s="247"/>
      <c r="HV9" s="247"/>
      <c r="HW9" s="247"/>
      <c r="HX9" s="247"/>
      <c r="HY9" s="247"/>
      <c r="HZ9" s="247"/>
      <c r="IA9" s="247"/>
      <c r="IB9" s="247"/>
      <c r="IC9" s="247"/>
      <c r="ID9" s="247"/>
      <c r="IE9" s="247"/>
      <c r="IF9" s="247"/>
      <c r="IG9" s="247"/>
      <c r="IH9" s="247"/>
      <c r="II9" s="247"/>
      <c r="IJ9" s="247"/>
      <c r="IK9" s="247"/>
      <c r="IL9" s="247"/>
      <c r="IM9" s="247"/>
      <c r="IN9" s="247"/>
      <c r="IO9" s="247"/>
      <c r="IP9" s="247"/>
      <c r="IQ9" s="247"/>
      <c r="IR9" s="247"/>
      <c r="IS9" s="247"/>
      <c r="IT9" s="247"/>
      <c r="IU9" s="247" t="s">
        <v>668</v>
      </c>
      <c r="IV9" s="247" t="s">
        <v>74</v>
      </c>
    </row>
    <row r="10" ht="3.0" customHeight="1">
      <c r="A10" s="11"/>
      <c r="B10" s="11"/>
      <c r="C10" s="11"/>
      <c r="D10" s="250"/>
      <c r="E10" s="250"/>
      <c r="F10" s="250"/>
      <c r="G10" s="250"/>
      <c r="H10" s="250"/>
      <c r="I10" s="250"/>
      <c r="J10" s="250"/>
      <c r="K10" s="250"/>
      <c r="L10" s="251"/>
      <c r="M10" s="251"/>
      <c r="N10" s="251"/>
      <c r="O10" s="251"/>
      <c r="P10" s="251"/>
      <c r="Q10" s="251"/>
      <c r="R10" s="251"/>
      <c r="S10" s="251"/>
      <c r="T10" s="251"/>
      <c r="U10" s="251"/>
      <c r="V10" s="251"/>
      <c r="W10" s="11"/>
      <c r="X10" s="11"/>
      <c r="Y10" s="11"/>
      <c r="Z10" s="11"/>
      <c r="AB10" s="11"/>
      <c r="AC10" s="11"/>
      <c r="AD10" s="11"/>
      <c r="AE10" s="189"/>
      <c r="AF10" s="233" t="s">
        <v>669</v>
      </c>
      <c r="AG10" s="205" t="str">
        <f>IF(October!Q15="Yes","Yes","No")</f>
        <v>No</v>
      </c>
      <c r="AH10" s="205" t="str">
        <f>IF(October!Y15="Yes","Yes","No")</f>
        <v>No</v>
      </c>
      <c r="AI10" s="205" t="str">
        <f>IF(October!H35="Yes","Yes","No")</f>
        <v>No</v>
      </c>
      <c r="AJ10" s="205" t="str">
        <f>IF(October!P32="Yes","Yes","No")</f>
        <v>No</v>
      </c>
      <c r="AK10" s="205" t="str">
        <f>IF(October!P33="Yes","Yes","No")</f>
        <v>Yes</v>
      </c>
      <c r="AL10" s="205" t="str">
        <f>IF(October!P34="Yes","Yes","No")</f>
        <v>Yes</v>
      </c>
      <c r="AM10" s="205" t="str">
        <f>IF(October!P35="Yes","Yes","No")</f>
        <v>No</v>
      </c>
      <c r="AN10" s="205" t="str">
        <f>IF(October!X26="Yes","Yes","No")</f>
        <v>No</v>
      </c>
      <c r="AO10" s="205" t="str">
        <f>October!Y26</f>
        <v>No</v>
      </c>
      <c r="AP10" s="205" t="str">
        <f>IF(October!X21="Yes","Yes","No")</f>
        <v>No</v>
      </c>
      <c r="AQ10" s="205" t="str">
        <f>IF(October!X25="Yes","Yes","No")</f>
        <v>No</v>
      </c>
      <c r="AR10" s="205" t="str">
        <f>IF(October!X25="Yes","Yes","No")</f>
        <v>No</v>
      </c>
      <c r="AS10" s="205" t="str">
        <f>IF(October!X22="Yes","Yes","No")</f>
        <v>No</v>
      </c>
      <c r="AT10" s="205" t="str">
        <f>IF(October!X25="Yes","Yes","No")</f>
        <v>No</v>
      </c>
      <c r="AU10" s="205" t="str">
        <f>October!X27</f>
        <v>No</v>
      </c>
      <c r="AV10" s="205" t="str">
        <f>IF(October!X28="Yes","Yes","No")</f>
        <v>No</v>
      </c>
      <c r="AW10" s="205" t="str">
        <f>October!W33</f>
        <v>No</v>
      </c>
      <c r="AX10" s="205" t="str">
        <f>IF(October!W34="Yes","Yes",IF(W35="Yes","Yes","No"))</f>
        <v>No</v>
      </c>
      <c r="AY10" s="205">
        <f>October!X33</f>
        <v>0</v>
      </c>
      <c r="AZ10" s="205" t="str">
        <f>IF(October!X19="Yes","Yes","No")</f>
        <v>Yes</v>
      </c>
      <c r="BA10" s="205">
        <f>IF(October!M66="",0,October!M66)</f>
        <v>6</v>
      </c>
      <c r="BB10" s="205">
        <f>October!X32</f>
        <v>0</v>
      </c>
      <c r="BC10" s="205">
        <f>October!H32</f>
        <v>0</v>
      </c>
      <c r="BD10" s="205" t="str">
        <f>October!H30</f>
        <v/>
      </c>
      <c r="BE10" s="205" t="str">
        <f>IF(October!H33="Yes","Yes","No")</f>
        <v>No</v>
      </c>
      <c r="BF10" s="205" t="str">
        <f>IF(October!H34="Yes","Yes","No")</f>
        <v>No</v>
      </c>
      <c r="BG10" s="205">
        <f>IF(October!X35="","",October!X35)</f>
        <v>0</v>
      </c>
      <c r="BH10" s="205" t="str">
        <f>IF(October!Y35="Yes","Yes","No")</f>
        <v>No</v>
      </c>
      <c r="BI10" s="205">
        <f>IF(October!X34="","",October!X34)</f>
        <v>0</v>
      </c>
      <c r="BJ10" s="205" t="str">
        <f>IF(October!Y34="Yes","Yes","No")</f>
        <v>No</v>
      </c>
      <c r="BK10" s="205" t="str">
        <f>IF(October!W33="Yes","Yes",IF(October!W34="Yes","Yes","No"))</f>
        <v>No</v>
      </c>
      <c r="BL10" s="205" t="str">
        <f>IF(October!N13="Yes","Yes","No")</f>
        <v>No</v>
      </c>
      <c r="BM10" s="205" t="str">
        <f>IF(October!Y13="Yes","Yes","No")</f>
        <v>No</v>
      </c>
      <c r="BN10" s="205">
        <f>October!R66</f>
        <v>0</v>
      </c>
      <c r="BO10" s="205">
        <f>October!T66</f>
        <v>0</v>
      </c>
      <c r="BP10" s="205">
        <f>October!J66</f>
        <v>9</v>
      </c>
      <c r="BQ10" s="205">
        <f>October!K66</f>
        <v>9</v>
      </c>
      <c r="BR10" s="205">
        <f>October!M66</f>
        <v>6</v>
      </c>
      <c r="BS10" s="205">
        <f>October!L66</f>
        <v>0</v>
      </c>
      <c r="BT10" s="205">
        <f>October!R66</f>
        <v>0</v>
      </c>
      <c r="BU10" s="205">
        <f>October!T66</f>
        <v>0</v>
      </c>
      <c r="BV10" s="205">
        <f>October!S66</f>
        <v>0</v>
      </c>
      <c r="BW10" s="205">
        <f>October!P66</f>
        <v>8</v>
      </c>
      <c r="BX10" s="205">
        <f>October!N66</f>
        <v>0</v>
      </c>
      <c r="BY10" s="205">
        <f>October!O66</f>
        <v>0</v>
      </c>
      <c r="BZ10" s="205">
        <f>October!Q66</f>
        <v>4</v>
      </c>
      <c r="CA10" s="204">
        <f>October!V66</f>
        <v>0</v>
      </c>
      <c r="CB10" s="237">
        <f>October!W66</f>
        <v>0</v>
      </c>
      <c r="CC10" s="237">
        <f>October!X66</f>
        <v>0</v>
      </c>
      <c r="CD10" s="237">
        <f>October!Y66</f>
        <v>0</v>
      </c>
      <c r="CE10" s="235">
        <f>October!H66</f>
        <v>391</v>
      </c>
      <c r="CG10" s="204"/>
      <c r="CH10" s="204"/>
      <c r="CI10" s="204"/>
      <c r="CJ10" s="204"/>
      <c r="CK10" s="204"/>
      <c r="CL10" s="204"/>
      <c r="CM10" s="204"/>
      <c r="CN10" s="204"/>
      <c r="CO10" s="204"/>
      <c r="CP10" s="204"/>
      <c r="CQ10" s="204"/>
      <c r="CR10" s="189"/>
      <c r="CS10" s="189"/>
      <c r="CT10" s="189"/>
      <c r="CU10" s="189"/>
      <c r="CV10" s="189"/>
      <c r="CW10" s="189"/>
      <c r="CX10" s="189"/>
      <c r="CY10" s="189"/>
      <c r="CZ10" s="189"/>
      <c r="DA10" s="189"/>
      <c r="DB10" s="189"/>
      <c r="DC10" s="189"/>
      <c r="DD10" s="189"/>
      <c r="DE10" s="189"/>
      <c r="DF10" s="189"/>
      <c r="DG10" s="189"/>
      <c r="DH10" s="189"/>
      <c r="DI10" s="189"/>
      <c r="DJ10" s="189"/>
      <c r="DK10" s="189"/>
      <c r="DL10" s="189"/>
      <c r="DM10" s="189"/>
      <c r="DN10" s="189"/>
      <c r="DO10" s="189"/>
      <c r="DP10" s="189"/>
      <c r="DQ10" s="189"/>
      <c r="DR10" s="189"/>
      <c r="DS10" s="189"/>
      <c r="DT10" s="189"/>
      <c r="DU10" s="189"/>
      <c r="DV10" s="189"/>
      <c r="DW10" s="189"/>
      <c r="DX10" s="189"/>
      <c r="DY10" s="189"/>
      <c r="DZ10" s="189"/>
      <c r="EA10" s="189"/>
      <c r="EB10" s="189"/>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t="s">
        <v>670</v>
      </c>
      <c r="IV10" s="11"/>
    </row>
    <row r="11" ht="13.5" customHeight="1">
      <c r="A11" s="252" t="s">
        <v>671</v>
      </c>
      <c r="B11" s="8"/>
      <c r="C11" s="8"/>
      <c r="D11" s="8"/>
      <c r="E11" s="8"/>
      <c r="F11" s="8"/>
      <c r="G11" s="8"/>
      <c r="H11" s="8"/>
      <c r="I11" s="8"/>
      <c r="J11" s="8"/>
      <c r="K11" s="8"/>
      <c r="L11" s="8"/>
      <c r="M11" s="8"/>
      <c r="N11" s="8"/>
      <c r="O11" s="8"/>
      <c r="P11" s="8"/>
      <c r="Q11" s="8"/>
      <c r="R11" s="8"/>
      <c r="S11" s="8"/>
      <c r="T11" s="8"/>
      <c r="U11" s="8"/>
      <c r="V11" s="8"/>
      <c r="W11" s="8"/>
      <c r="X11" s="8"/>
      <c r="Y11" s="10"/>
      <c r="Z11" s="210"/>
      <c r="AB11" s="210"/>
      <c r="AC11" s="210"/>
      <c r="AD11" s="210"/>
      <c r="AE11" s="189"/>
      <c r="AF11" s="233" t="s">
        <v>672</v>
      </c>
      <c r="AG11" s="205" t="str">
        <f>IF(November!Q15="Yes","Yes","No")</f>
        <v>No</v>
      </c>
      <c r="AH11" s="205" t="str">
        <f>IF(November!Y15="Yes","Yes","No")</f>
        <v>No</v>
      </c>
      <c r="AI11" s="205" t="str">
        <f>IF(November!H35="Yes","Yes","No")</f>
        <v>No</v>
      </c>
      <c r="AJ11" s="205" t="str">
        <f>IF(November!P32="Yes","Yes","No")</f>
        <v>No</v>
      </c>
      <c r="AK11" s="205" t="str">
        <f>IF(November!P33="Yes","Yes","No")</f>
        <v>No</v>
      </c>
      <c r="AL11" s="205" t="str">
        <f>IF(November!P34="Yes","Yes","No")</f>
        <v>Yes</v>
      </c>
      <c r="AM11" s="205" t="str">
        <f>IF(November!P35="Yes","Yes","No")</f>
        <v>No</v>
      </c>
      <c r="AN11" s="205" t="str">
        <f>IF(November!X26="Yes","Yes","No")</f>
        <v>No</v>
      </c>
      <c r="AO11" s="205" t="str">
        <f>November!Y26</f>
        <v>No</v>
      </c>
      <c r="AP11" s="205" t="str">
        <f>IF(November!X21="Yes","Yes","No")</f>
        <v>No</v>
      </c>
      <c r="AQ11" s="205" t="str">
        <f>IF(November!X25="Yes","Yes","No")</f>
        <v>No</v>
      </c>
      <c r="AR11" s="205" t="str">
        <f>IF(November!X25="Yes","Yes","No")</f>
        <v>No</v>
      </c>
      <c r="AS11" s="205" t="str">
        <f>IF(November!X22="Yes","Yes","No")</f>
        <v>No</v>
      </c>
      <c r="AT11" s="205" t="str">
        <f>IF(November!X25="Yes","Yes","No")</f>
        <v>No</v>
      </c>
      <c r="AU11" s="205" t="str">
        <f>November!X27</f>
        <v>No</v>
      </c>
      <c r="AV11" s="205" t="str">
        <f>IF(November!X28="Yes","Yes","No")</f>
        <v>No</v>
      </c>
      <c r="AW11" s="205" t="str">
        <f>November!W33</f>
        <v>No</v>
      </c>
      <c r="AX11" s="205" t="str">
        <f>IF(November!W34="Yes","Yes",IF(W35="Yes","Yes","No"))</f>
        <v>No</v>
      </c>
      <c r="AY11" s="205">
        <f>November!X33</f>
        <v>0</v>
      </c>
      <c r="AZ11" s="205" t="str">
        <f>IF(November!X19="Yes","Yes","No")</f>
        <v>Yes</v>
      </c>
      <c r="BA11" s="205">
        <f>IF(November!M66="",0,November!M66)</f>
        <v>1</v>
      </c>
      <c r="BB11" s="205">
        <f>November!X32</f>
        <v>0</v>
      </c>
      <c r="BC11" s="205">
        <f>November!H32</f>
        <v>0</v>
      </c>
      <c r="BD11" s="205" t="str">
        <f>November!H30</f>
        <v/>
      </c>
      <c r="BE11" s="205" t="str">
        <f>IF(November!H33="Yes","Yes","No")</f>
        <v>No</v>
      </c>
      <c r="BF11" s="205" t="str">
        <f>IF(November!H34="Yes","Yes","No")</f>
        <v>No</v>
      </c>
      <c r="BG11" s="205">
        <f>IF(November!X35="","",November!X35)</f>
        <v>0</v>
      </c>
      <c r="BH11" s="205" t="str">
        <f>IF(November!Y35="Yes","Yes","No")</f>
        <v>No</v>
      </c>
      <c r="BI11" s="205">
        <f>IF(November!X34="","",November!X34)</f>
        <v>0</v>
      </c>
      <c r="BJ11" s="205" t="str">
        <f>IF(November!Y34="Yes","Yes","No")</f>
        <v>No</v>
      </c>
      <c r="BK11" s="205" t="str">
        <f>IF(November!W33="Yes","Yes",IF(November!W34="Yes","Yes","No"))</f>
        <v>No</v>
      </c>
      <c r="BL11" s="205" t="str">
        <f>IF(November!N13="Yes","Yes","No")</f>
        <v>No</v>
      </c>
      <c r="BM11" s="205" t="str">
        <f>IF(November!Y13="Yes","Yes","No")</f>
        <v>No</v>
      </c>
      <c r="BN11" s="205">
        <f>November!R66</f>
        <v>0</v>
      </c>
      <c r="BO11" s="205">
        <f>November!T66</f>
        <v>0</v>
      </c>
      <c r="BP11" s="205">
        <f>November!J66</f>
        <v>4</v>
      </c>
      <c r="BQ11" s="205">
        <f>November!K66</f>
        <v>4</v>
      </c>
      <c r="BR11" s="205">
        <f>November!M66</f>
        <v>1</v>
      </c>
      <c r="BS11" s="205">
        <f>November!L66</f>
        <v>0</v>
      </c>
      <c r="BT11" s="205">
        <f>November!R66</f>
        <v>0</v>
      </c>
      <c r="BU11" s="205">
        <f>November!T66</f>
        <v>0</v>
      </c>
      <c r="BV11" s="205">
        <f>November!S66</f>
        <v>0</v>
      </c>
      <c r="BW11" s="205">
        <f>November!P66</f>
        <v>4</v>
      </c>
      <c r="BX11" s="205">
        <f>November!N66</f>
        <v>0</v>
      </c>
      <c r="BY11" s="205">
        <f>November!O66</f>
        <v>0</v>
      </c>
      <c r="BZ11" s="205">
        <f>November!Q66</f>
        <v>1</v>
      </c>
      <c r="CA11" s="204">
        <f>November!V66</f>
        <v>0</v>
      </c>
      <c r="CB11" s="237">
        <f>November!W66</f>
        <v>0</v>
      </c>
      <c r="CC11" s="237">
        <f>November!X66</f>
        <v>0</v>
      </c>
      <c r="CD11" s="237">
        <f>November!Y66</f>
        <v>0</v>
      </c>
      <c r="CE11" s="235">
        <f>November!H66</f>
        <v>21</v>
      </c>
      <c r="CF11" s="11"/>
      <c r="CG11" s="204"/>
      <c r="CH11" s="204"/>
      <c r="CI11" s="204"/>
      <c r="CJ11" s="204"/>
      <c r="CK11" s="204"/>
      <c r="CL11" s="204"/>
      <c r="CM11" s="204"/>
      <c r="CN11" s="204"/>
      <c r="CO11" s="204"/>
      <c r="CP11" s="204"/>
      <c r="CQ11" s="204"/>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t="s">
        <v>673</v>
      </c>
      <c r="IV11" s="11" t="s">
        <v>72</v>
      </c>
    </row>
    <row r="12" ht="13.5" customHeight="1">
      <c r="A12" s="253" t="str">
        <f>IF('Task 1'!C23="Input Name","Task 1",'Task 1'!C23)</f>
        <v>Alina Chen</v>
      </c>
      <c r="G12" s="11"/>
      <c r="H12" s="253" t="str">
        <f>IF('Task 1'!C24="Input Name","Task 1",'Task 1'!C24)</f>
        <v>Eliza Coleto</v>
      </c>
      <c r="N12" s="11"/>
      <c r="O12" s="253" t="str">
        <f>IF('Task 1'!C21="Input Name","Task 1",'Task 1'!C21)</f>
        <v>Shannon Kelly</v>
      </c>
      <c r="U12" s="253" t="str">
        <f>IF('Task 1'!C22="Input Name","Task 1",'Task 1'!C22)</f>
        <v>Dale Reasor</v>
      </c>
      <c r="Z12" s="254"/>
      <c r="AB12" s="254"/>
      <c r="AC12" s="254"/>
      <c r="AD12" s="254"/>
      <c r="AE12" s="189"/>
      <c r="AF12" s="233" t="s">
        <v>674</v>
      </c>
      <c r="AG12" s="205" t="str">
        <f>IF(December!Q15="Yes","Yes","No")</f>
        <v>No</v>
      </c>
      <c r="AH12" s="205" t="str">
        <f>IF(December!Y15="Yes","Yes","No")</f>
        <v>No</v>
      </c>
      <c r="AI12" s="205" t="str">
        <f>IF(December!H35="Yes","Yes","No")</f>
        <v>No</v>
      </c>
      <c r="AJ12" s="205" t="str">
        <f>IF(December!P32="Yes","Yes","No")</f>
        <v>No</v>
      </c>
      <c r="AK12" s="205" t="str">
        <f>IF(December!P33="Yes","Yes","No")</f>
        <v>No</v>
      </c>
      <c r="AL12" s="205" t="str">
        <f>IF(December!P34="Yes","Yes","No")</f>
        <v>Yes</v>
      </c>
      <c r="AM12" s="205" t="str">
        <f>IF(December!P35="Yes","Yes","No")</f>
        <v>No</v>
      </c>
      <c r="AN12" s="205" t="str">
        <f>IF(December!X26="Yes","Yes","No")</f>
        <v>No</v>
      </c>
      <c r="AO12" s="205" t="str">
        <f>December!Y26</f>
        <v>No</v>
      </c>
      <c r="AP12" s="205" t="str">
        <f>IF(December!X21="Yes","Yes","No")</f>
        <v>No</v>
      </c>
      <c r="AQ12" s="205" t="str">
        <f>IF(December!X25="Yes","Yes","No")</f>
        <v>No</v>
      </c>
      <c r="AR12" s="205" t="str">
        <f>IF(December!X25="Yes","Yes","No")</f>
        <v>No</v>
      </c>
      <c r="AS12" s="205" t="str">
        <f>IF(December!X22="Yes","Yes","No")</f>
        <v>No</v>
      </c>
      <c r="AT12" s="205" t="str">
        <f>IF(December!X25="Yes","Yes","No")</f>
        <v>No</v>
      </c>
      <c r="AU12" s="205" t="str">
        <f>December!X27</f>
        <v>No</v>
      </c>
      <c r="AV12" s="205" t="str">
        <f>IF(December!X28="Yes","Yes","No")</f>
        <v>No</v>
      </c>
      <c r="AW12" s="205" t="str">
        <f>December!W33</f>
        <v>No</v>
      </c>
      <c r="AX12" s="205" t="str">
        <f>IF(December!W34="Yes","Yes",IF(W35="Yes","Yes","No"))</f>
        <v>No</v>
      </c>
      <c r="AY12" s="205">
        <f>December!X33</f>
        <v>0</v>
      </c>
      <c r="AZ12" s="205" t="str">
        <f>IF(December!X19="Yes","Yes","No")</f>
        <v>Yes</v>
      </c>
      <c r="BA12" s="205">
        <f>IF(December!M66="",0,December!M66)</f>
        <v>2</v>
      </c>
      <c r="BB12" s="205">
        <f>December!X32</f>
        <v>0</v>
      </c>
      <c r="BC12" s="205">
        <f>December!H32</f>
        <v>0</v>
      </c>
      <c r="BD12" s="205" t="str">
        <f>December!H30</f>
        <v/>
      </c>
      <c r="BE12" s="205" t="str">
        <f>IF(December!H33="Yes","Yes","No")</f>
        <v>No</v>
      </c>
      <c r="BF12" s="205" t="str">
        <f>IF(December!H34="Yes","Yes","No")</f>
        <v>No</v>
      </c>
      <c r="BG12" s="205">
        <f>IF(December!X35="","",December!X35)</f>
        <v>0</v>
      </c>
      <c r="BH12" s="205" t="str">
        <f>IF(December!Y35="Yes","Yes","No")</f>
        <v>No</v>
      </c>
      <c r="BI12" s="205">
        <f>IF(December!X34="","",December!X34)</f>
        <v>0</v>
      </c>
      <c r="BJ12" s="205" t="str">
        <f>IF(December!Y34="Yes","Yes","No")</f>
        <v>No</v>
      </c>
      <c r="BK12" s="205" t="str">
        <f>IF(December!W33="Yes","Yes",IF(December!W35="Yes","Yes","No"))</f>
        <v>No</v>
      </c>
      <c r="BL12" s="205" t="str">
        <f>IF(December!N13="Yes","Yes","No")</f>
        <v>No</v>
      </c>
      <c r="BM12" s="205" t="str">
        <f>IF(December!Y13="Yes","Yes","No")</f>
        <v>No</v>
      </c>
      <c r="BN12" s="205">
        <f>December!R66</f>
        <v>0</v>
      </c>
      <c r="BO12" s="205">
        <f>December!T66</f>
        <v>0</v>
      </c>
      <c r="BP12" s="205">
        <f>December!J66</f>
        <v>4</v>
      </c>
      <c r="BQ12" s="205">
        <f>December!K66</f>
        <v>4</v>
      </c>
      <c r="BR12" s="205">
        <f>December!M66</f>
        <v>2</v>
      </c>
      <c r="BS12" s="205">
        <f>December!L66</f>
        <v>0</v>
      </c>
      <c r="BT12" s="205">
        <f>December!R66</f>
        <v>0</v>
      </c>
      <c r="BU12" s="205">
        <f>December!T66</f>
        <v>0</v>
      </c>
      <c r="BV12" s="205">
        <f>December!S66</f>
        <v>0</v>
      </c>
      <c r="BW12" s="205">
        <f>December!P66</f>
        <v>2</v>
      </c>
      <c r="BX12" s="205">
        <f>December!N66</f>
        <v>0</v>
      </c>
      <c r="BY12" s="205">
        <f>December!O66</f>
        <v>0</v>
      </c>
      <c r="BZ12" s="205">
        <f>December!Q66</f>
        <v>2</v>
      </c>
      <c r="CA12" s="204">
        <f>December!V66</f>
        <v>1</v>
      </c>
      <c r="CB12" s="237">
        <f>December!W66</f>
        <v>45.35</v>
      </c>
      <c r="CC12" s="237">
        <f>December!X66</f>
        <v>0</v>
      </c>
      <c r="CD12" s="237">
        <f>December!Y66</f>
        <v>0</v>
      </c>
      <c r="CE12" s="235">
        <f>December!H66</f>
        <v>63.5</v>
      </c>
      <c r="CF12" s="11"/>
      <c r="CG12" s="204"/>
      <c r="CH12" s="204"/>
      <c r="CI12" s="204"/>
      <c r="CJ12" s="204"/>
      <c r="CK12" s="204"/>
      <c r="CL12" s="204"/>
      <c r="CM12" s="204"/>
      <c r="CN12" s="204"/>
      <c r="CO12" s="204"/>
      <c r="CP12" s="204"/>
      <c r="CQ12" s="204"/>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t="s">
        <v>675</v>
      </c>
      <c r="IV12" s="11" t="s">
        <v>676</v>
      </c>
    </row>
    <row r="13" ht="12.75" customHeight="1">
      <c r="A13" s="255" t="s">
        <v>144</v>
      </c>
      <c r="G13" s="11"/>
      <c r="H13" s="255" t="s">
        <v>153</v>
      </c>
      <c r="N13" s="255"/>
      <c r="O13" s="255" t="s">
        <v>125</v>
      </c>
      <c r="U13" s="255"/>
      <c r="V13" s="255" t="s">
        <v>133</v>
      </c>
      <c r="Z13" s="256"/>
      <c r="AB13" s="256"/>
      <c r="AC13" s="256"/>
      <c r="AD13" s="256"/>
      <c r="AE13" s="189"/>
      <c r="AF13" s="233" t="s">
        <v>677</v>
      </c>
      <c r="AG13" s="205" t="str">
        <f>IF(January!Q15="Yes","Yes","No")</f>
        <v>No</v>
      </c>
      <c r="AH13" s="205" t="str">
        <f>IF(January!Y15="Yes","Yes","No")</f>
        <v>No</v>
      </c>
      <c r="AI13" s="205" t="str">
        <f>IF(January!H35="Yes","Yes","No")</f>
        <v>No</v>
      </c>
      <c r="AJ13" s="205" t="str">
        <f>IF(January!P32="Yes","Yes","No")</f>
        <v>No</v>
      </c>
      <c r="AK13" s="205" t="str">
        <f>IF(January!P33="Yes","Yes","No")</f>
        <v>No</v>
      </c>
      <c r="AL13" s="205" t="str">
        <f>IF(January!P34="Yes","Yes","No")</f>
        <v>No</v>
      </c>
      <c r="AM13" s="205" t="str">
        <f>IF(January!P35="Yes","Yes","No")</f>
        <v>No</v>
      </c>
      <c r="AN13" s="205" t="str">
        <f>IF(January!X26="Yes","Yes","No")</f>
        <v>No</v>
      </c>
      <c r="AO13" s="205" t="str">
        <f>January!Y26</f>
        <v>No</v>
      </c>
      <c r="AP13" s="205" t="str">
        <f>IF(January!X21="Yes","Yes","No")</f>
        <v>No</v>
      </c>
      <c r="AQ13" s="205" t="str">
        <f>IF(January!X25="Yes","Yes","No")</f>
        <v>No</v>
      </c>
      <c r="AR13" s="205" t="str">
        <f>IF(January!X25="Yes","Yes","No")</f>
        <v>No</v>
      </c>
      <c r="AS13" s="205" t="str">
        <f>IF(January!X22="Yes","Yes","No")</f>
        <v>No</v>
      </c>
      <c r="AT13" s="205" t="str">
        <f>IF(January!X25="Yes","Yes","No")</f>
        <v>No</v>
      </c>
      <c r="AU13" s="205" t="str">
        <f>January!X27</f>
        <v>No</v>
      </c>
      <c r="AV13" s="205" t="str">
        <f>IF(January!X28="Yes","Yes","No")</f>
        <v>No</v>
      </c>
      <c r="AW13" s="205" t="str">
        <f>January!W33</f>
        <v>Yes</v>
      </c>
      <c r="AX13" s="205" t="str">
        <f>IF(January!W34="Yes","Yes",IF(W35="Yes","Yes","No"))</f>
        <v>No</v>
      </c>
      <c r="AY13" s="205">
        <f>January!X33</f>
        <v>3</v>
      </c>
      <c r="AZ13" s="205" t="str">
        <f>IF(January!X19="Yes","Yes","No")</f>
        <v>Yes</v>
      </c>
      <c r="BA13" s="205">
        <f>IF(January!M66="",0,January!M66)</f>
        <v>2</v>
      </c>
      <c r="BB13" s="205">
        <f>January!X32</f>
        <v>0</v>
      </c>
      <c r="BC13" s="205">
        <f>January!H32</f>
        <v>0</v>
      </c>
      <c r="BD13" s="205" t="str">
        <f>January!H30</f>
        <v/>
      </c>
      <c r="BE13" s="205" t="str">
        <f>IF(January!H33="Yes","Yes","No")</f>
        <v>No</v>
      </c>
      <c r="BF13" s="205" t="str">
        <f>IF(January!H34="Yes","Yes","No")</f>
        <v>No</v>
      </c>
      <c r="BG13" s="205">
        <f>IF(January!X35="","",January!X35)</f>
        <v>0</v>
      </c>
      <c r="BH13" s="205" t="str">
        <f>IF(January!Y35="Yes","Yes","No")</f>
        <v>No</v>
      </c>
      <c r="BI13" s="205">
        <f>IF(January!X34="","",January!X34)</f>
        <v>0</v>
      </c>
      <c r="BJ13" s="205" t="str">
        <f>IF(January!Y34="Yes","Yes","No")</f>
        <v>No</v>
      </c>
      <c r="BK13" s="205" t="str">
        <f>IF(January!W33="Yes","Yes",IF(January!W34="Yes","Yes","No"))</f>
        <v>Yes</v>
      </c>
      <c r="BL13" s="205" t="str">
        <f>IF(January!N13="Yes","Yes","No")</f>
        <v>No</v>
      </c>
      <c r="BM13" s="205" t="str">
        <f>IF(January!Y13="Yes","Yes","No")</f>
        <v>No</v>
      </c>
      <c r="BN13" s="205">
        <f>January!R66</f>
        <v>0</v>
      </c>
      <c r="BO13" s="205">
        <f>January!T66</f>
        <v>0</v>
      </c>
      <c r="BP13" s="205">
        <f>January!J66</f>
        <v>5</v>
      </c>
      <c r="BQ13" s="205">
        <f>January!K66</f>
        <v>5</v>
      </c>
      <c r="BR13" s="205">
        <f>January!M66</f>
        <v>2</v>
      </c>
      <c r="BS13" s="205">
        <f>January!L66</f>
        <v>0</v>
      </c>
      <c r="BT13" s="205">
        <f>January!R66</f>
        <v>0</v>
      </c>
      <c r="BU13" s="205">
        <f>January!T66</f>
        <v>0</v>
      </c>
      <c r="BV13" s="205">
        <f>January!S66</f>
        <v>0</v>
      </c>
      <c r="BW13" s="205">
        <f>January!P66</f>
        <v>5</v>
      </c>
      <c r="BX13" s="205">
        <f>January!N66</f>
        <v>0</v>
      </c>
      <c r="BY13" s="205">
        <f>January!O66</f>
        <v>0</v>
      </c>
      <c r="BZ13" s="205">
        <f>January!Q66</f>
        <v>1</v>
      </c>
      <c r="CA13" s="204">
        <f>January!V66</f>
        <v>0</v>
      </c>
      <c r="CB13" s="237">
        <f>January!W66</f>
        <v>0</v>
      </c>
      <c r="CC13" s="237">
        <f>January!X66</f>
        <v>0</v>
      </c>
      <c r="CD13" s="237">
        <f>January!Y66</f>
        <v>0</v>
      </c>
      <c r="CE13" s="235">
        <f>January!H66</f>
        <v>41</v>
      </c>
      <c r="CG13" s="204"/>
      <c r="CH13" s="204"/>
      <c r="CI13" s="204"/>
      <c r="CJ13" s="204"/>
      <c r="CK13" s="204"/>
      <c r="CL13" s="204"/>
      <c r="CM13" s="204"/>
      <c r="CN13" s="204"/>
      <c r="CO13" s="204"/>
      <c r="CP13" s="204"/>
      <c r="CQ13" s="204"/>
      <c r="CR13" s="189"/>
      <c r="CS13" s="189"/>
      <c r="CT13" s="189"/>
      <c r="CU13" s="189"/>
      <c r="CV13" s="189"/>
      <c r="CW13" s="189"/>
      <c r="CX13" s="189"/>
      <c r="CY13" s="189"/>
      <c r="CZ13" s="189"/>
      <c r="DA13" s="189"/>
      <c r="DB13" s="189"/>
      <c r="DC13" s="189"/>
      <c r="DD13" s="189"/>
      <c r="DE13" s="189"/>
      <c r="DF13" s="189"/>
      <c r="DG13" s="189"/>
      <c r="DH13" s="189"/>
      <c r="DI13" s="189"/>
      <c r="DJ13" s="189"/>
      <c r="DK13" s="189"/>
      <c r="DL13" s="189"/>
      <c r="DM13" s="189"/>
      <c r="DN13" s="189"/>
      <c r="DO13" s="189"/>
      <c r="DP13" s="189"/>
      <c r="DQ13" s="189"/>
      <c r="DR13" s="189"/>
      <c r="DS13" s="189"/>
      <c r="DT13" s="189"/>
      <c r="DU13" s="189"/>
      <c r="DV13" s="189"/>
      <c r="DW13" s="189"/>
      <c r="DX13" s="189"/>
      <c r="DY13" s="189"/>
      <c r="DZ13" s="189"/>
      <c r="EA13" s="189"/>
      <c r="EB13" s="189"/>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row>
    <row r="14" ht="3.0" customHeight="1">
      <c r="A14" s="255"/>
      <c r="B14" s="256"/>
      <c r="C14" s="256"/>
      <c r="D14" s="256"/>
      <c r="E14" s="256"/>
      <c r="F14" s="256"/>
      <c r="G14" s="11"/>
      <c r="H14" s="255"/>
      <c r="I14" s="256"/>
      <c r="J14" s="256"/>
      <c r="K14" s="256"/>
      <c r="L14" s="256"/>
      <c r="M14" s="256"/>
      <c r="N14" s="255"/>
      <c r="O14" s="255"/>
      <c r="P14" s="255"/>
      <c r="Q14" s="255"/>
      <c r="R14" s="255"/>
      <c r="S14" s="255"/>
      <c r="T14" s="255"/>
      <c r="U14" s="255"/>
      <c r="V14" s="255"/>
      <c r="W14" s="256"/>
      <c r="X14" s="256"/>
      <c r="Y14" s="256"/>
      <c r="Z14" s="256"/>
      <c r="AB14" s="256"/>
      <c r="AC14" s="256"/>
      <c r="AD14" s="256"/>
      <c r="AE14" s="189"/>
      <c r="AF14" s="233" t="s">
        <v>678</v>
      </c>
      <c r="AG14" s="205" t="str">
        <f>IF(February!Q15="Yes","Yes","No")</f>
        <v>No</v>
      </c>
      <c r="AH14" s="205" t="str">
        <f>IF(February!Y15="Yes","Yes","No")</f>
        <v>No</v>
      </c>
      <c r="AI14" s="205" t="str">
        <f>IF(February!H35="Yes","Yes","No")</f>
        <v>No</v>
      </c>
      <c r="AJ14" s="205" t="str">
        <f>IF(February!P32="Yes","Yes","No")</f>
        <v>No</v>
      </c>
      <c r="AK14" s="205" t="str">
        <f>IF(February!P33="Yes","Yes","No")</f>
        <v>No</v>
      </c>
      <c r="AL14" s="205" t="str">
        <f>IF(February!P34="Yes","Yes","No")</f>
        <v>Yes</v>
      </c>
      <c r="AM14" s="205" t="str">
        <f>IF(February!P35="Yes","Yes","No")</f>
        <v>No</v>
      </c>
      <c r="AN14" s="205" t="str">
        <f>IF(February!X26="Yes","Yes","No")</f>
        <v>No</v>
      </c>
      <c r="AO14" s="205" t="str">
        <f>February!Y26</f>
        <v>No</v>
      </c>
      <c r="AP14" s="205" t="str">
        <f>IF(February!X21="Yes","Yes","No")</f>
        <v>No</v>
      </c>
      <c r="AQ14" s="205" t="str">
        <f>IF(February!X25="Yes","Yes","No")</f>
        <v>No</v>
      </c>
      <c r="AR14" s="205" t="str">
        <f>IF(February!X25="Yes","Yes","No")</f>
        <v>No</v>
      </c>
      <c r="AS14" s="205" t="str">
        <f>IF(February!X22="Yes","Yes","No")</f>
        <v>No</v>
      </c>
      <c r="AT14" s="205" t="str">
        <f>IF(February!X25="Yes","Yes","No")</f>
        <v>No</v>
      </c>
      <c r="AU14" s="205" t="str">
        <f>February!X27</f>
        <v>No</v>
      </c>
      <c r="AV14" s="205" t="str">
        <f>IF(February!X28="Yes","Yes","No")</f>
        <v>No</v>
      </c>
      <c r="AW14" s="205" t="str">
        <f>February!W33</f>
        <v>No</v>
      </c>
      <c r="AX14" s="205" t="str">
        <f>IF(February!W34="Yes","Yes",IF(W35="Yes","Yes","No"))</f>
        <v>No</v>
      </c>
      <c r="AY14" s="205">
        <f>February!X33</f>
        <v>0</v>
      </c>
      <c r="AZ14" s="205" t="str">
        <f>IF(February!X19="Yes","Yes","No")</f>
        <v>Yes</v>
      </c>
      <c r="BA14" s="205">
        <f>IF(February!M66="",0,February!M66)</f>
        <v>3</v>
      </c>
      <c r="BB14" s="205">
        <f>February!X32</f>
        <v>0</v>
      </c>
      <c r="BC14" s="205">
        <f>February!H32</f>
        <v>0</v>
      </c>
      <c r="BD14" s="205" t="str">
        <f>February!H30</f>
        <v/>
      </c>
      <c r="BE14" s="205" t="str">
        <f>IF(February!H33="Yes","Yes","No")</f>
        <v>No</v>
      </c>
      <c r="BF14" s="205" t="str">
        <f>IF(February!H34="Yes","Yes","No")</f>
        <v>No</v>
      </c>
      <c r="BG14" s="205">
        <f>IF(February!X35="","",February!X35)</f>
        <v>0</v>
      </c>
      <c r="BH14" s="205" t="str">
        <f>IF(February!Y35="Yes","Yes","No")</f>
        <v>No</v>
      </c>
      <c r="BI14" s="205">
        <f>IF(February!X34="","",February!X34)</f>
        <v>0</v>
      </c>
      <c r="BJ14" s="205" t="str">
        <f>IF(February!Y34="Yes","Yes","No")</f>
        <v>No</v>
      </c>
      <c r="BK14" s="205" t="str">
        <f>IF(February!W33="Yes","Yes",IF(February!W34="Yes","Yes","No"))</f>
        <v>No</v>
      </c>
      <c r="BL14" s="205" t="str">
        <f>IF(February!N13="Yes","Yes","No")</f>
        <v>No</v>
      </c>
      <c r="BM14" s="205" t="str">
        <f>IF(February!Y13="Yes","Yes","No")</f>
        <v>No</v>
      </c>
      <c r="BN14" s="205">
        <f>February!R66</f>
        <v>0</v>
      </c>
      <c r="BO14" s="205">
        <f>February!T66</f>
        <v>0</v>
      </c>
      <c r="BP14" s="205">
        <f>February!J66</f>
        <v>5</v>
      </c>
      <c r="BQ14" s="205">
        <f>February!K66</f>
        <v>5</v>
      </c>
      <c r="BR14" s="205">
        <f>February!M66</f>
        <v>3</v>
      </c>
      <c r="BS14" s="205">
        <f>February!L66</f>
        <v>0</v>
      </c>
      <c r="BT14" s="205">
        <f>February!R66</f>
        <v>0</v>
      </c>
      <c r="BU14" s="205">
        <f>February!T66</f>
        <v>0</v>
      </c>
      <c r="BV14" s="205">
        <f>February!S66</f>
        <v>0</v>
      </c>
      <c r="BW14" s="205">
        <f>February!P66</f>
        <v>1</v>
      </c>
      <c r="BX14" s="205">
        <f>February!N66</f>
        <v>0</v>
      </c>
      <c r="BY14" s="205">
        <f>February!O66</f>
        <v>0</v>
      </c>
      <c r="BZ14" s="205">
        <f>February!Q66</f>
        <v>0</v>
      </c>
      <c r="CA14" s="204">
        <f>February!V66</f>
        <v>1</v>
      </c>
      <c r="CB14" s="237">
        <f>February!W66</f>
        <v>50</v>
      </c>
      <c r="CC14" s="237">
        <f>February!X66</f>
        <v>0</v>
      </c>
      <c r="CD14" s="237">
        <f>February!Y66</f>
        <v>0</v>
      </c>
      <c r="CE14" s="235">
        <f>February!H66</f>
        <v>182.5</v>
      </c>
      <c r="CG14" s="204"/>
      <c r="CH14" s="204"/>
      <c r="CI14" s="204"/>
      <c r="CJ14" s="204"/>
      <c r="CK14" s="204"/>
      <c r="CL14" s="204"/>
      <c r="CM14" s="204"/>
      <c r="CN14" s="204"/>
      <c r="CO14" s="204"/>
      <c r="CP14" s="204"/>
      <c r="CQ14" s="204"/>
      <c r="CR14" s="189"/>
      <c r="CS14" s="189"/>
      <c r="CT14" s="189"/>
      <c r="CU14" s="189"/>
      <c r="CV14" s="189"/>
      <c r="CW14" s="189"/>
      <c r="CX14" s="189"/>
      <c r="CY14" s="189"/>
      <c r="CZ14" s="189"/>
      <c r="DA14" s="189"/>
      <c r="DB14" s="189"/>
      <c r="DC14" s="189"/>
      <c r="DD14" s="189"/>
      <c r="DE14" s="189"/>
      <c r="DF14" s="189"/>
      <c r="DG14" s="189"/>
      <c r="DH14" s="189"/>
      <c r="DI14" s="189"/>
      <c r="DJ14" s="189"/>
      <c r="DK14" s="189"/>
      <c r="DL14" s="189"/>
      <c r="DM14" s="189"/>
      <c r="DN14" s="189"/>
      <c r="DO14" s="189"/>
      <c r="DP14" s="189"/>
      <c r="DQ14" s="189"/>
      <c r="DR14" s="189"/>
      <c r="DS14" s="189"/>
      <c r="DT14" s="189"/>
      <c r="DU14" s="189"/>
      <c r="DV14" s="189"/>
      <c r="DW14" s="189"/>
      <c r="DX14" s="189"/>
      <c r="DY14" s="189"/>
      <c r="DZ14" s="189"/>
      <c r="EA14" s="189"/>
      <c r="EB14" s="189"/>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row>
    <row r="15" ht="12.75" customHeight="1">
      <c r="A15" s="257" t="s">
        <v>176</v>
      </c>
      <c r="B15" s="8"/>
      <c r="C15" s="8"/>
      <c r="D15" s="8"/>
      <c r="E15" s="8"/>
      <c r="F15" s="8"/>
      <c r="G15" s="8"/>
      <c r="H15" s="8"/>
      <c r="I15" s="8"/>
      <c r="J15" s="8"/>
      <c r="K15" s="8"/>
      <c r="L15" s="8"/>
      <c r="M15" s="8"/>
      <c r="N15" s="8"/>
      <c r="O15" s="8"/>
      <c r="P15" s="8"/>
      <c r="Q15" s="8"/>
      <c r="R15" s="8"/>
      <c r="S15" s="8"/>
      <c r="T15" s="8"/>
      <c r="U15" s="8"/>
      <c r="V15" s="8"/>
      <c r="W15" s="8"/>
      <c r="X15" s="8"/>
      <c r="Y15" s="10"/>
      <c r="Z15" s="183"/>
      <c r="AB15" s="183"/>
      <c r="AC15" s="183"/>
      <c r="AD15" s="183"/>
      <c r="AE15" s="189"/>
      <c r="AF15" s="233" t="s">
        <v>679</v>
      </c>
      <c r="AG15" s="205" t="str">
        <f>IF(March!Q15="Yes","Yes","No")</f>
        <v>No</v>
      </c>
      <c r="AH15" s="205" t="str">
        <f>IF(March!Y15="Yes","Yes","No")</f>
        <v>No</v>
      </c>
      <c r="AI15" s="205" t="str">
        <f>IF(March!H35="Yes","Yes","No")</f>
        <v>No</v>
      </c>
      <c r="AJ15" s="205" t="str">
        <f>IF(March!P32="Yes","Yes","No")</f>
        <v>No</v>
      </c>
      <c r="AK15" s="205" t="str">
        <f>IF(March!P33="Yes","Yes","No")</f>
        <v>No</v>
      </c>
      <c r="AL15" s="205" t="str">
        <f>IF(March!P34="Yes","Yes","No")</f>
        <v>Yes</v>
      </c>
      <c r="AM15" s="205" t="str">
        <f>IF(March!P35="Yes","Yes","No")</f>
        <v>No</v>
      </c>
      <c r="AN15" s="205" t="str">
        <f>IF(March!X26="Yes","Yes","No")</f>
        <v>No</v>
      </c>
      <c r="AO15" s="205" t="str">
        <f>March!Y26</f>
        <v>No</v>
      </c>
      <c r="AP15" s="205" t="str">
        <f>IF(March!X21="Yes","Yes","No")</f>
        <v>No</v>
      </c>
      <c r="AQ15" s="205" t="str">
        <f>IF(March!X25="Yes","Yes","No")</f>
        <v>No</v>
      </c>
      <c r="AR15" s="205" t="str">
        <f>IF(March!X25="Yes","Yes","No")</f>
        <v>No</v>
      </c>
      <c r="AS15" s="205" t="str">
        <f>IF(March!X22="Yes","Yes","No")</f>
        <v>No</v>
      </c>
      <c r="AT15" s="205" t="str">
        <f>IF(March!X25="Yes","Yes","No")</f>
        <v>No</v>
      </c>
      <c r="AU15" s="205" t="str">
        <f>March!X27</f>
        <v>No</v>
      </c>
      <c r="AV15" s="205" t="str">
        <f>IF(March!X28="Yes","Yes","No")</f>
        <v>No</v>
      </c>
      <c r="AW15" s="205" t="str">
        <f>March!W33</f>
        <v>No</v>
      </c>
      <c r="AX15" s="205" t="str">
        <f>IF(March!W34="Yes","Yes",IF(W35="Yes","Yes","No"))</f>
        <v>No</v>
      </c>
      <c r="AY15" s="205">
        <f>March!X33</f>
        <v>0</v>
      </c>
      <c r="AZ15" s="205" t="str">
        <f>IF(March!X19="Yes","Yes","No")</f>
        <v>No</v>
      </c>
      <c r="BA15" s="205">
        <f>IF(March!M66="",0,March!M66)</f>
        <v>1</v>
      </c>
      <c r="BB15" s="205">
        <f>March!X32</f>
        <v>0</v>
      </c>
      <c r="BC15" s="205">
        <f>March!H32</f>
        <v>0</v>
      </c>
      <c r="BD15" s="205" t="str">
        <f>March!H30</f>
        <v/>
      </c>
      <c r="BE15" s="205" t="str">
        <f>IF(March!H33="Yes","Yes","No")</f>
        <v>No</v>
      </c>
      <c r="BF15" s="205" t="str">
        <f>IF(March!H34="Yes","Yes","No")</f>
        <v>No</v>
      </c>
      <c r="BG15" s="205">
        <f>IF(March!X35="","",March!X35)</f>
        <v>0</v>
      </c>
      <c r="BH15" s="205" t="str">
        <f>IF(March!Y35="Yes","Yes","No")</f>
        <v>No</v>
      </c>
      <c r="BI15" s="205">
        <f>IF(March!X34="","",March!X34)</f>
        <v>0</v>
      </c>
      <c r="BJ15" s="205" t="str">
        <f>IF(March!Y34="Yes","Yes","No")</f>
        <v>No</v>
      </c>
      <c r="BK15" s="205" t="str">
        <f>IF(March!W33="Yes","Yes",IF(March!W34="Yes","Yes","No"))</f>
        <v>No</v>
      </c>
      <c r="BL15" s="205" t="str">
        <f>IF(March!N13="Yes","Yes","No")</f>
        <v>No</v>
      </c>
      <c r="BM15" s="205" t="str">
        <f>IF(March!Y13="Yes","Yes","No")</f>
        <v>No</v>
      </c>
      <c r="BN15" s="205">
        <f>March!R66</f>
        <v>0</v>
      </c>
      <c r="BO15" s="205">
        <f>March!T66</f>
        <v>0</v>
      </c>
      <c r="BP15" s="205">
        <f>March!J66</f>
        <v>2</v>
      </c>
      <c r="BQ15" s="205">
        <f>March!K66</f>
        <v>2</v>
      </c>
      <c r="BR15" s="205">
        <f>March!M66</f>
        <v>1</v>
      </c>
      <c r="BS15" s="205">
        <f>March!L66</f>
        <v>0</v>
      </c>
      <c r="BT15" s="205">
        <f>March!R66</f>
        <v>0</v>
      </c>
      <c r="BU15" s="205">
        <f>March!T66</f>
        <v>0</v>
      </c>
      <c r="BV15" s="205">
        <f>March!S66</f>
        <v>0</v>
      </c>
      <c r="BW15" s="205">
        <f>March!P66</f>
        <v>2</v>
      </c>
      <c r="BX15" s="205">
        <f>March!N66</f>
        <v>0</v>
      </c>
      <c r="BY15" s="205">
        <f>March!O66</f>
        <v>0</v>
      </c>
      <c r="BZ15" s="205">
        <f>March!Q66</f>
        <v>1</v>
      </c>
      <c r="CA15" s="204">
        <f>March!V66</f>
        <v>0</v>
      </c>
      <c r="CB15" s="237">
        <f>March!W66</f>
        <v>0</v>
      </c>
      <c r="CC15" s="237">
        <f>March!X66</f>
        <v>0</v>
      </c>
      <c r="CD15" s="237">
        <f>March!Y66</f>
        <v>0</v>
      </c>
      <c r="CE15" s="235">
        <f>March!H66</f>
        <v>113</v>
      </c>
      <c r="CG15" s="204"/>
      <c r="CH15" s="204"/>
      <c r="CI15" s="204"/>
      <c r="CJ15" s="204"/>
      <c r="CK15" s="204"/>
      <c r="CL15" s="204"/>
      <c r="CM15" s="204"/>
      <c r="CN15" s="204"/>
      <c r="CO15" s="204"/>
      <c r="CP15" s="204"/>
      <c r="CQ15" s="204"/>
      <c r="CR15" s="189"/>
      <c r="CS15" s="189"/>
      <c r="CT15" s="189"/>
      <c r="CU15" s="189"/>
      <c r="CV15" s="189"/>
      <c r="CW15" s="189"/>
      <c r="CX15" s="189"/>
      <c r="CY15" s="189"/>
      <c r="CZ15" s="189"/>
      <c r="DA15" s="189"/>
      <c r="DB15" s="189"/>
      <c r="DC15" s="189"/>
      <c r="DD15" s="189"/>
      <c r="DE15" s="189"/>
      <c r="DF15" s="189"/>
      <c r="DG15" s="189"/>
      <c r="DH15" s="189"/>
      <c r="DI15" s="189"/>
      <c r="DJ15" s="189"/>
      <c r="DK15" s="189"/>
      <c r="DL15" s="189"/>
      <c r="DM15" s="189"/>
      <c r="DN15" s="189"/>
      <c r="DO15" s="189"/>
      <c r="DP15" s="189"/>
      <c r="DQ15" s="189"/>
      <c r="DR15" s="189"/>
      <c r="DS15" s="189"/>
      <c r="DT15" s="189"/>
      <c r="DU15" s="189"/>
      <c r="DV15" s="189"/>
      <c r="DW15" s="189"/>
      <c r="DX15" s="189"/>
      <c r="DY15" s="189"/>
      <c r="DZ15" s="189"/>
      <c r="EA15" s="189"/>
      <c r="EB15" s="189"/>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row>
    <row r="16" ht="12.75" customHeight="1">
      <c r="A16" s="258" t="s">
        <v>680</v>
      </c>
      <c r="G16" s="259">
        <f>IF(September!I11="","",September!I11)</f>
        <v>149</v>
      </c>
      <c r="H16" s="25"/>
      <c r="I16" s="258" t="s">
        <v>681</v>
      </c>
      <c r="L16" s="259">
        <f>IF(December!I11="",0,December!I11)</f>
        <v>100</v>
      </c>
      <c r="M16" s="25"/>
      <c r="N16" s="233" t="s">
        <v>682</v>
      </c>
      <c r="Q16" s="259">
        <f>IF(February!I11="",0,February!I11)</f>
        <v>100</v>
      </c>
      <c r="R16" s="25"/>
      <c r="S16" s="204" t="s">
        <v>683</v>
      </c>
      <c r="U16" s="260">
        <f>AVERAGE(L16,Q16)</f>
        <v>100</v>
      </c>
      <c r="V16" s="25"/>
      <c r="W16" s="233" t="s">
        <v>684</v>
      </c>
      <c r="Y16" s="261">
        <f>February!I11-September!D11</f>
        <v>-49</v>
      </c>
      <c r="Z16" s="262"/>
      <c r="AB16" s="262"/>
      <c r="AC16" s="262"/>
      <c r="AD16" s="262"/>
      <c r="AE16" s="189"/>
      <c r="AF16" s="233" t="s">
        <v>685</v>
      </c>
      <c r="AG16" s="205" t="str">
        <f>IF(April!$Q$15="Yes","Yes","No")</f>
        <v>No</v>
      </c>
      <c r="AH16" s="205" t="str">
        <f>IF(April!$Y$15="Yes","Yes","No")</f>
        <v>No</v>
      </c>
      <c r="AI16" s="205" t="str">
        <f>IF(April!$H$35="Yes","Yes","No")</f>
        <v>No</v>
      </c>
      <c r="AJ16" s="205" t="str">
        <f>IF(April!$P$32="Yes","Yes","No")</f>
        <v>No</v>
      </c>
      <c r="AK16" s="205" t="str">
        <f>IF(April!$P$33="Yes","Yes","No")</f>
        <v>Yes</v>
      </c>
      <c r="AL16" s="205" t="str">
        <f>IF(April!$P$34="Yes","Yes","No")</f>
        <v>No</v>
      </c>
      <c r="AM16" s="205" t="str">
        <f>IF(April!$P$35="Yes","Yes","No")</f>
        <v>No</v>
      </c>
      <c r="AN16" s="205" t="str">
        <f>IF(April!$X$26="Yes","Yes","No")</f>
        <v>No</v>
      </c>
      <c r="AO16" s="205" t="str">
        <f>April!Y26</f>
        <v>No</v>
      </c>
      <c r="AP16" s="205" t="str">
        <f>IF(April!X21="Yes","Yes","No")</f>
        <v>No</v>
      </c>
      <c r="AQ16" s="205" t="str">
        <f>IF(April!X25="Yes","Yes","No")</f>
        <v>No</v>
      </c>
      <c r="AR16" s="205" t="str">
        <f>IF(April!X25="Yes","Yes","No")</f>
        <v>No</v>
      </c>
      <c r="AS16" s="205" t="str">
        <f>IF(April!X22="Yes","Yes","No")</f>
        <v>No</v>
      </c>
      <c r="AT16" s="205" t="str">
        <f>IF(April!X25="Yes","Yes","No")</f>
        <v>No</v>
      </c>
      <c r="AU16" s="205" t="str">
        <f>April!X27</f>
        <v>No</v>
      </c>
      <c r="AV16" s="205" t="str">
        <f>IF(April!X28="Yes","Yes","No")</f>
        <v>No</v>
      </c>
      <c r="AW16" s="205" t="str">
        <f>April!W33</f>
        <v>No</v>
      </c>
      <c r="AX16" s="205" t="str">
        <f>IF(April!W34="Yes","Yes",IF(W35="Yes","Yes","No"))</f>
        <v>No</v>
      </c>
      <c r="AY16" s="205">
        <f>April!X33</f>
        <v>0</v>
      </c>
      <c r="AZ16" s="205" t="str">
        <f>IF(April!X19="Yes","Yes","No")</f>
        <v>Yes</v>
      </c>
      <c r="BA16" s="205">
        <f>IF(April!M66="",0,April!M66)</f>
        <v>0</v>
      </c>
      <c r="BB16" s="205">
        <f>April!X32</f>
        <v>0</v>
      </c>
      <c r="BC16" s="205">
        <f>April!H32</f>
        <v>0</v>
      </c>
      <c r="BD16" s="205" t="str">
        <f>April!H30</f>
        <v/>
      </c>
      <c r="BE16" s="205" t="str">
        <f>IF(April!H33="Yes","Yes","No")</f>
        <v>No</v>
      </c>
      <c r="BF16" s="205" t="str">
        <f>IF(April!H34="Yes","Yes","No")</f>
        <v>No</v>
      </c>
      <c r="BG16" s="205">
        <f>IF(April!X35="","",April!X35)</f>
        <v>0</v>
      </c>
      <c r="BH16" s="205" t="str">
        <f>IF(April!Y35="Yes","Yes","No")</f>
        <v>No</v>
      </c>
      <c r="BI16" s="205">
        <f>IF(April!X34="","",April!X34)</f>
        <v>0</v>
      </c>
      <c r="BJ16" s="205" t="str">
        <f>IF(April!Y34="Yes","Yes","No")</f>
        <v>No</v>
      </c>
      <c r="BK16" s="205" t="str">
        <f>IF(April!W33="Yes","Yes",IF(April!W34="Yes","Yes","No"))</f>
        <v>No</v>
      </c>
      <c r="BL16" s="205" t="str">
        <f>IF(April!N13="Yes","Yes","No")</f>
        <v>No</v>
      </c>
      <c r="BM16" s="205" t="str">
        <f>IF(April!Y13="Yes","Yes","No")</f>
        <v>No</v>
      </c>
      <c r="BN16" s="205">
        <f>April!R66</f>
        <v>0</v>
      </c>
      <c r="BO16" s="205">
        <f>April!T66</f>
        <v>0</v>
      </c>
      <c r="BP16" s="205">
        <f>April!J66</f>
        <v>1</v>
      </c>
      <c r="BQ16" s="205">
        <f>April!K66</f>
        <v>0</v>
      </c>
      <c r="BR16" s="205">
        <f>April!M66</f>
        <v>0</v>
      </c>
      <c r="BS16" s="205">
        <f>April!L66</f>
        <v>0</v>
      </c>
      <c r="BT16" s="205">
        <f>April!R66</f>
        <v>0</v>
      </c>
      <c r="BU16" s="205">
        <f>April!T66</f>
        <v>0</v>
      </c>
      <c r="BV16" s="205">
        <f>April!S66</f>
        <v>0</v>
      </c>
      <c r="BW16" s="205">
        <f>April!P66</f>
        <v>0</v>
      </c>
      <c r="BX16" s="205">
        <f>April!N66</f>
        <v>0</v>
      </c>
      <c r="BY16" s="205">
        <f>April!O66</f>
        <v>0</v>
      </c>
      <c r="BZ16" s="205">
        <f>April!Q66</f>
        <v>0</v>
      </c>
      <c r="CA16" s="204">
        <f>April!V66</f>
        <v>0</v>
      </c>
      <c r="CB16" s="237">
        <f>April!W66</f>
        <v>0</v>
      </c>
      <c r="CC16" s="237">
        <f>April!X66</f>
        <v>0</v>
      </c>
      <c r="CD16" s="237">
        <f>April!Y66</f>
        <v>0</v>
      </c>
      <c r="CE16" s="235">
        <f>April!H66</f>
        <v>2</v>
      </c>
      <c r="CF16" s="189"/>
      <c r="CG16" s="189"/>
      <c r="CH16" s="204"/>
      <c r="CI16" s="204"/>
      <c r="CJ16" s="204"/>
      <c r="CK16" s="204"/>
      <c r="CL16" s="204"/>
      <c r="CM16" s="204"/>
      <c r="CN16" s="204"/>
      <c r="CO16" s="204"/>
      <c r="CP16" s="204"/>
      <c r="CQ16" s="204"/>
      <c r="CR16" s="189"/>
      <c r="CS16" s="189"/>
      <c r="CT16" s="189"/>
      <c r="CU16" s="189"/>
      <c r="CV16" s="189"/>
      <c r="CW16" s="189"/>
      <c r="CX16" s="189"/>
      <c r="CY16" s="189"/>
      <c r="CZ16" s="189"/>
      <c r="DA16" s="189"/>
      <c r="DB16" s="189"/>
      <c r="DC16" s="189"/>
      <c r="DD16" s="189"/>
      <c r="DE16" s="189"/>
      <c r="DF16" s="189"/>
      <c r="DG16" s="189"/>
      <c r="DH16" s="189"/>
      <c r="DI16" s="189"/>
      <c r="DJ16" s="189"/>
      <c r="DK16" s="189"/>
      <c r="DL16" s="189"/>
      <c r="DM16" s="189"/>
      <c r="DN16" s="189"/>
      <c r="DO16" s="189"/>
      <c r="DP16" s="189"/>
      <c r="DQ16" s="189"/>
      <c r="DR16" s="189"/>
      <c r="DS16" s="189"/>
      <c r="DT16" s="189"/>
      <c r="DU16" s="189"/>
      <c r="DV16" s="189"/>
      <c r="DW16" s="189"/>
      <c r="DX16" s="189"/>
      <c r="DY16" s="189"/>
      <c r="DZ16" s="189"/>
      <c r="EA16" s="189"/>
      <c r="EB16" s="189"/>
      <c r="EC16" s="189"/>
      <c r="ED16" s="189"/>
      <c r="EE16" s="189"/>
      <c r="EF16" s="189"/>
      <c r="EG16" s="189"/>
      <c r="EH16" s="189"/>
      <c r="EI16" s="189"/>
      <c r="EJ16" s="189"/>
      <c r="EK16" s="189"/>
      <c r="EL16" s="189"/>
      <c r="EM16" s="189"/>
      <c r="EN16" s="189"/>
      <c r="EO16" s="189"/>
      <c r="EP16" s="189"/>
      <c r="EQ16" s="189"/>
      <c r="ER16" s="189"/>
      <c r="ES16" s="189"/>
      <c r="ET16" s="189"/>
      <c r="EU16" s="189"/>
      <c r="EV16" s="189"/>
      <c r="EW16" s="189"/>
      <c r="EX16" s="189"/>
      <c r="EY16" s="189"/>
      <c r="EZ16" s="189"/>
      <c r="FA16" s="189"/>
      <c r="FB16" s="189"/>
      <c r="FC16" s="189"/>
      <c r="FD16" s="189"/>
      <c r="FE16" s="189"/>
      <c r="FF16" s="189"/>
      <c r="FG16" s="189"/>
      <c r="FH16" s="189"/>
      <c r="FI16" s="189"/>
      <c r="FJ16" s="189"/>
      <c r="FK16" s="189"/>
      <c r="FL16" s="189"/>
      <c r="FM16" s="189"/>
      <c r="FN16" s="189"/>
      <c r="FO16" s="189"/>
      <c r="FP16" s="189"/>
      <c r="FQ16" s="189"/>
      <c r="FR16" s="189"/>
      <c r="FS16" s="189"/>
      <c r="FT16" s="189"/>
      <c r="FU16" s="189"/>
      <c r="FV16" s="189"/>
      <c r="FW16" s="189"/>
      <c r="FX16" s="189"/>
      <c r="FY16" s="189"/>
      <c r="FZ16" s="189"/>
      <c r="GA16" s="189"/>
      <c r="GB16" s="189"/>
      <c r="GC16" s="189"/>
      <c r="GD16" s="189"/>
      <c r="GE16" s="189"/>
      <c r="GF16" s="189"/>
      <c r="GG16" s="189"/>
      <c r="GH16" s="189"/>
      <c r="GI16" s="189"/>
      <c r="GJ16" s="189"/>
      <c r="GK16" s="189"/>
      <c r="GL16" s="189"/>
      <c r="GM16" s="189"/>
      <c r="GN16" s="189"/>
      <c r="GO16" s="189"/>
      <c r="GP16" s="189"/>
      <c r="GQ16" s="189"/>
      <c r="GR16" s="189"/>
      <c r="GS16" s="189"/>
      <c r="GT16" s="189"/>
      <c r="GU16" s="189"/>
      <c r="GV16" s="189"/>
      <c r="GW16" s="189"/>
      <c r="GX16" s="189"/>
      <c r="GY16" s="189"/>
      <c r="GZ16" s="189"/>
      <c r="HA16" s="189"/>
      <c r="HB16" s="189"/>
      <c r="HC16" s="189"/>
      <c r="HD16" s="189"/>
      <c r="HE16" s="189"/>
      <c r="HF16" s="189"/>
      <c r="HG16" s="189"/>
      <c r="HH16" s="189"/>
      <c r="HI16" s="189"/>
      <c r="HJ16" s="189"/>
      <c r="HK16" s="189"/>
      <c r="HL16" s="189"/>
      <c r="HM16" s="189"/>
      <c r="HN16" s="189"/>
      <c r="HO16" s="189"/>
      <c r="HP16" s="189"/>
      <c r="HQ16" s="189"/>
      <c r="HR16" s="189"/>
      <c r="HS16" s="189"/>
      <c r="HT16" s="189"/>
      <c r="HU16" s="189"/>
      <c r="HV16" s="189"/>
      <c r="HW16" s="189"/>
      <c r="HX16" s="189"/>
      <c r="HY16" s="189"/>
      <c r="HZ16" s="189"/>
      <c r="IA16" s="189"/>
      <c r="IB16" s="189"/>
      <c r="IC16" s="189"/>
      <c r="ID16" s="189"/>
      <c r="IE16" s="189"/>
      <c r="IF16" s="189"/>
      <c r="IG16" s="189"/>
      <c r="IH16" s="189"/>
      <c r="II16" s="189"/>
      <c r="IJ16" s="189"/>
      <c r="IK16" s="189"/>
      <c r="IL16" s="189"/>
      <c r="IM16" s="189"/>
      <c r="IN16" s="189"/>
      <c r="IO16" s="189"/>
      <c r="IP16" s="189"/>
      <c r="IQ16" s="189"/>
      <c r="IR16" s="189"/>
      <c r="IS16" s="189"/>
      <c r="IT16" s="189"/>
      <c r="IU16" s="189"/>
      <c r="IV16" s="189"/>
    </row>
    <row r="17" ht="3.0" customHeight="1">
      <c r="A17" s="255"/>
      <c r="B17" s="187"/>
      <c r="C17" s="187"/>
      <c r="D17" s="222"/>
      <c r="E17" s="222"/>
      <c r="F17" s="255"/>
      <c r="G17" s="255"/>
      <c r="H17" s="222"/>
      <c r="I17" s="187"/>
      <c r="J17" s="255"/>
      <c r="K17" s="255"/>
      <c r="L17" s="255"/>
      <c r="M17" s="255"/>
      <c r="N17" s="255"/>
      <c r="O17" s="187"/>
      <c r="P17" s="255"/>
      <c r="Q17" s="255"/>
      <c r="R17" s="255"/>
      <c r="S17" s="255"/>
      <c r="T17" s="255"/>
      <c r="U17" s="255"/>
      <c r="V17" s="255"/>
      <c r="W17" s="222"/>
      <c r="X17" s="222"/>
      <c r="Y17" s="222"/>
      <c r="Z17" s="222"/>
      <c r="AA17" s="189"/>
      <c r="AB17" s="222"/>
      <c r="AC17" s="222"/>
      <c r="AD17" s="222"/>
      <c r="AE17" s="189"/>
      <c r="AF17" s="204" t="s">
        <v>691</v>
      </c>
      <c r="AG17" s="205" t="str">
        <f>IF(Mar!Q15="Yes","Yes","No")</f>
        <v>No</v>
      </c>
      <c r="AH17" s="205" t="str">
        <f>IF(Mar!Y15="Yes","Yes","No")</f>
        <v>No</v>
      </c>
      <c r="AI17" s="205" t="str">
        <f>IF(Mar!H35="Yes","Yes","No")</f>
        <v>No</v>
      </c>
      <c r="AJ17" s="205" t="str">
        <f>IF(Mar!P32="Yes","Yes","No")</f>
        <v>No</v>
      </c>
      <c r="AK17" s="205" t="str">
        <f>IF(Mar!P33="Yes","Yes","No")</f>
        <v>No</v>
      </c>
      <c r="AL17" s="205" t="str">
        <f>IF(Mar!P34="Yes","Yes","No")</f>
        <v>Yes</v>
      </c>
      <c r="AM17" s="205" t="str">
        <f>IF(Mar!P35="Yes","Yes","No")</f>
        <v>No</v>
      </c>
      <c r="AN17" s="205" t="str">
        <f>IF(Mar!$X$26="Yes","Yes","No")</f>
        <v>No</v>
      </c>
      <c r="AO17" s="205" t="str">
        <f>Mar!$Y$26</f>
        <v>No</v>
      </c>
      <c r="AP17" s="205" t="str">
        <f>IF(Mar!$X$21="Yes","Yes","No")</f>
        <v>No</v>
      </c>
      <c r="AQ17" s="205" t="str">
        <f>IF(Mar!$X$25="Yes","Yes","No")</f>
        <v>No</v>
      </c>
      <c r="AR17" s="205" t="str">
        <f>IF(Mar!$X$25="Yes","Yes","No")</f>
        <v>No</v>
      </c>
      <c r="AS17" s="205" t="str">
        <f>IF(Mar!$X$22="Yes","Yes","No")</f>
        <v>No</v>
      </c>
      <c r="AT17" s="205" t="str">
        <f>IF(Mar!$X$25="Yes","Yes","No")</f>
        <v>No</v>
      </c>
      <c r="AU17" s="205" t="str">
        <f>Mar!$X$27</f>
        <v>No</v>
      </c>
      <c r="AV17" s="205" t="str">
        <f>IF(Mar!X28=Yes,"Yes","No")</f>
        <v>#NAME?</v>
      </c>
      <c r="AW17" s="205" t="str">
        <f>Mar!$W$33</f>
        <v>No</v>
      </c>
      <c r="AX17" s="205" t="str">
        <f>IF(Mar!$W$34="Yes","Yes",IF($W$35="Yes","Yes","No"))</f>
        <v>No</v>
      </c>
      <c r="AY17" s="205">
        <f>Mar!$X$33</f>
        <v>0</v>
      </c>
      <c r="AZ17" s="205" t="str">
        <f>IF(Mar!$X$19="Yes","Yes","No")</f>
        <v>Yes</v>
      </c>
      <c r="BA17" s="205" t="str">
        <f>IF(Mar!$M$66="",0,Mar!M67)</f>
        <v/>
      </c>
      <c r="BB17" s="205">
        <f>Mar!$X$32</f>
        <v>0</v>
      </c>
      <c r="BC17" s="205">
        <f>Mar!$H$32</f>
        <v>0</v>
      </c>
      <c r="BD17" s="205" t="str">
        <f>Mar!$H$30</f>
        <v/>
      </c>
      <c r="BE17" s="205" t="str">
        <f>IF(Mar!$H$33="Yes","Yes","No")</f>
        <v>No</v>
      </c>
      <c r="BF17" s="205" t="str">
        <f>IF(Mar!$H$34="Yes","Yes","No")</f>
        <v>No</v>
      </c>
      <c r="BG17" s="205" t="str">
        <f>IF(Mar!$X$35="","",Mar!X36)</f>
        <v/>
      </c>
      <c r="BH17" s="205" t="str">
        <f>IF(Mar!$Y$35="Yes","Yes","No")</f>
        <v>No</v>
      </c>
      <c r="BI17" s="205">
        <f>IF(Mar!$X$34="","",Mar!$X$34)</f>
        <v>0</v>
      </c>
      <c r="BJ17" s="205" t="str">
        <f>IF(Mar!$Y$34="Yes","Yes","No")</f>
        <v>No</v>
      </c>
      <c r="BK17" s="205" t="str">
        <f>IF(Mar!$W$33="Yes","Yes",IF(Mar!$W$34="Yes","Yes","No"))</f>
        <v>No</v>
      </c>
      <c r="BL17" s="205" t="str">
        <f>IF(Mar!$N$13="Yes","Yes","No")</f>
        <v>No</v>
      </c>
      <c r="BM17" s="205" t="str">
        <f>IF(Mar!$Y$13="Yes","Yes","No")</f>
        <v>No</v>
      </c>
      <c r="BN17" s="205">
        <f>Mar!$R$66</f>
        <v>0</v>
      </c>
      <c r="BO17" s="205">
        <f>Mar!$T$66</f>
        <v>0</v>
      </c>
      <c r="BP17" s="205">
        <f>Mar!$J$66</f>
        <v>6</v>
      </c>
      <c r="BQ17" s="205">
        <f>Mar!$K$66</f>
        <v>0</v>
      </c>
      <c r="BR17" s="205">
        <f>Mar!$M$66</f>
        <v>0</v>
      </c>
      <c r="BS17" s="205">
        <f>Mar!$L$66</f>
        <v>0</v>
      </c>
      <c r="BT17" s="205">
        <f>Mar!$R$66</f>
        <v>0</v>
      </c>
      <c r="BU17" s="205">
        <f>Mar!$T$66</f>
        <v>0</v>
      </c>
      <c r="BV17" s="205">
        <f>Mar!$S$66</f>
        <v>0</v>
      </c>
      <c r="BW17" s="205">
        <f>Mar!$P$66</f>
        <v>0</v>
      </c>
      <c r="BX17" s="205">
        <f>Mar!$N$66</f>
        <v>0</v>
      </c>
      <c r="BY17" s="205">
        <f>Mar!$O$66</f>
        <v>0</v>
      </c>
      <c r="BZ17" s="205">
        <f>Mar!$Q$66</f>
        <v>0</v>
      </c>
      <c r="CA17" s="204">
        <f>Mar!$V$66</f>
        <v>0</v>
      </c>
      <c r="CB17" s="237">
        <f>Mar!$W$66</f>
        <v>0</v>
      </c>
      <c r="CC17" s="237">
        <f>Mar!$X$66</f>
        <v>0</v>
      </c>
      <c r="CD17" s="237">
        <f>Mar!$Y$66</f>
        <v>0</v>
      </c>
      <c r="CE17" s="235">
        <f>Mar!$H$66</f>
        <v>466.5</v>
      </c>
      <c r="CF17" s="189"/>
      <c r="CG17" s="204"/>
      <c r="CH17" s="204"/>
      <c r="CI17" s="204"/>
      <c r="CJ17" s="204"/>
      <c r="CK17" s="204"/>
      <c r="CL17" s="204"/>
      <c r="CM17" s="204"/>
      <c r="CN17" s="204"/>
      <c r="CO17" s="204"/>
      <c r="CP17" s="204"/>
      <c r="CQ17" s="204"/>
      <c r="CR17" s="189"/>
      <c r="CS17" s="189"/>
      <c r="CT17" s="189"/>
      <c r="CU17" s="189"/>
      <c r="CV17" s="189"/>
      <c r="CW17" s="189"/>
      <c r="CX17" s="189"/>
      <c r="CY17" s="189"/>
      <c r="CZ17" s="189"/>
      <c r="DA17" s="189"/>
      <c r="DB17" s="189"/>
      <c r="DC17" s="189"/>
      <c r="DD17" s="189"/>
      <c r="DE17" s="189"/>
      <c r="DF17" s="189"/>
      <c r="DG17" s="189"/>
      <c r="DH17" s="189"/>
      <c r="DI17" s="189"/>
      <c r="DJ17" s="189"/>
      <c r="DK17" s="189"/>
      <c r="DL17" s="189"/>
      <c r="DM17" s="189"/>
      <c r="DN17" s="189"/>
      <c r="DO17" s="189"/>
      <c r="DP17" s="189"/>
      <c r="DQ17" s="189"/>
      <c r="DR17" s="189"/>
      <c r="DS17" s="189"/>
      <c r="DT17" s="189"/>
      <c r="DU17" s="189"/>
      <c r="DV17" s="189"/>
      <c r="DW17" s="189"/>
      <c r="DX17" s="189"/>
      <c r="DY17" s="189"/>
      <c r="DZ17" s="189"/>
      <c r="EA17" s="189"/>
      <c r="EB17" s="189"/>
      <c r="EC17" s="189"/>
      <c r="ED17" s="189"/>
      <c r="EE17" s="189"/>
      <c r="EF17" s="189"/>
      <c r="EG17" s="189"/>
      <c r="EH17" s="189"/>
      <c r="EI17" s="189"/>
      <c r="EJ17" s="189"/>
      <c r="EK17" s="189"/>
      <c r="EL17" s="189"/>
      <c r="EM17" s="189"/>
      <c r="EN17" s="189"/>
      <c r="EO17" s="189"/>
      <c r="EP17" s="189"/>
      <c r="EQ17" s="189"/>
      <c r="ER17" s="189"/>
      <c r="ES17" s="189"/>
      <c r="ET17" s="189"/>
      <c r="EU17" s="189"/>
      <c r="EV17" s="189"/>
      <c r="EW17" s="189"/>
      <c r="EX17" s="189"/>
      <c r="EY17" s="189"/>
      <c r="EZ17" s="189"/>
      <c r="FA17" s="189"/>
      <c r="FB17" s="189"/>
      <c r="FC17" s="189"/>
      <c r="FD17" s="189"/>
      <c r="FE17" s="189"/>
      <c r="FF17" s="189"/>
      <c r="FG17" s="189"/>
      <c r="FH17" s="189"/>
      <c r="FI17" s="189"/>
      <c r="FJ17" s="189"/>
      <c r="FK17" s="189"/>
      <c r="FL17" s="189"/>
      <c r="FM17" s="189"/>
      <c r="FN17" s="189"/>
      <c r="FO17" s="189"/>
      <c r="FP17" s="189"/>
      <c r="FQ17" s="189"/>
      <c r="FR17" s="189"/>
      <c r="FS17" s="189"/>
      <c r="FT17" s="189"/>
      <c r="FU17" s="189"/>
      <c r="FV17" s="189"/>
      <c r="FW17" s="189"/>
      <c r="FX17" s="189"/>
      <c r="FY17" s="189"/>
      <c r="FZ17" s="189"/>
      <c r="GA17" s="189"/>
      <c r="GB17" s="189"/>
      <c r="GC17" s="189"/>
      <c r="GD17" s="189"/>
      <c r="GE17" s="189"/>
      <c r="GF17" s="189"/>
      <c r="GG17" s="189"/>
      <c r="GH17" s="189"/>
      <c r="GI17" s="189"/>
      <c r="GJ17" s="189"/>
      <c r="GK17" s="189"/>
      <c r="GL17" s="189"/>
      <c r="GM17" s="189"/>
      <c r="GN17" s="189"/>
      <c r="GO17" s="189"/>
      <c r="GP17" s="189"/>
      <c r="GQ17" s="189"/>
      <c r="GR17" s="189"/>
      <c r="GS17" s="189"/>
      <c r="GT17" s="189"/>
      <c r="GU17" s="189"/>
      <c r="GV17" s="189"/>
      <c r="GW17" s="189"/>
      <c r="GX17" s="189"/>
      <c r="GY17" s="189"/>
      <c r="GZ17" s="189"/>
      <c r="HA17" s="189"/>
      <c r="HB17" s="189"/>
      <c r="HC17" s="189"/>
      <c r="HD17" s="189"/>
      <c r="HE17" s="189"/>
      <c r="HF17" s="189"/>
      <c r="HG17" s="189"/>
      <c r="HH17" s="189"/>
      <c r="HI17" s="189"/>
      <c r="HJ17" s="189"/>
      <c r="HK17" s="189"/>
      <c r="HL17" s="189"/>
      <c r="HM17" s="189"/>
      <c r="HN17" s="189"/>
      <c r="HO17" s="189"/>
      <c r="HP17" s="189"/>
      <c r="HQ17" s="189"/>
      <c r="HR17" s="189"/>
      <c r="HS17" s="189"/>
      <c r="HT17" s="189"/>
      <c r="HU17" s="189"/>
      <c r="HV17" s="189"/>
      <c r="HW17" s="189"/>
      <c r="HX17" s="189"/>
      <c r="HY17" s="189"/>
      <c r="HZ17" s="189"/>
      <c r="IA17" s="189"/>
      <c r="IB17" s="189"/>
      <c r="IC17" s="189"/>
      <c r="ID17" s="189"/>
      <c r="IE17" s="189"/>
      <c r="IF17" s="189"/>
      <c r="IG17" s="189"/>
      <c r="IH17" s="189"/>
      <c r="II17" s="189"/>
      <c r="IJ17" s="189"/>
      <c r="IK17" s="189"/>
      <c r="IL17" s="189"/>
      <c r="IM17" s="189"/>
      <c r="IN17" s="189"/>
      <c r="IO17" s="189"/>
      <c r="IP17" s="189"/>
      <c r="IQ17" s="189"/>
      <c r="IR17" s="189"/>
      <c r="IS17" s="189"/>
      <c r="IT17" s="189"/>
      <c r="IU17" s="189"/>
      <c r="IV17" s="189"/>
    </row>
    <row r="18" ht="12.75" customHeight="1">
      <c r="A18" s="257" t="s">
        <v>707</v>
      </c>
      <c r="B18" s="8"/>
      <c r="C18" s="8"/>
      <c r="D18" s="8"/>
      <c r="E18" s="8"/>
      <c r="F18" s="8"/>
      <c r="G18" s="8"/>
      <c r="H18" s="8"/>
      <c r="I18" s="8"/>
      <c r="J18" s="8"/>
      <c r="K18" s="8"/>
      <c r="L18" s="8"/>
      <c r="M18" s="8"/>
      <c r="N18" s="8"/>
      <c r="O18" s="8"/>
      <c r="P18" s="8"/>
      <c r="Q18" s="8"/>
      <c r="R18" s="8"/>
      <c r="S18" s="8"/>
      <c r="T18" s="8"/>
      <c r="U18" s="8"/>
      <c r="V18" s="8"/>
      <c r="W18" s="8"/>
      <c r="X18" s="8"/>
      <c r="Y18" s="10"/>
      <c r="Z18" s="183"/>
      <c r="AA18" s="200" t="s">
        <v>712</v>
      </c>
      <c r="AB18" s="183"/>
      <c r="AC18" s="183"/>
      <c r="AD18" s="183"/>
      <c r="AE18" s="189"/>
      <c r="AF18" s="235" t="s">
        <v>714</v>
      </c>
      <c r="AG18" s="290">
        <f t="shared" ref="AG18:AX18" si="2">COUNTIF(AG5:AG17,"Yes")</f>
        <v>0</v>
      </c>
      <c r="AH18" s="290">
        <f t="shared" si="2"/>
        <v>0</v>
      </c>
      <c r="AI18" s="290">
        <f t="shared" si="2"/>
        <v>0</v>
      </c>
      <c r="AJ18" s="290">
        <f t="shared" si="2"/>
        <v>0</v>
      </c>
      <c r="AK18" s="290">
        <f t="shared" si="2"/>
        <v>2</v>
      </c>
      <c r="AL18" s="290">
        <f t="shared" si="2"/>
        <v>11</v>
      </c>
      <c r="AM18" s="290">
        <f t="shared" si="2"/>
        <v>0</v>
      </c>
      <c r="AN18" s="290">
        <f t="shared" si="2"/>
        <v>1</v>
      </c>
      <c r="AO18" s="290">
        <f t="shared" si="2"/>
        <v>1</v>
      </c>
      <c r="AP18" s="290">
        <f t="shared" si="2"/>
        <v>1</v>
      </c>
      <c r="AQ18" s="290">
        <f t="shared" si="2"/>
        <v>0</v>
      </c>
      <c r="AR18" s="290">
        <f t="shared" si="2"/>
        <v>0</v>
      </c>
      <c r="AS18" s="290">
        <f t="shared" si="2"/>
        <v>0</v>
      </c>
      <c r="AT18" s="290">
        <f t="shared" si="2"/>
        <v>0</v>
      </c>
      <c r="AU18" s="290">
        <f t="shared" si="2"/>
        <v>0</v>
      </c>
      <c r="AV18" s="290">
        <f t="shared" si="2"/>
        <v>0</v>
      </c>
      <c r="AW18" s="290">
        <f t="shared" si="2"/>
        <v>1</v>
      </c>
      <c r="AX18" s="290">
        <f t="shared" si="2"/>
        <v>0</v>
      </c>
      <c r="AY18" s="290">
        <f>SUM(AY5:AY17)</f>
        <v>3</v>
      </c>
      <c r="AZ18" s="290">
        <f>COUNTIF(AZ5:AZ17,"Yes")</f>
        <v>12</v>
      </c>
      <c r="BA18" s="290">
        <f t="shared" ref="BA18:BC18" si="3">SUM(BA5:BA17)</f>
        <v>28</v>
      </c>
      <c r="BB18" s="290">
        <f t="shared" si="3"/>
        <v>0</v>
      </c>
      <c r="BC18" s="290">
        <f t="shared" si="3"/>
        <v>0</v>
      </c>
      <c r="BD18" s="290">
        <f t="shared" ref="BD18:BF18" si="4">COUNTIF(BD5:BD17,"Yes")</f>
        <v>0</v>
      </c>
      <c r="BE18" s="290">
        <f t="shared" si="4"/>
        <v>0</v>
      </c>
      <c r="BF18" s="290">
        <f t="shared" si="4"/>
        <v>0</v>
      </c>
      <c r="BG18" s="290">
        <f>SUM(BG5:BG17)</f>
        <v>0</v>
      </c>
      <c r="BH18" s="290">
        <f>COUNTIF(BH5:BH17,"Yes")</f>
        <v>0</v>
      </c>
      <c r="BI18" s="290">
        <f>SUM(BI5:BI17)</f>
        <v>0</v>
      </c>
      <c r="BJ18" s="290">
        <f t="shared" ref="BJ18:BM18" si="5">COUNTIF(BJ5:BJ17,"Yes")</f>
        <v>0</v>
      </c>
      <c r="BK18" s="290">
        <f t="shared" si="5"/>
        <v>1</v>
      </c>
      <c r="BL18" s="290">
        <f t="shared" si="5"/>
        <v>0</v>
      </c>
      <c r="BM18" s="290">
        <f t="shared" si="5"/>
        <v>0</v>
      </c>
      <c r="BN18" s="290">
        <f t="shared" ref="BN18:CE18" si="6">SUM(BN5:BN17)</f>
        <v>0</v>
      </c>
      <c r="BO18" s="290">
        <f t="shared" si="6"/>
        <v>1</v>
      </c>
      <c r="BP18" s="290">
        <f t="shared" si="6"/>
        <v>66</v>
      </c>
      <c r="BQ18" s="290">
        <f t="shared" si="6"/>
        <v>45</v>
      </c>
      <c r="BR18" s="290">
        <f t="shared" si="6"/>
        <v>28</v>
      </c>
      <c r="BS18" s="290">
        <f t="shared" si="6"/>
        <v>6</v>
      </c>
      <c r="BT18" s="290">
        <f t="shared" si="6"/>
        <v>0</v>
      </c>
      <c r="BU18" s="290">
        <f t="shared" si="6"/>
        <v>1</v>
      </c>
      <c r="BV18" s="290">
        <f t="shared" si="6"/>
        <v>0</v>
      </c>
      <c r="BW18" s="290">
        <f t="shared" si="6"/>
        <v>35</v>
      </c>
      <c r="BX18" s="290">
        <f t="shared" si="6"/>
        <v>0</v>
      </c>
      <c r="BY18" s="290">
        <f t="shared" si="6"/>
        <v>0</v>
      </c>
      <c r="BZ18" s="290">
        <f t="shared" si="6"/>
        <v>11</v>
      </c>
      <c r="CA18" s="290">
        <f t="shared" si="6"/>
        <v>2</v>
      </c>
      <c r="CB18" s="298">
        <f t="shared" si="6"/>
        <v>95.35</v>
      </c>
      <c r="CC18" s="298">
        <f t="shared" si="6"/>
        <v>0</v>
      </c>
      <c r="CD18" s="298">
        <f t="shared" si="6"/>
        <v>0</v>
      </c>
      <c r="CE18" s="290">
        <f t="shared" si="6"/>
        <v>1728.5</v>
      </c>
      <c r="CG18" s="235"/>
      <c r="CH18" s="204"/>
      <c r="CI18" s="204"/>
      <c r="CJ18" s="204"/>
      <c r="CK18" s="204"/>
      <c r="CL18" s="204"/>
      <c r="CM18" s="204"/>
      <c r="CN18" s="204"/>
      <c r="CO18" s="204"/>
      <c r="CP18" s="204"/>
      <c r="CQ18" s="204"/>
      <c r="CR18" s="189"/>
      <c r="CS18" s="189"/>
      <c r="CT18" s="189"/>
      <c r="CU18" s="189"/>
      <c r="CV18" s="189"/>
      <c r="CW18" s="189"/>
      <c r="CX18" s="189"/>
      <c r="CY18" s="189"/>
      <c r="CZ18" s="189"/>
      <c r="DA18" s="189"/>
      <c r="DB18" s="189"/>
      <c r="DC18" s="189"/>
      <c r="DD18" s="189"/>
      <c r="DE18" s="189"/>
      <c r="DF18" s="189"/>
      <c r="DG18" s="189"/>
      <c r="DH18" s="189"/>
      <c r="DI18" s="189"/>
      <c r="DJ18" s="189"/>
      <c r="DK18" s="189"/>
      <c r="DL18" s="189"/>
      <c r="DM18" s="189"/>
      <c r="DN18" s="189"/>
      <c r="DO18" s="189"/>
      <c r="DP18" s="189"/>
      <c r="DQ18" s="189"/>
      <c r="DR18" s="189"/>
      <c r="DS18" s="189"/>
      <c r="DT18" s="189"/>
      <c r="DU18" s="189"/>
      <c r="DV18" s="189"/>
      <c r="DW18" s="189"/>
      <c r="DX18" s="189"/>
      <c r="DY18" s="189"/>
      <c r="DZ18" s="189"/>
      <c r="EA18" s="189"/>
      <c r="EB18" s="189"/>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row>
    <row r="19" ht="12.75" customHeight="1">
      <c r="A19" s="187" t="s">
        <v>729</v>
      </c>
      <c r="H19" s="304" t="str">
        <f>IF('Task 1'!F15="Input","Task 1",'Task 1'!F15)</f>
        <v>Stockton</v>
      </c>
      <c r="I19" s="25"/>
      <c r="J19" s="25"/>
      <c r="K19" s="25"/>
      <c r="L19" s="25"/>
      <c r="M19" s="25"/>
      <c r="N19" s="25"/>
      <c r="O19" s="25"/>
      <c r="P19" s="25"/>
      <c r="Q19" s="25"/>
      <c r="R19" s="25"/>
      <c r="S19" s="25"/>
      <c r="T19" s="25"/>
      <c r="U19" s="25"/>
      <c r="V19" s="25"/>
      <c r="W19" s="25"/>
      <c r="X19" s="25"/>
      <c r="Y19" s="25"/>
      <c r="Z19" s="11"/>
      <c r="AB19" s="11"/>
      <c r="AC19" s="11"/>
      <c r="AD19" s="11"/>
      <c r="AE19" s="189"/>
      <c r="AF19" s="204"/>
      <c r="AG19" s="205"/>
      <c r="AH19" s="205"/>
      <c r="AI19" s="205"/>
      <c r="AJ19" s="205"/>
      <c r="AK19" s="205"/>
      <c r="AL19" s="205"/>
      <c r="AM19" s="205" t="s">
        <v>733</v>
      </c>
      <c r="AN19" s="205"/>
      <c r="AO19" s="205"/>
      <c r="AP19" s="205"/>
      <c r="AQ19" s="205"/>
      <c r="AR19" s="205"/>
      <c r="AS19" s="205"/>
      <c r="AT19" s="205"/>
      <c r="AU19" s="205">
        <f>SUM(AQ18,AT18,AU18)</f>
        <v>0</v>
      </c>
      <c r="AV19" s="205"/>
      <c r="AW19" s="205"/>
      <c r="AX19" s="205"/>
      <c r="AY19" s="205"/>
      <c r="AZ19" s="205"/>
      <c r="BA19" s="205"/>
      <c r="BB19" s="205"/>
      <c r="BC19" s="205"/>
      <c r="BD19" s="205"/>
      <c r="BE19" s="205"/>
      <c r="BF19" s="205"/>
      <c r="BG19" s="205"/>
      <c r="BH19" s="205"/>
      <c r="BI19" s="205"/>
      <c r="BJ19" s="205"/>
      <c r="BK19" s="205" t="s">
        <v>735</v>
      </c>
      <c r="BM19" s="205">
        <f>SUM(BK18+BM18)</f>
        <v>1</v>
      </c>
      <c r="BN19" s="205">
        <f>SUM(BN18+AZ54)</f>
        <v>0</v>
      </c>
      <c r="BO19" s="205">
        <f>SUM(BO18+BB54)</f>
        <v>2</v>
      </c>
      <c r="BP19" s="205"/>
      <c r="BQ19" s="205"/>
      <c r="BR19" s="205"/>
      <c r="BS19" s="205"/>
      <c r="BT19" s="204"/>
      <c r="BU19" s="204"/>
      <c r="BV19" s="204"/>
      <c r="BW19" s="204"/>
      <c r="BX19" s="204"/>
      <c r="BY19" s="204"/>
      <c r="BZ19" s="204"/>
      <c r="CA19" s="204"/>
      <c r="CB19" s="204"/>
      <c r="CC19" s="204"/>
      <c r="CD19" s="204"/>
      <c r="CE19" s="204"/>
      <c r="CG19" s="204"/>
      <c r="CH19" s="204"/>
      <c r="CI19" s="204"/>
      <c r="CJ19" s="204"/>
      <c r="CK19" s="204"/>
      <c r="CL19" s="204"/>
      <c r="CM19" s="204"/>
      <c r="CN19" s="204"/>
      <c r="CO19" s="204"/>
      <c r="CP19" s="204"/>
      <c r="CQ19" s="204"/>
      <c r="CR19" s="189"/>
      <c r="CS19" s="189"/>
      <c r="CT19" s="189"/>
      <c r="CU19" s="189"/>
      <c r="CV19" s="189"/>
      <c r="CW19" s="189"/>
      <c r="CX19" s="189"/>
      <c r="CY19" s="189"/>
      <c r="CZ19" s="189"/>
      <c r="DA19" s="189"/>
      <c r="DB19" s="189"/>
      <c r="DC19" s="189"/>
      <c r="DD19" s="189"/>
      <c r="DE19" s="189"/>
      <c r="DF19" s="189"/>
      <c r="DG19" s="189"/>
      <c r="DH19" s="189"/>
      <c r="DI19" s="189"/>
      <c r="DJ19" s="189"/>
      <c r="DK19" s="189"/>
      <c r="DL19" s="189"/>
      <c r="DM19" s="189"/>
      <c r="DN19" s="189"/>
      <c r="DO19" s="189"/>
      <c r="DP19" s="189"/>
      <c r="DQ19" s="189"/>
      <c r="DR19" s="189"/>
      <c r="DS19" s="189"/>
      <c r="DT19" s="189"/>
      <c r="DU19" s="189"/>
      <c r="DV19" s="189"/>
      <c r="DW19" s="189"/>
      <c r="DX19" s="189"/>
      <c r="DY19" s="189"/>
      <c r="DZ19" s="189"/>
      <c r="EA19" s="189"/>
      <c r="EB19" s="189"/>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row>
    <row r="20" ht="12.75" customHeight="1">
      <c r="A20" s="187" t="s">
        <v>741</v>
      </c>
      <c r="I20" s="308" t="str">
        <f>IF(AG18&gt;0,"Yes","No")</f>
        <v>No</v>
      </c>
      <c r="J20" s="128"/>
      <c r="K20" s="224" t="s">
        <v>744</v>
      </c>
      <c r="L20" s="11"/>
      <c r="M20" s="310" t="s">
        <v>745</v>
      </c>
      <c r="N20" s="32"/>
      <c r="O20" s="32"/>
      <c r="P20" s="32"/>
      <c r="Q20" s="32"/>
      <c r="R20" s="32"/>
      <c r="S20" s="32"/>
      <c r="T20" s="32"/>
      <c r="U20" s="32"/>
      <c r="V20" s="32"/>
      <c r="W20" s="308" t="str">
        <f>IF(AH18&gt;0,"Yes","No")</f>
        <v>No</v>
      </c>
      <c r="X20" s="128"/>
      <c r="Y20" s="189" t="s">
        <v>749</v>
      </c>
      <c r="Z20" s="11"/>
      <c r="AB20" s="11"/>
      <c r="AC20" s="11"/>
      <c r="AD20" s="11"/>
      <c r="AE20" s="189"/>
      <c r="AF20" s="204"/>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204"/>
      <c r="BU20" s="204"/>
      <c r="BV20" s="204"/>
      <c r="BW20" s="204"/>
      <c r="BX20" s="204"/>
      <c r="BY20" s="204"/>
      <c r="BZ20" s="204"/>
      <c r="CA20" s="204"/>
      <c r="CB20" s="204"/>
      <c r="CC20" s="204"/>
      <c r="CD20" s="204"/>
      <c r="CE20" s="204"/>
      <c r="CG20" s="204"/>
      <c r="CH20" s="204"/>
      <c r="CI20" s="204"/>
      <c r="CJ20" s="204"/>
      <c r="CK20" s="204"/>
      <c r="CL20" s="204"/>
      <c r="CM20" s="204"/>
      <c r="CN20" s="204"/>
      <c r="CO20" s="204"/>
      <c r="CP20" s="204"/>
      <c r="CQ20" s="204"/>
      <c r="CR20" s="189"/>
      <c r="CS20" s="189"/>
      <c r="CT20" s="189"/>
      <c r="CU20" s="189"/>
      <c r="CV20" s="189"/>
      <c r="CW20" s="189"/>
      <c r="CX20" s="189"/>
      <c r="CY20" s="189"/>
      <c r="CZ20" s="189"/>
      <c r="DA20" s="189"/>
      <c r="DB20" s="189"/>
      <c r="DC20" s="189"/>
      <c r="DD20" s="189"/>
      <c r="DE20" s="189"/>
      <c r="DF20" s="189"/>
      <c r="DG20" s="189"/>
      <c r="DH20" s="189"/>
      <c r="DI20" s="189"/>
      <c r="DJ20" s="189"/>
      <c r="DK20" s="189"/>
      <c r="DL20" s="189"/>
      <c r="DM20" s="189"/>
      <c r="DN20" s="189"/>
      <c r="DO20" s="189"/>
      <c r="DP20" s="189"/>
      <c r="DQ20" s="189"/>
      <c r="DR20" s="189"/>
      <c r="DS20" s="189"/>
      <c r="DT20" s="189"/>
      <c r="DU20" s="189"/>
      <c r="DV20" s="189"/>
      <c r="DW20" s="189"/>
      <c r="DX20" s="189"/>
      <c r="DY20" s="189"/>
      <c r="DZ20" s="189"/>
      <c r="EA20" s="189"/>
      <c r="EB20" s="189"/>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row>
    <row r="21" ht="2.2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B21" s="11"/>
      <c r="AC21" s="11"/>
      <c r="AD21" s="11"/>
      <c r="AE21" s="189"/>
      <c r="AF21" s="204"/>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c r="BQ21" s="205"/>
      <c r="BR21" s="205"/>
      <c r="BS21" s="205"/>
      <c r="BT21" s="204"/>
      <c r="BU21" s="204"/>
      <c r="BV21" s="204"/>
      <c r="BW21" s="204"/>
      <c r="BX21" s="204"/>
      <c r="BY21" s="204"/>
      <c r="BZ21" s="204"/>
      <c r="CA21" s="204"/>
      <c r="CB21" s="204"/>
      <c r="CC21" s="204"/>
      <c r="CD21" s="204"/>
      <c r="CE21" s="204"/>
      <c r="CG21" s="204"/>
      <c r="CH21" s="204"/>
      <c r="CI21" s="204"/>
      <c r="CJ21" s="204"/>
      <c r="CK21" s="204"/>
      <c r="CL21" s="204"/>
      <c r="CM21" s="204"/>
      <c r="CN21" s="204"/>
      <c r="CO21" s="204"/>
      <c r="CP21" s="204"/>
      <c r="CQ21" s="204"/>
      <c r="CR21" s="189"/>
      <c r="CS21" s="189"/>
      <c r="CT21" s="189"/>
      <c r="CU21" s="189"/>
      <c r="CV21" s="189"/>
      <c r="CW21" s="189"/>
      <c r="CX21" s="189"/>
      <c r="CY21" s="189"/>
      <c r="CZ21" s="189"/>
      <c r="DA21" s="189"/>
      <c r="DB21" s="189"/>
      <c r="DC21" s="189"/>
      <c r="DD21" s="189"/>
      <c r="DE21" s="189"/>
      <c r="DF21" s="189"/>
      <c r="DG21" s="189"/>
      <c r="DH21" s="189"/>
      <c r="DI21" s="189"/>
      <c r="DJ21" s="189"/>
      <c r="DK21" s="189"/>
      <c r="DL21" s="189"/>
      <c r="DM21" s="189"/>
      <c r="DN21" s="189"/>
      <c r="DO21" s="189"/>
      <c r="DP21" s="189"/>
      <c r="DQ21" s="189"/>
      <c r="DR21" s="189"/>
      <c r="DS21" s="189"/>
      <c r="DT21" s="189"/>
      <c r="DU21" s="189"/>
      <c r="DV21" s="189"/>
      <c r="DW21" s="189"/>
      <c r="DX21" s="189"/>
      <c r="DY21" s="189"/>
      <c r="DZ21" s="189"/>
      <c r="EA21" s="189"/>
      <c r="EB21" s="189"/>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row>
    <row r="22" ht="12.75" customHeight="1">
      <c r="A22" s="257" t="s">
        <v>757</v>
      </c>
      <c r="B22" s="8"/>
      <c r="C22" s="8"/>
      <c r="D22" s="8"/>
      <c r="E22" s="8"/>
      <c r="F22" s="8"/>
      <c r="G22" s="8"/>
      <c r="H22" s="8"/>
      <c r="I22" s="8"/>
      <c r="J22" s="8"/>
      <c r="K22" s="8"/>
      <c r="L22" s="8"/>
      <c r="M22" s="8"/>
      <c r="N22" s="8"/>
      <c r="O22" s="8"/>
      <c r="P22" s="8"/>
      <c r="Q22" s="8"/>
      <c r="R22" s="8"/>
      <c r="S22" s="8"/>
      <c r="T22" s="8"/>
      <c r="U22" s="8"/>
      <c r="V22" s="8"/>
      <c r="W22" s="8"/>
      <c r="X22" s="8"/>
      <c r="Y22" s="10"/>
      <c r="Z22" s="183"/>
      <c r="AB22" s="183"/>
      <c r="AC22" s="183"/>
      <c r="AD22" s="183"/>
      <c r="AE22" s="189"/>
      <c r="AF22" s="204"/>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t="s">
        <v>762</v>
      </c>
      <c r="BI22" s="205" t="s">
        <v>763</v>
      </c>
      <c r="BK22" s="205"/>
      <c r="BL22" s="316" t="s">
        <v>764</v>
      </c>
      <c r="BM22" s="205"/>
      <c r="BN22" s="205" t="s">
        <v>767</v>
      </c>
      <c r="BO22" s="316" t="s">
        <v>769</v>
      </c>
      <c r="BP22" s="205"/>
      <c r="BQ22" s="316" t="s">
        <v>770</v>
      </c>
      <c r="BR22" s="205"/>
      <c r="BS22" s="205"/>
      <c r="BT22" s="204"/>
      <c r="BU22" s="204"/>
      <c r="BV22" s="204"/>
      <c r="BW22" s="204"/>
      <c r="BX22" s="204"/>
      <c r="BY22" s="204"/>
      <c r="BZ22" s="204"/>
      <c r="CA22" s="204"/>
      <c r="CB22" s="204"/>
      <c r="CC22" s="204"/>
      <c r="CD22" s="204"/>
      <c r="CE22" s="204"/>
      <c r="CG22" s="204"/>
      <c r="CH22" s="204"/>
      <c r="CI22" s="204"/>
      <c r="CJ22" s="204"/>
      <c r="CK22" s="204"/>
      <c r="CL22" s="204"/>
      <c r="CM22" s="204"/>
      <c r="CN22" s="204"/>
      <c r="CO22" s="204"/>
      <c r="CP22" s="204"/>
      <c r="CQ22" s="204"/>
      <c r="CR22" s="189"/>
      <c r="CS22" s="189"/>
      <c r="CT22" s="189"/>
      <c r="CU22" s="189"/>
      <c r="CV22" s="189"/>
      <c r="CW22" s="189"/>
      <c r="CX22" s="189"/>
      <c r="CY22" s="189"/>
      <c r="CZ22" s="189"/>
      <c r="DA22" s="189"/>
      <c r="DB22" s="189"/>
      <c r="DC22" s="189"/>
      <c r="DD22" s="189"/>
      <c r="DE22" s="189"/>
      <c r="DF22" s="189"/>
      <c r="DG22" s="189"/>
      <c r="DH22" s="189"/>
      <c r="DI22" s="189"/>
      <c r="DJ22" s="189"/>
      <c r="DK22" s="189"/>
      <c r="DL22" s="189"/>
      <c r="DM22" s="189"/>
      <c r="DN22" s="189"/>
      <c r="DO22" s="189"/>
      <c r="DP22" s="189"/>
      <c r="DQ22" s="189"/>
      <c r="DR22" s="189"/>
      <c r="DS22" s="189"/>
      <c r="DT22" s="189"/>
      <c r="DU22" s="189"/>
      <c r="DV22" s="189"/>
      <c r="DW22" s="189"/>
      <c r="DX22" s="189"/>
      <c r="DY22" s="189"/>
      <c r="DZ22" s="189"/>
      <c r="EA22" s="189"/>
      <c r="EB22" s="189"/>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row>
    <row r="23" ht="12.75" customHeight="1">
      <c r="A23" s="189" t="s">
        <v>778</v>
      </c>
      <c r="Z23" s="11"/>
      <c r="AA23" s="320" t="s">
        <v>779</v>
      </c>
      <c r="AB23" s="11"/>
      <c r="AC23" s="11"/>
      <c r="AD23" s="11"/>
      <c r="AE23" s="189"/>
      <c r="AF23" s="204" t="s">
        <v>781</v>
      </c>
      <c r="AG23" s="205"/>
      <c r="AH23" s="205"/>
      <c r="AI23" s="205"/>
      <c r="AJ23" s="205"/>
      <c r="AK23" s="205"/>
      <c r="AL23" s="204" t="s">
        <v>782</v>
      </c>
      <c r="AM23" s="205"/>
      <c r="AN23" s="205"/>
      <c r="AO23" s="205"/>
      <c r="AP23" s="205"/>
      <c r="AQ23" s="205"/>
      <c r="AR23" s="204" t="s">
        <v>783</v>
      </c>
      <c r="AS23" s="205"/>
      <c r="AT23" s="205"/>
      <c r="AU23" s="205"/>
      <c r="AV23" s="205"/>
      <c r="AW23" s="205"/>
      <c r="AX23" s="204" t="s">
        <v>785</v>
      </c>
      <c r="AY23" s="205"/>
      <c r="AZ23" s="205"/>
      <c r="BA23" s="205"/>
      <c r="BB23" s="205"/>
      <c r="BC23" s="205"/>
      <c r="BD23" s="205"/>
      <c r="BE23" s="205" t="s">
        <v>786</v>
      </c>
      <c r="BF23" s="205"/>
      <c r="BG23" s="205" t="s">
        <v>787</v>
      </c>
      <c r="BH23" s="205" t="s">
        <v>788</v>
      </c>
      <c r="BI23" s="205" t="s">
        <v>743</v>
      </c>
      <c r="BJ23" s="205" t="s">
        <v>788</v>
      </c>
      <c r="BK23" s="205"/>
      <c r="BM23" s="205"/>
      <c r="BP23" s="205" t="s">
        <v>789</v>
      </c>
      <c r="BR23" s="205"/>
      <c r="BS23" s="205"/>
      <c r="BT23" s="204"/>
      <c r="BU23" s="204"/>
      <c r="BV23" s="204"/>
      <c r="BW23" s="204"/>
      <c r="BX23" s="204"/>
      <c r="BY23" s="204"/>
      <c r="BZ23" s="204"/>
      <c r="CA23" s="204"/>
      <c r="CB23" s="204"/>
      <c r="CC23" s="204"/>
      <c r="CD23" s="204"/>
      <c r="CE23" s="204"/>
      <c r="CF23" s="189"/>
      <c r="CG23" s="204"/>
      <c r="CH23" s="204"/>
      <c r="CI23" s="204"/>
      <c r="CJ23" s="204"/>
      <c r="CK23" s="204"/>
      <c r="CL23" s="204"/>
      <c r="CM23" s="204"/>
      <c r="CN23" s="204"/>
      <c r="CO23" s="204"/>
      <c r="CP23" s="204"/>
      <c r="CQ23" s="204"/>
      <c r="CR23" s="189"/>
      <c r="CS23" s="189"/>
      <c r="CT23" s="189"/>
      <c r="CU23" s="189"/>
      <c r="CV23" s="189"/>
      <c r="CW23" s="189"/>
      <c r="CX23" s="189"/>
      <c r="CY23" s="189"/>
      <c r="CZ23" s="189"/>
      <c r="DA23" s="189"/>
      <c r="DB23" s="189"/>
      <c r="DC23" s="189"/>
      <c r="DD23" s="189"/>
      <c r="DE23" s="189"/>
      <c r="DF23" s="189"/>
      <c r="DG23" s="189"/>
      <c r="DH23" s="189"/>
      <c r="DI23" s="189"/>
      <c r="DJ23" s="189"/>
      <c r="DK23" s="189"/>
      <c r="DL23" s="189"/>
      <c r="DM23" s="189"/>
      <c r="DN23" s="189"/>
      <c r="DO23" s="189"/>
      <c r="DP23" s="189"/>
      <c r="DQ23" s="189"/>
      <c r="DR23" s="189"/>
      <c r="DS23" s="189"/>
      <c r="DT23" s="189"/>
      <c r="DU23" s="189"/>
      <c r="DV23" s="189"/>
      <c r="DW23" s="189"/>
      <c r="DX23" s="189"/>
      <c r="DY23" s="189"/>
      <c r="DZ23" s="189"/>
      <c r="EA23" s="189"/>
      <c r="EB23" s="189"/>
      <c r="EC23" s="189"/>
      <c r="ED23" s="189"/>
      <c r="EE23" s="189"/>
      <c r="EF23" s="189"/>
      <c r="EG23" s="189"/>
      <c r="EH23" s="189"/>
      <c r="EI23" s="189"/>
      <c r="EJ23" s="189"/>
      <c r="EK23" s="189"/>
      <c r="EL23" s="189"/>
      <c r="EM23" s="189"/>
      <c r="EN23" s="189"/>
      <c r="EO23" s="189"/>
      <c r="EP23" s="189"/>
      <c r="EQ23" s="189"/>
      <c r="ER23" s="189"/>
      <c r="ES23" s="189"/>
      <c r="ET23" s="189"/>
      <c r="EU23" s="189"/>
      <c r="EV23" s="189"/>
      <c r="EW23" s="189"/>
      <c r="EX23" s="189"/>
      <c r="EY23" s="189"/>
      <c r="EZ23" s="189"/>
      <c r="FA23" s="189"/>
      <c r="FB23" s="189"/>
      <c r="FC23" s="189"/>
      <c r="FD23" s="189"/>
      <c r="FE23" s="189"/>
      <c r="FF23" s="189"/>
      <c r="FG23" s="189"/>
      <c r="FH23" s="189"/>
      <c r="FI23" s="189"/>
      <c r="FJ23" s="189"/>
      <c r="FK23" s="189"/>
      <c r="FL23" s="189"/>
      <c r="FM23" s="189"/>
      <c r="FN23" s="189"/>
      <c r="FO23" s="189"/>
      <c r="FP23" s="189"/>
      <c r="FQ23" s="189"/>
      <c r="FR23" s="189"/>
      <c r="FS23" s="189"/>
      <c r="FT23" s="189"/>
      <c r="FU23" s="189"/>
      <c r="FV23" s="189"/>
      <c r="FW23" s="189"/>
      <c r="FX23" s="189"/>
      <c r="FY23" s="189"/>
      <c r="FZ23" s="189"/>
      <c r="GA23" s="189"/>
      <c r="GB23" s="189"/>
      <c r="GC23" s="189"/>
      <c r="GD23" s="189"/>
      <c r="GE23" s="189"/>
      <c r="GF23" s="189"/>
      <c r="GG23" s="189"/>
      <c r="GH23" s="189"/>
      <c r="GI23" s="189"/>
      <c r="GJ23" s="189"/>
      <c r="GK23" s="189"/>
      <c r="GL23" s="189"/>
      <c r="GM23" s="189"/>
      <c r="GN23" s="189"/>
      <c r="GO23" s="189"/>
      <c r="GP23" s="189"/>
      <c r="GQ23" s="189"/>
      <c r="GR23" s="189"/>
      <c r="GS23" s="189"/>
      <c r="GT23" s="189"/>
      <c r="GU23" s="189"/>
      <c r="GV23" s="189"/>
      <c r="GW23" s="189"/>
      <c r="GX23" s="189"/>
      <c r="GY23" s="189"/>
      <c r="GZ23" s="189"/>
      <c r="HA23" s="189"/>
      <c r="HB23" s="189"/>
      <c r="HC23" s="189"/>
      <c r="HD23" s="189"/>
      <c r="HE23" s="189"/>
      <c r="HF23" s="189"/>
      <c r="HG23" s="189"/>
      <c r="HH23" s="189"/>
      <c r="HI23" s="189"/>
      <c r="HJ23" s="189"/>
      <c r="HK23" s="189"/>
      <c r="HL23" s="189"/>
      <c r="HM23" s="189"/>
      <c r="HN23" s="189"/>
      <c r="HO23" s="189"/>
      <c r="HP23" s="189"/>
      <c r="HQ23" s="189"/>
      <c r="HR23" s="189"/>
      <c r="HS23" s="189"/>
      <c r="HT23" s="189"/>
      <c r="HU23" s="189"/>
      <c r="HV23" s="189"/>
      <c r="HW23" s="189"/>
      <c r="HX23" s="189"/>
      <c r="HY23" s="189"/>
      <c r="HZ23" s="189"/>
      <c r="IA23" s="189"/>
      <c r="IB23" s="189"/>
      <c r="IC23" s="189"/>
      <c r="ID23" s="189"/>
      <c r="IE23" s="189"/>
      <c r="IF23" s="189"/>
      <c r="IG23" s="189"/>
      <c r="IH23" s="189"/>
      <c r="II23" s="189"/>
      <c r="IJ23" s="189"/>
      <c r="IK23" s="189"/>
      <c r="IL23" s="189"/>
      <c r="IM23" s="189"/>
      <c r="IN23" s="189"/>
      <c r="IO23" s="189"/>
      <c r="IP23" s="189"/>
      <c r="IQ23" s="189"/>
      <c r="IR23" s="189"/>
      <c r="IS23" s="189"/>
      <c r="IT23" s="189"/>
      <c r="IU23" s="189"/>
      <c r="IV23" s="189"/>
    </row>
    <row r="24" ht="12.75" customHeight="1">
      <c r="A24" s="189" t="s">
        <v>800</v>
      </c>
      <c r="Z24" s="11"/>
      <c r="AB24" s="11"/>
      <c r="AC24" s="11"/>
      <c r="AD24" s="11"/>
      <c r="AE24" s="189"/>
      <c r="AF24" s="233" t="s">
        <v>314</v>
      </c>
      <c r="AG24" s="205" t="str">
        <f>May!F18</f>
        <v>1st</v>
      </c>
      <c r="AH24" s="205" t="str">
        <f>May!H18</f>
        <v/>
      </c>
      <c r="AI24" s="205" t="str">
        <f>May!I18</f>
        <v/>
      </c>
      <c r="AJ24" s="205" t="str">
        <f>May!K18</f>
        <v/>
      </c>
      <c r="AK24" s="205" t="str">
        <f>May!M18</f>
        <v/>
      </c>
      <c r="AL24" s="233" t="s">
        <v>314</v>
      </c>
      <c r="AM24" s="205">
        <f>May!F19</f>
        <v>14</v>
      </c>
      <c r="AN24" s="205">
        <f>May!H19</f>
        <v>0</v>
      </c>
      <c r="AO24" s="205">
        <f>May!I19</f>
        <v>0</v>
      </c>
      <c r="AP24" s="205">
        <f>May!K19</f>
        <v>0</v>
      </c>
      <c r="AQ24" s="205">
        <f>May!M19</f>
        <v>0</v>
      </c>
      <c r="AR24" s="233" t="s">
        <v>314</v>
      </c>
      <c r="AS24" s="205" t="str">
        <f>May!F26</f>
        <v/>
      </c>
      <c r="AT24" s="205" t="str">
        <f>May!H26</f>
        <v/>
      </c>
      <c r="AU24" s="205" t="str">
        <f>May!I26</f>
        <v/>
      </c>
      <c r="AV24" s="205" t="str">
        <f>May!K26</f>
        <v/>
      </c>
      <c r="AW24" s="205" t="str">
        <f>May!M26</f>
        <v/>
      </c>
      <c r="AX24" s="233" t="s">
        <v>314</v>
      </c>
      <c r="AY24" s="205">
        <f>May!F19</f>
        <v>14</v>
      </c>
      <c r="AZ24" s="205">
        <f>May!H19</f>
        <v>0</v>
      </c>
      <c r="BA24" s="205">
        <f>May!I19</f>
        <v>0</v>
      </c>
      <c r="BB24" s="205">
        <f>May!K19</f>
        <v>0</v>
      </c>
      <c r="BC24" s="205">
        <f>May!M19</f>
        <v>0</v>
      </c>
      <c r="BD24" s="205"/>
      <c r="BE24" s="205" t="str">
        <f>IF(May!Y28="Yes","Yes","No")</f>
        <v>No</v>
      </c>
      <c r="BF24" s="205"/>
      <c r="BG24" s="205" t="str">
        <f>IF(May!X24="Yes","Yes","No")</f>
        <v>No</v>
      </c>
      <c r="BH24" s="205" t="str">
        <f>IF(May!Y24="Yes","Yes","No")</f>
        <v>No</v>
      </c>
      <c r="BI24" s="205" t="str">
        <f>IF(May!X25="Yes","Yes","No")</f>
        <v>No</v>
      </c>
      <c r="BJ24" s="205" t="str">
        <f>IF(May!Y25="Yes","Yes","No")</f>
        <v>No</v>
      </c>
      <c r="BK24" s="205"/>
      <c r="BL24" s="205" t="str">
        <f>IF(May!X20="Yes","Yes","No")</f>
        <v>No</v>
      </c>
      <c r="BM24" s="205"/>
      <c r="BN24" s="205">
        <f>IF(May!Y19="","",May!Y19)</f>
        <v>7</v>
      </c>
      <c r="BO24" s="205">
        <f>IF(May!Y20="","",May!Y20)</f>
        <v>0</v>
      </c>
      <c r="BP24" s="205">
        <f>IF(May!Y21="","",May!Y21)</f>
        <v>0</v>
      </c>
      <c r="BQ24" s="205">
        <f>IF(May!Y22="","",May!Y22)</f>
        <v>0</v>
      </c>
      <c r="BR24" s="205"/>
      <c r="BS24" s="205"/>
      <c r="BT24" s="204"/>
      <c r="BU24" s="204"/>
      <c r="BV24" s="204"/>
      <c r="BW24" s="204"/>
      <c r="BX24" s="204"/>
      <c r="BY24" s="204"/>
      <c r="BZ24" s="204"/>
      <c r="CA24" s="204"/>
      <c r="CB24" s="204"/>
      <c r="CC24" s="204"/>
      <c r="CD24" s="204"/>
      <c r="CE24" s="204"/>
      <c r="CF24" s="189"/>
      <c r="CG24" s="204"/>
      <c r="CH24" s="204"/>
      <c r="CI24" s="204"/>
      <c r="CJ24" s="204"/>
      <c r="CK24" s="204"/>
      <c r="CL24" s="204"/>
      <c r="CM24" s="204"/>
      <c r="CN24" s="204"/>
      <c r="CO24" s="204"/>
      <c r="CP24" s="204"/>
      <c r="CQ24" s="204"/>
      <c r="CR24" s="189"/>
      <c r="CS24" s="189"/>
      <c r="CT24" s="189"/>
      <c r="CU24" s="189"/>
      <c r="CV24" s="189"/>
      <c r="CW24" s="189"/>
      <c r="CX24" s="189"/>
      <c r="CY24" s="189"/>
      <c r="CZ24" s="189"/>
      <c r="DA24" s="189"/>
      <c r="DB24" s="189"/>
      <c r="DC24" s="189"/>
      <c r="DD24" s="189"/>
      <c r="DE24" s="189"/>
      <c r="DF24" s="189"/>
      <c r="DG24" s="189"/>
      <c r="DH24" s="189"/>
      <c r="DI24" s="189"/>
      <c r="DJ24" s="189"/>
      <c r="DK24" s="189"/>
      <c r="DL24" s="189"/>
      <c r="DM24" s="189"/>
      <c r="DN24" s="189"/>
      <c r="DO24" s="189"/>
      <c r="DP24" s="189"/>
      <c r="DQ24" s="189"/>
      <c r="DR24" s="189"/>
      <c r="DS24" s="189"/>
      <c r="DT24" s="189"/>
      <c r="DU24" s="189"/>
      <c r="DV24" s="189"/>
      <c r="DW24" s="189"/>
      <c r="DX24" s="189"/>
      <c r="DY24" s="189"/>
      <c r="DZ24" s="189"/>
      <c r="EA24" s="189"/>
      <c r="EB24" s="189"/>
      <c r="EC24" s="189"/>
      <c r="ED24" s="189"/>
      <c r="EE24" s="189"/>
      <c r="EF24" s="189"/>
      <c r="EG24" s="189"/>
      <c r="EH24" s="189"/>
      <c r="EI24" s="189"/>
      <c r="EJ24" s="189"/>
      <c r="EK24" s="189"/>
      <c r="EL24" s="189"/>
      <c r="EM24" s="189"/>
      <c r="EN24" s="189"/>
      <c r="EO24" s="189"/>
      <c r="EP24" s="189"/>
      <c r="EQ24" s="189"/>
      <c r="ER24" s="189"/>
      <c r="ES24" s="189"/>
      <c r="ET24" s="189"/>
      <c r="EU24" s="189"/>
      <c r="EV24" s="189"/>
      <c r="EW24" s="189"/>
      <c r="EX24" s="189"/>
      <c r="EY24" s="189"/>
      <c r="EZ24" s="189"/>
      <c r="FA24" s="189"/>
      <c r="FB24" s="189"/>
      <c r="FC24" s="189"/>
      <c r="FD24" s="189"/>
      <c r="FE24" s="189"/>
      <c r="FF24" s="189"/>
      <c r="FG24" s="189"/>
      <c r="FH24" s="189"/>
      <c r="FI24" s="189"/>
      <c r="FJ24" s="189"/>
      <c r="FK24" s="189"/>
      <c r="FL24" s="189"/>
      <c r="FM24" s="189"/>
      <c r="FN24" s="189"/>
      <c r="FO24" s="189"/>
      <c r="FP24" s="189"/>
      <c r="FQ24" s="189"/>
      <c r="FR24" s="189"/>
      <c r="FS24" s="189"/>
      <c r="FT24" s="189"/>
      <c r="FU24" s="189"/>
      <c r="FV24" s="189"/>
      <c r="FW24" s="189"/>
      <c r="FX24" s="189"/>
      <c r="FY24" s="189"/>
      <c r="FZ24" s="189"/>
      <c r="GA24" s="189"/>
      <c r="GB24" s="189"/>
      <c r="GC24" s="189"/>
      <c r="GD24" s="189"/>
      <c r="GE24" s="189"/>
      <c r="GF24" s="189"/>
      <c r="GG24" s="189"/>
      <c r="GH24" s="189"/>
      <c r="GI24" s="189"/>
      <c r="GJ24" s="189"/>
      <c r="GK24" s="189"/>
      <c r="GL24" s="189"/>
      <c r="GM24" s="189"/>
      <c r="GN24" s="189"/>
      <c r="GO24" s="189"/>
      <c r="GP24" s="189"/>
      <c r="GQ24" s="189"/>
      <c r="GR24" s="189"/>
      <c r="GS24" s="189"/>
      <c r="GT24" s="189"/>
      <c r="GU24" s="189"/>
      <c r="GV24" s="189"/>
      <c r="GW24" s="189"/>
      <c r="GX24" s="189"/>
      <c r="GY24" s="189"/>
      <c r="GZ24" s="189"/>
      <c r="HA24" s="189"/>
      <c r="HB24" s="189"/>
      <c r="HC24" s="189"/>
      <c r="HD24" s="189"/>
      <c r="HE24" s="189"/>
      <c r="HF24" s="189"/>
      <c r="HG24" s="189"/>
      <c r="HH24" s="189"/>
      <c r="HI24" s="189"/>
      <c r="HJ24" s="189"/>
      <c r="HK24" s="189"/>
      <c r="HL24" s="189"/>
      <c r="HM24" s="189"/>
      <c r="HN24" s="189"/>
      <c r="HO24" s="189"/>
      <c r="HP24" s="189"/>
      <c r="HQ24" s="189"/>
      <c r="HR24" s="189"/>
      <c r="HS24" s="189"/>
      <c r="HT24" s="189"/>
      <c r="HU24" s="189"/>
      <c r="HV24" s="189"/>
      <c r="HW24" s="189"/>
      <c r="HX24" s="189"/>
      <c r="HY24" s="189"/>
      <c r="HZ24" s="189"/>
      <c r="IA24" s="189"/>
      <c r="IB24" s="189"/>
      <c r="IC24" s="189"/>
      <c r="ID24" s="189"/>
      <c r="IE24" s="189"/>
      <c r="IF24" s="189"/>
      <c r="IG24" s="189"/>
      <c r="IH24" s="189"/>
      <c r="II24" s="189"/>
      <c r="IJ24" s="189"/>
      <c r="IK24" s="189"/>
      <c r="IL24" s="189"/>
      <c r="IM24" s="189"/>
      <c r="IN24" s="189"/>
      <c r="IO24" s="189"/>
      <c r="IP24" s="189"/>
      <c r="IQ24" s="189"/>
      <c r="IR24" s="189"/>
      <c r="IS24" s="189"/>
      <c r="IT24" s="189"/>
      <c r="IU24" s="189" t="s">
        <v>754</v>
      </c>
      <c r="IV24" s="189" t="s">
        <v>651</v>
      </c>
    </row>
    <row r="25" ht="12.75" customHeight="1">
      <c r="A25" s="189"/>
      <c r="B25" s="189" t="s">
        <v>832</v>
      </c>
      <c r="J25" s="287">
        <f>AK37</f>
        <v>19</v>
      </c>
      <c r="K25" s="25"/>
      <c r="L25" s="25"/>
      <c r="M25" s="189"/>
      <c r="N25" s="189" t="s">
        <v>834</v>
      </c>
      <c r="V25" s="351">
        <f>IF(U16=0,0,AQ37/U16)</f>
        <v>0.4857894737</v>
      </c>
      <c r="W25" s="25"/>
      <c r="X25" s="25"/>
      <c r="Y25" s="189" t="s">
        <v>837</v>
      </c>
      <c r="Z25" s="189"/>
      <c r="AB25" s="189"/>
      <c r="AC25" s="189"/>
      <c r="AD25" s="189"/>
      <c r="AE25" s="189"/>
      <c r="AF25" s="233" t="s">
        <v>318</v>
      </c>
      <c r="AG25" s="205" t="str">
        <f>June!F18</f>
        <v/>
      </c>
      <c r="AH25" s="205" t="str">
        <f>June!H18</f>
        <v/>
      </c>
      <c r="AI25" s="205" t="str">
        <f>June!I18</f>
        <v/>
      </c>
      <c r="AJ25" s="205" t="str">
        <f>June!K18</f>
        <v/>
      </c>
      <c r="AK25" s="205" t="str">
        <f>June!M18</f>
        <v/>
      </c>
      <c r="AL25" s="233" t="s">
        <v>318</v>
      </c>
      <c r="AM25" s="205">
        <f>June!F19</f>
        <v>0</v>
      </c>
      <c r="AN25" s="205">
        <f>June!H19</f>
        <v>0</v>
      </c>
      <c r="AO25" s="205">
        <f>June!I19</f>
        <v>0</v>
      </c>
      <c r="AP25" s="205">
        <f>June!K19</f>
        <v>0</v>
      </c>
      <c r="AQ25" s="205">
        <f>June!M19</f>
        <v>0</v>
      </c>
      <c r="AR25" s="233" t="s">
        <v>318</v>
      </c>
      <c r="AS25" s="205" t="str">
        <f>June!F26</f>
        <v/>
      </c>
      <c r="AT25" s="205" t="str">
        <f>June!H26</f>
        <v/>
      </c>
      <c r="AU25" s="205" t="str">
        <f>June!I26</f>
        <v/>
      </c>
      <c r="AV25" s="205" t="str">
        <f>June!K26</f>
        <v/>
      </c>
      <c r="AW25" s="205" t="str">
        <f>June!M26</f>
        <v/>
      </c>
      <c r="AX25" s="233" t="s">
        <v>318</v>
      </c>
      <c r="AY25" s="205">
        <f>June!F19</f>
        <v>0</v>
      </c>
      <c r="AZ25" s="205">
        <f>June!H19</f>
        <v>0</v>
      </c>
      <c r="BA25" s="205">
        <f>June!I19</f>
        <v>0</v>
      </c>
      <c r="BB25" s="205">
        <f>June!K19</f>
        <v>0</v>
      </c>
      <c r="BC25" s="205">
        <f>June!M19</f>
        <v>0</v>
      </c>
      <c r="BD25" s="205"/>
      <c r="BE25" s="205" t="str">
        <f>IF(June!Y28="Yes","Yes","No")</f>
        <v>No</v>
      </c>
      <c r="BF25" s="205"/>
      <c r="BG25" s="205" t="str">
        <f>IF(June!X24="Yes","Yes","No")</f>
        <v>No</v>
      </c>
      <c r="BH25" s="205" t="str">
        <f>IF(June!Y24="Yes","Yes","No")</f>
        <v>No</v>
      </c>
      <c r="BI25" s="205" t="str">
        <f>IF(June!X25="Yes","Yes","No")</f>
        <v>No</v>
      </c>
      <c r="BJ25" s="205" t="str">
        <f>IF(June!Y25="Yes","Yes","No")</f>
        <v>No</v>
      </c>
      <c r="BK25" s="205"/>
      <c r="BL25" s="205" t="str">
        <f>IF(June!X20="Yes","Yes","No")</f>
        <v>No</v>
      </c>
      <c r="BM25" s="205"/>
      <c r="BN25" s="205">
        <f>IF(June!Y19="","",June!Y19)</f>
        <v>6</v>
      </c>
      <c r="BO25" s="205">
        <f>IF(June!Y20="","",June!Y20)</f>
        <v>0</v>
      </c>
      <c r="BP25" s="205">
        <f>IF(June!Y21="","",June!Y21)</f>
        <v>6</v>
      </c>
      <c r="BQ25" s="205">
        <f>IF(June!Y22="","",June!Y22)</f>
        <v>0</v>
      </c>
      <c r="BR25" s="205"/>
      <c r="BS25" s="205"/>
      <c r="BT25" s="204"/>
      <c r="BU25" s="204"/>
      <c r="BV25" s="204"/>
      <c r="BW25" s="204"/>
      <c r="BX25" s="204"/>
      <c r="BY25" s="204"/>
      <c r="BZ25" s="204"/>
      <c r="CA25" s="204"/>
      <c r="CB25" s="204"/>
      <c r="CC25" s="204"/>
      <c r="CD25" s="204"/>
      <c r="CE25" s="204"/>
      <c r="CF25" s="189"/>
      <c r="CG25" s="204"/>
      <c r="CH25" s="204"/>
      <c r="CI25" s="204"/>
      <c r="CJ25" s="204"/>
      <c r="CK25" s="204"/>
      <c r="CL25" s="204"/>
      <c r="CM25" s="204"/>
      <c r="CN25" s="204"/>
      <c r="CO25" s="204"/>
      <c r="CP25" s="204"/>
      <c r="CQ25" s="204"/>
      <c r="CR25" s="189"/>
      <c r="CS25" s="189"/>
      <c r="CT25" s="189"/>
      <c r="CU25" s="189"/>
      <c r="CV25" s="189"/>
      <c r="CW25" s="189"/>
      <c r="CX25" s="189"/>
      <c r="CY25" s="189"/>
      <c r="CZ25" s="189"/>
      <c r="DA25" s="189"/>
      <c r="DB25" s="189"/>
      <c r="DC25" s="189"/>
      <c r="DD25" s="189"/>
      <c r="DE25" s="189"/>
      <c r="DF25" s="189"/>
      <c r="DG25" s="189"/>
      <c r="DH25" s="189"/>
      <c r="DI25" s="189"/>
      <c r="DJ25" s="189"/>
      <c r="DK25" s="189"/>
      <c r="DL25" s="189"/>
      <c r="DM25" s="189"/>
      <c r="DN25" s="189"/>
      <c r="DO25" s="189"/>
      <c r="DP25" s="189"/>
      <c r="DQ25" s="189"/>
      <c r="DR25" s="189"/>
      <c r="DS25" s="189"/>
      <c r="DT25" s="189"/>
      <c r="DU25" s="189"/>
      <c r="DV25" s="189"/>
      <c r="DW25" s="189"/>
      <c r="DX25" s="189"/>
      <c r="DY25" s="189"/>
      <c r="DZ25" s="189"/>
      <c r="EA25" s="189"/>
      <c r="EB25" s="189"/>
      <c r="EC25" s="189"/>
      <c r="ED25" s="189"/>
      <c r="EE25" s="189"/>
      <c r="EF25" s="189"/>
      <c r="EG25" s="189"/>
      <c r="EH25" s="189"/>
      <c r="EI25" s="189"/>
      <c r="EJ25" s="189"/>
      <c r="EK25" s="189"/>
      <c r="EL25" s="189"/>
      <c r="EM25" s="189"/>
      <c r="EN25" s="189"/>
      <c r="EO25" s="189"/>
      <c r="EP25" s="189"/>
      <c r="EQ25" s="189"/>
      <c r="ER25" s="189"/>
      <c r="ES25" s="189"/>
      <c r="ET25" s="189"/>
      <c r="EU25" s="189"/>
      <c r="EV25" s="189"/>
      <c r="EW25" s="189"/>
      <c r="EX25" s="189"/>
      <c r="EY25" s="189"/>
      <c r="EZ25" s="189"/>
      <c r="FA25" s="189"/>
      <c r="FB25" s="189"/>
      <c r="FC25" s="189"/>
      <c r="FD25" s="189"/>
      <c r="FE25" s="189"/>
      <c r="FF25" s="189"/>
      <c r="FG25" s="189"/>
      <c r="FH25" s="189"/>
      <c r="FI25" s="189"/>
      <c r="FJ25" s="189"/>
      <c r="FK25" s="189"/>
      <c r="FL25" s="189"/>
      <c r="FM25" s="189"/>
      <c r="FN25" s="189"/>
      <c r="FO25" s="189"/>
      <c r="FP25" s="189"/>
      <c r="FQ25" s="189"/>
      <c r="FR25" s="189"/>
      <c r="FS25" s="189"/>
      <c r="FT25" s="189"/>
      <c r="FU25" s="189"/>
      <c r="FV25" s="189"/>
      <c r="FW25" s="189"/>
      <c r="FX25" s="189"/>
      <c r="FY25" s="189"/>
      <c r="FZ25" s="189"/>
      <c r="GA25" s="189"/>
      <c r="GB25" s="189"/>
      <c r="GC25" s="189"/>
      <c r="GD25" s="189"/>
      <c r="GE25" s="189"/>
      <c r="GF25" s="189"/>
      <c r="GG25" s="189"/>
      <c r="GH25" s="189"/>
      <c r="GI25" s="189"/>
      <c r="GJ25" s="189"/>
      <c r="GK25" s="189"/>
      <c r="GL25" s="189"/>
      <c r="GM25" s="189"/>
      <c r="GN25" s="189"/>
      <c r="GO25" s="189"/>
      <c r="GP25" s="189"/>
      <c r="GQ25" s="189"/>
      <c r="GR25" s="189"/>
      <c r="GS25" s="189"/>
      <c r="GT25" s="189"/>
      <c r="GU25" s="189"/>
      <c r="GV25" s="189"/>
      <c r="GW25" s="189"/>
      <c r="GX25" s="189"/>
      <c r="GY25" s="189"/>
      <c r="GZ25" s="189"/>
      <c r="HA25" s="189"/>
      <c r="HB25" s="189"/>
      <c r="HC25" s="189"/>
      <c r="HD25" s="189"/>
      <c r="HE25" s="189"/>
      <c r="HF25" s="189"/>
      <c r="HG25" s="189"/>
      <c r="HH25" s="189"/>
      <c r="HI25" s="189"/>
      <c r="HJ25" s="189"/>
      <c r="HK25" s="189"/>
      <c r="HL25" s="189"/>
      <c r="HM25" s="189"/>
      <c r="HN25" s="189"/>
      <c r="HO25" s="189"/>
      <c r="HP25" s="189"/>
      <c r="HQ25" s="189"/>
      <c r="HR25" s="189"/>
      <c r="HS25" s="189"/>
      <c r="HT25" s="189"/>
      <c r="HU25" s="189"/>
      <c r="HV25" s="189"/>
      <c r="HW25" s="189"/>
      <c r="HX25" s="189"/>
      <c r="HY25" s="189"/>
      <c r="HZ25" s="189"/>
      <c r="IA25" s="189"/>
      <c r="IB25" s="189"/>
      <c r="IC25" s="189"/>
      <c r="ID25" s="189"/>
      <c r="IE25" s="189"/>
      <c r="IF25" s="189"/>
      <c r="IG25" s="189"/>
      <c r="IH25" s="189"/>
      <c r="II25" s="189"/>
      <c r="IJ25" s="189"/>
      <c r="IK25" s="189"/>
      <c r="IL25" s="189"/>
      <c r="IM25" s="189"/>
      <c r="IN25" s="189"/>
      <c r="IO25" s="189"/>
      <c r="IP25" s="189"/>
      <c r="IQ25" s="189"/>
      <c r="IR25" s="189"/>
      <c r="IS25" s="189"/>
      <c r="IT25" s="189"/>
      <c r="IU25" s="189" t="s">
        <v>759</v>
      </c>
      <c r="IV25" s="189"/>
    </row>
    <row r="26" ht="12.75" customHeight="1">
      <c r="A26" s="189"/>
      <c r="B26" s="189" t="s">
        <v>847</v>
      </c>
      <c r="J26" s="287" t="str">
        <f>IF(AI18&gt;0,"Yes","No")</f>
        <v>No</v>
      </c>
      <c r="K26" s="25"/>
      <c r="L26" s="25"/>
      <c r="M26" s="189" t="s">
        <v>849</v>
      </c>
      <c r="N26" s="189" t="s">
        <v>850</v>
      </c>
      <c r="V26" s="287">
        <f>AW54</f>
        <v>0</v>
      </c>
      <c r="W26" s="25"/>
      <c r="X26" s="25"/>
      <c r="Y26" s="189" t="s">
        <v>851</v>
      </c>
      <c r="Z26" s="189"/>
      <c r="AB26" s="189"/>
      <c r="AC26" s="189"/>
      <c r="AD26" s="189"/>
      <c r="AE26" s="189"/>
      <c r="AF26" s="233" t="s">
        <v>322</v>
      </c>
      <c r="AG26" s="205" t="str">
        <f>July!F18</f>
        <v/>
      </c>
      <c r="AH26" s="205" t="str">
        <f>July!H18</f>
        <v/>
      </c>
      <c r="AI26" s="205" t="str">
        <f>July!I18</f>
        <v/>
      </c>
      <c r="AJ26" s="205" t="str">
        <f>July!K18</f>
        <v/>
      </c>
      <c r="AK26" s="205" t="str">
        <f>July!M18</f>
        <v/>
      </c>
      <c r="AL26" s="233" t="s">
        <v>322</v>
      </c>
      <c r="AM26" s="205">
        <f>July!F19</f>
        <v>0</v>
      </c>
      <c r="AN26" s="205">
        <f>July!H19</f>
        <v>0</v>
      </c>
      <c r="AO26" s="205">
        <f>July!I19</f>
        <v>0</v>
      </c>
      <c r="AP26" s="205">
        <f>July!K19</f>
        <v>0</v>
      </c>
      <c r="AQ26" s="205">
        <f>July!M19</f>
        <v>0</v>
      </c>
      <c r="AR26" s="233" t="s">
        <v>322</v>
      </c>
      <c r="AS26" s="205" t="str">
        <f>July!F26</f>
        <v/>
      </c>
      <c r="AT26" s="205" t="str">
        <f>July!H26</f>
        <v/>
      </c>
      <c r="AU26" s="205" t="str">
        <f>July!I26</f>
        <v/>
      </c>
      <c r="AV26" s="205" t="str">
        <f>July!K26</f>
        <v/>
      </c>
      <c r="AW26" s="205" t="str">
        <f>July!M26</f>
        <v/>
      </c>
      <c r="AX26" s="233" t="s">
        <v>322</v>
      </c>
      <c r="AY26" s="205">
        <f>July!F19</f>
        <v>0</v>
      </c>
      <c r="AZ26" s="205">
        <f>July!H19</f>
        <v>0</v>
      </c>
      <c r="BA26" s="205">
        <f>July!I19</f>
        <v>0</v>
      </c>
      <c r="BB26" s="205">
        <f>July!K19</f>
        <v>0</v>
      </c>
      <c r="BC26" s="205">
        <f>July!M19</f>
        <v>0</v>
      </c>
      <c r="BD26" s="205"/>
      <c r="BE26" s="205" t="str">
        <f>IF(July!Y28="Yes","Yes","No")</f>
        <v>No</v>
      </c>
      <c r="BF26" s="205"/>
      <c r="BG26" s="205" t="str">
        <f>IF(July!X24="Yes","Yes","No")</f>
        <v>No</v>
      </c>
      <c r="BH26" s="205" t="str">
        <f>IF(July!Y24="Yes","Yes","No")</f>
        <v>No</v>
      </c>
      <c r="BI26" s="205" t="str">
        <f>IF(July!X25="Yes","Yes","No")</f>
        <v>No</v>
      </c>
      <c r="BJ26" s="205" t="str">
        <f>IF(July!Y25="Yes","Yes","No")</f>
        <v>No</v>
      </c>
      <c r="BK26" s="205"/>
      <c r="BL26" s="205" t="str">
        <f>IF(July!X20="Yes","Yes","No")</f>
        <v>No</v>
      </c>
      <c r="BM26" s="205"/>
      <c r="BN26" s="205">
        <f>IF(July!Y19="","",July!Y19)</f>
        <v>4</v>
      </c>
      <c r="BO26" s="205">
        <f>IF(July!Y20="","",July!Y20)</f>
        <v>0</v>
      </c>
      <c r="BP26" s="205">
        <f>IF(July!Y21="","",July!Y21)</f>
        <v>0</v>
      </c>
      <c r="BQ26" s="205">
        <f>IF(July!Y22="","",July!Y22)</f>
        <v>0</v>
      </c>
      <c r="BR26" s="205"/>
      <c r="BS26" s="205"/>
      <c r="BT26" s="204"/>
      <c r="BU26" s="204"/>
      <c r="BV26" s="204"/>
      <c r="BW26" s="204"/>
      <c r="BX26" s="204"/>
      <c r="BY26" s="204"/>
      <c r="BZ26" s="204"/>
      <c r="CA26" s="204"/>
      <c r="CB26" s="204"/>
      <c r="CC26" s="204"/>
      <c r="CD26" s="204"/>
      <c r="CE26" s="204"/>
      <c r="CF26" s="189"/>
      <c r="CG26" s="204"/>
      <c r="CH26" s="204"/>
      <c r="CI26" s="204"/>
      <c r="CJ26" s="204"/>
      <c r="CK26" s="204"/>
      <c r="CL26" s="204"/>
      <c r="CM26" s="204"/>
      <c r="CN26" s="204"/>
      <c r="CO26" s="204"/>
      <c r="CP26" s="204"/>
      <c r="CQ26" s="204"/>
      <c r="CR26" s="189"/>
      <c r="CS26" s="189"/>
      <c r="CT26" s="189"/>
      <c r="CU26" s="189"/>
      <c r="CV26" s="189"/>
      <c r="CW26" s="189"/>
      <c r="CX26" s="189"/>
      <c r="CY26" s="189"/>
      <c r="CZ26" s="189"/>
      <c r="DA26" s="189"/>
      <c r="DB26" s="189"/>
      <c r="DC26" s="189"/>
      <c r="DD26" s="189"/>
      <c r="DE26" s="189"/>
      <c r="DF26" s="189"/>
      <c r="DG26" s="189"/>
      <c r="DH26" s="189"/>
      <c r="DI26" s="189"/>
      <c r="DJ26" s="189"/>
      <c r="DK26" s="189"/>
      <c r="DL26" s="189"/>
      <c r="DM26" s="189"/>
      <c r="DN26" s="189"/>
      <c r="DO26" s="189"/>
      <c r="DP26" s="189"/>
      <c r="DQ26" s="189"/>
      <c r="DR26" s="189"/>
      <c r="DS26" s="189"/>
      <c r="DT26" s="189"/>
      <c r="DU26" s="189"/>
      <c r="DV26" s="189"/>
      <c r="DW26" s="189"/>
      <c r="DX26" s="189"/>
      <c r="DY26" s="189"/>
      <c r="DZ26" s="189"/>
      <c r="EA26" s="189"/>
      <c r="EB26" s="189"/>
      <c r="EC26" s="189"/>
      <c r="ED26" s="189"/>
      <c r="EE26" s="189"/>
      <c r="EF26" s="189"/>
      <c r="EG26" s="189"/>
      <c r="EH26" s="189"/>
      <c r="EI26" s="189"/>
      <c r="EJ26" s="189"/>
      <c r="EK26" s="189"/>
      <c r="EL26" s="189"/>
      <c r="EM26" s="189"/>
      <c r="EN26" s="189"/>
      <c r="EO26" s="189"/>
      <c r="EP26" s="189"/>
      <c r="EQ26" s="189"/>
      <c r="ER26" s="189"/>
      <c r="ES26" s="189"/>
      <c r="ET26" s="189"/>
      <c r="EU26" s="189"/>
      <c r="EV26" s="189"/>
      <c r="EW26" s="189"/>
      <c r="EX26" s="189"/>
      <c r="EY26" s="189"/>
      <c r="EZ26" s="189"/>
      <c r="FA26" s="189"/>
      <c r="FB26" s="189"/>
      <c r="FC26" s="189"/>
      <c r="FD26" s="189"/>
      <c r="FE26" s="189"/>
      <c r="FF26" s="189"/>
      <c r="FG26" s="189"/>
      <c r="FH26" s="189"/>
      <c r="FI26" s="189"/>
      <c r="FJ26" s="189"/>
      <c r="FK26" s="189"/>
      <c r="FL26" s="189"/>
      <c r="FM26" s="189"/>
      <c r="FN26" s="189"/>
      <c r="FO26" s="189"/>
      <c r="FP26" s="189"/>
      <c r="FQ26" s="189"/>
      <c r="FR26" s="189"/>
      <c r="FS26" s="189"/>
      <c r="FT26" s="189"/>
      <c r="FU26" s="189"/>
      <c r="FV26" s="189"/>
      <c r="FW26" s="189"/>
      <c r="FX26" s="189"/>
      <c r="FY26" s="189"/>
      <c r="FZ26" s="189"/>
      <c r="GA26" s="189"/>
      <c r="GB26" s="189"/>
      <c r="GC26" s="189"/>
      <c r="GD26" s="189"/>
      <c r="GE26" s="189"/>
      <c r="GF26" s="189"/>
      <c r="GG26" s="189"/>
      <c r="GH26" s="189"/>
      <c r="GI26" s="189"/>
      <c r="GJ26" s="189"/>
      <c r="GK26" s="189"/>
      <c r="GL26" s="189"/>
      <c r="GM26" s="189"/>
      <c r="GN26" s="189"/>
      <c r="GO26" s="189"/>
      <c r="GP26" s="189"/>
      <c r="GQ26" s="189"/>
      <c r="GR26" s="189"/>
      <c r="GS26" s="189"/>
      <c r="GT26" s="189"/>
      <c r="GU26" s="189"/>
      <c r="GV26" s="189"/>
      <c r="GW26" s="189"/>
      <c r="GX26" s="189"/>
      <c r="GY26" s="189"/>
      <c r="GZ26" s="189"/>
      <c r="HA26" s="189"/>
      <c r="HB26" s="189"/>
      <c r="HC26" s="189"/>
      <c r="HD26" s="189"/>
      <c r="HE26" s="189"/>
      <c r="HF26" s="189"/>
      <c r="HG26" s="189"/>
      <c r="HH26" s="189"/>
      <c r="HI26" s="189"/>
      <c r="HJ26" s="189"/>
      <c r="HK26" s="189"/>
      <c r="HL26" s="189"/>
      <c r="HM26" s="189"/>
      <c r="HN26" s="189"/>
      <c r="HO26" s="189"/>
      <c r="HP26" s="189"/>
      <c r="HQ26" s="189"/>
      <c r="HR26" s="189"/>
      <c r="HS26" s="189"/>
      <c r="HT26" s="189"/>
      <c r="HU26" s="189"/>
      <c r="HV26" s="189"/>
      <c r="HW26" s="189"/>
      <c r="HX26" s="189"/>
      <c r="HY26" s="189"/>
      <c r="HZ26" s="189"/>
      <c r="IA26" s="189"/>
      <c r="IB26" s="189"/>
      <c r="IC26" s="189"/>
      <c r="ID26" s="189"/>
      <c r="IE26" s="189"/>
      <c r="IF26" s="189"/>
      <c r="IG26" s="189"/>
      <c r="IH26" s="189"/>
      <c r="II26" s="189"/>
      <c r="IJ26" s="189"/>
      <c r="IK26" s="189"/>
      <c r="IL26" s="189"/>
      <c r="IM26" s="189"/>
      <c r="IN26" s="189"/>
      <c r="IO26" s="189"/>
      <c r="IP26" s="189"/>
      <c r="IQ26" s="189"/>
      <c r="IR26" s="189"/>
      <c r="IS26" s="189"/>
      <c r="IT26" s="189"/>
      <c r="IU26" s="189"/>
      <c r="IV26" s="189"/>
    </row>
    <row r="27" ht="12.75" customHeight="1">
      <c r="A27" s="189"/>
      <c r="B27" s="189" t="s">
        <v>859</v>
      </c>
      <c r="J27" s="287">
        <f>AK54</f>
        <v>20</v>
      </c>
      <c r="K27" s="25"/>
      <c r="L27" s="25"/>
      <c r="M27" s="189" t="s">
        <v>860</v>
      </c>
      <c r="N27" s="189" t="s">
        <v>861</v>
      </c>
      <c r="V27" s="287">
        <f>AQ54</f>
        <v>3</v>
      </c>
      <c r="W27" s="25"/>
      <c r="X27" s="25"/>
      <c r="Y27" s="189"/>
      <c r="Z27" s="189"/>
      <c r="AB27" s="189"/>
      <c r="AC27" s="189"/>
      <c r="AD27" s="189"/>
      <c r="AE27" s="189"/>
      <c r="AF27" s="233" t="s">
        <v>666</v>
      </c>
      <c r="AG27" s="205" t="str">
        <f>August!F18</f>
        <v/>
      </c>
      <c r="AH27" s="205" t="str">
        <f>August!H18</f>
        <v/>
      </c>
      <c r="AI27" s="205" t="str">
        <f>August!I18</f>
        <v/>
      </c>
      <c r="AJ27" s="205" t="str">
        <f>August!K18</f>
        <v/>
      </c>
      <c r="AK27" s="205" t="str">
        <f>August!M18</f>
        <v/>
      </c>
      <c r="AL27" s="233" t="s">
        <v>666</v>
      </c>
      <c r="AM27" s="205">
        <f>August!F19</f>
        <v>0</v>
      </c>
      <c r="AN27" s="205">
        <f>August!H19</f>
        <v>0</v>
      </c>
      <c r="AO27" s="205">
        <f>August!I19</f>
        <v>0</v>
      </c>
      <c r="AP27" s="205">
        <f>August!K19</f>
        <v>0</v>
      </c>
      <c r="AQ27" s="205">
        <f>August!M19</f>
        <v>0</v>
      </c>
      <c r="AR27" s="233" t="s">
        <v>666</v>
      </c>
      <c r="AS27" s="205" t="str">
        <f>August!F26</f>
        <v/>
      </c>
      <c r="AT27" s="205" t="str">
        <f>August!H26</f>
        <v/>
      </c>
      <c r="AU27" s="205" t="str">
        <f>August!I26</f>
        <v/>
      </c>
      <c r="AV27" s="205" t="str">
        <f>August!K26</f>
        <v/>
      </c>
      <c r="AW27" s="205" t="str">
        <f>August!M26</f>
        <v>30th</v>
      </c>
      <c r="AX27" s="233" t="s">
        <v>666</v>
      </c>
      <c r="AY27" s="205">
        <f>August!F19</f>
        <v>0</v>
      </c>
      <c r="AZ27" s="205">
        <f>August!H19</f>
        <v>0</v>
      </c>
      <c r="BA27" s="205">
        <f>August!I19</f>
        <v>0</v>
      </c>
      <c r="BB27" s="205">
        <f>August!K19</f>
        <v>0</v>
      </c>
      <c r="BC27" s="205">
        <f>August!M19</f>
        <v>0</v>
      </c>
      <c r="BD27" s="205"/>
      <c r="BE27" s="205" t="str">
        <f>IF(August!Y28="Yes","Yes","No")</f>
        <v>No</v>
      </c>
      <c r="BF27" s="205"/>
      <c r="BG27" s="205" t="str">
        <f>IF(August!X24="Yes","Yes","No")</f>
        <v>No</v>
      </c>
      <c r="BH27" s="205" t="str">
        <f>IF(August!Y24="Yes","Yes","No")</f>
        <v>No</v>
      </c>
      <c r="BI27" s="205" t="str">
        <f>IF(August!X25="Yes","Yes","No")</f>
        <v>No</v>
      </c>
      <c r="BJ27" s="205" t="str">
        <f>IF(August!Y25="Yes","Yes","No")</f>
        <v>No</v>
      </c>
      <c r="BK27" s="205"/>
      <c r="BL27" s="205" t="str">
        <f>IF(August!X20="Yes","Yes","No")</f>
        <v>No</v>
      </c>
      <c r="BM27" s="205"/>
      <c r="BN27" s="205">
        <f>IF(August!Y19="","",August!Y19)</f>
        <v>1</v>
      </c>
      <c r="BO27" s="205">
        <f>IF(August!Y20="","",August!Y20)</f>
        <v>0</v>
      </c>
      <c r="BP27" s="205">
        <f>IF(August!Y21="","",August!Y21)</f>
        <v>0</v>
      </c>
      <c r="BQ27" s="205">
        <f>IF(August!Y22="","",August!Y22)</f>
        <v>0</v>
      </c>
      <c r="BR27" s="205"/>
      <c r="BS27" s="205"/>
      <c r="BT27" s="204"/>
      <c r="BU27" s="204"/>
      <c r="BV27" s="204"/>
      <c r="BW27" s="204"/>
      <c r="BX27" s="204"/>
      <c r="BY27" s="204"/>
      <c r="BZ27" s="204"/>
      <c r="CA27" s="204"/>
      <c r="CB27" s="204"/>
      <c r="CC27" s="204"/>
      <c r="CD27" s="204"/>
      <c r="CE27" s="204"/>
      <c r="CF27" s="189"/>
      <c r="CG27" s="204"/>
      <c r="CH27" s="204"/>
      <c r="CI27" s="204"/>
      <c r="CJ27" s="204"/>
      <c r="CK27" s="204"/>
      <c r="CL27" s="204"/>
      <c r="CM27" s="204"/>
      <c r="CN27" s="204"/>
      <c r="CO27" s="204"/>
      <c r="CP27" s="204"/>
      <c r="CQ27" s="204"/>
      <c r="CR27" s="189"/>
      <c r="CS27" s="189"/>
      <c r="CT27" s="189"/>
      <c r="CU27" s="189"/>
      <c r="CV27" s="189"/>
      <c r="CW27" s="189"/>
      <c r="CX27" s="189"/>
      <c r="CY27" s="189"/>
      <c r="CZ27" s="189"/>
      <c r="DA27" s="189"/>
      <c r="DB27" s="189"/>
      <c r="DC27" s="189"/>
      <c r="DD27" s="189"/>
      <c r="DE27" s="189"/>
      <c r="DF27" s="189"/>
      <c r="DG27" s="189"/>
      <c r="DH27" s="189"/>
      <c r="DI27" s="189"/>
      <c r="DJ27" s="189"/>
      <c r="DK27" s="189"/>
      <c r="DL27" s="189"/>
      <c r="DM27" s="189"/>
      <c r="DN27" s="189"/>
      <c r="DO27" s="189"/>
      <c r="DP27" s="189"/>
      <c r="DQ27" s="189"/>
      <c r="DR27" s="189"/>
      <c r="DS27" s="189"/>
      <c r="DT27" s="189"/>
      <c r="DU27" s="189"/>
      <c r="DV27" s="189"/>
      <c r="DW27" s="189"/>
      <c r="DX27" s="189"/>
      <c r="DY27" s="189"/>
      <c r="DZ27" s="189"/>
      <c r="EA27" s="189"/>
      <c r="EB27" s="189"/>
      <c r="EC27" s="189"/>
      <c r="ED27" s="189"/>
      <c r="EE27" s="189"/>
      <c r="EF27" s="189"/>
      <c r="EG27" s="189"/>
      <c r="EH27" s="189"/>
      <c r="EI27" s="189"/>
      <c r="EJ27" s="189"/>
      <c r="EK27" s="189"/>
      <c r="EL27" s="189"/>
      <c r="EM27" s="189"/>
      <c r="EN27" s="189"/>
      <c r="EO27" s="189"/>
      <c r="EP27" s="189"/>
      <c r="EQ27" s="189"/>
      <c r="ER27" s="189"/>
      <c r="ES27" s="189"/>
      <c r="ET27" s="189"/>
      <c r="EU27" s="189"/>
      <c r="EV27" s="189"/>
      <c r="EW27" s="189"/>
      <c r="EX27" s="189"/>
      <c r="EY27" s="189"/>
      <c r="EZ27" s="189"/>
      <c r="FA27" s="189"/>
      <c r="FB27" s="189"/>
      <c r="FC27" s="189"/>
      <c r="FD27" s="189"/>
      <c r="FE27" s="189"/>
      <c r="FF27" s="189"/>
      <c r="FG27" s="189"/>
      <c r="FH27" s="189"/>
      <c r="FI27" s="189"/>
      <c r="FJ27" s="189"/>
      <c r="FK27" s="189"/>
      <c r="FL27" s="189"/>
      <c r="FM27" s="189"/>
      <c r="FN27" s="189"/>
      <c r="FO27" s="189"/>
      <c r="FP27" s="189"/>
      <c r="FQ27" s="189"/>
      <c r="FR27" s="189"/>
      <c r="FS27" s="189"/>
      <c r="FT27" s="189"/>
      <c r="FU27" s="189"/>
      <c r="FV27" s="189"/>
      <c r="FW27" s="189"/>
      <c r="FX27" s="189"/>
      <c r="FY27" s="189"/>
      <c r="FZ27" s="189"/>
      <c r="GA27" s="189"/>
      <c r="GB27" s="189"/>
      <c r="GC27" s="189"/>
      <c r="GD27" s="189"/>
      <c r="GE27" s="189"/>
      <c r="GF27" s="189"/>
      <c r="GG27" s="189"/>
      <c r="GH27" s="189"/>
      <c r="GI27" s="189"/>
      <c r="GJ27" s="189"/>
      <c r="GK27" s="189"/>
      <c r="GL27" s="189"/>
      <c r="GM27" s="189"/>
      <c r="GN27" s="189"/>
      <c r="GO27" s="189"/>
      <c r="GP27" s="189"/>
      <c r="GQ27" s="189"/>
      <c r="GR27" s="189"/>
      <c r="GS27" s="189"/>
      <c r="GT27" s="189"/>
      <c r="GU27" s="189"/>
      <c r="GV27" s="189"/>
      <c r="GW27" s="189"/>
      <c r="GX27" s="189"/>
      <c r="GY27" s="189"/>
      <c r="GZ27" s="189"/>
      <c r="HA27" s="189"/>
      <c r="HB27" s="189"/>
      <c r="HC27" s="189"/>
      <c r="HD27" s="189"/>
      <c r="HE27" s="189"/>
      <c r="HF27" s="189"/>
      <c r="HG27" s="189"/>
      <c r="HH27" s="189"/>
      <c r="HI27" s="189"/>
      <c r="HJ27" s="189"/>
      <c r="HK27" s="189"/>
      <c r="HL27" s="189"/>
      <c r="HM27" s="189"/>
      <c r="HN27" s="189"/>
      <c r="HO27" s="189"/>
      <c r="HP27" s="189"/>
      <c r="HQ27" s="189"/>
      <c r="HR27" s="189"/>
      <c r="HS27" s="189"/>
      <c r="HT27" s="189"/>
      <c r="HU27" s="189"/>
      <c r="HV27" s="189"/>
      <c r="HW27" s="189"/>
      <c r="HX27" s="189"/>
      <c r="HY27" s="189"/>
      <c r="HZ27" s="189"/>
      <c r="IA27" s="189"/>
      <c r="IB27" s="189"/>
      <c r="IC27" s="189"/>
      <c r="ID27" s="189"/>
      <c r="IE27" s="189"/>
      <c r="IF27" s="189"/>
      <c r="IG27" s="189"/>
      <c r="IH27" s="189"/>
      <c r="II27" s="189"/>
      <c r="IJ27" s="189"/>
      <c r="IK27" s="189"/>
      <c r="IL27" s="189"/>
      <c r="IM27" s="189"/>
      <c r="IN27" s="189"/>
      <c r="IO27" s="189"/>
      <c r="IP27" s="189"/>
      <c r="IQ27" s="189"/>
      <c r="IR27" s="189"/>
      <c r="IS27" s="189"/>
      <c r="IT27" s="189"/>
      <c r="IU27" s="189"/>
      <c r="IV27" s="189"/>
    </row>
    <row r="28" ht="12.75" customHeight="1">
      <c r="A28" s="189"/>
      <c r="B28" s="189" t="s">
        <v>877</v>
      </c>
      <c r="J28" s="287">
        <f>AK70</f>
        <v>9</v>
      </c>
      <c r="K28" s="25"/>
      <c r="L28" s="25"/>
      <c r="M28" s="189" t="s">
        <v>879</v>
      </c>
      <c r="N28" s="384" t="s">
        <v>880</v>
      </c>
      <c r="O28" s="8"/>
      <c r="P28" s="8"/>
      <c r="Q28" s="8"/>
      <c r="R28" s="8"/>
      <c r="S28" s="8"/>
      <c r="T28" s="8"/>
      <c r="U28" s="10"/>
      <c r="V28" s="385">
        <f>AW37</f>
        <v>2</v>
      </c>
      <c r="W28" s="273"/>
      <c r="X28" s="274"/>
      <c r="Y28" s="386"/>
      <c r="Z28" s="189"/>
      <c r="AB28" s="189"/>
      <c r="AC28" s="189"/>
      <c r="AD28" s="189"/>
      <c r="AE28" s="189"/>
      <c r="AF28" s="233" t="s">
        <v>667</v>
      </c>
      <c r="AG28" s="205" t="str">
        <f>September!F18</f>
        <v/>
      </c>
      <c r="AH28" s="205" t="str">
        <f>September!H18</f>
        <v>11th</v>
      </c>
      <c r="AI28" s="205" t="str">
        <f>September!I18</f>
        <v>18th</v>
      </c>
      <c r="AJ28" s="205" t="str">
        <f>September!K18</f>
        <v>25th</v>
      </c>
      <c r="AK28" s="205" t="str">
        <f>September!M18</f>
        <v/>
      </c>
      <c r="AL28" s="233" t="s">
        <v>667</v>
      </c>
      <c r="AM28" s="205">
        <f>September!F19</f>
        <v>0</v>
      </c>
      <c r="AN28" s="205">
        <f>September!H19</f>
        <v>94</v>
      </c>
      <c r="AO28" s="205">
        <f>September!I19</f>
        <v>37</v>
      </c>
      <c r="AP28" s="205">
        <f>September!K19</f>
        <v>77</v>
      </c>
      <c r="AQ28" s="205">
        <f>September!M19</f>
        <v>0</v>
      </c>
      <c r="AR28" s="233" t="s">
        <v>667</v>
      </c>
      <c r="AS28" s="205" t="str">
        <f>September!F26</f>
        <v/>
      </c>
      <c r="AT28" s="205" t="str">
        <f>September!H26</f>
        <v/>
      </c>
      <c r="AU28" s="205" t="str">
        <f>September!I26</f>
        <v/>
      </c>
      <c r="AV28" s="205" t="str">
        <f>September!K26</f>
        <v/>
      </c>
      <c r="AW28" s="205" t="str">
        <f>September!M26</f>
        <v>29th</v>
      </c>
      <c r="AX28" s="233" t="s">
        <v>667</v>
      </c>
      <c r="AY28" s="205">
        <f>September!F19</f>
        <v>0</v>
      </c>
      <c r="AZ28" s="205">
        <f>September!H19</f>
        <v>94</v>
      </c>
      <c r="BA28" s="205">
        <f>September!I19</f>
        <v>37</v>
      </c>
      <c r="BB28" s="205">
        <f>September!K19</f>
        <v>77</v>
      </c>
      <c r="BC28" s="205">
        <f>September!M19</f>
        <v>0</v>
      </c>
      <c r="BD28" s="205"/>
      <c r="BE28" s="205" t="str">
        <f>IF(September!Y28="Yes","Yes","No")</f>
        <v>No</v>
      </c>
      <c r="BF28" s="205"/>
      <c r="BG28" s="205" t="str">
        <f>IF(September!X24="Yes","Yes","No")</f>
        <v>No</v>
      </c>
      <c r="BH28" s="205" t="str">
        <f>IF(September!Y24="Yes","Yes","No")</f>
        <v>No</v>
      </c>
      <c r="BI28" s="205" t="str">
        <f>IF(September!X25="Yes","Yes","No")</f>
        <v>No</v>
      </c>
      <c r="BJ28" s="205" t="str">
        <f>IF(September!Y25="Yes","Yes","No")</f>
        <v>No</v>
      </c>
      <c r="BK28" s="205"/>
      <c r="BL28" s="205" t="str">
        <f>IF(September!X20="Yes","Yes","No")</f>
        <v>No</v>
      </c>
      <c r="BM28" s="205"/>
      <c r="BN28" s="205">
        <f>IF(September!Y19="","",September!Y19)</f>
        <v>6</v>
      </c>
      <c r="BO28" s="205">
        <f>IF(September!Y20="","",September!Y20)</f>
        <v>0</v>
      </c>
      <c r="BP28" s="205">
        <f>IF(September!Y21="","",September!Y21)</f>
        <v>0</v>
      </c>
      <c r="BQ28" s="205">
        <f>IF(September!Y22="","",September!Y22)</f>
        <v>0</v>
      </c>
      <c r="BR28" s="205"/>
      <c r="BS28" s="205"/>
      <c r="BT28" s="204"/>
      <c r="BU28" s="204"/>
      <c r="BV28" s="204"/>
      <c r="BW28" s="204"/>
      <c r="BX28" s="204"/>
      <c r="BY28" s="204"/>
      <c r="BZ28" s="204"/>
      <c r="CA28" s="204"/>
      <c r="CB28" s="204"/>
      <c r="CC28" s="204"/>
      <c r="CD28" s="204"/>
      <c r="CE28" s="204"/>
      <c r="CF28" s="189"/>
      <c r="CG28" s="204"/>
      <c r="CH28" s="204"/>
      <c r="CI28" s="204"/>
      <c r="CJ28" s="204"/>
      <c r="CK28" s="204"/>
      <c r="CL28" s="204"/>
      <c r="CM28" s="204"/>
      <c r="CN28" s="204"/>
      <c r="CO28" s="204"/>
      <c r="CP28" s="204"/>
      <c r="CQ28" s="204"/>
      <c r="CR28" s="189"/>
      <c r="CS28" s="189"/>
      <c r="CT28" s="189"/>
      <c r="CU28" s="189"/>
      <c r="CV28" s="189"/>
      <c r="CW28" s="189"/>
      <c r="CX28" s="189"/>
      <c r="CY28" s="189"/>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9"/>
      <c r="EA28" s="189"/>
      <c r="EB28" s="189"/>
      <c r="EC28" s="189"/>
      <c r="ED28" s="189"/>
      <c r="EE28" s="189"/>
      <c r="EF28" s="189"/>
      <c r="EG28" s="189"/>
      <c r="EH28" s="189"/>
      <c r="EI28" s="189"/>
      <c r="EJ28" s="189"/>
      <c r="EK28" s="189"/>
      <c r="EL28" s="189"/>
      <c r="EM28" s="189"/>
      <c r="EN28" s="189"/>
      <c r="EO28" s="189"/>
      <c r="EP28" s="189"/>
      <c r="EQ28" s="189"/>
      <c r="ER28" s="189"/>
      <c r="ES28" s="189"/>
      <c r="ET28" s="189"/>
      <c r="EU28" s="189"/>
      <c r="EV28" s="189"/>
      <c r="EW28" s="189"/>
      <c r="EX28" s="189"/>
      <c r="EY28" s="189"/>
      <c r="EZ28" s="189"/>
      <c r="FA28" s="189"/>
      <c r="FB28" s="189"/>
      <c r="FC28" s="189"/>
      <c r="FD28" s="189"/>
      <c r="FE28" s="189"/>
      <c r="FF28" s="189"/>
      <c r="FG28" s="189"/>
      <c r="FH28" s="189"/>
      <c r="FI28" s="189"/>
      <c r="FJ28" s="189"/>
      <c r="FK28" s="189"/>
      <c r="FL28" s="189"/>
      <c r="FM28" s="189"/>
      <c r="FN28" s="189"/>
      <c r="FO28" s="189"/>
      <c r="FP28" s="189"/>
      <c r="FQ28" s="189"/>
      <c r="FR28" s="189"/>
      <c r="FS28" s="189"/>
      <c r="FT28" s="189"/>
      <c r="FU28" s="189"/>
      <c r="FV28" s="189"/>
      <c r="FW28" s="189"/>
      <c r="FX28" s="189"/>
      <c r="FY28" s="189"/>
      <c r="FZ28" s="189"/>
      <c r="GA28" s="189"/>
      <c r="GB28" s="189"/>
      <c r="GC28" s="189"/>
      <c r="GD28" s="189"/>
      <c r="GE28" s="189"/>
      <c r="GF28" s="189"/>
      <c r="GG28" s="189"/>
      <c r="GH28" s="189"/>
      <c r="GI28" s="189"/>
      <c r="GJ28" s="189"/>
      <c r="GK28" s="189"/>
      <c r="GL28" s="189"/>
      <c r="GM28" s="189"/>
      <c r="GN28" s="189"/>
      <c r="GO28" s="189"/>
      <c r="GP28" s="189"/>
      <c r="GQ28" s="189"/>
      <c r="GR28" s="189"/>
      <c r="GS28" s="189"/>
      <c r="GT28" s="189"/>
      <c r="GU28" s="189"/>
      <c r="GV28" s="189"/>
      <c r="GW28" s="189"/>
      <c r="GX28" s="189"/>
      <c r="GY28" s="189"/>
      <c r="GZ28" s="189"/>
      <c r="HA28" s="189"/>
      <c r="HB28" s="189"/>
      <c r="HC28" s="189"/>
      <c r="HD28" s="189"/>
      <c r="HE28" s="189"/>
      <c r="HF28" s="189"/>
      <c r="HG28" s="189"/>
      <c r="HH28" s="189"/>
      <c r="HI28" s="189"/>
      <c r="HJ28" s="189"/>
      <c r="HK28" s="189"/>
      <c r="HL28" s="189"/>
      <c r="HM28" s="189"/>
      <c r="HN28" s="189"/>
      <c r="HO28" s="189"/>
      <c r="HP28" s="189"/>
      <c r="HQ28" s="189"/>
      <c r="HR28" s="189"/>
      <c r="HS28" s="189"/>
      <c r="HT28" s="189"/>
      <c r="HU28" s="189"/>
      <c r="HV28" s="189"/>
      <c r="HW28" s="189"/>
      <c r="HX28" s="189"/>
      <c r="HY28" s="189"/>
      <c r="HZ28" s="189"/>
      <c r="IA28" s="189"/>
      <c r="IB28" s="189"/>
      <c r="IC28" s="189"/>
      <c r="ID28" s="189"/>
      <c r="IE28" s="189"/>
      <c r="IF28" s="189"/>
      <c r="IG28" s="189"/>
      <c r="IH28" s="189"/>
      <c r="II28" s="189"/>
      <c r="IJ28" s="189"/>
      <c r="IK28" s="189"/>
      <c r="IL28" s="189"/>
      <c r="IM28" s="189"/>
      <c r="IN28" s="189"/>
      <c r="IO28" s="189"/>
      <c r="IP28" s="189"/>
      <c r="IQ28" s="189"/>
      <c r="IR28" s="189"/>
      <c r="IS28" s="189"/>
      <c r="IT28" s="189"/>
      <c r="IU28" s="189"/>
      <c r="IV28" s="189"/>
    </row>
    <row r="29" ht="3.0" customHeight="1">
      <c r="A29" s="189"/>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233" t="s">
        <v>669</v>
      </c>
      <c r="AG29" s="205" t="str">
        <f>October!F18</f>
        <v>2nd</v>
      </c>
      <c r="AH29" s="205" t="str">
        <f>October!H18</f>
        <v/>
      </c>
      <c r="AI29" s="205" t="str">
        <f>October!I18</f>
        <v/>
      </c>
      <c r="AJ29" s="205" t="str">
        <f>October!K18</f>
        <v>23rd</v>
      </c>
      <c r="AK29" s="205" t="str">
        <f>October!M18</f>
        <v>30th</v>
      </c>
      <c r="AL29" s="233" t="s">
        <v>669</v>
      </c>
      <c r="AM29" s="205">
        <f>October!F19</f>
        <v>62</v>
      </c>
      <c r="AN29" s="205">
        <f>October!H19</f>
        <v>0</v>
      </c>
      <c r="AO29" s="205">
        <f>October!I19</f>
        <v>0</v>
      </c>
      <c r="AP29" s="205">
        <f>October!K19</f>
        <v>77</v>
      </c>
      <c r="AQ29" s="205">
        <f>October!M19</f>
        <v>49</v>
      </c>
      <c r="AR29" s="233" t="s">
        <v>669</v>
      </c>
      <c r="AS29" s="205" t="str">
        <f>October!F26</f>
        <v/>
      </c>
      <c r="AT29" s="205" t="str">
        <f>October!H26</f>
        <v/>
      </c>
      <c r="AU29" s="205" t="str">
        <f>October!I26</f>
        <v/>
      </c>
      <c r="AV29" s="205" t="str">
        <f>October!K26</f>
        <v/>
      </c>
      <c r="AW29" s="205" t="str">
        <f>October!M26</f>
        <v/>
      </c>
      <c r="AX29" s="233" t="s">
        <v>669</v>
      </c>
      <c r="AY29" s="205">
        <f>October!F19</f>
        <v>62</v>
      </c>
      <c r="AZ29" s="205">
        <f>October!H19</f>
        <v>0</v>
      </c>
      <c r="BA29" s="205">
        <f>October!I19</f>
        <v>0</v>
      </c>
      <c r="BB29" s="205">
        <f>October!K19</f>
        <v>77</v>
      </c>
      <c r="BC29" s="205">
        <f>October!M19</f>
        <v>49</v>
      </c>
      <c r="BD29" s="205"/>
      <c r="BE29" s="205" t="str">
        <f>IF(October!AG47="Yes","Yes","No")</f>
        <v>No</v>
      </c>
      <c r="BF29" s="205"/>
      <c r="BG29" s="205" t="str">
        <f>IF(October!X24="Yes","Yes","No")</f>
        <v>No</v>
      </c>
      <c r="BH29" s="205" t="str">
        <f>IF(October!Y24="Yes","Yes","No")</f>
        <v>No</v>
      </c>
      <c r="BI29" s="205" t="str">
        <f>IF(October!X25="Yes","Yes","No")</f>
        <v>No</v>
      </c>
      <c r="BJ29" s="205" t="str">
        <f>IF(October!Y25="Yes","Yes","No")</f>
        <v>No</v>
      </c>
      <c r="BK29" s="205"/>
      <c r="BL29" s="205" t="str">
        <f>IF(October!X20="Yes","Yes","No")</f>
        <v>No</v>
      </c>
      <c r="BM29" s="205"/>
      <c r="BN29" s="205">
        <f>IF(October!Y19="","",October!Y19)</f>
        <v>1</v>
      </c>
      <c r="BO29" s="205">
        <f>IF(October!Y20="","",October!Y20)</f>
        <v>0</v>
      </c>
      <c r="BP29" s="205">
        <f>IF(October!Y21="","",October!Y21)</f>
        <v>0</v>
      </c>
      <c r="BQ29" s="205">
        <f>IF(October!Y22="","",October!Y22)</f>
        <v>0</v>
      </c>
      <c r="BR29" s="205"/>
      <c r="BS29" s="205"/>
      <c r="BT29" s="204"/>
      <c r="BU29" s="204"/>
      <c r="BV29" s="204"/>
      <c r="BW29" s="204"/>
      <c r="BX29" s="204"/>
      <c r="BY29" s="204"/>
      <c r="BZ29" s="204"/>
      <c r="CA29" s="204"/>
      <c r="CB29" s="204"/>
      <c r="CC29" s="204"/>
      <c r="CD29" s="204"/>
      <c r="CE29" s="204"/>
      <c r="CF29" s="189"/>
      <c r="CG29" s="204"/>
      <c r="CH29" s="204"/>
      <c r="CI29" s="204"/>
      <c r="CJ29" s="204"/>
      <c r="CK29" s="204"/>
      <c r="CL29" s="204"/>
      <c r="CM29" s="204"/>
      <c r="CN29" s="204"/>
      <c r="CO29" s="204"/>
      <c r="CP29" s="204"/>
      <c r="CQ29" s="204"/>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G29" s="189"/>
      <c r="FH29" s="189"/>
      <c r="FI29" s="189"/>
      <c r="FJ29" s="189"/>
      <c r="FK29" s="189"/>
      <c r="FL29" s="189"/>
      <c r="FM29" s="189"/>
      <c r="FN29" s="189"/>
      <c r="FO29" s="189"/>
      <c r="FP29" s="189"/>
      <c r="FQ29" s="189"/>
      <c r="FR29" s="189"/>
      <c r="FS29" s="189"/>
      <c r="FT29" s="189"/>
      <c r="FU29" s="189"/>
      <c r="FV29" s="189"/>
      <c r="FW29" s="189"/>
      <c r="FX29" s="189"/>
      <c r="FY29" s="189"/>
      <c r="FZ29" s="189"/>
      <c r="GA29" s="189"/>
      <c r="GB29" s="189"/>
      <c r="GC29" s="189"/>
      <c r="GD29" s="189"/>
      <c r="GE29" s="189"/>
      <c r="GF29" s="189"/>
      <c r="GG29" s="189"/>
      <c r="GH29" s="189"/>
      <c r="GI29" s="189"/>
      <c r="GJ29" s="189"/>
      <c r="GK29" s="189"/>
      <c r="GL29" s="189"/>
      <c r="GM29" s="189"/>
      <c r="GN29" s="189"/>
      <c r="GO29" s="189"/>
      <c r="GP29" s="189"/>
      <c r="GQ29" s="189"/>
      <c r="GR29" s="189"/>
      <c r="GS29" s="189"/>
      <c r="GT29" s="189"/>
      <c r="GU29" s="189"/>
      <c r="GV29" s="189"/>
      <c r="GW29" s="189"/>
      <c r="GX29" s="189"/>
      <c r="GY29" s="189"/>
      <c r="GZ29" s="189"/>
      <c r="HA29" s="189"/>
      <c r="HB29" s="189"/>
      <c r="HC29" s="189"/>
      <c r="HD29" s="189"/>
      <c r="HE29" s="189"/>
      <c r="HF29" s="189"/>
      <c r="HG29" s="189"/>
      <c r="HH29" s="189"/>
      <c r="HI29" s="189"/>
      <c r="HJ29" s="189"/>
      <c r="HK29" s="189"/>
      <c r="HL29" s="189"/>
      <c r="HM29" s="189"/>
      <c r="HN29" s="189"/>
      <c r="HO29" s="189"/>
      <c r="HP29" s="189"/>
      <c r="HQ29" s="189"/>
      <c r="HR29" s="189"/>
      <c r="HS29" s="189"/>
      <c r="HT29" s="189"/>
      <c r="HU29" s="189"/>
      <c r="HV29" s="189"/>
      <c r="HW29" s="189"/>
      <c r="HX29" s="189"/>
      <c r="HY29" s="189"/>
      <c r="HZ29" s="189"/>
      <c r="IA29" s="189"/>
      <c r="IB29" s="189"/>
      <c r="IC29" s="189"/>
      <c r="ID29" s="189"/>
      <c r="IE29" s="189"/>
      <c r="IF29" s="189"/>
      <c r="IG29" s="189"/>
      <c r="IH29" s="189"/>
      <c r="II29" s="189"/>
      <c r="IJ29" s="189"/>
      <c r="IK29" s="189"/>
      <c r="IL29" s="189"/>
      <c r="IM29" s="189"/>
      <c r="IN29" s="189"/>
      <c r="IO29" s="189"/>
      <c r="IP29" s="189"/>
      <c r="IQ29" s="189"/>
      <c r="IR29" s="189"/>
      <c r="IS29" s="189"/>
      <c r="IT29" s="189"/>
      <c r="IU29" s="189"/>
      <c r="IV29" s="189"/>
    </row>
    <row r="30" ht="12.75" customHeight="1">
      <c r="A30" s="189" t="s">
        <v>888</v>
      </c>
      <c r="Z30" s="11"/>
      <c r="AA30" s="200"/>
      <c r="AB30" s="11"/>
      <c r="AC30" s="11"/>
      <c r="AD30" s="11"/>
      <c r="AE30" s="189"/>
      <c r="AF30" s="233" t="s">
        <v>672</v>
      </c>
      <c r="AG30" s="205" t="str">
        <f>November!F18</f>
        <v/>
      </c>
      <c r="AH30" s="205" t="str">
        <f>November!H18</f>
        <v>6th</v>
      </c>
      <c r="AI30" s="205" t="str">
        <f>November!I18</f>
        <v/>
      </c>
      <c r="AJ30" s="205" t="str">
        <f>November!K18</f>
        <v/>
      </c>
      <c r="AK30" s="205" t="str">
        <f>November!M18</f>
        <v>27th</v>
      </c>
      <c r="AL30" s="233" t="s">
        <v>672</v>
      </c>
      <c r="AM30" s="205">
        <f>November!F19</f>
        <v>0</v>
      </c>
      <c r="AN30" s="205">
        <f>November!H19</f>
        <v>61</v>
      </c>
      <c r="AO30" s="205">
        <f>November!I19</f>
        <v>0</v>
      </c>
      <c r="AP30" s="205">
        <f>November!K19</f>
        <v>0</v>
      </c>
      <c r="AQ30" s="205">
        <f>November!M19</f>
        <v>39</v>
      </c>
      <c r="AR30" s="233" t="s">
        <v>672</v>
      </c>
      <c r="AS30" s="205" t="str">
        <f>November!F26</f>
        <v/>
      </c>
      <c r="AT30" s="205" t="str">
        <f>November!H26</f>
        <v/>
      </c>
      <c r="AU30" s="205" t="str">
        <f>November!I26</f>
        <v/>
      </c>
      <c r="AV30" s="205" t="str">
        <f>November!K26</f>
        <v/>
      </c>
      <c r="AW30" s="205" t="str">
        <f>November!M26</f>
        <v/>
      </c>
      <c r="AX30" s="233" t="s">
        <v>672</v>
      </c>
      <c r="AY30" s="205">
        <f>November!F19</f>
        <v>0</v>
      </c>
      <c r="AZ30" s="205">
        <f>November!H19</f>
        <v>61</v>
      </c>
      <c r="BA30" s="205">
        <f>November!I19</f>
        <v>0</v>
      </c>
      <c r="BB30" s="205">
        <f>November!K19</f>
        <v>0</v>
      </c>
      <c r="BC30" s="205">
        <f>November!M19</f>
        <v>39</v>
      </c>
      <c r="BD30" s="205"/>
      <c r="BE30" s="205" t="str">
        <f>IF(November!Y28="Yes","Yes","No")</f>
        <v>No</v>
      </c>
      <c r="BF30" s="205"/>
      <c r="BG30" s="205" t="str">
        <f>IF(November!X24="Yes","Yes","No")</f>
        <v>No</v>
      </c>
      <c r="BH30" s="205" t="str">
        <f>IF(November!Y24="Yes","Yes","No")</f>
        <v>No</v>
      </c>
      <c r="BI30" s="205" t="str">
        <f>IF(November!X25="Yes","Yes","No")</f>
        <v>No</v>
      </c>
      <c r="BJ30" s="205" t="str">
        <f>IF(November!Y25="Yes","Yes","No")</f>
        <v>No</v>
      </c>
      <c r="BK30" s="205"/>
      <c r="BL30" s="205" t="str">
        <f>IF(November!X20="Yes","Yes","No")</f>
        <v>No</v>
      </c>
      <c r="BM30" s="205"/>
      <c r="BN30" s="205">
        <f>IF(November!Y19="","",November!Y19)</f>
        <v>5</v>
      </c>
      <c r="BO30" s="205">
        <f>IF(November!Y20="","",November!Y20)</f>
        <v>0</v>
      </c>
      <c r="BP30" s="205">
        <f>IF(November!Y21="","",November!Y21)</f>
        <v>0</v>
      </c>
      <c r="BQ30" s="205">
        <f>IF(November!Y22="","",November!Y22)</f>
        <v>0</v>
      </c>
      <c r="BR30" s="205"/>
      <c r="BS30" s="205"/>
      <c r="BT30" s="204"/>
      <c r="BU30" s="204"/>
      <c r="BV30" s="204"/>
      <c r="BW30" s="204"/>
      <c r="BX30" s="204"/>
      <c r="BY30" s="204"/>
      <c r="BZ30" s="204"/>
      <c r="CA30" s="204"/>
      <c r="CB30" s="204"/>
      <c r="CC30" s="204"/>
      <c r="CD30" s="204"/>
      <c r="CE30" s="204"/>
      <c r="CF30" s="189"/>
      <c r="CG30" s="204"/>
      <c r="CH30" s="204"/>
      <c r="CI30" s="204"/>
      <c r="CJ30" s="204"/>
      <c r="CK30" s="204"/>
      <c r="CL30" s="204"/>
      <c r="CM30" s="204"/>
      <c r="CN30" s="204"/>
      <c r="CO30" s="204"/>
      <c r="CP30" s="204"/>
      <c r="CQ30" s="204"/>
      <c r="CR30" s="189"/>
      <c r="CS30" s="189"/>
      <c r="CT30" s="189"/>
      <c r="CU30" s="189"/>
      <c r="CV30" s="189"/>
      <c r="CW30" s="189"/>
      <c r="CX30" s="189"/>
      <c r="CY30" s="189"/>
      <c r="CZ30" s="189"/>
      <c r="DA30" s="189"/>
      <c r="DB30" s="189"/>
      <c r="DC30" s="189"/>
      <c r="DD30" s="189"/>
      <c r="DE30" s="189"/>
      <c r="DF30" s="189"/>
      <c r="DG30" s="189"/>
      <c r="DH30" s="189"/>
      <c r="DI30" s="189"/>
      <c r="DJ30" s="189"/>
      <c r="DK30" s="189"/>
      <c r="DL30" s="189"/>
      <c r="DM30" s="189"/>
      <c r="DN30" s="189"/>
      <c r="DO30" s="189"/>
      <c r="DP30" s="189"/>
      <c r="DQ30" s="189"/>
      <c r="DR30" s="189"/>
      <c r="DS30" s="189"/>
      <c r="DT30" s="189"/>
      <c r="DU30" s="189"/>
      <c r="DV30" s="189"/>
      <c r="DW30" s="189"/>
      <c r="DX30" s="189"/>
      <c r="DY30" s="189"/>
      <c r="DZ30" s="189"/>
      <c r="EA30" s="189"/>
      <c r="EB30" s="189"/>
      <c r="EC30" s="189"/>
      <c r="ED30" s="189"/>
      <c r="EE30" s="189"/>
      <c r="EF30" s="189"/>
      <c r="EG30" s="189"/>
      <c r="EH30" s="189"/>
      <c r="EI30" s="189"/>
      <c r="EJ30" s="189"/>
      <c r="EK30" s="189"/>
      <c r="EL30" s="189"/>
      <c r="EM30" s="189"/>
      <c r="EN30" s="189"/>
      <c r="EO30" s="189"/>
      <c r="EP30" s="189"/>
      <c r="EQ30" s="189"/>
      <c r="ER30" s="189"/>
      <c r="ES30" s="189"/>
      <c r="ET30" s="189"/>
      <c r="EU30" s="189"/>
      <c r="EV30" s="189"/>
      <c r="EW30" s="189"/>
      <c r="EX30" s="189"/>
      <c r="EY30" s="189"/>
      <c r="EZ30" s="189"/>
      <c r="FA30" s="189"/>
      <c r="FB30" s="189"/>
      <c r="FC30" s="189"/>
      <c r="FD30" s="189"/>
      <c r="FE30" s="189"/>
      <c r="FF30" s="189"/>
      <c r="FG30" s="189"/>
      <c r="FH30" s="189"/>
      <c r="FI30" s="189"/>
      <c r="FJ30" s="189"/>
      <c r="FK30" s="189"/>
      <c r="FL30" s="189"/>
      <c r="FM30" s="189"/>
      <c r="FN30" s="189"/>
      <c r="FO30" s="189"/>
      <c r="FP30" s="189"/>
      <c r="FQ30" s="189"/>
      <c r="FR30" s="189"/>
      <c r="FS30" s="189"/>
      <c r="FT30" s="189"/>
      <c r="FU30" s="189"/>
      <c r="FV30" s="189"/>
      <c r="FW30" s="189"/>
      <c r="FX30" s="189"/>
      <c r="FY30" s="189"/>
      <c r="FZ30" s="189"/>
      <c r="GA30" s="189"/>
      <c r="GB30" s="189"/>
      <c r="GC30" s="189"/>
      <c r="GD30" s="189"/>
      <c r="GE30" s="189"/>
      <c r="GF30" s="189"/>
      <c r="GG30" s="189"/>
      <c r="GH30" s="189"/>
      <c r="GI30" s="189"/>
      <c r="GJ30" s="189"/>
      <c r="GK30" s="189"/>
      <c r="GL30" s="189"/>
      <c r="GM30" s="189"/>
      <c r="GN30" s="189"/>
      <c r="GO30" s="189"/>
      <c r="GP30" s="189"/>
      <c r="GQ30" s="189"/>
      <c r="GR30" s="189"/>
      <c r="GS30" s="189"/>
      <c r="GT30" s="189"/>
      <c r="GU30" s="189"/>
      <c r="GV30" s="189"/>
      <c r="GW30" s="189"/>
      <c r="GX30" s="189"/>
      <c r="GY30" s="189"/>
      <c r="GZ30" s="189"/>
      <c r="HA30" s="189"/>
      <c r="HB30" s="189"/>
      <c r="HC30" s="189"/>
      <c r="HD30" s="189"/>
      <c r="HE30" s="189"/>
      <c r="HF30" s="189"/>
      <c r="HG30" s="189"/>
      <c r="HH30" s="189"/>
      <c r="HI30" s="189"/>
      <c r="HJ30" s="189"/>
      <c r="HK30" s="189"/>
      <c r="HL30" s="189"/>
      <c r="HM30" s="189"/>
      <c r="HN30" s="189"/>
      <c r="HO30" s="189"/>
      <c r="HP30" s="189"/>
      <c r="HQ30" s="189"/>
      <c r="HR30" s="189"/>
      <c r="HS30" s="189"/>
      <c r="HT30" s="189"/>
      <c r="HU30" s="189"/>
      <c r="HV30" s="189"/>
      <c r="HW30" s="189"/>
      <c r="HX30" s="189"/>
      <c r="HY30" s="189"/>
      <c r="HZ30" s="189"/>
      <c r="IA30" s="189"/>
      <c r="IB30" s="189"/>
      <c r="IC30" s="189"/>
      <c r="ID30" s="189"/>
      <c r="IE30" s="189"/>
      <c r="IF30" s="189"/>
      <c r="IG30" s="189"/>
      <c r="IH30" s="189"/>
      <c r="II30" s="189"/>
      <c r="IJ30" s="189"/>
      <c r="IK30" s="189"/>
      <c r="IL30" s="189"/>
      <c r="IM30" s="189"/>
      <c r="IN30" s="189"/>
      <c r="IO30" s="189"/>
      <c r="IP30" s="189"/>
      <c r="IQ30" s="189"/>
      <c r="IR30" s="189"/>
      <c r="IS30" s="189"/>
      <c r="IT30" s="189"/>
      <c r="IU30" s="189"/>
      <c r="IV30" s="189"/>
    </row>
    <row r="31" ht="12.75" customHeight="1">
      <c r="A31" s="189" t="s">
        <v>889</v>
      </c>
      <c r="Z31" s="11"/>
      <c r="AB31" s="11"/>
      <c r="AC31" s="11"/>
      <c r="AD31" s="11"/>
      <c r="AE31" s="189"/>
      <c r="AF31" s="233" t="s">
        <v>674</v>
      </c>
      <c r="AG31" s="205" t="str">
        <f>December!F18</f>
        <v>4th</v>
      </c>
      <c r="AH31" s="205" t="str">
        <f>December!H18</f>
        <v>11th</v>
      </c>
      <c r="AI31" s="205" t="str">
        <f>December!I18</f>
        <v/>
      </c>
      <c r="AJ31" s="205" t="str">
        <f>December!K18</f>
        <v/>
      </c>
      <c r="AK31" s="205" t="str">
        <f>December!M18</f>
        <v/>
      </c>
      <c r="AL31" s="233" t="s">
        <v>674</v>
      </c>
      <c r="AM31" s="205">
        <f>December!F19</f>
        <v>45</v>
      </c>
      <c r="AN31" s="205">
        <f>December!H19</f>
        <v>52</v>
      </c>
      <c r="AO31" s="205">
        <f>December!I19</f>
        <v>0</v>
      </c>
      <c r="AP31" s="205">
        <f>December!K19</f>
        <v>0</v>
      </c>
      <c r="AQ31" s="205">
        <f>December!M19</f>
        <v>0</v>
      </c>
      <c r="AR31" s="233" t="s">
        <v>674</v>
      </c>
      <c r="AS31" s="205" t="str">
        <f>December!F26</f>
        <v/>
      </c>
      <c r="AT31" s="205" t="str">
        <f>December!H26</f>
        <v/>
      </c>
      <c r="AU31" s="205" t="str">
        <f>December!I26</f>
        <v/>
      </c>
      <c r="AV31" s="205" t="str">
        <f>December!K26</f>
        <v/>
      </c>
      <c r="AW31" s="205" t="str">
        <f>December!M26</f>
        <v/>
      </c>
      <c r="AX31" s="233" t="s">
        <v>674</v>
      </c>
      <c r="AY31" s="205">
        <f>December!F19</f>
        <v>45</v>
      </c>
      <c r="AZ31" s="205">
        <f>December!H19</f>
        <v>52</v>
      </c>
      <c r="BA31" s="205">
        <f>December!I19</f>
        <v>0</v>
      </c>
      <c r="BB31" s="205">
        <f>December!K19</f>
        <v>0</v>
      </c>
      <c r="BC31" s="205">
        <f>December!M19</f>
        <v>0</v>
      </c>
      <c r="BD31" s="205"/>
      <c r="BE31" s="205" t="str">
        <f>IF(December!Y28="Yes","Yes","No")</f>
        <v>No</v>
      </c>
      <c r="BF31" s="205"/>
      <c r="BG31" s="205" t="str">
        <f>IF(December!X24="Yes","Yes","No")</f>
        <v>No</v>
      </c>
      <c r="BH31" s="205" t="str">
        <f>IF(December!Y24="Yes","Yes","No")</f>
        <v>No</v>
      </c>
      <c r="BI31" s="205" t="str">
        <f>IF(December!X25="Yes","Yes","No")</f>
        <v>No</v>
      </c>
      <c r="BJ31" s="205" t="str">
        <f>IF(December!Y25="Yes","Yes","No")</f>
        <v>No</v>
      </c>
      <c r="BK31" s="205"/>
      <c r="BL31" s="205" t="str">
        <f>IF(December!X20="Yes","Yes","No")</f>
        <v>No</v>
      </c>
      <c r="BM31" s="205"/>
      <c r="BN31" s="205">
        <f>IF(December!Y19="","",December!Y19)</f>
        <v>9</v>
      </c>
      <c r="BO31" s="205">
        <f>IF(December!Y20="","",December!Y20)</f>
        <v>0</v>
      </c>
      <c r="BP31" s="205">
        <f>IF(December!Y21="","",December!Y21)</f>
        <v>0</v>
      </c>
      <c r="BQ31" s="205">
        <f>IF(December!Y22="","",December!Y22)</f>
        <v>0</v>
      </c>
      <c r="BR31" s="205"/>
      <c r="BS31" s="205"/>
      <c r="BT31" s="204"/>
      <c r="BU31" s="204"/>
      <c r="BV31" s="204"/>
      <c r="BW31" s="204"/>
      <c r="BX31" s="204"/>
      <c r="BY31" s="204"/>
      <c r="BZ31" s="204"/>
      <c r="CA31" s="204"/>
      <c r="CB31" s="204"/>
      <c r="CC31" s="204"/>
      <c r="CD31" s="204"/>
      <c r="CE31" s="204"/>
      <c r="CF31" s="189"/>
      <c r="CG31" s="204"/>
      <c r="CH31" s="204"/>
      <c r="CI31" s="204"/>
      <c r="CJ31" s="204"/>
      <c r="CK31" s="204"/>
      <c r="CL31" s="204"/>
      <c r="CM31" s="204"/>
      <c r="CN31" s="204"/>
      <c r="CO31" s="204"/>
      <c r="CP31" s="204"/>
      <c r="CQ31" s="204"/>
      <c r="CR31" s="189"/>
      <c r="CS31" s="189"/>
      <c r="CT31" s="189"/>
      <c r="CU31" s="189"/>
      <c r="CV31" s="189"/>
      <c r="CW31" s="189"/>
      <c r="CX31" s="189"/>
      <c r="CY31" s="189"/>
      <c r="CZ31" s="189"/>
      <c r="DA31" s="189"/>
      <c r="DB31" s="189"/>
      <c r="DC31" s="189"/>
      <c r="DD31" s="189"/>
      <c r="DE31" s="189"/>
      <c r="DF31" s="189"/>
      <c r="DG31" s="189"/>
      <c r="DH31" s="189"/>
      <c r="DI31" s="189"/>
      <c r="DJ31" s="189"/>
      <c r="DK31" s="189"/>
      <c r="DL31" s="189"/>
      <c r="DM31" s="189"/>
      <c r="DN31" s="189"/>
      <c r="DO31" s="189"/>
      <c r="DP31" s="189"/>
      <c r="DQ31" s="189"/>
      <c r="DR31" s="189"/>
      <c r="DS31" s="189"/>
      <c r="DT31" s="189"/>
      <c r="DU31" s="189"/>
      <c r="DV31" s="189"/>
      <c r="DW31" s="189"/>
      <c r="DX31" s="189"/>
      <c r="DY31" s="189"/>
      <c r="DZ31" s="189"/>
      <c r="EA31" s="189"/>
      <c r="EB31" s="189"/>
      <c r="EC31" s="189"/>
      <c r="ED31" s="189"/>
      <c r="EE31" s="189"/>
      <c r="EF31" s="189"/>
      <c r="EG31" s="189"/>
      <c r="EH31" s="189"/>
      <c r="EI31" s="189"/>
      <c r="EJ31" s="189"/>
      <c r="EK31" s="189"/>
      <c r="EL31" s="189"/>
      <c r="EM31" s="189"/>
      <c r="EN31" s="189"/>
      <c r="EO31" s="189"/>
      <c r="EP31" s="189"/>
      <c r="EQ31" s="189"/>
      <c r="ER31" s="189"/>
      <c r="ES31" s="189"/>
      <c r="ET31" s="189"/>
      <c r="EU31" s="189"/>
      <c r="EV31" s="189"/>
      <c r="EW31" s="189"/>
      <c r="EX31" s="189"/>
      <c r="EY31" s="189"/>
      <c r="EZ31" s="189"/>
      <c r="FA31" s="189"/>
      <c r="FB31" s="189"/>
      <c r="FC31" s="189"/>
      <c r="FD31" s="189"/>
      <c r="FE31" s="189"/>
      <c r="FF31" s="189"/>
      <c r="FG31" s="189"/>
      <c r="FH31" s="189"/>
      <c r="FI31" s="189"/>
      <c r="FJ31" s="189"/>
      <c r="FK31" s="189"/>
      <c r="FL31" s="189"/>
      <c r="FM31" s="189"/>
      <c r="FN31" s="189"/>
      <c r="FO31" s="189"/>
      <c r="FP31" s="189"/>
      <c r="FQ31" s="189"/>
      <c r="FR31" s="189"/>
      <c r="FS31" s="189"/>
      <c r="FT31" s="189"/>
      <c r="FU31" s="189"/>
      <c r="FV31" s="189"/>
      <c r="FW31" s="189"/>
      <c r="FX31" s="189"/>
      <c r="FY31" s="189"/>
      <c r="FZ31" s="189"/>
      <c r="GA31" s="189"/>
      <c r="GB31" s="189"/>
      <c r="GC31" s="189"/>
      <c r="GD31" s="189"/>
      <c r="GE31" s="189"/>
      <c r="GF31" s="189"/>
      <c r="GG31" s="189"/>
      <c r="GH31" s="189"/>
      <c r="GI31" s="189"/>
      <c r="GJ31" s="189"/>
      <c r="GK31" s="189"/>
      <c r="GL31" s="189"/>
      <c r="GM31" s="189"/>
      <c r="GN31" s="189"/>
      <c r="GO31" s="189"/>
      <c r="GP31" s="189"/>
      <c r="GQ31" s="189"/>
      <c r="GR31" s="189"/>
      <c r="GS31" s="189"/>
      <c r="GT31" s="189"/>
      <c r="GU31" s="189"/>
      <c r="GV31" s="189"/>
      <c r="GW31" s="189"/>
      <c r="GX31" s="189"/>
      <c r="GY31" s="189"/>
      <c r="GZ31" s="189"/>
      <c r="HA31" s="189"/>
      <c r="HB31" s="189"/>
      <c r="HC31" s="189"/>
      <c r="HD31" s="189"/>
      <c r="HE31" s="189"/>
      <c r="HF31" s="189"/>
      <c r="HG31" s="189"/>
      <c r="HH31" s="189"/>
      <c r="HI31" s="189"/>
      <c r="HJ31" s="189"/>
      <c r="HK31" s="189"/>
      <c r="HL31" s="189"/>
      <c r="HM31" s="189"/>
      <c r="HN31" s="189"/>
      <c r="HO31" s="189"/>
      <c r="HP31" s="189"/>
      <c r="HQ31" s="189"/>
      <c r="HR31" s="189"/>
      <c r="HS31" s="189"/>
      <c r="HT31" s="189"/>
      <c r="HU31" s="189"/>
      <c r="HV31" s="189"/>
      <c r="HW31" s="189"/>
      <c r="HX31" s="189"/>
      <c r="HY31" s="189"/>
      <c r="HZ31" s="189"/>
      <c r="IA31" s="189"/>
      <c r="IB31" s="189"/>
      <c r="IC31" s="189"/>
      <c r="ID31" s="189"/>
      <c r="IE31" s="189"/>
      <c r="IF31" s="189"/>
      <c r="IG31" s="189"/>
      <c r="IH31" s="189"/>
      <c r="II31" s="189"/>
      <c r="IJ31" s="189"/>
      <c r="IK31" s="189"/>
      <c r="IL31" s="189"/>
      <c r="IM31" s="189"/>
      <c r="IN31" s="189"/>
      <c r="IO31" s="189"/>
      <c r="IP31" s="189"/>
      <c r="IQ31" s="189"/>
      <c r="IR31" s="189"/>
      <c r="IS31" s="189"/>
      <c r="IT31" s="189"/>
      <c r="IU31" s="189"/>
      <c r="IV31" s="189"/>
    </row>
    <row r="32" ht="12.75" customHeight="1">
      <c r="A32" s="189"/>
      <c r="B32" s="189" t="s">
        <v>890</v>
      </c>
      <c r="J32" s="396" t="s">
        <v>74</v>
      </c>
      <c r="K32" s="273"/>
      <c r="L32" s="274"/>
      <c r="M32" s="189" t="s">
        <v>891</v>
      </c>
      <c r="N32" s="189" t="s">
        <v>892</v>
      </c>
      <c r="V32" s="287" t="str">
        <f>IF(AK18&gt;0,"Yes","No")</f>
        <v>Yes</v>
      </c>
      <c r="W32" s="25"/>
      <c r="X32" s="25"/>
      <c r="Y32" s="189"/>
      <c r="Z32" s="189"/>
      <c r="AB32" s="189"/>
      <c r="AC32" s="189"/>
      <c r="AD32" s="189"/>
      <c r="AE32" s="189"/>
      <c r="AF32" s="233" t="s">
        <v>677</v>
      </c>
      <c r="AG32" s="205" t="str">
        <f>January!F18</f>
        <v/>
      </c>
      <c r="AH32" s="205" t="str">
        <f>January!H18</f>
        <v/>
      </c>
      <c r="AI32" s="205" t="str">
        <f>January!I18</f>
        <v>15th</v>
      </c>
      <c r="AJ32" s="205" t="str">
        <f>January!K18</f>
        <v/>
      </c>
      <c r="AK32" s="205" t="str">
        <f>January!M18</f>
        <v>29th</v>
      </c>
      <c r="AL32" s="233" t="s">
        <v>677</v>
      </c>
      <c r="AM32" s="205">
        <f>January!F19</f>
        <v>0</v>
      </c>
      <c r="AN32" s="205">
        <f>January!H19</f>
        <v>0</v>
      </c>
      <c r="AO32" s="205">
        <f>January!I19</f>
        <v>33</v>
      </c>
      <c r="AP32" s="205">
        <f>January!K19</f>
        <v>0</v>
      </c>
      <c r="AQ32" s="205">
        <f>January!M19</f>
        <v>55</v>
      </c>
      <c r="AR32" s="233" t="s">
        <v>677</v>
      </c>
      <c r="AS32" s="205" t="str">
        <f>January!F26</f>
        <v/>
      </c>
      <c r="AT32" s="205" t="str">
        <f>January!H26</f>
        <v/>
      </c>
      <c r="AU32" s="205" t="str">
        <f>January!I26</f>
        <v/>
      </c>
      <c r="AV32" s="205" t="str">
        <f>January!K26</f>
        <v/>
      </c>
      <c r="AW32" s="205" t="str">
        <f>January!M26</f>
        <v/>
      </c>
      <c r="AX32" s="233" t="s">
        <v>677</v>
      </c>
      <c r="AY32" s="205">
        <f>January!F19</f>
        <v>0</v>
      </c>
      <c r="AZ32" s="205">
        <f>January!H19</f>
        <v>0</v>
      </c>
      <c r="BA32" s="205">
        <f>January!I19</f>
        <v>33</v>
      </c>
      <c r="BB32" s="205">
        <f>January!K19</f>
        <v>0</v>
      </c>
      <c r="BC32" s="205">
        <f>January!M19</f>
        <v>55</v>
      </c>
      <c r="BD32" s="205"/>
      <c r="BE32" s="205" t="str">
        <f>IF(January!Y28="Yes","Yes","No")</f>
        <v>No</v>
      </c>
      <c r="BF32" s="205"/>
      <c r="BG32" s="205" t="str">
        <f>IF(January!X24="Yes","Yes","No")</f>
        <v>No</v>
      </c>
      <c r="BH32" s="205" t="str">
        <f>IF(January!Y24="Yes","Yes","No")</f>
        <v>No</v>
      </c>
      <c r="BI32" s="205" t="str">
        <f>IF(January!X25="Yes","Yes","No")</f>
        <v>No</v>
      </c>
      <c r="BJ32" s="205" t="str">
        <f>IF(January!Y25="Yes","Yes","No")</f>
        <v>No</v>
      </c>
      <c r="BK32" s="205"/>
      <c r="BL32" s="205" t="str">
        <f>IF(January!X20="Yes","Yes","No")</f>
        <v>No</v>
      </c>
      <c r="BM32" s="205"/>
      <c r="BN32" s="205">
        <f>IF(January!Y19="","",January!Y19)</f>
        <v>3</v>
      </c>
      <c r="BO32" s="205">
        <f>IF(January!Y20="","",January!Y20)</f>
        <v>0</v>
      </c>
      <c r="BP32" s="205">
        <f>IF(January!Y21="","",January!Y21)</f>
        <v>0</v>
      </c>
      <c r="BQ32" s="205">
        <f>IF(January!Y22="","",January!Y22)</f>
        <v>0</v>
      </c>
      <c r="BR32" s="205"/>
      <c r="BS32" s="205"/>
      <c r="BT32" s="204"/>
      <c r="BU32" s="204"/>
      <c r="BV32" s="204"/>
      <c r="BW32" s="204"/>
      <c r="BX32" s="204"/>
      <c r="BY32" s="204"/>
      <c r="BZ32" s="204"/>
      <c r="CA32" s="204"/>
      <c r="CB32" s="204"/>
      <c r="CC32" s="204"/>
      <c r="CD32" s="204"/>
      <c r="CE32" s="204"/>
      <c r="CF32" s="189"/>
      <c r="CG32" s="204"/>
      <c r="CH32" s="204"/>
      <c r="CI32" s="204"/>
      <c r="CJ32" s="204"/>
      <c r="CK32" s="204"/>
      <c r="CL32" s="204"/>
      <c r="CM32" s="204"/>
      <c r="CN32" s="204"/>
      <c r="CO32" s="204"/>
      <c r="CP32" s="204"/>
      <c r="CQ32" s="204"/>
      <c r="CR32" s="189"/>
      <c r="CS32" s="189"/>
      <c r="CT32" s="189"/>
      <c r="CU32" s="189"/>
      <c r="CV32" s="189"/>
      <c r="CW32" s="189"/>
      <c r="CX32" s="189"/>
      <c r="CY32" s="189"/>
      <c r="CZ32" s="189"/>
      <c r="DA32" s="189"/>
      <c r="DB32" s="189"/>
      <c r="DC32" s="189"/>
      <c r="DD32" s="189"/>
      <c r="DE32" s="189"/>
      <c r="DF32" s="189"/>
      <c r="DG32" s="189"/>
      <c r="DH32" s="189"/>
      <c r="DI32" s="189"/>
      <c r="DJ32" s="189"/>
      <c r="DK32" s="189"/>
      <c r="DL32" s="189"/>
      <c r="DM32" s="189"/>
      <c r="DN32" s="189"/>
      <c r="DO32" s="189"/>
      <c r="DP32" s="189"/>
      <c r="DQ32" s="189"/>
      <c r="DR32" s="189"/>
      <c r="DS32" s="189"/>
      <c r="DT32" s="189"/>
      <c r="DU32" s="189"/>
      <c r="DV32" s="189"/>
      <c r="DW32" s="189"/>
      <c r="DX32" s="189"/>
      <c r="DY32" s="189"/>
      <c r="DZ32" s="189"/>
      <c r="EA32" s="189"/>
      <c r="EB32" s="189"/>
      <c r="EC32" s="189"/>
      <c r="ED32" s="189"/>
      <c r="EE32" s="189"/>
      <c r="EF32" s="189"/>
      <c r="EG32" s="189"/>
      <c r="EH32" s="189"/>
      <c r="EI32" s="189"/>
      <c r="EJ32" s="189"/>
      <c r="EK32" s="189"/>
      <c r="EL32" s="189"/>
      <c r="EM32" s="189"/>
      <c r="EN32" s="189"/>
      <c r="EO32" s="189"/>
      <c r="EP32" s="189"/>
      <c r="EQ32" s="189"/>
      <c r="ER32" s="189"/>
      <c r="ES32" s="189"/>
      <c r="ET32" s="189"/>
      <c r="EU32" s="189"/>
      <c r="EV32" s="189"/>
      <c r="EW32" s="189"/>
      <c r="EX32" s="189"/>
      <c r="EY32" s="189"/>
      <c r="EZ32" s="189"/>
      <c r="FA32" s="189"/>
      <c r="FB32" s="189"/>
      <c r="FC32" s="189"/>
      <c r="FD32" s="189"/>
      <c r="FE32" s="189"/>
      <c r="FF32" s="189"/>
      <c r="FG32" s="189"/>
      <c r="FH32" s="189"/>
      <c r="FI32" s="189"/>
      <c r="FJ32" s="189"/>
      <c r="FK32" s="189"/>
      <c r="FL32" s="189"/>
      <c r="FM32" s="189"/>
      <c r="FN32" s="189"/>
      <c r="FO32" s="189"/>
      <c r="FP32" s="189"/>
      <c r="FQ32" s="189"/>
      <c r="FR32" s="189"/>
      <c r="FS32" s="189"/>
      <c r="FT32" s="189"/>
      <c r="FU32" s="189"/>
      <c r="FV32" s="189"/>
      <c r="FW32" s="189"/>
      <c r="FX32" s="189"/>
      <c r="FY32" s="189"/>
      <c r="FZ32" s="189"/>
      <c r="GA32" s="189"/>
      <c r="GB32" s="189"/>
      <c r="GC32" s="189"/>
      <c r="GD32" s="189"/>
      <c r="GE32" s="189"/>
      <c r="GF32" s="189"/>
      <c r="GG32" s="189"/>
      <c r="GH32" s="189"/>
      <c r="GI32" s="189"/>
      <c r="GJ32" s="189"/>
      <c r="GK32" s="189"/>
      <c r="GL32" s="189"/>
      <c r="GM32" s="189"/>
      <c r="GN32" s="189"/>
      <c r="GO32" s="189"/>
      <c r="GP32" s="189"/>
      <c r="GQ32" s="189"/>
      <c r="GR32" s="189"/>
      <c r="GS32" s="189"/>
      <c r="GT32" s="189"/>
      <c r="GU32" s="189"/>
      <c r="GV32" s="189"/>
      <c r="GW32" s="189"/>
      <c r="GX32" s="189"/>
      <c r="GY32" s="189"/>
      <c r="GZ32" s="189"/>
      <c r="HA32" s="189"/>
      <c r="HB32" s="189"/>
      <c r="HC32" s="189"/>
      <c r="HD32" s="189"/>
      <c r="HE32" s="189"/>
      <c r="HF32" s="189"/>
      <c r="HG32" s="189"/>
      <c r="HH32" s="189"/>
      <c r="HI32" s="189"/>
      <c r="HJ32" s="189"/>
      <c r="HK32" s="189"/>
      <c r="HL32" s="189"/>
      <c r="HM32" s="189"/>
      <c r="HN32" s="189"/>
      <c r="HO32" s="189"/>
      <c r="HP32" s="189"/>
      <c r="HQ32" s="189"/>
      <c r="HR32" s="189"/>
      <c r="HS32" s="189"/>
      <c r="HT32" s="189"/>
      <c r="HU32" s="189"/>
      <c r="HV32" s="189"/>
      <c r="HW32" s="189"/>
      <c r="HX32" s="189"/>
      <c r="HY32" s="189"/>
      <c r="HZ32" s="189"/>
      <c r="IA32" s="189"/>
      <c r="IB32" s="189"/>
      <c r="IC32" s="189"/>
      <c r="ID32" s="189"/>
      <c r="IE32" s="189"/>
      <c r="IF32" s="189"/>
      <c r="IG32" s="189"/>
      <c r="IH32" s="189"/>
      <c r="II32" s="189"/>
      <c r="IJ32" s="189"/>
      <c r="IK32" s="189"/>
      <c r="IL32" s="189"/>
      <c r="IM32" s="189"/>
      <c r="IN32" s="189"/>
      <c r="IO32" s="189"/>
      <c r="IP32" s="189"/>
      <c r="IQ32" s="189"/>
      <c r="IR32" s="189"/>
      <c r="IS32" s="189"/>
      <c r="IT32" s="189"/>
      <c r="IU32" s="189" t="s">
        <v>765</v>
      </c>
      <c r="IV32" s="189"/>
    </row>
    <row r="33" ht="12.75" customHeight="1">
      <c r="A33" s="189"/>
      <c r="B33" s="189" t="s">
        <v>893</v>
      </c>
      <c r="J33" s="287" t="str">
        <f>IF(AJ18&gt;0,"Yes","No")</f>
        <v>No</v>
      </c>
      <c r="K33" s="25"/>
      <c r="L33" s="25"/>
      <c r="M33" s="189" t="s">
        <v>894</v>
      </c>
      <c r="N33" s="189"/>
      <c r="V33" s="222"/>
      <c r="Y33" s="189"/>
      <c r="Z33" s="189"/>
      <c r="AB33" s="189"/>
      <c r="AC33" s="189"/>
      <c r="AD33" s="189"/>
      <c r="AE33" s="189"/>
      <c r="AF33" s="233" t="s">
        <v>678</v>
      </c>
      <c r="AG33" s="205" t="str">
        <f>February!F18</f>
        <v/>
      </c>
      <c r="AH33" s="205" t="str">
        <f>February!H18</f>
        <v>12th</v>
      </c>
      <c r="AI33" s="205" t="str">
        <f>February!I18</f>
        <v>19th</v>
      </c>
      <c r="AJ33" s="205" t="str">
        <f>February!K18</f>
        <v>26th</v>
      </c>
      <c r="AK33" s="205" t="str">
        <f>February!M18</f>
        <v/>
      </c>
      <c r="AL33" s="233" t="s">
        <v>678</v>
      </c>
      <c r="AM33" s="205">
        <f>February!F19</f>
        <v>0</v>
      </c>
      <c r="AN33" s="205">
        <f>February!H19</f>
        <v>52</v>
      </c>
      <c r="AO33" s="205">
        <f>February!I19</f>
        <v>45</v>
      </c>
      <c r="AP33" s="205">
        <f>February!K19</f>
        <v>36</v>
      </c>
      <c r="AQ33" s="205">
        <f>February!M19</f>
        <v>0</v>
      </c>
      <c r="AR33" s="233" t="s">
        <v>678</v>
      </c>
      <c r="AS33" s="205" t="str">
        <f>February!F26</f>
        <v/>
      </c>
      <c r="AT33" s="205" t="str">
        <f>February!H26</f>
        <v/>
      </c>
      <c r="AU33" s="205" t="str">
        <f>February!I26</f>
        <v/>
      </c>
      <c r="AV33" s="205" t="str">
        <f>February!K26</f>
        <v/>
      </c>
      <c r="AW33" s="205" t="str">
        <f>February!M26</f>
        <v/>
      </c>
      <c r="AX33" s="233" t="s">
        <v>678</v>
      </c>
      <c r="AY33" s="205">
        <f>February!F19</f>
        <v>0</v>
      </c>
      <c r="AZ33" s="205">
        <f>February!H19</f>
        <v>52</v>
      </c>
      <c r="BA33" s="205">
        <f>February!I19</f>
        <v>45</v>
      </c>
      <c r="BB33" s="205">
        <f>February!K19</f>
        <v>36</v>
      </c>
      <c r="BC33" s="205">
        <f>February!M19</f>
        <v>0</v>
      </c>
      <c r="BD33" s="205"/>
      <c r="BE33" s="205" t="str">
        <f>IF(February!Y28="Yes","Yes","No")</f>
        <v>No</v>
      </c>
      <c r="BF33" s="205"/>
      <c r="BG33" s="205" t="str">
        <f>IF(February!X24="Yes","Yes","No")</f>
        <v>No</v>
      </c>
      <c r="BH33" s="205" t="str">
        <f>IF(February!Y24="Yes","Yes","No")</f>
        <v>No</v>
      </c>
      <c r="BI33" s="205" t="str">
        <f>IF(February!X25="Yes","Yes","No")</f>
        <v>No</v>
      </c>
      <c r="BJ33" s="205" t="str">
        <f>IF(February!Y25="Yes","Yes","No")</f>
        <v>No</v>
      </c>
      <c r="BK33" s="205"/>
      <c r="BL33" s="205" t="str">
        <f>IF(February!X20="Yes","Yes","No")</f>
        <v>No</v>
      </c>
      <c r="BM33" s="205"/>
      <c r="BN33" s="205">
        <f>IF(February!Y19="","",February!Y19)</f>
        <v>11</v>
      </c>
      <c r="BO33" s="205">
        <f>IF(February!Y20="","",February!Y20)</f>
        <v>0</v>
      </c>
      <c r="BP33" s="205">
        <f>IF(February!Y21="","",February!Y21)</f>
        <v>0</v>
      </c>
      <c r="BQ33" s="205">
        <f>IF(February!Y22="","",February!Y22)</f>
        <v>0</v>
      </c>
      <c r="BR33" s="205"/>
      <c r="BS33" s="205"/>
      <c r="BT33" s="204"/>
      <c r="BU33" s="204"/>
      <c r="BV33" s="204"/>
      <c r="BW33" s="204"/>
      <c r="BX33" s="204"/>
      <c r="BY33" s="204"/>
      <c r="BZ33" s="204"/>
      <c r="CA33" s="204"/>
      <c r="CB33" s="204"/>
      <c r="CC33" s="204"/>
      <c r="CD33" s="204"/>
      <c r="CE33" s="204"/>
      <c r="CF33" s="189"/>
      <c r="CG33" s="204"/>
      <c r="CH33" s="204"/>
      <c r="CI33" s="204"/>
      <c r="CJ33" s="204"/>
      <c r="CK33" s="204"/>
      <c r="CL33" s="204"/>
      <c r="CM33" s="204"/>
      <c r="CN33" s="204"/>
      <c r="CO33" s="204"/>
      <c r="CP33" s="204"/>
      <c r="CQ33" s="204"/>
      <c r="CR33" s="189"/>
      <c r="CS33" s="189"/>
      <c r="CT33" s="189"/>
      <c r="CU33" s="189"/>
      <c r="CV33" s="189"/>
      <c r="CW33" s="189"/>
      <c r="CX33" s="189"/>
      <c r="CY33" s="189"/>
      <c r="CZ33" s="189"/>
      <c r="DA33" s="189"/>
      <c r="DB33" s="189"/>
      <c r="DC33" s="189"/>
      <c r="DD33" s="189"/>
      <c r="DE33" s="189"/>
      <c r="DF33" s="189"/>
      <c r="DG33" s="189"/>
      <c r="DH33" s="189"/>
      <c r="DI33" s="189"/>
      <c r="DJ33" s="189"/>
      <c r="DK33" s="189"/>
      <c r="DL33" s="189"/>
      <c r="DM33" s="189"/>
      <c r="DN33" s="189"/>
      <c r="DO33" s="189"/>
      <c r="DP33" s="189"/>
      <c r="DQ33" s="189"/>
      <c r="DR33" s="189"/>
      <c r="DS33" s="189"/>
      <c r="DT33" s="189"/>
      <c r="DU33" s="189"/>
      <c r="DV33" s="189"/>
      <c r="DW33" s="189"/>
      <c r="DX33" s="189"/>
      <c r="DY33" s="189"/>
      <c r="DZ33" s="189"/>
      <c r="EA33" s="189"/>
      <c r="EB33" s="189"/>
      <c r="EC33" s="189"/>
      <c r="ED33" s="189"/>
      <c r="EE33" s="189"/>
      <c r="EF33" s="189"/>
      <c r="EG33" s="189"/>
      <c r="EH33" s="189"/>
      <c r="EI33" s="189"/>
      <c r="EJ33" s="189"/>
      <c r="EK33" s="189"/>
      <c r="EL33" s="189"/>
      <c r="EM33" s="189"/>
      <c r="EN33" s="189"/>
      <c r="EO33" s="189"/>
      <c r="EP33" s="189"/>
      <c r="EQ33" s="189"/>
      <c r="ER33" s="189"/>
      <c r="ES33" s="189"/>
      <c r="ET33" s="189"/>
      <c r="EU33" s="189"/>
      <c r="EV33" s="189"/>
      <c r="EW33" s="189"/>
      <c r="EX33" s="189"/>
      <c r="EY33" s="189"/>
      <c r="EZ33" s="189"/>
      <c r="FA33" s="189"/>
      <c r="FB33" s="189"/>
      <c r="FC33" s="189"/>
      <c r="FD33" s="189"/>
      <c r="FE33" s="189"/>
      <c r="FF33" s="189"/>
      <c r="FG33" s="189"/>
      <c r="FH33" s="189"/>
      <c r="FI33" s="189"/>
      <c r="FJ33" s="189"/>
      <c r="FK33" s="189"/>
      <c r="FL33" s="189"/>
      <c r="FM33" s="189"/>
      <c r="FN33" s="189"/>
      <c r="FO33" s="189"/>
      <c r="FP33" s="189"/>
      <c r="FQ33" s="189"/>
      <c r="FR33" s="189"/>
      <c r="FS33" s="189"/>
      <c r="FT33" s="189"/>
      <c r="FU33" s="189"/>
      <c r="FV33" s="189"/>
      <c r="FW33" s="189"/>
      <c r="FX33" s="189"/>
      <c r="FY33" s="189"/>
      <c r="FZ33" s="189"/>
      <c r="GA33" s="189"/>
      <c r="GB33" s="189"/>
      <c r="GC33" s="189"/>
      <c r="GD33" s="189"/>
      <c r="GE33" s="189"/>
      <c r="GF33" s="189"/>
      <c r="GG33" s="189"/>
      <c r="GH33" s="189"/>
      <c r="GI33" s="189"/>
      <c r="GJ33" s="189"/>
      <c r="GK33" s="189"/>
      <c r="GL33" s="189"/>
      <c r="GM33" s="189"/>
      <c r="GN33" s="189"/>
      <c r="GO33" s="189"/>
      <c r="GP33" s="189"/>
      <c r="GQ33" s="189"/>
      <c r="GR33" s="189"/>
      <c r="GS33" s="189"/>
      <c r="GT33" s="189"/>
      <c r="GU33" s="189"/>
      <c r="GV33" s="189"/>
      <c r="GW33" s="189"/>
      <c r="GX33" s="189"/>
      <c r="GY33" s="189"/>
      <c r="GZ33" s="189"/>
      <c r="HA33" s="189"/>
      <c r="HB33" s="189"/>
      <c r="HC33" s="189"/>
      <c r="HD33" s="189"/>
      <c r="HE33" s="189"/>
      <c r="HF33" s="189"/>
      <c r="HG33" s="189"/>
      <c r="HH33" s="189"/>
      <c r="HI33" s="189"/>
      <c r="HJ33" s="189"/>
      <c r="HK33" s="189"/>
      <c r="HL33" s="189"/>
      <c r="HM33" s="189"/>
      <c r="HN33" s="189"/>
      <c r="HO33" s="189"/>
      <c r="HP33" s="189"/>
      <c r="HQ33" s="189"/>
      <c r="HR33" s="189"/>
      <c r="HS33" s="189"/>
      <c r="HT33" s="189"/>
      <c r="HU33" s="189"/>
      <c r="HV33" s="189"/>
      <c r="HW33" s="189"/>
      <c r="HX33" s="189"/>
      <c r="HY33" s="189"/>
      <c r="HZ33" s="189"/>
      <c r="IA33" s="189"/>
      <c r="IB33" s="189"/>
      <c r="IC33" s="189"/>
      <c r="ID33" s="189"/>
      <c r="IE33" s="189"/>
      <c r="IF33" s="189"/>
      <c r="IG33" s="189"/>
      <c r="IH33" s="189"/>
      <c r="II33" s="189"/>
      <c r="IJ33" s="189"/>
      <c r="IK33" s="189"/>
      <c r="IL33" s="189"/>
      <c r="IM33" s="189"/>
      <c r="IN33" s="189"/>
      <c r="IO33" s="189"/>
      <c r="IP33" s="189"/>
      <c r="IQ33" s="189"/>
      <c r="IR33" s="189"/>
      <c r="IS33" s="189"/>
      <c r="IT33" s="189"/>
      <c r="IU33" s="189" t="s">
        <v>772</v>
      </c>
      <c r="IV33" s="189"/>
    </row>
    <row r="34" ht="3.0" customHeight="1">
      <c r="A34" s="189"/>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89"/>
      <c r="AB34" s="189"/>
      <c r="AC34" s="189"/>
      <c r="AD34" s="189"/>
      <c r="AE34" s="189"/>
      <c r="AF34" s="233" t="s">
        <v>679</v>
      </c>
      <c r="AG34" s="205" t="str">
        <f>March!F18</f>
        <v/>
      </c>
      <c r="AH34" s="205" t="str">
        <f>March!H18</f>
        <v/>
      </c>
      <c r="AI34" s="205" t="str">
        <f>March!I18</f>
        <v/>
      </c>
      <c r="AJ34" s="205" t="str">
        <f>March!K18</f>
        <v/>
      </c>
      <c r="AK34" s="205" t="str">
        <f>March!M18</f>
        <v/>
      </c>
      <c r="AL34" s="233" t="s">
        <v>679</v>
      </c>
      <c r="AM34" s="205">
        <f>March!F19</f>
        <v>0</v>
      </c>
      <c r="AN34" s="205">
        <f>March!H19</f>
        <v>0</v>
      </c>
      <c r="AO34" s="205">
        <f>March!I19</f>
        <v>0</v>
      </c>
      <c r="AP34" s="205">
        <f>March!K19</f>
        <v>0</v>
      </c>
      <c r="AQ34" s="205">
        <f>March!M19</f>
        <v>0</v>
      </c>
      <c r="AR34" s="233" t="s">
        <v>679</v>
      </c>
      <c r="AS34" s="205" t="str">
        <f>March!F26</f>
        <v/>
      </c>
      <c r="AT34" s="205" t="str">
        <f>March!H26</f>
        <v/>
      </c>
      <c r="AU34" s="205" t="str">
        <f>March!I26</f>
        <v/>
      </c>
      <c r="AV34" s="205" t="str">
        <f>March!K26</f>
        <v/>
      </c>
      <c r="AW34" s="205" t="str">
        <f>March!M26</f>
        <v/>
      </c>
      <c r="AX34" s="233" t="s">
        <v>679</v>
      </c>
      <c r="AY34" s="205">
        <f>March!F19</f>
        <v>0</v>
      </c>
      <c r="AZ34" s="205">
        <f>March!H19</f>
        <v>0</v>
      </c>
      <c r="BA34" s="205">
        <f>March!I19</f>
        <v>0</v>
      </c>
      <c r="BB34" s="205">
        <f>March!K19</f>
        <v>0</v>
      </c>
      <c r="BC34" s="205">
        <f>March!M19</f>
        <v>0</v>
      </c>
      <c r="BD34" s="205"/>
      <c r="BE34" s="205" t="str">
        <f>IF(March!AG47="Yes","Yes","No")</f>
        <v>No</v>
      </c>
      <c r="BF34" s="205"/>
      <c r="BG34" s="205" t="str">
        <f>IF(March!X24="Yes","Yes","No")</f>
        <v>No</v>
      </c>
      <c r="BH34" s="205" t="str">
        <f>IF(March!Y24="Yes","Yes","No")</f>
        <v>No</v>
      </c>
      <c r="BI34" s="205" t="str">
        <f>IF(March!X25="Yes","Yes","No")</f>
        <v>No</v>
      </c>
      <c r="BJ34" s="205" t="str">
        <f>IF(March!Y25="Yes","Yes","No")</f>
        <v>No</v>
      </c>
      <c r="BK34" s="205"/>
      <c r="BL34" s="205" t="str">
        <f>IF(March!X20="Yes","Yes","No")</f>
        <v>No</v>
      </c>
      <c r="BM34" s="205"/>
      <c r="BN34" s="205">
        <f>IF(March!Y19="","",March!Y19)</f>
        <v>0</v>
      </c>
      <c r="BO34" s="205">
        <f>IF(March!Y20="","",March!Y20)</f>
        <v>0</v>
      </c>
      <c r="BP34" s="205">
        <f>IF(March!Y21="","",March!Y21)</f>
        <v>0</v>
      </c>
      <c r="BQ34" s="205">
        <f>IF(March!Y22="","",March!Y22)</f>
        <v>0</v>
      </c>
      <c r="BR34" s="205"/>
      <c r="BS34" s="205"/>
      <c r="BT34" s="204"/>
      <c r="BU34" s="204"/>
      <c r="BV34" s="204"/>
      <c r="BW34" s="204"/>
      <c r="BX34" s="204"/>
      <c r="BY34" s="204"/>
      <c r="BZ34" s="204"/>
      <c r="CA34" s="204"/>
      <c r="CB34" s="204"/>
      <c r="CC34" s="204"/>
      <c r="CD34" s="204"/>
      <c r="CE34" s="204"/>
      <c r="CF34" s="189"/>
      <c r="CG34" s="204"/>
      <c r="CH34" s="204"/>
      <c r="CI34" s="204"/>
      <c r="CJ34" s="204"/>
      <c r="CK34" s="204"/>
      <c r="CL34" s="204"/>
      <c r="CM34" s="204"/>
      <c r="CN34" s="204"/>
      <c r="CO34" s="204"/>
      <c r="CP34" s="204"/>
      <c r="CQ34" s="204"/>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c r="FA34" s="189"/>
      <c r="FB34" s="189"/>
      <c r="FC34" s="189"/>
      <c r="FD34" s="189"/>
      <c r="FE34" s="189"/>
      <c r="FF34" s="189"/>
      <c r="FG34" s="189"/>
      <c r="FH34" s="189"/>
      <c r="FI34" s="189"/>
      <c r="FJ34" s="189"/>
      <c r="FK34" s="189"/>
      <c r="FL34" s="189"/>
      <c r="FM34" s="189"/>
      <c r="FN34" s="189"/>
      <c r="FO34" s="189"/>
      <c r="FP34" s="189"/>
      <c r="FQ34" s="189"/>
      <c r="FR34" s="189"/>
      <c r="FS34" s="189"/>
      <c r="FT34" s="189"/>
      <c r="FU34" s="189"/>
      <c r="FV34" s="189"/>
      <c r="FW34" s="189"/>
      <c r="FX34" s="189"/>
      <c r="FY34" s="189"/>
      <c r="FZ34" s="189"/>
      <c r="GA34" s="189"/>
      <c r="GB34" s="189"/>
      <c r="GC34" s="189"/>
      <c r="GD34" s="189"/>
      <c r="GE34" s="189"/>
      <c r="GF34" s="189"/>
      <c r="GG34" s="189"/>
      <c r="GH34" s="189"/>
      <c r="GI34" s="189"/>
      <c r="GJ34" s="189"/>
      <c r="GK34" s="189"/>
      <c r="GL34" s="189"/>
      <c r="GM34" s="189"/>
      <c r="GN34" s="189"/>
      <c r="GO34" s="189"/>
      <c r="GP34" s="189"/>
      <c r="GQ34" s="189"/>
      <c r="GR34" s="189"/>
      <c r="GS34" s="189"/>
      <c r="GT34" s="189"/>
      <c r="GU34" s="189"/>
      <c r="GV34" s="189"/>
      <c r="GW34" s="189"/>
      <c r="GX34" s="189"/>
      <c r="GY34" s="189"/>
      <c r="GZ34" s="189"/>
      <c r="HA34" s="189"/>
      <c r="HB34" s="189"/>
      <c r="HC34" s="189"/>
      <c r="HD34" s="189"/>
      <c r="HE34" s="189"/>
      <c r="HF34" s="189"/>
      <c r="HG34" s="189"/>
      <c r="HH34" s="189"/>
      <c r="HI34" s="189"/>
      <c r="HJ34" s="189"/>
      <c r="HK34" s="189"/>
      <c r="HL34" s="189"/>
      <c r="HM34" s="189"/>
      <c r="HN34" s="189"/>
      <c r="HO34" s="189"/>
      <c r="HP34" s="189"/>
      <c r="HQ34" s="189"/>
      <c r="HR34" s="189"/>
      <c r="HS34" s="189"/>
      <c r="HT34" s="189"/>
      <c r="HU34" s="189"/>
      <c r="HV34" s="189"/>
      <c r="HW34" s="189"/>
      <c r="HX34" s="189"/>
      <c r="HY34" s="189"/>
      <c r="HZ34" s="189"/>
      <c r="IA34" s="189"/>
      <c r="IB34" s="189"/>
      <c r="IC34" s="189"/>
      <c r="ID34" s="189"/>
      <c r="IE34" s="189"/>
      <c r="IF34" s="189"/>
      <c r="IG34" s="189"/>
      <c r="IH34" s="189"/>
      <c r="II34" s="189"/>
      <c r="IJ34" s="189"/>
      <c r="IK34" s="189"/>
      <c r="IL34" s="189"/>
      <c r="IM34" s="189"/>
      <c r="IN34" s="189"/>
      <c r="IO34" s="189"/>
      <c r="IP34" s="189"/>
      <c r="IQ34" s="189"/>
      <c r="IR34" s="189"/>
      <c r="IS34" s="189"/>
      <c r="IT34" s="189"/>
      <c r="IU34" s="189" t="s">
        <v>776</v>
      </c>
      <c r="IV34" s="189"/>
    </row>
    <row r="35" ht="12.75" customHeight="1">
      <c r="A35" s="189" t="s">
        <v>913</v>
      </c>
      <c r="Z35" s="11"/>
      <c r="AB35" s="11"/>
      <c r="AC35" s="11"/>
      <c r="AD35" s="11"/>
      <c r="AE35" s="189"/>
      <c r="AF35" s="233" t="s">
        <v>685</v>
      </c>
      <c r="AG35" s="205" t="str">
        <f>April!$F$18</f>
        <v/>
      </c>
      <c r="AH35" s="205" t="str">
        <f>April!$H$18</f>
        <v/>
      </c>
      <c r="AI35" s="205" t="str">
        <f>April!$I$18</f>
        <v/>
      </c>
      <c r="AJ35" s="205" t="str">
        <f>April!$K$18</f>
        <v>24th</v>
      </c>
      <c r="AK35" s="205" t="str">
        <f>April!$M$18</f>
        <v/>
      </c>
      <c r="AL35" s="233" t="s">
        <v>685</v>
      </c>
      <c r="AM35" s="205">
        <f>April!$F$19</f>
        <v>0</v>
      </c>
      <c r="AN35" s="205">
        <f>April!$H$19</f>
        <v>0</v>
      </c>
      <c r="AO35" s="205">
        <f>April!$I$19</f>
        <v>0</v>
      </c>
      <c r="AP35" s="205">
        <f>April!$K$19</f>
        <v>16</v>
      </c>
      <c r="AQ35" s="205">
        <f>April!$M$19</f>
        <v>0</v>
      </c>
      <c r="AR35" s="233" t="s">
        <v>685</v>
      </c>
      <c r="AS35" s="205" t="str">
        <f>April!$F$26</f>
        <v/>
      </c>
      <c r="AT35" s="205" t="str">
        <f>April!$H$26</f>
        <v/>
      </c>
      <c r="AU35" s="205" t="str">
        <f>April!$I$26</f>
        <v/>
      </c>
      <c r="AV35" s="205" t="str">
        <f>April!$K$26</f>
        <v/>
      </c>
      <c r="AW35" s="205" t="str">
        <f>April!$M$26</f>
        <v/>
      </c>
      <c r="AX35" s="233" t="s">
        <v>685</v>
      </c>
      <c r="AY35" s="205">
        <f>April!$F$19</f>
        <v>0</v>
      </c>
      <c r="AZ35" s="205">
        <f>April!$H$19</f>
        <v>0</v>
      </c>
      <c r="BA35" s="205">
        <f>April!$I$19</f>
        <v>0</v>
      </c>
      <c r="BB35" s="205">
        <f>April!$K$19</f>
        <v>16</v>
      </c>
      <c r="BC35" s="205">
        <f>April!$M$19</f>
        <v>0</v>
      </c>
      <c r="BD35" s="205"/>
      <c r="BE35" s="205" t="str">
        <f>IF(April!Y28="Yes","Yes","No")</f>
        <v>No</v>
      </c>
      <c r="BF35" s="205"/>
      <c r="BG35" s="205" t="str">
        <f>IF(April!X24="Yes","Yes","No")</f>
        <v>No</v>
      </c>
      <c r="BH35" s="205" t="str">
        <f>IF(April!Y24="Yes","Yes","No")</f>
        <v>No</v>
      </c>
      <c r="BI35" s="205" t="str">
        <f>IF(April!X25="Yes","Yes","No")</f>
        <v>No</v>
      </c>
      <c r="BJ35" s="205" t="str">
        <f>IF(April!Y25="Yes","Yes","No")</f>
        <v>No</v>
      </c>
      <c r="BK35" s="205"/>
      <c r="BL35" s="205" t="str">
        <f>IF(April!X20="Yes","Yes","No")</f>
        <v>No</v>
      </c>
      <c r="BM35" s="205"/>
      <c r="BN35" s="205">
        <f>IF(April!Y19="","",April!Y19)</f>
        <v>4</v>
      </c>
      <c r="BO35" s="205">
        <f>IF(April!Y20="","",April!Y20)</f>
        <v>0</v>
      </c>
      <c r="BP35" s="205">
        <f>IF(April!Y21="","",April!Y21)</f>
        <v>0</v>
      </c>
      <c r="BQ35" s="205">
        <f>IF(April!Y22="","",April!Y22)</f>
        <v>0</v>
      </c>
      <c r="BR35" s="205"/>
      <c r="BS35" s="205"/>
      <c r="BT35" s="204"/>
      <c r="BU35" s="204"/>
      <c r="BV35" s="204"/>
      <c r="BW35" s="204"/>
      <c r="BX35" s="204"/>
      <c r="BY35" s="204"/>
      <c r="BZ35" s="204"/>
      <c r="CA35" s="204"/>
      <c r="CB35" s="204"/>
      <c r="CC35" s="204"/>
      <c r="CD35" s="204"/>
      <c r="CE35" s="204"/>
      <c r="CF35" s="189"/>
      <c r="CG35" s="204"/>
      <c r="CH35" s="204"/>
      <c r="CI35" s="204"/>
      <c r="CJ35" s="204"/>
      <c r="CK35" s="204"/>
      <c r="CL35" s="204"/>
      <c r="CM35" s="204"/>
      <c r="CN35" s="204"/>
      <c r="CO35" s="204"/>
      <c r="CP35" s="204"/>
      <c r="CQ35" s="204"/>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89"/>
      <c r="DU35" s="189"/>
      <c r="DV35" s="189"/>
      <c r="DW35" s="189"/>
      <c r="DX35" s="189"/>
      <c r="DY35" s="189"/>
      <c r="DZ35" s="189"/>
      <c r="EA35" s="189"/>
      <c r="EB35" s="189"/>
      <c r="EC35" s="189"/>
      <c r="ED35" s="189"/>
      <c r="EE35" s="189"/>
      <c r="EF35" s="189"/>
      <c r="EG35" s="189"/>
      <c r="EH35" s="189"/>
      <c r="EI35" s="189"/>
      <c r="EJ35" s="189"/>
      <c r="EK35" s="189"/>
      <c r="EL35" s="189"/>
      <c r="EM35" s="189"/>
      <c r="EN35" s="189"/>
      <c r="EO35" s="189"/>
      <c r="EP35" s="189"/>
      <c r="EQ35" s="189"/>
      <c r="ER35" s="189"/>
      <c r="ES35" s="189"/>
      <c r="ET35" s="189"/>
      <c r="EU35" s="189"/>
      <c r="EV35" s="189"/>
      <c r="EW35" s="189"/>
      <c r="EX35" s="189"/>
      <c r="EY35" s="189"/>
      <c r="EZ35" s="189"/>
      <c r="FA35" s="189"/>
      <c r="FB35" s="189"/>
      <c r="FC35" s="189"/>
      <c r="FD35" s="189"/>
      <c r="FE35" s="189"/>
      <c r="FF35" s="189"/>
      <c r="FG35" s="189"/>
      <c r="FH35" s="189"/>
      <c r="FI35" s="189"/>
      <c r="FJ35" s="189"/>
      <c r="FK35" s="189"/>
      <c r="FL35" s="189"/>
      <c r="FM35" s="189"/>
      <c r="FN35" s="189"/>
      <c r="FO35" s="189"/>
      <c r="FP35" s="189"/>
      <c r="FQ35" s="189"/>
      <c r="FR35" s="189"/>
      <c r="FS35" s="189"/>
      <c r="FT35" s="189"/>
      <c r="FU35" s="189"/>
      <c r="FV35" s="189"/>
      <c r="FW35" s="189"/>
      <c r="FX35" s="189"/>
      <c r="FY35" s="189"/>
      <c r="FZ35" s="189"/>
      <c r="GA35" s="189"/>
      <c r="GB35" s="189"/>
      <c r="GC35" s="189"/>
      <c r="GD35" s="189"/>
      <c r="GE35" s="189"/>
      <c r="GF35" s="189"/>
      <c r="GG35" s="189"/>
      <c r="GH35" s="189"/>
      <c r="GI35" s="189"/>
      <c r="GJ35" s="189"/>
      <c r="GK35" s="189"/>
      <c r="GL35" s="189"/>
      <c r="GM35" s="189"/>
      <c r="GN35" s="189"/>
      <c r="GO35" s="189"/>
      <c r="GP35" s="189"/>
      <c r="GQ35" s="189"/>
      <c r="GR35" s="189"/>
      <c r="GS35" s="189"/>
      <c r="GT35" s="189"/>
      <c r="GU35" s="189"/>
      <c r="GV35" s="189"/>
      <c r="GW35" s="189"/>
      <c r="GX35" s="189"/>
      <c r="GY35" s="189"/>
      <c r="GZ35" s="189"/>
      <c r="HA35" s="189"/>
      <c r="HB35" s="189"/>
      <c r="HC35" s="189"/>
      <c r="HD35" s="189"/>
      <c r="HE35" s="189"/>
      <c r="HF35" s="189"/>
      <c r="HG35" s="189"/>
      <c r="HH35" s="189"/>
      <c r="HI35" s="189"/>
      <c r="HJ35" s="189"/>
      <c r="HK35" s="189"/>
      <c r="HL35" s="189"/>
      <c r="HM35" s="189"/>
      <c r="HN35" s="189"/>
      <c r="HO35" s="189"/>
      <c r="HP35" s="189"/>
      <c r="HQ35" s="189"/>
      <c r="HR35" s="189"/>
      <c r="HS35" s="189"/>
      <c r="HT35" s="189"/>
      <c r="HU35" s="189"/>
      <c r="HV35" s="189"/>
      <c r="HW35" s="189"/>
      <c r="HX35" s="189"/>
      <c r="HY35" s="189"/>
      <c r="HZ35" s="189"/>
      <c r="IA35" s="189"/>
      <c r="IB35" s="189"/>
      <c r="IC35" s="189"/>
      <c r="ID35" s="189"/>
      <c r="IE35" s="189"/>
      <c r="IF35" s="189"/>
      <c r="IG35" s="189"/>
      <c r="IH35" s="189"/>
      <c r="II35" s="189"/>
      <c r="IJ35" s="189"/>
      <c r="IK35" s="189"/>
      <c r="IL35" s="189"/>
      <c r="IM35" s="189"/>
      <c r="IN35" s="189"/>
      <c r="IO35" s="189"/>
      <c r="IP35" s="189"/>
      <c r="IQ35" s="189"/>
      <c r="IR35" s="189"/>
      <c r="IS35" s="189"/>
      <c r="IT35" s="189"/>
      <c r="IU35" s="189" t="s">
        <v>795</v>
      </c>
      <c r="IV35" s="189"/>
    </row>
    <row r="36" ht="12.75" customHeight="1">
      <c r="A36" s="189"/>
      <c r="B36" s="402" t="str">
        <f>IF(May!W11="","May: None",May!W11)</f>
        <v>May: None</v>
      </c>
      <c r="C36" s="25"/>
      <c r="D36" s="25"/>
      <c r="E36" s="403"/>
      <c r="F36" s="402" t="str">
        <f>IF(June!W11="","June: None",June!W11)</f>
        <v>June: None</v>
      </c>
      <c r="G36" s="25"/>
      <c r="H36" s="25"/>
      <c r="I36" s="403"/>
      <c r="J36" s="402" t="str">
        <f>IF(July!W11="","July: None",July!W11)</f>
        <v>July: None</v>
      </c>
      <c r="K36" s="25"/>
      <c r="L36" s="25"/>
      <c r="M36" s="403"/>
      <c r="N36" s="402" t="str">
        <f>IF(August!W11="","August: None",August!W11)</f>
        <v>August: None</v>
      </c>
      <c r="O36" s="25"/>
      <c r="P36" s="25"/>
      <c r="Q36" s="403"/>
      <c r="R36" s="402" t="str">
        <f>IF(September!W11="","Sept.: None",September!W11)</f>
        <v>Sept.: None</v>
      </c>
      <c r="S36" s="25"/>
      <c r="T36" s="25"/>
      <c r="U36" s="403"/>
      <c r="V36" s="402" t="str">
        <f>IF(October!W11="","October: None",October!W11)</f>
        <v>October: None</v>
      </c>
      <c r="W36" s="25"/>
      <c r="X36" s="25"/>
      <c r="Y36" s="189"/>
      <c r="Z36" s="189"/>
      <c r="AB36" s="189"/>
      <c r="AC36" s="189"/>
      <c r="AD36" s="189"/>
      <c r="AE36" s="189"/>
      <c r="AF36" s="233" t="s">
        <v>691</v>
      </c>
      <c r="AG36" s="205" t="str">
        <f>Mar!$F$18</f>
        <v/>
      </c>
      <c r="AH36" s="205" t="str">
        <f>Mar!$H$18</f>
        <v/>
      </c>
      <c r="AI36" s="205" t="str">
        <f>Mar!$I$18</f>
        <v>13th</v>
      </c>
      <c r="AJ36" s="205" t="str">
        <f>Mar!$K$18</f>
        <v>24th</v>
      </c>
      <c r="AK36" s="205" t="str">
        <f>Mar!$M$18</f>
        <v/>
      </c>
      <c r="AL36" s="233" t="s">
        <v>916</v>
      </c>
      <c r="AM36" s="205">
        <f>Mar!$F$19</f>
        <v>0</v>
      </c>
      <c r="AN36" s="205">
        <f>Mar!$H$19</f>
        <v>0</v>
      </c>
      <c r="AO36" s="205">
        <f>Mar!$I$19</f>
        <v>64</v>
      </c>
      <c r="AP36" s="205">
        <f>Mar!$K$19</f>
        <v>15</v>
      </c>
      <c r="AQ36" s="205">
        <f>Mar!$M$19</f>
        <v>0</v>
      </c>
      <c r="AR36" s="233" t="s">
        <v>916</v>
      </c>
      <c r="AS36" s="205" t="str">
        <f>Mar!$F$26</f>
        <v/>
      </c>
      <c r="AT36" s="205" t="str">
        <f>Mar!$H$26</f>
        <v/>
      </c>
      <c r="AU36" s="205" t="str">
        <f>Mar!$I$26</f>
        <v/>
      </c>
      <c r="AV36" s="205" t="str">
        <f>Mar!$K$26</f>
        <v/>
      </c>
      <c r="AW36" s="205" t="str">
        <f>Mar!$M$26</f>
        <v/>
      </c>
      <c r="AX36" s="233" t="s">
        <v>916</v>
      </c>
      <c r="AY36" s="205">
        <f>Mar!$F$19</f>
        <v>0</v>
      </c>
      <c r="AZ36" s="205">
        <f>Mar!$H$19</f>
        <v>0</v>
      </c>
      <c r="BA36" s="205">
        <f>Mar!$I$19</f>
        <v>64</v>
      </c>
      <c r="BB36" s="205">
        <f>Mar!$K$19</f>
        <v>15</v>
      </c>
      <c r="BC36" s="205">
        <f>Mar!$M$19</f>
        <v>0</v>
      </c>
      <c r="BD36" s="205"/>
      <c r="BE36" s="205" t="str">
        <f>IF(Mar!Y28="Yes","Yes","No")</f>
        <v>No</v>
      </c>
      <c r="BF36" s="205"/>
      <c r="BG36" s="205" t="str">
        <f>IF(Mar!X24="Yes","Yes","No")</f>
        <v>No</v>
      </c>
      <c r="BH36" s="205" t="str">
        <f>IF(Mar!Y24="Yes","Yes","No")</f>
        <v>No</v>
      </c>
      <c r="BI36" s="205" t="str">
        <f>IF(Mar!X25="Yes","Yes","No")</f>
        <v>No</v>
      </c>
      <c r="BJ36" s="205" t="str">
        <f>IF(Mar!Y25="Yes","Yes","No")</f>
        <v>No</v>
      </c>
      <c r="BK36" s="205"/>
      <c r="BL36" s="205" t="str">
        <f>IF(Mar!X20="Yes","Yes","No")</f>
        <v>No</v>
      </c>
      <c r="BM36" s="205"/>
      <c r="BN36" s="205">
        <f>IF(Mar!Y19="","",Mar!Y19)</f>
        <v>12</v>
      </c>
      <c r="BO36" s="205">
        <f>IF(Mar!Y20="","",Mar!Y20)</f>
        <v>0</v>
      </c>
      <c r="BP36" s="205">
        <f>IF(Mar!Y21="","",Mar!Y21)</f>
        <v>0</v>
      </c>
      <c r="BQ36" s="205">
        <f>IF(Mar!Y22="","",Mar!Y22)</f>
        <v>0</v>
      </c>
      <c r="BR36" s="205"/>
      <c r="BS36" s="205"/>
      <c r="BT36" s="204"/>
      <c r="BU36" s="204"/>
      <c r="BV36" s="204"/>
      <c r="BW36" s="204"/>
      <c r="BX36" s="204"/>
      <c r="BY36" s="204"/>
      <c r="BZ36" s="204"/>
      <c r="CA36" s="204"/>
      <c r="CB36" s="204"/>
      <c r="CC36" s="204"/>
      <c r="CD36" s="204"/>
      <c r="CE36" s="204"/>
      <c r="CF36" s="189"/>
      <c r="CG36" s="204"/>
      <c r="CH36" s="204"/>
      <c r="CI36" s="204"/>
      <c r="CJ36" s="204"/>
      <c r="CK36" s="204"/>
      <c r="CL36" s="204"/>
      <c r="CM36" s="204"/>
      <c r="CN36" s="204"/>
      <c r="CO36" s="204"/>
      <c r="CP36" s="204"/>
      <c r="CQ36" s="204"/>
      <c r="CR36" s="189"/>
      <c r="CS36" s="189"/>
      <c r="CT36" s="189"/>
      <c r="CU36" s="189"/>
      <c r="CV36" s="189"/>
      <c r="CW36" s="189"/>
      <c r="CX36" s="189"/>
      <c r="CY36" s="189"/>
      <c r="CZ36" s="189"/>
      <c r="DA36" s="189"/>
      <c r="DB36" s="189"/>
      <c r="DC36" s="189"/>
      <c r="DD36" s="189"/>
      <c r="DE36" s="189"/>
      <c r="DF36" s="189"/>
      <c r="DG36" s="189"/>
      <c r="DH36" s="189"/>
      <c r="DI36" s="189"/>
      <c r="DJ36" s="189"/>
      <c r="DK36" s="189"/>
      <c r="DL36" s="189"/>
      <c r="DM36" s="189"/>
      <c r="DN36" s="189"/>
      <c r="DO36" s="189"/>
      <c r="DP36" s="189"/>
      <c r="DQ36" s="189"/>
      <c r="DR36" s="189"/>
      <c r="DS36" s="189"/>
      <c r="DT36" s="189"/>
      <c r="DU36" s="189"/>
      <c r="DV36" s="189"/>
      <c r="DW36" s="189"/>
      <c r="DX36" s="189"/>
      <c r="DY36" s="189"/>
      <c r="DZ36" s="189"/>
      <c r="EA36" s="189"/>
      <c r="EB36" s="189"/>
      <c r="EC36" s="189"/>
      <c r="ED36" s="189"/>
      <c r="EE36" s="189"/>
      <c r="EF36" s="189"/>
      <c r="EG36" s="189"/>
      <c r="EH36" s="189"/>
      <c r="EI36" s="189"/>
      <c r="EJ36" s="189"/>
      <c r="EK36" s="189"/>
      <c r="EL36" s="189"/>
      <c r="EM36" s="189"/>
      <c r="EN36" s="189"/>
      <c r="EO36" s="189"/>
      <c r="EP36" s="189"/>
      <c r="EQ36" s="189"/>
      <c r="ER36" s="189"/>
      <c r="ES36" s="189"/>
      <c r="ET36" s="189"/>
      <c r="EU36" s="189"/>
      <c r="EV36" s="189"/>
      <c r="EW36" s="189"/>
      <c r="EX36" s="189"/>
      <c r="EY36" s="189"/>
      <c r="EZ36" s="189"/>
      <c r="FA36" s="189"/>
      <c r="FB36" s="189"/>
      <c r="FC36" s="189"/>
      <c r="FD36" s="189"/>
      <c r="FE36" s="189"/>
      <c r="FF36" s="189"/>
      <c r="FG36" s="189"/>
      <c r="FH36" s="189"/>
      <c r="FI36" s="189"/>
      <c r="FJ36" s="189"/>
      <c r="FK36" s="189"/>
      <c r="FL36" s="189"/>
      <c r="FM36" s="189"/>
      <c r="FN36" s="189"/>
      <c r="FO36" s="189"/>
      <c r="FP36" s="189"/>
      <c r="FQ36" s="189"/>
      <c r="FR36" s="189"/>
      <c r="FS36" s="189"/>
      <c r="FT36" s="189"/>
      <c r="FU36" s="189"/>
      <c r="FV36" s="189"/>
      <c r="FW36" s="189"/>
      <c r="FX36" s="189"/>
      <c r="FY36" s="189"/>
      <c r="FZ36" s="189"/>
      <c r="GA36" s="189"/>
      <c r="GB36" s="189"/>
      <c r="GC36" s="189"/>
      <c r="GD36" s="189"/>
      <c r="GE36" s="189"/>
      <c r="GF36" s="189"/>
      <c r="GG36" s="189"/>
      <c r="GH36" s="189"/>
      <c r="GI36" s="189"/>
      <c r="GJ36" s="189"/>
      <c r="GK36" s="189"/>
      <c r="GL36" s="189"/>
      <c r="GM36" s="189"/>
      <c r="GN36" s="189"/>
      <c r="GO36" s="189"/>
      <c r="GP36" s="189"/>
      <c r="GQ36" s="189"/>
      <c r="GR36" s="189"/>
      <c r="GS36" s="189"/>
      <c r="GT36" s="189"/>
      <c r="GU36" s="189"/>
      <c r="GV36" s="189"/>
      <c r="GW36" s="189"/>
      <c r="GX36" s="189"/>
      <c r="GY36" s="189"/>
      <c r="GZ36" s="189"/>
      <c r="HA36" s="189"/>
      <c r="HB36" s="189"/>
      <c r="HC36" s="189"/>
      <c r="HD36" s="189"/>
      <c r="HE36" s="189"/>
      <c r="HF36" s="189"/>
      <c r="HG36" s="189"/>
      <c r="HH36" s="189"/>
      <c r="HI36" s="189"/>
      <c r="HJ36" s="189"/>
      <c r="HK36" s="189"/>
      <c r="HL36" s="189"/>
      <c r="HM36" s="189"/>
      <c r="HN36" s="189"/>
      <c r="HO36" s="189"/>
      <c r="HP36" s="189"/>
      <c r="HQ36" s="189"/>
      <c r="HR36" s="189"/>
      <c r="HS36" s="189"/>
      <c r="HT36" s="189"/>
      <c r="HU36" s="189"/>
      <c r="HV36" s="189"/>
      <c r="HW36" s="189"/>
      <c r="HX36" s="189"/>
      <c r="HY36" s="189"/>
      <c r="HZ36" s="189"/>
      <c r="IA36" s="189"/>
      <c r="IB36" s="189"/>
      <c r="IC36" s="189"/>
      <c r="ID36" s="189"/>
      <c r="IE36" s="189"/>
      <c r="IF36" s="189"/>
      <c r="IG36" s="189"/>
      <c r="IH36" s="189"/>
      <c r="II36" s="189"/>
      <c r="IJ36" s="189"/>
      <c r="IK36" s="189"/>
      <c r="IL36" s="189"/>
      <c r="IM36" s="189"/>
      <c r="IN36" s="189"/>
      <c r="IO36" s="189"/>
      <c r="IP36" s="189"/>
      <c r="IQ36" s="189"/>
      <c r="IR36" s="189"/>
      <c r="IS36" s="189"/>
      <c r="IT36" s="189"/>
      <c r="IU36" s="189" t="s">
        <v>791</v>
      </c>
      <c r="IV36" s="189"/>
    </row>
    <row r="37" ht="13.5" customHeight="1">
      <c r="A37" s="11"/>
      <c r="B37" s="402">
        <f>IF(November!W11="","Nov.: None",November!W11)</f>
        <v>43774</v>
      </c>
      <c r="C37" s="25"/>
      <c r="D37" s="25"/>
      <c r="E37" s="404"/>
      <c r="F37" s="402" t="str">
        <f>IF(December!W11="","Dec.: None",December!W11)</f>
        <v>Dec.: None</v>
      </c>
      <c r="G37" s="25"/>
      <c r="H37" s="25"/>
      <c r="I37" s="404"/>
      <c r="J37" s="402" t="str">
        <f>IF(January!W11="","January: None",January!W11)</f>
        <v>January: None</v>
      </c>
      <c r="K37" s="25"/>
      <c r="L37" s="25"/>
      <c r="M37" s="404"/>
      <c r="N37" s="402" t="str">
        <f>IF(February!W11="","February: None",February!W11)</f>
        <v>February: None</v>
      </c>
      <c r="O37" s="25"/>
      <c r="P37" s="25"/>
      <c r="Q37" s="404"/>
      <c r="R37" s="402" t="str">
        <f>IF(March!W11="","March: None",March!W11)</f>
        <v>March: None</v>
      </c>
      <c r="S37" s="25"/>
      <c r="T37" s="25"/>
      <c r="U37" s="404"/>
      <c r="V37" s="402" t="str">
        <f>IF(April!W11="","April: None",April!W11)</f>
        <v>April: None</v>
      </c>
      <c r="W37" s="25"/>
      <c r="X37" s="25"/>
      <c r="Y37" s="11"/>
      <c r="Z37" s="11"/>
      <c r="AA37" s="204"/>
      <c r="AB37" s="11"/>
      <c r="AC37" s="11"/>
      <c r="AD37" s="11"/>
      <c r="AE37" s="189"/>
      <c r="AF37" s="204" t="s">
        <v>714</v>
      </c>
      <c r="AG37" s="205"/>
      <c r="AH37" s="205"/>
      <c r="AI37" s="205"/>
      <c r="AJ37" s="205"/>
      <c r="AK37" s="205">
        <f>COUNTIF(AG24:AK36,"&lt;&gt;0")</f>
        <v>19</v>
      </c>
      <c r="AL37" s="204" t="s">
        <v>714</v>
      </c>
      <c r="AM37" s="205"/>
      <c r="AN37" s="205"/>
      <c r="AO37" s="205"/>
      <c r="AP37" s="205"/>
      <c r="AQ37" s="205">
        <f>SUMIF(AM24:AQ36,"&lt;&gt;0")/COUNTIF(AM24:AQ36,"&lt;&gt;0")</f>
        <v>48.57894737</v>
      </c>
      <c r="AR37" s="204" t="s">
        <v>714</v>
      </c>
      <c r="AS37" s="205"/>
      <c r="AT37" s="205"/>
      <c r="AU37" s="205"/>
      <c r="AV37" s="205"/>
      <c r="AW37" s="205">
        <f>COUNTIF(AS24:AW36,"&lt;&gt;0")</f>
        <v>2</v>
      </c>
      <c r="AX37" s="204" t="s">
        <v>714</v>
      </c>
      <c r="AY37" s="205"/>
      <c r="AZ37" s="205"/>
      <c r="BA37" s="205"/>
      <c r="BB37" s="205"/>
      <c r="BC37" s="205">
        <f>IF(U16=0,"",SUM(AY24:BC36)/U16)</f>
        <v>9.23</v>
      </c>
      <c r="BD37" s="205"/>
      <c r="BE37" s="205">
        <f>COUNTIF(BE24:BE36,"Yes")</f>
        <v>0</v>
      </c>
      <c r="BF37" s="205"/>
      <c r="BG37" s="205">
        <f t="shared" ref="BG37:BJ37" si="7">COUNTIF(BG24:BG36,"Yes")</f>
        <v>0</v>
      </c>
      <c r="BH37" s="205">
        <f t="shared" si="7"/>
        <v>0</v>
      </c>
      <c r="BI37" s="205">
        <f t="shared" si="7"/>
        <v>0</v>
      </c>
      <c r="BJ37" s="205">
        <f t="shared" si="7"/>
        <v>0</v>
      </c>
      <c r="BK37" s="205"/>
      <c r="BL37" s="205">
        <f>AQ70+COUNTIF(BL24:BL36,"Yes")</f>
        <v>0</v>
      </c>
      <c r="BM37" s="205" t="s">
        <v>917</v>
      </c>
      <c r="BN37" s="205">
        <f t="shared" ref="BN37:BQ37" si="8">SUM(BN24:BN36)</f>
        <v>69</v>
      </c>
      <c r="BO37" s="205">
        <f t="shared" si="8"/>
        <v>0</v>
      </c>
      <c r="BP37" s="205">
        <f t="shared" si="8"/>
        <v>6</v>
      </c>
      <c r="BQ37" s="205">
        <f t="shared" si="8"/>
        <v>0</v>
      </c>
      <c r="BR37" s="205"/>
      <c r="BS37" s="205"/>
      <c r="BT37" s="204"/>
      <c r="BU37" s="204"/>
      <c r="BV37" s="204"/>
      <c r="BW37" s="204"/>
      <c r="BX37" s="204"/>
      <c r="BY37" s="204"/>
      <c r="BZ37" s="204"/>
      <c r="CA37" s="204"/>
      <c r="CB37" s="204"/>
      <c r="CC37" s="204"/>
      <c r="CD37" s="204"/>
      <c r="CE37" s="204"/>
      <c r="CG37" s="204"/>
      <c r="CH37" s="204"/>
      <c r="CI37" s="204"/>
      <c r="CJ37" s="204"/>
      <c r="CK37" s="204"/>
      <c r="CL37" s="204"/>
      <c r="CM37" s="204"/>
      <c r="CN37" s="204"/>
      <c r="CO37" s="204"/>
      <c r="CP37" s="204"/>
      <c r="CQ37" s="204"/>
      <c r="CR37" s="189"/>
      <c r="CS37" s="189"/>
      <c r="CT37" s="189"/>
      <c r="CU37" s="189"/>
      <c r="CV37" s="189"/>
      <c r="CW37" s="189"/>
      <c r="CX37" s="189"/>
      <c r="CY37" s="189"/>
      <c r="CZ37" s="189"/>
      <c r="DA37" s="189"/>
      <c r="DB37" s="189"/>
      <c r="DC37" s="189"/>
      <c r="DD37" s="189"/>
      <c r="DE37" s="189"/>
      <c r="DF37" s="189"/>
      <c r="DG37" s="189"/>
      <c r="DH37" s="189"/>
      <c r="DI37" s="189"/>
      <c r="DJ37" s="189"/>
      <c r="DK37" s="189"/>
      <c r="DL37" s="189"/>
      <c r="DM37" s="189"/>
      <c r="DN37" s="189"/>
      <c r="DO37" s="189"/>
      <c r="DP37" s="189"/>
      <c r="DQ37" s="189"/>
      <c r="DR37" s="189"/>
      <c r="DS37" s="189"/>
      <c r="DT37" s="189"/>
      <c r="DU37" s="189"/>
      <c r="DV37" s="189"/>
      <c r="DW37" s="189"/>
      <c r="DX37" s="189"/>
      <c r="DY37" s="189"/>
      <c r="DZ37" s="189"/>
      <c r="EA37" s="189"/>
      <c r="EB37" s="189"/>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row>
    <row r="38" ht="3.0" customHeight="1">
      <c r="A38" s="189"/>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89"/>
      <c r="AA38" s="204"/>
      <c r="AB38" s="189"/>
      <c r="AC38" s="189"/>
      <c r="AD38" s="189"/>
      <c r="AE38" s="189"/>
      <c r="AF38" s="204"/>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4"/>
      <c r="BU38" s="204"/>
      <c r="BV38" s="204"/>
      <c r="BW38" s="204"/>
      <c r="BX38" s="204"/>
      <c r="BY38" s="204"/>
      <c r="BZ38" s="204"/>
      <c r="CA38" s="204"/>
      <c r="CB38" s="204"/>
      <c r="CC38" s="204"/>
      <c r="CD38" s="204"/>
      <c r="CE38" s="204"/>
      <c r="CF38" s="189"/>
      <c r="CG38" s="204"/>
      <c r="CH38" s="204"/>
      <c r="CI38" s="204"/>
      <c r="CJ38" s="204"/>
      <c r="CK38" s="204"/>
      <c r="CL38" s="204"/>
      <c r="CM38" s="204"/>
      <c r="CN38" s="204"/>
      <c r="CO38" s="204"/>
      <c r="CP38" s="204"/>
      <c r="CQ38" s="204"/>
      <c r="CR38" s="189"/>
      <c r="CS38" s="189"/>
      <c r="CT38" s="189"/>
      <c r="CU38" s="189"/>
      <c r="CV38" s="189"/>
      <c r="CW38" s="189"/>
      <c r="CX38" s="189"/>
      <c r="CY38" s="189"/>
      <c r="CZ38" s="189"/>
      <c r="DA38" s="189"/>
      <c r="DB38" s="189"/>
      <c r="DC38" s="189"/>
      <c r="DD38" s="189"/>
      <c r="DE38" s="189"/>
      <c r="DF38" s="189"/>
      <c r="DG38" s="189"/>
      <c r="DH38" s="189"/>
      <c r="DI38" s="189"/>
      <c r="DJ38" s="189"/>
      <c r="DK38" s="189"/>
      <c r="DL38" s="189"/>
      <c r="DM38" s="189"/>
      <c r="DN38" s="189"/>
      <c r="DO38" s="189"/>
      <c r="DP38" s="189"/>
      <c r="DQ38" s="189"/>
      <c r="DR38" s="189"/>
      <c r="DS38" s="189"/>
      <c r="DT38" s="189"/>
      <c r="DU38" s="189"/>
      <c r="DV38" s="189"/>
      <c r="DW38" s="189"/>
      <c r="DX38" s="189"/>
      <c r="DY38" s="189"/>
      <c r="DZ38" s="189"/>
      <c r="EA38" s="189"/>
      <c r="EB38" s="189"/>
      <c r="EC38" s="189"/>
      <c r="ED38" s="189"/>
      <c r="EE38" s="189"/>
      <c r="EF38" s="189"/>
      <c r="EG38" s="189"/>
      <c r="EH38" s="189"/>
      <c r="EI38" s="189"/>
      <c r="EJ38" s="189"/>
      <c r="EK38" s="189"/>
      <c r="EL38" s="189"/>
      <c r="EM38" s="189"/>
      <c r="EN38" s="189"/>
      <c r="EO38" s="189"/>
      <c r="EP38" s="189"/>
      <c r="EQ38" s="189"/>
      <c r="ER38" s="189"/>
      <c r="ES38" s="189"/>
      <c r="ET38" s="189"/>
      <c r="EU38" s="189"/>
      <c r="EV38" s="189"/>
      <c r="EW38" s="189"/>
      <c r="EX38" s="189"/>
      <c r="EY38" s="189"/>
      <c r="EZ38" s="189"/>
      <c r="FA38" s="189"/>
      <c r="FB38" s="189"/>
      <c r="FC38" s="189"/>
      <c r="FD38" s="189"/>
      <c r="FE38" s="189"/>
      <c r="FF38" s="189"/>
      <c r="FG38" s="189"/>
      <c r="FH38" s="189"/>
      <c r="FI38" s="189"/>
      <c r="FJ38" s="189"/>
      <c r="FK38" s="189"/>
      <c r="FL38" s="189"/>
      <c r="FM38" s="189"/>
      <c r="FN38" s="189"/>
      <c r="FO38" s="189"/>
      <c r="FP38" s="189"/>
      <c r="FQ38" s="189"/>
      <c r="FR38" s="189"/>
      <c r="FS38" s="189"/>
      <c r="FT38" s="189"/>
      <c r="FU38" s="189"/>
      <c r="FV38" s="189"/>
      <c r="FW38" s="189"/>
      <c r="FX38" s="189"/>
      <c r="FY38" s="189"/>
      <c r="FZ38" s="189"/>
      <c r="GA38" s="189"/>
      <c r="GB38" s="189"/>
      <c r="GC38" s="189"/>
      <c r="GD38" s="189"/>
      <c r="GE38" s="189"/>
      <c r="GF38" s="189"/>
      <c r="GG38" s="189"/>
      <c r="GH38" s="189"/>
      <c r="GI38" s="189"/>
      <c r="GJ38" s="189"/>
      <c r="GK38" s="189"/>
      <c r="GL38" s="189"/>
      <c r="GM38" s="189"/>
      <c r="GN38" s="189"/>
      <c r="GO38" s="189"/>
      <c r="GP38" s="189"/>
      <c r="GQ38" s="189"/>
      <c r="GR38" s="189"/>
      <c r="GS38" s="189"/>
      <c r="GT38" s="189"/>
      <c r="GU38" s="189"/>
      <c r="GV38" s="189"/>
      <c r="GW38" s="189"/>
      <c r="GX38" s="189"/>
      <c r="GY38" s="189"/>
      <c r="GZ38" s="189"/>
      <c r="HA38" s="189"/>
      <c r="HB38" s="189"/>
      <c r="HC38" s="189"/>
      <c r="HD38" s="189"/>
      <c r="HE38" s="189"/>
      <c r="HF38" s="189"/>
      <c r="HG38" s="189"/>
      <c r="HH38" s="189"/>
      <c r="HI38" s="189"/>
      <c r="HJ38" s="189"/>
      <c r="HK38" s="189"/>
      <c r="HL38" s="189"/>
      <c r="HM38" s="189"/>
      <c r="HN38" s="189"/>
      <c r="HO38" s="189"/>
      <c r="HP38" s="189"/>
      <c r="HQ38" s="189"/>
      <c r="HR38" s="189"/>
      <c r="HS38" s="189"/>
      <c r="HT38" s="189"/>
      <c r="HU38" s="189"/>
      <c r="HV38" s="189"/>
      <c r="HW38" s="189"/>
      <c r="HX38" s="189"/>
      <c r="HY38" s="189"/>
      <c r="HZ38" s="189"/>
      <c r="IA38" s="189"/>
      <c r="IB38" s="189"/>
      <c r="IC38" s="189"/>
      <c r="ID38" s="189"/>
      <c r="IE38" s="189"/>
      <c r="IF38" s="189"/>
      <c r="IG38" s="189"/>
      <c r="IH38" s="189"/>
      <c r="II38" s="189"/>
      <c r="IJ38" s="189"/>
      <c r="IK38" s="189"/>
      <c r="IL38" s="189"/>
      <c r="IM38" s="189"/>
      <c r="IN38" s="189"/>
      <c r="IO38" s="189"/>
      <c r="IP38" s="189"/>
      <c r="IQ38" s="189"/>
      <c r="IR38" s="189"/>
      <c r="IS38" s="189"/>
      <c r="IT38" s="189"/>
      <c r="IU38" s="189" t="s">
        <v>799</v>
      </c>
      <c r="IV38" s="189"/>
    </row>
    <row r="39" ht="12.75" customHeight="1">
      <c r="A39" s="189" t="s">
        <v>918</v>
      </c>
      <c r="Z39" s="11"/>
      <c r="AA39" s="204"/>
      <c r="AB39" s="11"/>
      <c r="AC39" s="11"/>
      <c r="AD39" s="11"/>
      <c r="AE39" s="189"/>
      <c r="AF39" s="204"/>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4"/>
      <c r="BU39" s="204"/>
      <c r="BV39" s="204"/>
      <c r="BW39" s="204"/>
      <c r="BX39" s="204"/>
      <c r="BY39" s="204"/>
      <c r="BZ39" s="204"/>
      <c r="CA39" s="204"/>
      <c r="CB39" s="204"/>
      <c r="CC39" s="204"/>
      <c r="CD39" s="204"/>
      <c r="CE39" s="204"/>
      <c r="CF39" s="189"/>
      <c r="CG39" s="204"/>
      <c r="CH39" s="204"/>
      <c r="CI39" s="204"/>
      <c r="CJ39" s="204"/>
      <c r="CK39" s="204"/>
      <c r="CL39" s="204"/>
      <c r="CM39" s="204"/>
      <c r="CN39" s="204"/>
      <c r="CO39" s="204"/>
      <c r="CP39" s="204"/>
      <c r="CQ39" s="204"/>
      <c r="CR39" s="189"/>
      <c r="CS39" s="189"/>
      <c r="CT39" s="189"/>
      <c r="CU39" s="189"/>
      <c r="CV39" s="189"/>
      <c r="CW39" s="189"/>
      <c r="CX39" s="189"/>
      <c r="CY39" s="189"/>
      <c r="CZ39" s="189"/>
      <c r="DA39" s="189"/>
      <c r="DB39" s="189"/>
      <c r="DC39" s="189"/>
      <c r="DD39" s="189"/>
      <c r="DE39" s="189"/>
      <c r="DF39" s="189"/>
      <c r="DG39" s="189"/>
      <c r="DH39" s="189"/>
      <c r="DI39" s="189"/>
      <c r="DJ39" s="189"/>
      <c r="DK39" s="189"/>
      <c r="DL39" s="189"/>
      <c r="DM39" s="189"/>
      <c r="DN39" s="189"/>
      <c r="DO39" s="189"/>
      <c r="DP39" s="189"/>
      <c r="DQ39" s="189"/>
      <c r="DR39" s="189"/>
      <c r="DS39" s="189"/>
      <c r="DT39" s="189"/>
      <c r="DU39" s="189"/>
      <c r="DV39" s="189"/>
      <c r="DW39" s="189"/>
      <c r="DX39" s="189"/>
      <c r="DY39" s="189"/>
      <c r="DZ39" s="189"/>
      <c r="EA39" s="189"/>
      <c r="EB39" s="189"/>
      <c r="EC39" s="189"/>
      <c r="ED39" s="189"/>
      <c r="EE39" s="189"/>
      <c r="EF39" s="189"/>
      <c r="EG39" s="189"/>
      <c r="EH39" s="189"/>
      <c r="EI39" s="189"/>
      <c r="EJ39" s="189"/>
      <c r="EK39" s="189"/>
      <c r="EL39" s="189"/>
      <c r="EM39" s="189"/>
      <c r="EN39" s="189"/>
      <c r="EO39" s="189"/>
      <c r="EP39" s="189"/>
      <c r="EQ39" s="189"/>
      <c r="ER39" s="189"/>
      <c r="ES39" s="189"/>
      <c r="ET39" s="189"/>
      <c r="EU39" s="189"/>
      <c r="EV39" s="189"/>
      <c r="EW39" s="189"/>
      <c r="EX39" s="189"/>
      <c r="EY39" s="189"/>
      <c r="EZ39" s="189"/>
      <c r="FA39" s="189"/>
      <c r="FB39" s="189"/>
      <c r="FC39" s="189"/>
      <c r="FD39" s="189"/>
      <c r="FE39" s="189"/>
      <c r="FF39" s="189"/>
      <c r="FG39" s="189"/>
      <c r="FH39" s="189"/>
      <c r="FI39" s="189"/>
      <c r="FJ39" s="189"/>
      <c r="FK39" s="189"/>
      <c r="FL39" s="189"/>
      <c r="FM39" s="189"/>
      <c r="FN39" s="189"/>
      <c r="FO39" s="189"/>
      <c r="FP39" s="189"/>
      <c r="FQ39" s="189"/>
      <c r="FR39" s="189"/>
      <c r="FS39" s="189"/>
      <c r="FT39" s="189"/>
      <c r="FU39" s="189"/>
      <c r="FV39" s="189"/>
      <c r="FW39" s="189"/>
      <c r="FX39" s="189"/>
      <c r="FY39" s="189"/>
      <c r="FZ39" s="189"/>
      <c r="GA39" s="189"/>
      <c r="GB39" s="189"/>
      <c r="GC39" s="189"/>
      <c r="GD39" s="189"/>
      <c r="GE39" s="189"/>
      <c r="GF39" s="189"/>
      <c r="GG39" s="189"/>
      <c r="GH39" s="189"/>
      <c r="GI39" s="189"/>
      <c r="GJ39" s="189"/>
      <c r="GK39" s="189"/>
      <c r="GL39" s="189"/>
      <c r="GM39" s="189"/>
      <c r="GN39" s="189"/>
      <c r="GO39" s="189"/>
      <c r="GP39" s="189"/>
      <c r="GQ39" s="189"/>
      <c r="GR39" s="189"/>
      <c r="GS39" s="189"/>
      <c r="GT39" s="189"/>
      <c r="GU39" s="189"/>
      <c r="GV39" s="189"/>
      <c r="GW39" s="189"/>
      <c r="GX39" s="189"/>
      <c r="GY39" s="189"/>
      <c r="GZ39" s="189"/>
      <c r="HA39" s="189"/>
      <c r="HB39" s="189"/>
      <c r="HC39" s="189"/>
      <c r="HD39" s="189"/>
      <c r="HE39" s="189"/>
      <c r="HF39" s="189"/>
      <c r="HG39" s="189"/>
      <c r="HH39" s="189"/>
      <c r="HI39" s="189"/>
      <c r="HJ39" s="189"/>
      <c r="HK39" s="189"/>
      <c r="HL39" s="189"/>
      <c r="HM39" s="189"/>
      <c r="HN39" s="189"/>
      <c r="HO39" s="189"/>
      <c r="HP39" s="189"/>
      <c r="HQ39" s="189"/>
      <c r="HR39" s="189"/>
      <c r="HS39" s="189"/>
      <c r="HT39" s="189"/>
      <c r="HU39" s="189"/>
      <c r="HV39" s="189"/>
      <c r="HW39" s="189"/>
      <c r="HX39" s="189"/>
      <c r="HY39" s="189"/>
      <c r="HZ39" s="189"/>
      <c r="IA39" s="189"/>
      <c r="IB39" s="189"/>
      <c r="IC39" s="189"/>
      <c r="ID39" s="189"/>
      <c r="IE39" s="189"/>
      <c r="IF39" s="189"/>
      <c r="IG39" s="189"/>
      <c r="IH39" s="189"/>
      <c r="II39" s="189"/>
      <c r="IJ39" s="189"/>
      <c r="IK39" s="189"/>
      <c r="IL39" s="189"/>
      <c r="IM39" s="189"/>
      <c r="IN39" s="189"/>
      <c r="IO39" s="189"/>
      <c r="IP39" s="189"/>
      <c r="IQ39" s="189"/>
      <c r="IR39" s="189"/>
      <c r="IS39" s="189"/>
      <c r="IT39" s="189"/>
      <c r="IU39" s="189" t="s">
        <v>804</v>
      </c>
      <c r="IV39" s="189"/>
    </row>
    <row r="40" ht="12.75" customHeight="1">
      <c r="A40" s="187" t="s">
        <v>919</v>
      </c>
      <c r="J40" s="11"/>
      <c r="K40" s="11"/>
      <c r="L40" s="11"/>
      <c r="M40" s="11"/>
      <c r="N40" s="187" t="s">
        <v>920</v>
      </c>
      <c r="S40" s="11"/>
      <c r="T40" s="11"/>
      <c r="U40" s="11"/>
      <c r="V40" s="287" t="str">
        <f>IF(BL37&gt;0,"Yes","No")</f>
        <v>No</v>
      </c>
      <c r="W40" s="25"/>
      <c r="X40" s="25"/>
      <c r="Y40" s="11"/>
      <c r="Z40" s="11"/>
      <c r="AA40" s="204"/>
      <c r="AB40" s="11"/>
      <c r="AC40" s="11"/>
      <c r="AD40" s="11"/>
      <c r="AE40" s="189"/>
      <c r="AF40" s="405" t="s">
        <v>921</v>
      </c>
      <c r="AG40" s="406"/>
      <c r="AH40" s="205"/>
      <c r="AI40" s="205"/>
      <c r="AJ40" s="205"/>
      <c r="AK40" s="205"/>
      <c r="AL40" s="204" t="s">
        <v>133</v>
      </c>
      <c r="AM40" s="205"/>
      <c r="AN40" s="205"/>
      <c r="AO40" s="205"/>
      <c r="AP40" s="205"/>
      <c r="AQ40" s="205"/>
      <c r="AR40" s="407" t="s">
        <v>922</v>
      </c>
      <c r="AS40" s="205"/>
      <c r="AT40" s="205"/>
      <c r="AU40" s="205"/>
      <c r="AV40" s="205"/>
      <c r="AW40" s="205"/>
      <c r="AX40" s="204" t="s">
        <v>538</v>
      </c>
      <c r="AY40" s="205"/>
      <c r="AZ40" s="205"/>
      <c r="BA40" s="205"/>
      <c r="BB40" s="205"/>
      <c r="BC40" s="205"/>
      <c r="BD40" s="205"/>
      <c r="BE40" s="220" t="s">
        <v>923</v>
      </c>
      <c r="BF40" s="205"/>
      <c r="BG40" s="205"/>
      <c r="BH40" s="205"/>
      <c r="BI40" s="205"/>
      <c r="BJ40" s="205"/>
      <c r="BK40" s="205"/>
      <c r="BL40" s="205"/>
      <c r="BM40" s="205"/>
      <c r="BN40" s="205"/>
      <c r="BO40" s="205"/>
      <c r="BP40" s="205"/>
      <c r="BQ40" s="205"/>
      <c r="BR40" s="205"/>
      <c r="BS40" s="205"/>
      <c r="BT40" s="204"/>
      <c r="BU40" s="204"/>
      <c r="BV40" s="204"/>
      <c r="BW40" s="204"/>
      <c r="BX40" s="204"/>
      <c r="BY40" s="204"/>
      <c r="BZ40" s="204"/>
      <c r="CA40" s="204"/>
      <c r="CB40" s="204"/>
      <c r="CC40" s="204"/>
      <c r="CD40" s="204"/>
      <c r="CE40" s="204"/>
      <c r="CF40" s="189"/>
      <c r="CG40" s="204"/>
      <c r="CH40" s="204"/>
      <c r="CI40" s="204"/>
      <c r="CJ40" s="204"/>
      <c r="CK40" s="204"/>
      <c r="CL40" s="204"/>
      <c r="CM40" s="204"/>
      <c r="CN40" s="204"/>
      <c r="CO40" s="204"/>
      <c r="CP40" s="204"/>
      <c r="CQ40" s="204"/>
      <c r="CR40" s="189"/>
      <c r="CS40" s="189"/>
      <c r="CT40" s="189"/>
      <c r="CU40" s="189"/>
      <c r="CV40" s="189"/>
      <c r="CW40" s="189"/>
      <c r="CX40" s="189"/>
      <c r="CY40" s="189"/>
      <c r="CZ40" s="189"/>
      <c r="DA40" s="189"/>
      <c r="DB40" s="189"/>
      <c r="DC40" s="189"/>
      <c r="DD40" s="189"/>
      <c r="DE40" s="189"/>
      <c r="DF40" s="189"/>
      <c r="DG40" s="189"/>
      <c r="DH40" s="189"/>
      <c r="DI40" s="189"/>
      <c r="DJ40" s="189"/>
      <c r="DK40" s="189"/>
      <c r="DL40" s="189"/>
      <c r="DM40" s="189"/>
      <c r="DN40" s="189"/>
      <c r="DO40" s="189"/>
      <c r="DP40" s="189"/>
      <c r="DQ40" s="189"/>
      <c r="DR40" s="189"/>
      <c r="DS40" s="189"/>
      <c r="DT40" s="189"/>
      <c r="DU40" s="189"/>
      <c r="DV40" s="189"/>
      <c r="DW40" s="189"/>
      <c r="DX40" s="189"/>
      <c r="DY40" s="189"/>
      <c r="DZ40" s="189"/>
      <c r="EA40" s="189"/>
      <c r="EB40" s="189"/>
      <c r="EC40" s="189"/>
      <c r="ED40" s="189"/>
      <c r="EE40" s="189"/>
      <c r="EF40" s="189"/>
      <c r="EG40" s="189"/>
      <c r="EH40" s="189"/>
      <c r="EI40" s="189"/>
      <c r="EJ40" s="189"/>
      <c r="EK40" s="189"/>
      <c r="EL40" s="189"/>
      <c r="EM40" s="189"/>
      <c r="EN40" s="189"/>
      <c r="EO40" s="189"/>
      <c r="EP40" s="189"/>
      <c r="EQ40" s="189"/>
      <c r="ER40" s="189"/>
      <c r="ES40" s="189"/>
      <c r="ET40" s="189"/>
      <c r="EU40" s="189"/>
      <c r="EV40" s="189"/>
      <c r="EW40" s="189"/>
      <c r="EX40" s="189"/>
      <c r="EY40" s="189"/>
      <c r="EZ40" s="189"/>
      <c r="FA40" s="189"/>
      <c r="FB40" s="189"/>
      <c r="FC40" s="189"/>
      <c r="FD40" s="189"/>
      <c r="FE40" s="189"/>
      <c r="FF40" s="189"/>
      <c r="FG40" s="189"/>
      <c r="FH40" s="189"/>
      <c r="FI40" s="189"/>
      <c r="FJ40" s="189"/>
      <c r="FK40" s="189"/>
      <c r="FL40" s="189"/>
      <c r="FM40" s="189"/>
      <c r="FN40" s="189"/>
      <c r="FO40" s="189"/>
      <c r="FP40" s="189"/>
      <c r="FQ40" s="189"/>
      <c r="FR40" s="189"/>
      <c r="FS40" s="189"/>
      <c r="FT40" s="189"/>
      <c r="FU40" s="189"/>
      <c r="FV40" s="189"/>
      <c r="FW40" s="189"/>
      <c r="FX40" s="189"/>
      <c r="FY40" s="189"/>
      <c r="FZ40" s="189"/>
      <c r="GA40" s="189"/>
      <c r="GB40" s="189"/>
      <c r="GC40" s="189"/>
      <c r="GD40" s="189"/>
      <c r="GE40" s="189"/>
      <c r="GF40" s="189"/>
      <c r="GG40" s="189"/>
      <c r="GH40" s="189"/>
      <c r="GI40" s="189"/>
      <c r="GJ40" s="189"/>
      <c r="GK40" s="189"/>
      <c r="GL40" s="189"/>
      <c r="GM40" s="189"/>
      <c r="GN40" s="189"/>
      <c r="GO40" s="189"/>
      <c r="GP40" s="189"/>
      <c r="GQ40" s="189"/>
      <c r="GR40" s="189"/>
      <c r="GS40" s="189"/>
      <c r="GT40" s="189"/>
      <c r="GU40" s="189"/>
      <c r="GV40" s="189"/>
      <c r="GW40" s="189"/>
      <c r="GX40" s="189"/>
      <c r="GY40" s="189"/>
      <c r="GZ40" s="189"/>
      <c r="HA40" s="189"/>
      <c r="HB40" s="189"/>
      <c r="HC40" s="189"/>
      <c r="HD40" s="189"/>
      <c r="HE40" s="189"/>
      <c r="HF40" s="189"/>
      <c r="HG40" s="189"/>
      <c r="HH40" s="189"/>
      <c r="HI40" s="189"/>
      <c r="HJ40" s="189"/>
      <c r="HK40" s="189"/>
      <c r="HL40" s="189"/>
      <c r="HM40" s="189"/>
      <c r="HN40" s="189"/>
      <c r="HO40" s="189"/>
      <c r="HP40" s="189"/>
      <c r="HQ40" s="189"/>
      <c r="HR40" s="189"/>
      <c r="HS40" s="189"/>
      <c r="HT40" s="189"/>
      <c r="HU40" s="189"/>
      <c r="HV40" s="189"/>
      <c r="HW40" s="189"/>
      <c r="HX40" s="189"/>
      <c r="HY40" s="189"/>
      <c r="HZ40" s="189"/>
      <c r="IA40" s="189"/>
      <c r="IB40" s="189"/>
      <c r="IC40" s="189"/>
      <c r="ID40" s="189"/>
      <c r="IE40" s="189"/>
      <c r="IF40" s="189"/>
      <c r="IG40" s="189"/>
      <c r="IH40" s="189"/>
      <c r="II40" s="189"/>
      <c r="IJ40" s="189"/>
      <c r="IK40" s="189"/>
      <c r="IL40" s="189"/>
      <c r="IM40" s="189"/>
      <c r="IN40" s="189"/>
      <c r="IO40" s="189"/>
      <c r="IP40" s="189"/>
      <c r="IQ40" s="189"/>
      <c r="IR40" s="189"/>
      <c r="IS40" s="189"/>
      <c r="IT40" s="189"/>
      <c r="IU40" s="189" t="s">
        <v>807</v>
      </c>
      <c r="IV40" s="189"/>
    </row>
    <row r="41" ht="12.75" customHeight="1">
      <c r="A41" s="189"/>
      <c r="B41" s="189" t="s">
        <v>924</v>
      </c>
      <c r="J41" s="287" t="str">
        <f>IF(AN18&gt;0,"Yes","No")</f>
        <v>Yes</v>
      </c>
      <c r="K41" s="25"/>
      <c r="L41" s="25"/>
      <c r="M41" s="189" t="s">
        <v>925</v>
      </c>
      <c r="N41" s="189" t="s">
        <v>926</v>
      </c>
      <c r="V41" s="287" t="str">
        <f>IF(AZ18&gt;0,"Yes","No")</f>
        <v>Yes</v>
      </c>
      <c r="W41" s="25"/>
      <c r="X41" s="25"/>
      <c r="Y41" s="189" t="s">
        <v>927</v>
      </c>
      <c r="Z41" s="189"/>
      <c r="AA41" s="204"/>
      <c r="AB41" s="189"/>
      <c r="AC41" s="189"/>
      <c r="AD41" s="189"/>
      <c r="AE41" s="189"/>
      <c r="AF41" s="233" t="s">
        <v>314</v>
      </c>
      <c r="AG41" s="205" t="str">
        <f>May!F20</f>
        <v>Yes</v>
      </c>
      <c r="AH41" s="205" t="str">
        <f>May!H20</f>
        <v>No</v>
      </c>
      <c r="AI41" s="205" t="str">
        <f>May!I20</f>
        <v>No</v>
      </c>
      <c r="AJ41" s="205" t="str">
        <f>May!K20</f>
        <v>No</v>
      </c>
      <c r="AK41" s="205" t="str">
        <f>May!M20</f>
        <v>No</v>
      </c>
      <c r="AL41" s="233" t="s">
        <v>314</v>
      </c>
      <c r="AM41" s="205" t="str">
        <f>May!F21</f>
        <v>No</v>
      </c>
      <c r="AN41" s="205" t="str">
        <f>May!H21</f>
        <v>No</v>
      </c>
      <c r="AO41" s="205" t="str">
        <f>May!I21</f>
        <v>No</v>
      </c>
      <c r="AP41" s="205" t="str">
        <f>May!K21</f>
        <v>No</v>
      </c>
      <c r="AQ41" s="205" t="str">
        <f>May!M21</f>
        <v>No</v>
      </c>
      <c r="AR41" s="233" t="s">
        <v>314</v>
      </c>
      <c r="AS41" s="205" t="str">
        <f>May!F23</f>
        <v>No</v>
      </c>
      <c r="AT41" s="205" t="str">
        <f>May!H23</f>
        <v>No</v>
      </c>
      <c r="AU41" s="205" t="str">
        <f>May!I23</f>
        <v>No</v>
      </c>
      <c r="AV41" s="205" t="str">
        <f>May!K23</f>
        <v>No</v>
      </c>
      <c r="AW41" s="205" t="str">
        <f>May!M23</f>
        <v>No</v>
      </c>
      <c r="AX41" s="233" t="s">
        <v>314</v>
      </c>
      <c r="AY41" s="205" t="str">
        <f>May!F24</f>
        <v>No</v>
      </c>
      <c r="AZ41" s="205" t="str">
        <f>May!H24</f>
        <v>No</v>
      </c>
      <c r="BA41" s="205" t="str">
        <f>May!I24</f>
        <v>No</v>
      </c>
      <c r="BB41" s="205" t="str">
        <f>May!K24</f>
        <v>No</v>
      </c>
      <c r="BC41" s="205" t="str">
        <f>May!M24</f>
        <v>No</v>
      </c>
      <c r="BD41" s="205"/>
      <c r="BE41" s="205" t="s">
        <v>74</v>
      </c>
      <c r="BF41" s="205"/>
      <c r="BG41" s="205"/>
      <c r="BH41" s="205"/>
      <c r="BI41" s="205"/>
      <c r="BJ41" s="205"/>
      <c r="BK41" s="205"/>
      <c r="BL41" s="205"/>
      <c r="BM41" s="205"/>
      <c r="BN41" s="205"/>
      <c r="BO41" s="205"/>
      <c r="BP41" s="205"/>
      <c r="BQ41" s="205"/>
      <c r="BR41" s="205"/>
      <c r="BS41" s="205"/>
      <c r="BT41" s="204"/>
      <c r="BU41" s="204"/>
      <c r="BV41" s="204"/>
      <c r="BW41" s="204"/>
      <c r="BX41" s="204"/>
      <c r="BY41" s="204"/>
      <c r="BZ41" s="204"/>
      <c r="CA41" s="204"/>
      <c r="CB41" s="204"/>
      <c r="CC41" s="204"/>
      <c r="CD41" s="204"/>
      <c r="CE41" s="204"/>
      <c r="CF41" s="189"/>
      <c r="CG41" s="204"/>
      <c r="CH41" s="204"/>
      <c r="CI41" s="204"/>
      <c r="CJ41" s="204"/>
      <c r="CK41" s="204"/>
      <c r="CL41" s="204"/>
      <c r="CM41" s="204"/>
      <c r="CN41" s="204"/>
      <c r="CO41" s="204"/>
      <c r="CP41" s="204"/>
      <c r="CQ41" s="204"/>
      <c r="CR41" s="189"/>
      <c r="CS41" s="189"/>
      <c r="CT41" s="189"/>
      <c r="CU41" s="189"/>
      <c r="CV41" s="189"/>
      <c r="CW41" s="189"/>
      <c r="CX41" s="189"/>
      <c r="CY41" s="189"/>
      <c r="CZ41" s="189"/>
      <c r="DA41" s="189"/>
      <c r="DB41" s="189"/>
      <c r="DC41" s="189"/>
      <c r="DD41" s="189"/>
      <c r="DE41" s="189"/>
      <c r="DF41" s="189"/>
      <c r="DG41" s="189"/>
      <c r="DH41" s="189"/>
      <c r="DI41" s="189"/>
      <c r="DJ41" s="189"/>
      <c r="DK41" s="189"/>
      <c r="DL41" s="189"/>
      <c r="DM41" s="189"/>
      <c r="DN41" s="189"/>
      <c r="DO41" s="189"/>
      <c r="DP41" s="189"/>
      <c r="DQ41" s="189"/>
      <c r="DR41" s="189"/>
      <c r="DS41" s="189"/>
      <c r="DT41" s="189"/>
      <c r="DU41" s="189"/>
      <c r="DV41" s="189"/>
      <c r="DW41" s="189"/>
      <c r="DX41" s="189"/>
      <c r="DY41" s="189"/>
      <c r="DZ41" s="189"/>
      <c r="EA41" s="189"/>
      <c r="EB41" s="189"/>
      <c r="EC41" s="189"/>
      <c r="ED41" s="189"/>
      <c r="EE41" s="189"/>
      <c r="EF41" s="189"/>
      <c r="EG41" s="189"/>
      <c r="EH41" s="189"/>
      <c r="EI41" s="189"/>
      <c r="EJ41" s="189"/>
      <c r="EK41" s="189"/>
      <c r="EL41" s="189"/>
      <c r="EM41" s="189"/>
      <c r="EN41" s="189"/>
      <c r="EO41" s="189"/>
      <c r="EP41" s="189"/>
      <c r="EQ41" s="189"/>
      <c r="ER41" s="189"/>
      <c r="ES41" s="189"/>
      <c r="ET41" s="189"/>
      <c r="EU41" s="189"/>
      <c r="EV41" s="189"/>
      <c r="EW41" s="189"/>
      <c r="EX41" s="189"/>
      <c r="EY41" s="189"/>
      <c r="EZ41" s="189"/>
      <c r="FA41" s="189"/>
      <c r="FB41" s="189"/>
      <c r="FC41" s="189"/>
      <c r="FD41" s="189"/>
      <c r="FE41" s="189"/>
      <c r="FF41" s="189"/>
      <c r="FG41" s="189"/>
      <c r="FH41" s="189"/>
      <c r="FI41" s="189"/>
      <c r="FJ41" s="189"/>
      <c r="FK41" s="189"/>
      <c r="FL41" s="189"/>
      <c r="FM41" s="189"/>
      <c r="FN41" s="189"/>
      <c r="FO41" s="189"/>
      <c r="FP41" s="189"/>
      <c r="FQ41" s="189"/>
      <c r="FR41" s="189"/>
      <c r="FS41" s="189"/>
      <c r="FT41" s="189"/>
      <c r="FU41" s="189"/>
      <c r="FV41" s="189"/>
      <c r="FW41" s="189"/>
      <c r="FX41" s="189"/>
      <c r="FY41" s="189"/>
      <c r="FZ41" s="189"/>
      <c r="GA41" s="189"/>
      <c r="GB41" s="189"/>
      <c r="GC41" s="189"/>
      <c r="GD41" s="189"/>
      <c r="GE41" s="189"/>
      <c r="GF41" s="189"/>
      <c r="GG41" s="189"/>
      <c r="GH41" s="189"/>
      <c r="GI41" s="189"/>
      <c r="GJ41" s="189"/>
      <c r="GK41" s="189"/>
      <c r="GL41" s="189"/>
      <c r="GM41" s="189"/>
      <c r="GN41" s="189"/>
      <c r="GO41" s="189"/>
      <c r="GP41" s="189"/>
      <c r="GQ41" s="189"/>
      <c r="GR41" s="189"/>
      <c r="GS41" s="189"/>
      <c r="GT41" s="189"/>
      <c r="GU41" s="189"/>
      <c r="GV41" s="189"/>
      <c r="GW41" s="189"/>
      <c r="GX41" s="189"/>
      <c r="GY41" s="189"/>
      <c r="GZ41" s="189"/>
      <c r="HA41" s="189"/>
      <c r="HB41" s="189"/>
      <c r="HC41" s="189"/>
      <c r="HD41" s="189"/>
      <c r="HE41" s="189"/>
      <c r="HF41" s="189"/>
      <c r="HG41" s="189"/>
      <c r="HH41" s="189"/>
      <c r="HI41" s="189"/>
      <c r="HJ41" s="189"/>
      <c r="HK41" s="189"/>
      <c r="HL41" s="189"/>
      <c r="HM41" s="189"/>
      <c r="HN41" s="189"/>
      <c r="HO41" s="189"/>
      <c r="HP41" s="189"/>
      <c r="HQ41" s="189"/>
      <c r="HR41" s="189"/>
      <c r="HS41" s="189"/>
      <c r="HT41" s="189"/>
      <c r="HU41" s="189"/>
      <c r="HV41" s="189"/>
      <c r="HW41" s="189"/>
      <c r="HX41" s="189"/>
      <c r="HY41" s="189"/>
      <c r="HZ41" s="189"/>
      <c r="IA41" s="189"/>
      <c r="IB41" s="189"/>
      <c r="IC41" s="189"/>
      <c r="ID41" s="189"/>
      <c r="IE41" s="189"/>
      <c r="IF41" s="189"/>
      <c r="IG41" s="189"/>
      <c r="IH41" s="189"/>
      <c r="II41" s="189"/>
      <c r="IJ41" s="189"/>
      <c r="IK41" s="189"/>
      <c r="IL41" s="189"/>
      <c r="IM41" s="189"/>
      <c r="IN41" s="189"/>
      <c r="IO41" s="189"/>
      <c r="IP41" s="189"/>
      <c r="IQ41" s="189"/>
      <c r="IR41" s="189"/>
      <c r="IS41" s="189"/>
      <c r="IT41" s="189"/>
      <c r="IU41" s="189" t="s">
        <v>808</v>
      </c>
      <c r="IV41" s="189"/>
    </row>
    <row r="42" ht="12.75" customHeight="1">
      <c r="A42" s="189"/>
      <c r="B42" s="189" t="s">
        <v>928</v>
      </c>
      <c r="J42" s="287" t="str">
        <f>IF(AV18&gt;0,"Yes","No")</f>
        <v>No</v>
      </c>
      <c r="K42" s="25"/>
      <c r="L42" s="25"/>
      <c r="M42" s="189" t="s">
        <v>929</v>
      </c>
      <c r="N42" s="189" t="s">
        <v>930</v>
      </c>
      <c r="V42" s="287" t="str">
        <f>IF(BA18&gt;=1,"Yes","No")</f>
        <v>Yes</v>
      </c>
      <c r="W42" s="25"/>
      <c r="X42" s="25"/>
      <c r="Y42" s="189" t="s">
        <v>929</v>
      </c>
      <c r="Z42" s="189"/>
      <c r="AA42" s="204"/>
      <c r="AB42" s="189"/>
      <c r="AC42" s="189"/>
      <c r="AD42" s="189"/>
      <c r="AE42" s="189"/>
      <c r="AF42" s="233" t="s">
        <v>318</v>
      </c>
      <c r="AG42" s="205" t="str">
        <f>June!F20</f>
        <v>No</v>
      </c>
      <c r="AH42" s="205" t="str">
        <f>June!H20</f>
        <v>No</v>
      </c>
      <c r="AI42" s="205" t="str">
        <f>June!I20</f>
        <v>No</v>
      </c>
      <c r="AJ42" s="205" t="str">
        <f>June!K20</f>
        <v>No</v>
      </c>
      <c r="AK42" s="205" t="str">
        <f>June!M20</f>
        <v>No</v>
      </c>
      <c r="AL42" s="233" t="s">
        <v>318</v>
      </c>
      <c r="AM42" s="205" t="str">
        <f>June!F21</f>
        <v>No</v>
      </c>
      <c r="AN42" s="205" t="str">
        <f>June!H21</f>
        <v>No</v>
      </c>
      <c r="AO42" s="205" t="str">
        <f>June!I21</f>
        <v>No</v>
      </c>
      <c r="AP42" s="205" t="str">
        <f>June!K21</f>
        <v>No</v>
      </c>
      <c r="AQ42" s="205" t="str">
        <f>June!M21</f>
        <v>No</v>
      </c>
      <c r="AR42" s="233" t="s">
        <v>318</v>
      </c>
      <c r="AS42" s="205" t="str">
        <f>June!F23</f>
        <v>No</v>
      </c>
      <c r="AT42" s="205" t="str">
        <f>June!H23</f>
        <v>No</v>
      </c>
      <c r="AU42" s="205" t="str">
        <f>June!I23</f>
        <v>No</v>
      </c>
      <c r="AV42" s="205" t="str">
        <f>June!K23</f>
        <v>No</v>
      </c>
      <c r="AW42" s="205" t="str">
        <f>June!M23</f>
        <v>No</v>
      </c>
      <c r="AX42" s="233" t="s">
        <v>318</v>
      </c>
      <c r="AY42" s="205" t="str">
        <f>June!F24</f>
        <v>No</v>
      </c>
      <c r="AZ42" s="205" t="str">
        <f>June!H24</f>
        <v>No</v>
      </c>
      <c r="BA42" s="205" t="str">
        <f>June!I24</f>
        <v>No</v>
      </c>
      <c r="BB42" s="205" t="str">
        <f>June!K24</f>
        <v>No</v>
      </c>
      <c r="BC42" s="205" t="str">
        <f>June!M24</f>
        <v>No</v>
      </c>
      <c r="BD42" s="205"/>
      <c r="BE42" s="205" t="str">
        <f>IF(May!W35="Yes","Yes",IF(W34="Yes","Yes","No"))</f>
        <v>No</v>
      </c>
      <c r="BF42" s="205"/>
      <c r="BG42" s="205"/>
      <c r="BH42" s="205"/>
      <c r="BI42" s="205"/>
      <c r="BJ42" s="205"/>
      <c r="BK42" s="205"/>
      <c r="BL42" s="205"/>
      <c r="BM42" s="205"/>
      <c r="BN42" s="205"/>
      <c r="BO42" s="205"/>
      <c r="BP42" s="205"/>
      <c r="BQ42" s="205"/>
      <c r="BR42" s="205"/>
      <c r="BS42" s="205"/>
      <c r="BT42" s="204"/>
      <c r="BU42" s="204"/>
      <c r="BV42" s="204"/>
      <c r="BW42" s="204"/>
      <c r="BX42" s="204"/>
      <c r="BY42" s="204"/>
      <c r="BZ42" s="204"/>
      <c r="CA42" s="204"/>
      <c r="CB42" s="204"/>
      <c r="CC42" s="204"/>
      <c r="CD42" s="204"/>
      <c r="CE42" s="204"/>
      <c r="CF42" s="189"/>
      <c r="CG42" s="204"/>
      <c r="CH42" s="204"/>
      <c r="CI42" s="204"/>
      <c r="CJ42" s="204"/>
      <c r="CK42" s="204"/>
      <c r="CL42" s="204"/>
      <c r="CM42" s="204"/>
      <c r="CN42" s="204"/>
      <c r="CO42" s="204"/>
      <c r="CP42" s="204"/>
      <c r="CQ42" s="204"/>
      <c r="CR42" s="189"/>
      <c r="CS42" s="189"/>
      <c r="CT42" s="189"/>
      <c r="CU42" s="189"/>
      <c r="CV42" s="189"/>
      <c r="CW42" s="189"/>
      <c r="CX42" s="189"/>
      <c r="CY42" s="189"/>
      <c r="CZ42" s="189"/>
      <c r="DA42" s="189"/>
      <c r="DB42" s="189"/>
      <c r="DC42" s="189"/>
      <c r="DD42" s="189"/>
      <c r="DE42" s="189"/>
      <c r="DF42" s="189"/>
      <c r="DG42" s="189"/>
      <c r="DH42" s="189"/>
      <c r="DI42" s="189"/>
      <c r="DJ42" s="189"/>
      <c r="DK42" s="189"/>
      <c r="DL42" s="189"/>
      <c r="DM42" s="189"/>
      <c r="DN42" s="189"/>
      <c r="DO42" s="189"/>
      <c r="DP42" s="189"/>
      <c r="DQ42" s="189"/>
      <c r="DR42" s="189"/>
      <c r="DS42" s="189"/>
      <c r="DT42" s="189"/>
      <c r="DU42" s="189"/>
      <c r="DV42" s="189"/>
      <c r="DW42" s="189"/>
      <c r="DX42" s="189"/>
      <c r="DY42" s="189"/>
      <c r="DZ42" s="189"/>
      <c r="EA42" s="189"/>
      <c r="EB42" s="189"/>
      <c r="EC42" s="189"/>
      <c r="ED42" s="189"/>
      <c r="EE42" s="189"/>
      <c r="EF42" s="189"/>
      <c r="EG42" s="189"/>
      <c r="EH42" s="189"/>
      <c r="EI42" s="189"/>
      <c r="EJ42" s="189"/>
      <c r="EK42" s="189"/>
      <c r="EL42" s="189"/>
      <c r="EM42" s="189"/>
      <c r="EN42" s="189"/>
      <c r="EO42" s="189"/>
      <c r="EP42" s="189"/>
      <c r="EQ42" s="189"/>
      <c r="ER42" s="189"/>
      <c r="ES42" s="189"/>
      <c r="ET42" s="189"/>
      <c r="EU42" s="189"/>
      <c r="EV42" s="189"/>
      <c r="EW42" s="189"/>
      <c r="EX42" s="189"/>
      <c r="EY42" s="189"/>
      <c r="EZ42" s="189"/>
      <c r="FA42" s="189"/>
      <c r="FB42" s="189"/>
      <c r="FC42" s="189"/>
      <c r="FD42" s="189"/>
      <c r="FE42" s="189"/>
      <c r="FF42" s="189"/>
      <c r="FG42" s="189"/>
      <c r="FH42" s="189"/>
      <c r="FI42" s="189"/>
      <c r="FJ42" s="189"/>
      <c r="FK42" s="189"/>
      <c r="FL42" s="189"/>
      <c r="FM42" s="189"/>
      <c r="FN42" s="189"/>
      <c r="FO42" s="189"/>
      <c r="FP42" s="189"/>
      <c r="FQ42" s="189"/>
      <c r="FR42" s="189"/>
      <c r="FS42" s="189"/>
      <c r="FT42" s="189"/>
      <c r="FU42" s="189"/>
      <c r="FV42" s="189"/>
      <c r="FW42" s="189"/>
      <c r="FX42" s="189"/>
      <c r="FY42" s="189"/>
      <c r="FZ42" s="189"/>
      <c r="GA42" s="189"/>
      <c r="GB42" s="189"/>
      <c r="GC42" s="189"/>
      <c r="GD42" s="189"/>
      <c r="GE42" s="189"/>
      <c r="GF42" s="189"/>
      <c r="GG42" s="189"/>
      <c r="GH42" s="189"/>
      <c r="GI42" s="189"/>
      <c r="GJ42" s="189"/>
      <c r="GK42" s="189"/>
      <c r="GL42" s="189"/>
      <c r="GM42" s="189"/>
      <c r="GN42" s="189"/>
      <c r="GO42" s="189"/>
      <c r="GP42" s="189"/>
      <c r="GQ42" s="189"/>
      <c r="GR42" s="189"/>
      <c r="GS42" s="189"/>
      <c r="GT42" s="189"/>
      <c r="GU42" s="189"/>
      <c r="GV42" s="189"/>
      <c r="GW42" s="189"/>
      <c r="GX42" s="189"/>
      <c r="GY42" s="189"/>
      <c r="GZ42" s="189"/>
      <c r="HA42" s="189"/>
      <c r="HB42" s="189"/>
      <c r="HC42" s="189"/>
      <c r="HD42" s="189"/>
      <c r="HE42" s="189"/>
      <c r="HF42" s="189"/>
      <c r="HG42" s="189"/>
      <c r="HH42" s="189"/>
      <c r="HI42" s="189"/>
      <c r="HJ42" s="189"/>
      <c r="HK42" s="189"/>
      <c r="HL42" s="189"/>
      <c r="HM42" s="189"/>
      <c r="HN42" s="189"/>
      <c r="HO42" s="189"/>
      <c r="HP42" s="189"/>
      <c r="HQ42" s="189"/>
      <c r="HR42" s="189"/>
      <c r="HS42" s="189"/>
      <c r="HT42" s="189"/>
      <c r="HU42" s="189"/>
      <c r="HV42" s="189"/>
      <c r="HW42" s="189"/>
      <c r="HX42" s="189"/>
      <c r="HY42" s="189"/>
      <c r="HZ42" s="189"/>
      <c r="IA42" s="189"/>
      <c r="IB42" s="189"/>
      <c r="IC42" s="189"/>
      <c r="ID42" s="189"/>
      <c r="IE42" s="189"/>
      <c r="IF42" s="189"/>
      <c r="IG42" s="189"/>
      <c r="IH42" s="189"/>
      <c r="II42" s="189"/>
      <c r="IJ42" s="189"/>
      <c r="IK42" s="189"/>
      <c r="IL42" s="189"/>
      <c r="IM42" s="189"/>
      <c r="IN42" s="189"/>
      <c r="IO42" s="189"/>
      <c r="IP42" s="189"/>
      <c r="IQ42" s="189"/>
      <c r="IR42" s="189"/>
      <c r="IS42" s="189"/>
      <c r="IT42" s="189"/>
      <c r="IU42" s="189" t="s">
        <v>810</v>
      </c>
      <c r="IV42" s="189"/>
    </row>
    <row r="43" ht="12.75" customHeight="1">
      <c r="A43" s="189"/>
      <c r="B43" s="189" t="s">
        <v>931</v>
      </c>
      <c r="D43" s="189"/>
      <c r="E43" s="189"/>
      <c r="F43" s="189"/>
      <c r="G43" s="189"/>
      <c r="J43" s="287" t="str">
        <f>IF(AY18&gt;0,"Yes","No")</f>
        <v>Yes</v>
      </c>
      <c r="K43" s="25"/>
      <c r="L43" s="25"/>
      <c r="M43" s="189"/>
      <c r="N43" s="189" t="s">
        <v>932</v>
      </c>
      <c r="V43" s="287" t="str">
        <f>IF(BB18&gt;0,"Yes","No")</f>
        <v>No</v>
      </c>
      <c r="W43" s="25"/>
      <c r="X43" s="25"/>
      <c r="Y43" s="189"/>
      <c r="Z43" s="189"/>
      <c r="AA43" s="204"/>
      <c r="AB43" s="189"/>
      <c r="AC43" s="189"/>
      <c r="AD43" s="189"/>
      <c r="AE43" s="189"/>
      <c r="AF43" s="233" t="s">
        <v>322</v>
      </c>
      <c r="AG43" s="205" t="str">
        <f>July!F20</f>
        <v>No</v>
      </c>
      <c r="AH43" s="205" t="str">
        <f>July!H20</f>
        <v>No</v>
      </c>
      <c r="AI43" s="205" t="str">
        <f>July!I20</f>
        <v>No</v>
      </c>
      <c r="AJ43" s="205" t="str">
        <f>July!K20</f>
        <v>No</v>
      </c>
      <c r="AK43" s="205" t="str">
        <f>July!M20</f>
        <v>No</v>
      </c>
      <c r="AL43" s="233" t="s">
        <v>322</v>
      </c>
      <c r="AM43" s="205" t="str">
        <f>July!F21</f>
        <v>No</v>
      </c>
      <c r="AN43" s="205" t="str">
        <f>July!H21</f>
        <v>No</v>
      </c>
      <c r="AO43" s="205" t="str">
        <f>July!I21</f>
        <v>No</v>
      </c>
      <c r="AP43" s="205" t="str">
        <f>July!K21</f>
        <v>No</v>
      </c>
      <c r="AQ43" s="205" t="str">
        <f>July!M21</f>
        <v>No</v>
      </c>
      <c r="AR43" s="233" t="s">
        <v>322</v>
      </c>
      <c r="AS43" s="205" t="str">
        <f>July!F23</f>
        <v>No</v>
      </c>
      <c r="AT43" s="205" t="str">
        <f>July!H23</f>
        <v>No</v>
      </c>
      <c r="AU43" s="205" t="str">
        <f>July!I23</f>
        <v>No</v>
      </c>
      <c r="AV43" s="205" t="str">
        <f>July!K23</f>
        <v>No</v>
      </c>
      <c r="AW43" s="205" t="str">
        <f>July!M23</f>
        <v>No</v>
      </c>
      <c r="AX43" s="233" t="s">
        <v>322</v>
      </c>
      <c r="AY43" s="205" t="str">
        <f>July!F24</f>
        <v>No</v>
      </c>
      <c r="AZ43" s="205" t="str">
        <f>July!H24</f>
        <v>No</v>
      </c>
      <c r="BA43" s="205" t="str">
        <f>July!I24</f>
        <v>No</v>
      </c>
      <c r="BB43" s="205" t="str">
        <f>July!K24</f>
        <v>No</v>
      </c>
      <c r="BC43" s="205" t="str">
        <f>July!M24</f>
        <v>No</v>
      </c>
      <c r="BD43" s="205"/>
      <c r="BE43" s="205" t="str">
        <f>IF(June!W35="Yes","Yes",IF(W34="Yes","Yes","No"))</f>
        <v>No</v>
      </c>
      <c r="BF43" s="205"/>
      <c r="BG43" s="205"/>
      <c r="BH43" s="205"/>
      <c r="BI43" s="205"/>
      <c r="BJ43" s="205"/>
      <c r="BK43" s="205"/>
      <c r="BL43" s="205"/>
      <c r="BM43" s="205"/>
      <c r="BN43" s="205"/>
      <c r="BO43" s="205"/>
      <c r="BP43" s="205"/>
      <c r="BQ43" s="205"/>
      <c r="BR43" s="205"/>
      <c r="BS43" s="205"/>
      <c r="BT43" s="204"/>
      <c r="BU43" s="204"/>
      <c r="BV43" s="204"/>
      <c r="BW43" s="204"/>
      <c r="BX43" s="204"/>
      <c r="BY43" s="204"/>
      <c r="BZ43" s="204"/>
      <c r="CA43" s="204"/>
      <c r="CB43" s="204"/>
      <c r="CC43" s="204"/>
      <c r="CD43" s="204"/>
      <c r="CE43" s="204"/>
      <c r="CF43" s="189"/>
      <c r="CG43" s="204"/>
      <c r="CH43" s="204"/>
      <c r="CI43" s="204"/>
      <c r="CJ43" s="204"/>
      <c r="CK43" s="204"/>
      <c r="CL43" s="204"/>
      <c r="CM43" s="204"/>
      <c r="CN43" s="204"/>
      <c r="CO43" s="204"/>
      <c r="CP43" s="204"/>
      <c r="CQ43" s="204"/>
      <c r="CR43" s="189"/>
      <c r="CS43" s="189"/>
      <c r="CT43" s="189"/>
      <c r="CU43" s="189"/>
      <c r="CV43" s="189"/>
      <c r="CW43" s="189"/>
      <c r="CX43" s="189"/>
      <c r="CY43" s="189"/>
      <c r="CZ43" s="189"/>
      <c r="DA43" s="189"/>
      <c r="DB43" s="189"/>
      <c r="DC43" s="189"/>
      <c r="DD43" s="189"/>
      <c r="DE43" s="189"/>
      <c r="DF43" s="189"/>
      <c r="DG43" s="189"/>
      <c r="DH43" s="189"/>
      <c r="DI43" s="189"/>
      <c r="DJ43" s="189"/>
      <c r="DK43" s="189"/>
      <c r="DL43" s="189"/>
      <c r="DM43" s="189"/>
      <c r="DN43" s="189"/>
      <c r="DO43" s="189"/>
      <c r="DP43" s="189"/>
      <c r="DQ43" s="189"/>
      <c r="DR43" s="189"/>
      <c r="DS43" s="189"/>
      <c r="DT43" s="189"/>
      <c r="DU43" s="189"/>
      <c r="DV43" s="189"/>
      <c r="DW43" s="189"/>
      <c r="DX43" s="189"/>
      <c r="DY43" s="189"/>
      <c r="DZ43" s="189"/>
      <c r="EA43" s="189"/>
      <c r="EB43" s="189"/>
      <c r="EC43" s="189"/>
      <c r="ED43" s="189"/>
      <c r="EE43" s="189"/>
      <c r="EF43" s="189"/>
      <c r="EG43" s="189"/>
      <c r="EH43" s="189"/>
      <c r="EI43" s="189"/>
      <c r="EJ43" s="189"/>
      <c r="EK43" s="189"/>
      <c r="EL43" s="189"/>
      <c r="EM43" s="189"/>
      <c r="EN43" s="189"/>
      <c r="EO43" s="189"/>
      <c r="EP43" s="189"/>
      <c r="EQ43" s="189"/>
      <c r="ER43" s="189"/>
      <c r="ES43" s="189"/>
      <c r="ET43" s="189"/>
      <c r="EU43" s="189"/>
      <c r="EV43" s="189"/>
      <c r="EW43" s="189"/>
      <c r="EX43" s="189"/>
      <c r="EY43" s="189"/>
      <c r="EZ43" s="189"/>
      <c r="FA43" s="189"/>
      <c r="FB43" s="189"/>
      <c r="FC43" s="189"/>
      <c r="FD43" s="189"/>
      <c r="FE43" s="189"/>
      <c r="FF43" s="189"/>
      <c r="FG43" s="189"/>
      <c r="FH43" s="189"/>
      <c r="FI43" s="189"/>
      <c r="FJ43" s="189"/>
      <c r="FK43" s="189"/>
      <c r="FL43" s="189"/>
      <c r="FM43" s="189"/>
      <c r="FN43" s="189"/>
      <c r="FO43" s="189"/>
      <c r="FP43" s="189"/>
      <c r="FQ43" s="189"/>
      <c r="FR43" s="189"/>
      <c r="FS43" s="189"/>
      <c r="FT43" s="189"/>
      <c r="FU43" s="189"/>
      <c r="FV43" s="189"/>
      <c r="FW43" s="189"/>
      <c r="FX43" s="189"/>
      <c r="FY43" s="189"/>
      <c r="FZ43" s="189"/>
      <c r="GA43" s="189"/>
      <c r="GB43" s="189"/>
      <c r="GC43" s="189"/>
      <c r="GD43" s="189"/>
      <c r="GE43" s="189"/>
      <c r="GF43" s="189"/>
      <c r="GG43" s="189"/>
      <c r="GH43" s="189"/>
      <c r="GI43" s="189"/>
      <c r="GJ43" s="189"/>
      <c r="GK43" s="189"/>
      <c r="GL43" s="189"/>
      <c r="GM43" s="189"/>
      <c r="GN43" s="189"/>
      <c r="GO43" s="189"/>
      <c r="GP43" s="189"/>
      <c r="GQ43" s="189"/>
      <c r="GR43" s="189"/>
      <c r="GS43" s="189"/>
      <c r="GT43" s="189"/>
      <c r="GU43" s="189"/>
      <c r="GV43" s="189"/>
      <c r="GW43" s="189"/>
      <c r="GX43" s="189"/>
      <c r="GY43" s="189"/>
      <c r="GZ43" s="189"/>
      <c r="HA43" s="189"/>
      <c r="HB43" s="189"/>
      <c r="HC43" s="189"/>
      <c r="HD43" s="189"/>
      <c r="HE43" s="189"/>
      <c r="HF43" s="189"/>
      <c r="HG43" s="189"/>
      <c r="HH43" s="189"/>
      <c r="HI43" s="189"/>
      <c r="HJ43" s="189"/>
      <c r="HK43" s="189"/>
      <c r="HL43" s="189"/>
      <c r="HM43" s="189"/>
      <c r="HN43" s="189"/>
      <c r="HO43" s="189"/>
      <c r="HP43" s="189"/>
      <c r="HQ43" s="189"/>
      <c r="HR43" s="189"/>
      <c r="HS43" s="189"/>
      <c r="HT43" s="189"/>
      <c r="HU43" s="189"/>
      <c r="HV43" s="189"/>
      <c r="HW43" s="189"/>
      <c r="HX43" s="189"/>
      <c r="HY43" s="189"/>
      <c r="HZ43" s="189"/>
      <c r="IA43" s="189"/>
      <c r="IB43" s="189"/>
      <c r="IC43" s="189"/>
      <c r="ID43" s="189"/>
      <c r="IE43" s="189"/>
      <c r="IF43" s="189"/>
      <c r="IG43" s="189"/>
      <c r="IH43" s="189"/>
      <c r="II43" s="189"/>
      <c r="IJ43" s="189"/>
      <c r="IK43" s="189"/>
      <c r="IL43" s="189"/>
      <c r="IM43" s="189"/>
      <c r="IN43" s="189"/>
      <c r="IO43" s="189"/>
      <c r="IP43" s="189"/>
      <c r="IQ43" s="189"/>
      <c r="IR43" s="189"/>
      <c r="IS43" s="189"/>
      <c r="IT43" s="189"/>
      <c r="IU43" s="189" t="s">
        <v>811</v>
      </c>
      <c r="IV43" s="189"/>
    </row>
    <row r="44" ht="3.0" customHeight="1">
      <c r="A44" s="189"/>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89"/>
      <c r="AA44" s="204"/>
      <c r="AB44" s="189"/>
      <c r="AC44" s="189"/>
      <c r="AD44" s="189"/>
      <c r="AE44" s="189"/>
      <c r="AF44" s="233" t="s">
        <v>666</v>
      </c>
      <c r="AG44" s="205" t="str">
        <f>August!F20</f>
        <v>No</v>
      </c>
      <c r="AH44" s="205" t="str">
        <f>August!H20</f>
        <v>No</v>
      </c>
      <c r="AI44" s="205" t="str">
        <f>August!I20</f>
        <v>No</v>
      </c>
      <c r="AJ44" s="205" t="str">
        <f>August!K20</f>
        <v>No</v>
      </c>
      <c r="AK44" s="205" t="str">
        <f>August!M20</f>
        <v>No</v>
      </c>
      <c r="AL44" s="233" t="s">
        <v>666</v>
      </c>
      <c r="AM44" s="205" t="str">
        <f>August!F21</f>
        <v>No</v>
      </c>
      <c r="AN44" s="205" t="str">
        <f>August!H21</f>
        <v>No</v>
      </c>
      <c r="AO44" s="205" t="str">
        <f>August!I21</f>
        <v>No</v>
      </c>
      <c r="AP44" s="205" t="str">
        <f>August!K21</f>
        <v>No</v>
      </c>
      <c r="AQ44" s="205" t="str">
        <f>August!M21</f>
        <v>No</v>
      </c>
      <c r="AR44" s="233" t="s">
        <v>666</v>
      </c>
      <c r="AS44" s="205" t="str">
        <f>August!F23</f>
        <v>No</v>
      </c>
      <c r="AT44" s="205" t="str">
        <f>August!H23</f>
        <v>No</v>
      </c>
      <c r="AU44" s="205" t="str">
        <f>August!I23</f>
        <v>No</v>
      </c>
      <c r="AV44" s="205" t="str">
        <f>August!K23</f>
        <v>No</v>
      </c>
      <c r="AW44" s="205" t="str">
        <f>August!M23</f>
        <v>No</v>
      </c>
      <c r="AX44" s="233" t="s">
        <v>666</v>
      </c>
      <c r="AY44" s="205" t="str">
        <f>August!F24</f>
        <v>No</v>
      </c>
      <c r="AZ44" s="205" t="str">
        <f>August!H24</f>
        <v>No</v>
      </c>
      <c r="BA44" s="205" t="str">
        <f>August!I24</f>
        <v>No</v>
      </c>
      <c r="BB44" s="205" t="str">
        <f>August!K24</f>
        <v>No</v>
      </c>
      <c r="BC44" s="205" t="str">
        <f>August!M24</f>
        <v>KC</v>
      </c>
      <c r="BD44" s="205"/>
      <c r="BE44" s="205" t="str">
        <f>IF(July!W35="Yes","Yes",IF(W34="Yes","Yes","No"))</f>
        <v>No</v>
      </c>
      <c r="BF44" s="205"/>
      <c r="BG44" s="205"/>
      <c r="BH44" s="205"/>
      <c r="BI44" s="205"/>
      <c r="BJ44" s="205"/>
      <c r="BK44" s="205"/>
      <c r="BL44" s="205"/>
      <c r="BM44" s="205"/>
      <c r="BN44" s="205"/>
      <c r="BO44" s="205"/>
      <c r="BP44" s="205"/>
      <c r="BQ44" s="205"/>
      <c r="BR44" s="205"/>
      <c r="BS44" s="205"/>
      <c r="BT44" s="204"/>
      <c r="BU44" s="204"/>
      <c r="BV44" s="204"/>
      <c r="BW44" s="204"/>
      <c r="BX44" s="204"/>
      <c r="BY44" s="204"/>
      <c r="BZ44" s="204"/>
      <c r="CA44" s="204"/>
      <c r="CB44" s="204"/>
      <c r="CC44" s="204"/>
      <c r="CD44" s="204"/>
      <c r="CE44" s="204"/>
      <c r="CF44" s="189"/>
      <c r="CG44" s="204"/>
      <c r="CH44" s="204"/>
      <c r="CI44" s="204"/>
      <c r="CJ44" s="204"/>
      <c r="CK44" s="204"/>
      <c r="CL44" s="204"/>
      <c r="CM44" s="204"/>
      <c r="CN44" s="204"/>
      <c r="CO44" s="204"/>
      <c r="CP44" s="204"/>
      <c r="CQ44" s="204"/>
      <c r="CR44" s="189"/>
      <c r="CS44" s="189"/>
      <c r="CT44" s="189"/>
      <c r="CU44" s="189"/>
      <c r="CV44" s="189"/>
      <c r="CW44" s="189"/>
      <c r="CX44" s="189"/>
      <c r="CY44" s="189"/>
      <c r="CZ44" s="189"/>
      <c r="DA44" s="189"/>
      <c r="DB44" s="189"/>
      <c r="DC44" s="189"/>
      <c r="DD44" s="189"/>
      <c r="DE44" s="189"/>
      <c r="DF44" s="189"/>
      <c r="DG44" s="189"/>
      <c r="DH44" s="189"/>
      <c r="DI44" s="189"/>
      <c r="DJ44" s="189"/>
      <c r="DK44" s="189"/>
      <c r="DL44" s="189"/>
      <c r="DM44" s="189"/>
      <c r="DN44" s="189"/>
      <c r="DO44" s="189"/>
      <c r="DP44" s="189"/>
      <c r="DQ44" s="189"/>
      <c r="DR44" s="189"/>
      <c r="DS44" s="189"/>
      <c r="DT44" s="189"/>
      <c r="DU44" s="189"/>
      <c r="DV44" s="189"/>
      <c r="DW44" s="189"/>
      <c r="DX44" s="189"/>
      <c r="DY44" s="189"/>
      <c r="DZ44" s="189"/>
      <c r="EA44" s="189"/>
      <c r="EB44" s="189"/>
      <c r="EC44" s="189"/>
      <c r="ED44" s="189"/>
      <c r="EE44" s="189"/>
      <c r="EF44" s="189"/>
      <c r="EG44" s="189"/>
      <c r="EH44" s="189"/>
      <c r="EI44" s="189"/>
      <c r="EJ44" s="189"/>
      <c r="EK44" s="189"/>
      <c r="EL44" s="189"/>
      <c r="EM44" s="189"/>
      <c r="EN44" s="189"/>
      <c r="EO44" s="189"/>
      <c r="EP44" s="189"/>
      <c r="EQ44" s="189"/>
      <c r="ER44" s="189"/>
      <c r="ES44" s="189"/>
      <c r="ET44" s="189"/>
      <c r="EU44" s="189"/>
      <c r="EV44" s="189"/>
      <c r="EW44" s="189"/>
      <c r="EX44" s="189"/>
      <c r="EY44" s="189"/>
      <c r="EZ44" s="189"/>
      <c r="FA44" s="189"/>
      <c r="FB44" s="189"/>
      <c r="FC44" s="189"/>
      <c r="FD44" s="189"/>
      <c r="FE44" s="189"/>
      <c r="FF44" s="189"/>
      <c r="FG44" s="189"/>
      <c r="FH44" s="189"/>
      <c r="FI44" s="189"/>
      <c r="FJ44" s="189"/>
      <c r="FK44" s="189"/>
      <c r="FL44" s="189"/>
      <c r="FM44" s="189"/>
      <c r="FN44" s="189"/>
      <c r="FO44" s="189"/>
      <c r="FP44" s="189"/>
      <c r="FQ44" s="189"/>
      <c r="FR44" s="189"/>
      <c r="FS44" s="189"/>
      <c r="FT44" s="189"/>
      <c r="FU44" s="189"/>
      <c r="FV44" s="189"/>
      <c r="FW44" s="189"/>
      <c r="FX44" s="189"/>
      <c r="FY44" s="189"/>
      <c r="FZ44" s="189"/>
      <c r="GA44" s="189"/>
      <c r="GB44" s="189"/>
      <c r="GC44" s="189"/>
      <c r="GD44" s="189"/>
      <c r="GE44" s="189"/>
      <c r="GF44" s="189"/>
      <c r="GG44" s="189"/>
      <c r="GH44" s="189"/>
      <c r="GI44" s="189"/>
      <c r="GJ44" s="189"/>
      <c r="GK44" s="189"/>
      <c r="GL44" s="189"/>
      <c r="GM44" s="189"/>
      <c r="GN44" s="189"/>
      <c r="GO44" s="189"/>
      <c r="GP44" s="189"/>
      <c r="GQ44" s="189"/>
      <c r="GR44" s="189"/>
      <c r="GS44" s="189"/>
      <c r="GT44" s="189"/>
      <c r="GU44" s="189"/>
      <c r="GV44" s="189"/>
      <c r="GW44" s="189"/>
      <c r="GX44" s="189"/>
      <c r="GY44" s="189"/>
      <c r="GZ44" s="189"/>
      <c r="HA44" s="189"/>
      <c r="HB44" s="189"/>
      <c r="HC44" s="189"/>
      <c r="HD44" s="189"/>
      <c r="HE44" s="189"/>
      <c r="HF44" s="189"/>
      <c r="HG44" s="189"/>
      <c r="HH44" s="189"/>
      <c r="HI44" s="189"/>
      <c r="HJ44" s="189"/>
      <c r="HK44" s="189"/>
      <c r="HL44" s="189"/>
      <c r="HM44" s="189"/>
      <c r="HN44" s="189"/>
      <c r="HO44" s="189"/>
      <c r="HP44" s="189"/>
      <c r="HQ44" s="189"/>
      <c r="HR44" s="189"/>
      <c r="HS44" s="189"/>
      <c r="HT44" s="189"/>
      <c r="HU44" s="189"/>
      <c r="HV44" s="189"/>
      <c r="HW44" s="189"/>
      <c r="HX44" s="189"/>
      <c r="HY44" s="189"/>
      <c r="HZ44" s="189"/>
      <c r="IA44" s="189"/>
      <c r="IB44" s="189"/>
      <c r="IC44" s="189"/>
      <c r="ID44" s="189"/>
      <c r="IE44" s="189"/>
      <c r="IF44" s="189"/>
      <c r="IG44" s="189"/>
      <c r="IH44" s="189"/>
      <c r="II44" s="189"/>
      <c r="IJ44" s="189"/>
      <c r="IK44" s="189"/>
      <c r="IL44" s="189"/>
      <c r="IM44" s="189"/>
      <c r="IN44" s="189"/>
      <c r="IO44" s="189"/>
      <c r="IP44" s="189"/>
      <c r="IQ44" s="189"/>
      <c r="IR44" s="189"/>
      <c r="IS44" s="189"/>
      <c r="IT44" s="189"/>
      <c r="IU44" s="222" t="s">
        <v>830</v>
      </c>
      <c r="IV44" s="189"/>
    </row>
    <row r="45" ht="12.75" customHeight="1">
      <c r="A45" s="189" t="s">
        <v>933</v>
      </c>
      <c r="Z45" s="11"/>
      <c r="AA45" s="204"/>
      <c r="AB45" s="11"/>
      <c r="AC45" s="11"/>
      <c r="AD45" s="11"/>
      <c r="AE45" s="189"/>
      <c r="AF45" s="233" t="s">
        <v>667</v>
      </c>
      <c r="AG45" s="205" t="str">
        <f>September!F20</f>
        <v>No</v>
      </c>
      <c r="AH45" s="205" t="str">
        <f>September!H20</f>
        <v>Yes</v>
      </c>
      <c r="AI45" s="205" t="str">
        <f>September!I20</f>
        <v>Yes</v>
      </c>
      <c r="AJ45" s="205" t="str">
        <f>September!K20</f>
        <v>Yes</v>
      </c>
      <c r="AK45" s="205" t="str">
        <f>September!M20</f>
        <v>No</v>
      </c>
      <c r="AL45" s="233" t="s">
        <v>667</v>
      </c>
      <c r="AM45" s="205" t="str">
        <f>September!F21</f>
        <v>No</v>
      </c>
      <c r="AN45" s="205" t="str">
        <f>September!H21</f>
        <v>No</v>
      </c>
      <c r="AO45" s="205" t="str">
        <f>September!I21</f>
        <v>Yes</v>
      </c>
      <c r="AP45" s="205" t="str">
        <f>September!K21</f>
        <v>Yes</v>
      </c>
      <c r="AQ45" s="205" t="str">
        <f>September!M21</f>
        <v>No</v>
      </c>
      <c r="AR45" s="233" t="s">
        <v>667</v>
      </c>
      <c r="AS45" s="205" t="str">
        <f>September!F23</f>
        <v>No</v>
      </c>
      <c r="AT45" s="205" t="str">
        <f>September!H23</f>
        <v>No</v>
      </c>
      <c r="AU45" s="205" t="str">
        <f>September!I23</f>
        <v>No</v>
      </c>
      <c r="AV45" s="205" t="str">
        <f>September!K23</f>
        <v>No</v>
      </c>
      <c r="AW45" s="205" t="str">
        <f>September!M23</f>
        <v>No</v>
      </c>
      <c r="AX45" s="233" t="s">
        <v>667</v>
      </c>
      <c r="AY45" s="205" t="str">
        <f>September!F24</f>
        <v>No</v>
      </c>
      <c r="AZ45" s="205" t="str">
        <f>September!H24</f>
        <v>No</v>
      </c>
      <c r="BA45" s="205" t="str">
        <f>September!I24</f>
        <v>No</v>
      </c>
      <c r="BB45" s="205" t="str">
        <f>September!K24</f>
        <v>No</v>
      </c>
      <c r="BC45" s="205" t="str">
        <f>September!M24</f>
        <v>KF, KC</v>
      </c>
      <c r="BD45" s="205"/>
      <c r="BE45" s="205" t="str">
        <f>IF(August!W35="Yes","Yes",IF(W34="Yes","Yes","No"))</f>
        <v>No</v>
      </c>
      <c r="BF45" s="205"/>
      <c r="BG45" s="205"/>
      <c r="BH45" s="205"/>
      <c r="BI45" s="205"/>
      <c r="BJ45" s="205"/>
      <c r="BK45" s="205"/>
      <c r="BL45" s="205"/>
      <c r="BM45" s="205"/>
      <c r="BN45" s="205"/>
      <c r="BO45" s="205"/>
      <c r="BP45" s="205"/>
      <c r="BQ45" s="205"/>
      <c r="BR45" s="205"/>
      <c r="BS45" s="205"/>
      <c r="BT45" s="204"/>
      <c r="BU45" s="204"/>
      <c r="BV45" s="204"/>
      <c r="BW45" s="204"/>
      <c r="BX45" s="204"/>
      <c r="BY45" s="204"/>
      <c r="BZ45" s="204"/>
      <c r="CA45" s="204"/>
      <c r="CB45" s="204"/>
      <c r="CC45" s="204"/>
      <c r="CD45" s="204"/>
      <c r="CE45" s="204"/>
      <c r="CF45" s="189"/>
      <c r="CG45" s="204"/>
      <c r="CH45" s="204"/>
      <c r="CI45" s="204"/>
      <c r="CJ45" s="204"/>
      <c r="CK45" s="204"/>
      <c r="CL45" s="204"/>
      <c r="CM45" s="204"/>
      <c r="CN45" s="204"/>
      <c r="CO45" s="204"/>
      <c r="CP45" s="204"/>
      <c r="CQ45" s="204"/>
      <c r="CR45" s="189"/>
      <c r="CS45" s="189"/>
      <c r="CT45" s="189"/>
      <c r="CU45" s="189"/>
      <c r="CV45" s="189"/>
      <c r="CW45" s="189"/>
      <c r="CX45" s="189"/>
      <c r="CY45" s="189"/>
      <c r="CZ45" s="189"/>
      <c r="DA45" s="189"/>
      <c r="DB45" s="189"/>
      <c r="DC45" s="189"/>
      <c r="DD45" s="189"/>
      <c r="DE45" s="189"/>
      <c r="DF45" s="189"/>
      <c r="DG45" s="189"/>
      <c r="DH45" s="189"/>
      <c r="DI45" s="189"/>
      <c r="DJ45" s="189"/>
      <c r="DK45" s="189"/>
      <c r="DL45" s="189"/>
      <c r="DM45" s="189"/>
      <c r="DN45" s="189"/>
      <c r="DO45" s="189"/>
      <c r="DP45" s="189"/>
      <c r="DQ45" s="189"/>
      <c r="DR45" s="189"/>
      <c r="DS45" s="189"/>
      <c r="DT45" s="189"/>
      <c r="DU45" s="189"/>
      <c r="DV45" s="189"/>
      <c r="DW45" s="189"/>
      <c r="DX45" s="189"/>
      <c r="DY45" s="189"/>
      <c r="DZ45" s="189"/>
      <c r="EA45" s="189"/>
      <c r="EB45" s="189"/>
      <c r="EC45" s="189"/>
      <c r="ED45" s="189"/>
      <c r="EE45" s="189"/>
      <c r="EF45" s="189"/>
      <c r="EG45" s="189"/>
      <c r="EH45" s="189"/>
      <c r="EI45" s="189"/>
      <c r="EJ45" s="189"/>
      <c r="EK45" s="189"/>
      <c r="EL45" s="189"/>
      <c r="EM45" s="189"/>
      <c r="EN45" s="189"/>
      <c r="EO45" s="189"/>
      <c r="EP45" s="189"/>
      <c r="EQ45" s="189"/>
      <c r="ER45" s="189"/>
      <c r="ES45" s="189"/>
      <c r="ET45" s="189"/>
      <c r="EU45" s="189"/>
      <c r="EV45" s="189"/>
      <c r="EW45" s="189"/>
      <c r="EX45" s="189"/>
      <c r="EY45" s="189"/>
      <c r="EZ45" s="189"/>
      <c r="FA45" s="189"/>
      <c r="FB45" s="189"/>
      <c r="FC45" s="189"/>
      <c r="FD45" s="189"/>
      <c r="FE45" s="189"/>
      <c r="FF45" s="189"/>
      <c r="FG45" s="189"/>
      <c r="FH45" s="189"/>
      <c r="FI45" s="189"/>
      <c r="FJ45" s="189"/>
      <c r="FK45" s="189"/>
      <c r="FL45" s="189"/>
      <c r="FM45" s="189"/>
      <c r="FN45" s="189"/>
      <c r="FO45" s="189"/>
      <c r="FP45" s="189"/>
      <c r="FQ45" s="189"/>
      <c r="FR45" s="189"/>
      <c r="FS45" s="189"/>
      <c r="FT45" s="189"/>
      <c r="FU45" s="189"/>
      <c r="FV45" s="189"/>
      <c r="FW45" s="189"/>
      <c r="FX45" s="189"/>
      <c r="FY45" s="189"/>
      <c r="FZ45" s="189"/>
      <c r="GA45" s="189"/>
      <c r="GB45" s="189"/>
      <c r="GC45" s="189"/>
      <c r="GD45" s="189"/>
      <c r="GE45" s="189"/>
      <c r="GF45" s="189"/>
      <c r="GG45" s="189"/>
      <c r="GH45" s="189"/>
      <c r="GI45" s="189"/>
      <c r="GJ45" s="189"/>
      <c r="GK45" s="189"/>
      <c r="GL45" s="189"/>
      <c r="GM45" s="189"/>
      <c r="GN45" s="189"/>
      <c r="GO45" s="189"/>
      <c r="GP45" s="189"/>
      <c r="GQ45" s="189"/>
      <c r="GR45" s="189"/>
      <c r="GS45" s="189"/>
      <c r="GT45" s="189"/>
      <c r="GU45" s="189"/>
      <c r="GV45" s="189"/>
      <c r="GW45" s="189"/>
      <c r="GX45" s="189"/>
      <c r="GY45" s="189"/>
      <c r="GZ45" s="189"/>
      <c r="HA45" s="189"/>
      <c r="HB45" s="189"/>
      <c r="HC45" s="189"/>
      <c r="HD45" s="189"/>
      <c r="HE45" s="189"/>
      <c r="HF45" s="189"/>
      <c r="HG45" s="189"/>
      <c r="HH45" s="189"/>
      <c r="HI45" s="189"/>
      <c r="HJ45" s="189"/>
      <c r="HK45" s="189"/>
      <c r="HL45" s="189"/>
      <c r="HM45" s="189"/>
      <c r="HN45" s="189"/>
      <c r="HO45" s="189"/>
      <c r="HP45" s="189"/>
      <c r="HQ45" s="189"/>
      <c r="HR45" s="189"/>
      <c r="HS45" s="189"/>
      <c r="HT45" s="189"/>
      <c r="HU45" s="189"/>
      <c r="HV45" s="189"/>
      <c r="HW45" s="189"/>
      <c r="HX45" s="189"/>
      <c r="HY45" s="189"/>
      <c r="HZ45" s="189"/>
      <c r="IA45" s="189"/>
      <c r="IB45" s="189"/>
      <c r="IC45" s="189"/>
      <c r="ID45" s="189"/>
      <c r="IE45" s="189"/>
      <c r="IF45" s="189"/>
      <c r="IG45" s="189"/>
      <c r="IH45" s="189"/>
      <c r="II45" s="189"/>
      <c r="IJ45" s="189"/>
      <c r="IK45" s="189"/>
      <c r="IL45" s="189"/>
      <c r="IM45" s="189"/>
      <c r="IN45" s="189"/>
      <c r="IO45" s="189"/>
      <c r="IP45" s="189"/>
      <c r="IQ45" s="189"/>
      <c r="IR45" s="189"/>
      <c r="IS45" s="189"/>
      <c r="IT45" s="189"/>
      <c r="IU45" s="189" t="s">
        <v>836</v>
      </c>
      <c r="IV45" s="189"/>
    </row>
    <row r="46" ht="12.75" customHeight="1">
      <c r="A46" s="187" t="s">
        <v>329</v>
      </c>
      <c r="C46" s="304" t="str">
        <f>IF('Task 1'!D46="Input","Task 1",'Task 1'!D46)</f>
        <v>Yes</v>
      </c>
      <c r="D46" s="185"/>
      <c r="E46" s="187" t="s">
        <v>934</v>
      </c>
      <c r="G46" s="304" t="str">
        <f>IF('Task 1'!D47="Input","Task 1",'Task 1'!D47)</f>
        <v>Yes</v>
      </c>
      <c r="H46" s="185"/>
      <c r="I46" s="187" t="s">
        <v>350</v>
      </c>
      <c r="K46" s="304" t="str">
        <f>IF('Task 1'!I47="Input","Task 1",'Task 1'!I47)</f>
        <v>Yes</v>
      </c>
      <c r="L46" s="185"/>
      <c r="M46" s="187" t="s">
        <v>935</v>
      </c>
      <c r="O46" s="304" t="str">
        <f>IF('Task 1'!D48="Input","Task 1",'Task 1'!D48)</f>
        <v>No</v>
      </c>
      <c r="P46" s="185"/>
      <c r="Q46" s="187" t="s">
        <v>936</v>
      </c>
      <c r="S46" s="304" t="str">
        <f>IF('Task 1'!D50="Input","Task 1",'Task 1'!D50)</f>
        <v>Yes</v>
      </c>
      <c r="T46" s="185"/>
      <c r="U46" s="187" t="s">
        <v>937</v>
      </c>
      <c r="W46" s="304" t="str">
        <f>IF('Task 1'!D49="Input","Task 1",'Task 1'!D49)</f>
        <v>Yes</v>
      </c>
      <c r="X46" s="185"/>
      <c r="Y46" s="185"/>
      <c r="Z46" s="11"/>
      <c r="AA46" s="204"/>
      <c r="AB46" s="11"/>
      <c r="AC46" s="11"/>
      <c r="AD46" s="11"/>
      <c r="AE46" s="189"/>
      <c r="AF46" s="233" t="s">
        <v>669</v>
      </c>
      <c r="AG46" s="205" t="str">
        <f>October!F20</f>
        <v>Yes</v>
      </c>
      <c r="AH46" s="205" t="str">
        <f>October!H20</f>
        <v>No</v>
      </c>
      <c r="AI46" s="205" t="str">
        <f>October!I20</f>
        <v>No</v>
      </c>
      <c r="AJ46" s="205" t="str">
        <f>October!K20</f>
        <v>Yes</v>
      </c>
      <c r="AK46" s="205" t="str">
        <f>October!M20</f>
        <v>Yes</v>
      </c>
      <c r="AL46" s="233" t="s">
        <v>669</v>
      </c>
      <c r="AM46" s="205" t="str">
        <f>October!F21</f>
        <v>No</v>
      </c>
      <c r="AN46" s="205" t="str">
        <f>October!H21</f>
        <v>No</v>
      </c>
      <c r="AO46" s="205" t="str">
        <f>October!I21</f>
        <v>No</v>
      </c>
      <c r="AP46" s="205" t="str">
        <f>October!K21</f>
        <v>No</v>
      </c>
      <c r="AQ46" s="205" t="str">
        <f>October!M21</f>
        <v>Yes</v>
      </c>
      <c r="AR46" s="233" t="s">
        <v>669</v>
      </c>
      <c r="AS46" s="205" t="str">
        <f>October!F23</f>
        <v>No</v>
      </c>
      <c r="AT46" s="205" t="str">
        <f>October!H23</f>
        <v>No</v>
      </c>
      <c r="AU46" s="205" t="str">
        <f>October!I23</f>
        <v>No</v>
      </c>
      <c r="AV46" s="205" t="str">
        <f>October!K23</f>
        <v>No</v>
      </c>
      <c r="AW46" s="205" t="str">
        <f>October!M23</f>
        <v>No</v>
      </c>
      <c r="AX46" s="233" t="s">
        <v>669</v>
      </c>
      <c r="AY46" s="205" t="str">
        <f>October!F24</f>
        <v>No</v>
      </c>
      <c r="AZ46" s="205" t="str">
        <f>October!H24</f>
        <v>No</v>
      </c>
      <c r="BA46" s="205" t="str">
        <f>October!I24</f>
        <v>No</v>
      </c>
      <c r="BB46" s="205" t="str">
        <f>October!K24</f>
        <v>No</v>
      </c>
      <c r="BC46" s="205" t="str">
        <f>October!M24</f>
        <v>No</v>
      </c>
      <c r="BD46" s="205"/>
      <c r="BE46" s="205" t="str">
        <f>IF(September!W35="Yes","Yes",IF(W34="Yes","Yes","No"))</f>
        <v>No</v>
      </c>
      <c r="BF46" s="205"/>
      <c r="BG46" s="205"/>
      <c r="BH46" s="205"/>
      <c r="BI46" s="205"/>
      <c r="BJ46" s="205"/>
      <c r="BK46" s="205"/>
      <c r="BL46" s="205"/>
      <c r="BM46" s="205"/>
      <c r="BN46" s="205"/>
      <c r="BO46" s="205"/>
      <c r="BP46" s="205"/>
      <c r="BQ46" s="205"/>
      <c r="BR46" s="205"/>
      <c r="BS46" s="205"/>
      <c r="BT46" s="204"/>
      <c r="BU46" s="204"/>
      <c r="BV46" s="204"/>
      <c r="BW46" s="204"/>
      <c r="BX46" s="204"/>
      <c r="BY46" s="204"/>
      <c r="BZ46" s="204"/>
      <c r="CA46" s="204"/>
      <c r="CB46" s="204"/>
      <c r="CC46" s="204"/>
      <c r="CD46" s="204"/>
      <c r="CE46" s="204"/>
      <c r="CF46" s="189"/>
      <c r="CG46" s="204"/>
      <c r="CH46" s="204"/>
      <c r="CI46" s="204"/>
      <c r="CJ46" s="204"/>
      <c r="CK46" s="204"/>
      <c r="CL46" s="204"/>
      <c r="CM46" s="204"/>
      <c r="CN46" s="204"/>
      <c r="CO46" s="204"/>
      <c r="CP46" s="204"/>
      <c r="CQ46" s="204"/>
      <c r="CR46" s="189"/>
      <c r="CS46" s="189"/>
      <c r="CT46" s="189"/>
      <c r="CU46" s="189"/>
      <c r="CV46" s="189"/>
      <c r="CW46" s="189"/>
      <c r="CX46" s="189"/>
      <c r="CY46" s="189"/>
      <c r="CZ46" s="189"/>
      <c r="DA46" s="189"/>
      <c r="DB46" s="189"/>
      <c r="DC46" s="189"/>
      <c r="DD46" s="189"/>
      <c r="DE46" s="189"/>
      <c r="DF46" s="189"/>
      <c r="DG46" s="189"/>
      <c r="DH46" s="189"/>
      <c r="DI46" s="189"/>
      <c r="DJ46" s="189"/>
      <c r="DK46" s="189"/>
      <c r="DL46" s="189"/>
      <c r="DM46" s="189"/>
      <c r="DN46" s="189"/>
      <c r="DO46" s="189"/>
      <c r="DP46" s="189"/>
      <c r="DQ46" s="189"/>
      <c r="DR46" s="189"/>
      <c r="DS46" s="189"/>
      <c r="DT46" s="189"/>
      <c r="DU46" s="189"/>
      <c r="DV46" s="189"/>
      <c r="DW46" s="189"/>
      <c r="DX46" s="189"/>
      <c r="DY46" s="189"/>
      <c r="DZ46" s="189"/>
      <c r="EA46" s="189"/>
      <c r="EB46" s="189"/>
      <c r="EC46" s="189"/>
      <c r="ED46" s="189"/>
      <c r="EE46" s="189"/>
      <c r="EF46" s="189"/>
      <c r="EG46" s="189"/>
      <c r="EH46" s="189"/>
      <c r="EI46" s="189"/>
      <c r="EJ46" s="189"/>
      <c r="EK46" s="189"/>
      <c r="EL46" s="189"/>
      <c r="EM46" s="189"/>
      <c r="EN46" s="189"/>
      <c r="EO46" s="189"/>
      <c r="EP46" s="189"/>
      <c r="EQ46" s="189"/>
      <c r="ER46" s="189"/>
      <c r="ES46" s="189"/>
      <c r="ET46" s="189"/>
      <c r="EU46" s="189"/>
      <c r="EV46" s="189"/>
      <c r="EW46" s="189"/>
      <c r="EX46" s="189"/>
      <c r="EY46" s="189"/>
      <c r="EZ46" s="189"/>
      <c r="FA46" s="189"/>
      <c r="FB46" s="189"/>
      <c r="FC46" s="189"/>
      <c r="FD46" s="189"/>
      <c r="FE46" s="189"/>
      <c r="FF46" s="189"/>
      <c r="FG46" s="189"/>
      <c r="FH46" s="189"/>
      <c r="FI46" s="189"/>
      <c r="FJ46" s="189"/>
      <c r="FK46" s="189"/>
      <c r="FL46" s="189"/>
      <c r="FM46" s="189"/>
      <c r="FN46" s="189"/>
      <c r="FO46" s="189"/>
      <c r="FP46" s="189"/>
      <c r="FQ46" s="189"/>
      <c r="FR46" s="189"/>
      <c r="FS46" s="189"/>
      <c r="FT46" s="189"/>
      <c r="FU46" s="189"/>
      <c r="FV46" s="189"/>
      <c r="FW46" s="189"/>
      <c r="FX46" s="189"/>
      <c r="FY46" s="189"/>
      <c r="FZ46" s="189"/>
      <c r="GA46" s="189"/>
      <c r="GB46" s="189"/>
      <c r="GC46" s="189"/>
      <c r="GD46" s="189"/>
      <c r="GE46" s="189"/>
      <c r="GF46" s="189"/>
      <c r="GG46" s="189"/>
      <c r="GH46" s="189"/>
      <c r="GI46" s="189"/>
      <c r="GJ46" s="189"/>
      <c r="GK46" s="189"/>
      <c r="GL46" s="189"/>
      <c r="GM46" s="189"/>
      <c r="GN46" s="189"/>
      <c r="GO46" s="189"/>
      <c r="GP46" s="189"/>
      <c r="GQ46" s="189"/>
      <c r="GR46" s="189"/>
      <c r="GS46" s="189"/>
      <c r="GT46" s="189"/>
      <c r="GU46" s="189"/>
      <c r="GV46" s="189"/>
      <c r="GW46" s="189"/>
      <c r="GX46" s="189"/>
      <c r="GY46" s="189"/>
      <c r="GZ46" s="189"/>
      <c r="HA46" s="189"/>
      <c r="HB46" s="189"/>
      <c r="HC46" s="189"/>
      <c r="HD46" s="189"/>
      <c r="HE46" s="189"/>
      <c r="HF46" s="189"/>
      <c r="HG46" s="189"/>
      <c r="HH46" s="189"/>
      <c r="HI46" s="189"/>
      <c r="HJ46" s="189"/>
      <c r="HK46" s="189"/>
      <c r="HL46" s="189"/>
      <c r="HM46" s="189"/>
      <c r="HN46" s="189"/>
      <c r="HO46" s="189"/>
      <c r="HP46" s="189"/>
      <c r="HQ46" s="189"/>
      <c r="HR46" s="189"/>
      <c r="HS46" s="189"/>
      <c r="HT46" s="189"/>
      <c r="HU46" s="189"/>
      <c r="HV46" s="189"/>
      <c r="HW46" s="189"/>
      <c r="HX46" s="189"/>
      <c r="HY46" s="189"/>
      <c r="HZ46" s="189"/>
      <c r="IA46" s="189"/>
      <c r="IB46" s="189"/>
      <c r="IC46" s="189"/>
      <c r="ID46" s="189"/>
      <c r="IE46" s="189"/>
      <c r="IF46" s="189"/>
      <c r="IG46" s="189"/>
      <c r="IH46" s="189"/>
      <c r="II46" s="189"/>
      <c r="IJ46" s="189"/>
      <c r="IK46" s="189"/>
      <c r="IL46" s="189"/>
      <c r="IM46" s="189"/>
      <c r="IN46" s="189"/>
      <c r="IO46" s="189"/>
      <c r="IP46" s="189"/>
      <c r="IQ46" s="189"/>
      <c r="IR46" s="189"/>
      <c r="IS46" s="189"/>
      <c r="IT46" s="189"/>
      <c r="IU46" s="189" t="s">
        <v>724</v>
      </c>
      <c r="IV46" s="189"/>
    </row>
    <row r="47" ht="12.75" customHeight="1">
      <c r="A47" s="189"/>
      <c r="B47" s="189" t="s">
        <v>938</v>
      </c>
      <c r="F47" s="287" t="str">
        <f>IF(BC18&gt;0,"Yes","No")</f>
        <v>No</v>
      </c>
      <c r="G47" s="25"/>
      <c r="H47" s="25"/>
      <c r="I47" s="189"/>
      <c r="J47" s="189" t="s">
        <v>568</v>
      </c>
      <c r="K47" s="189"/>
      <c r="L47" s="408" t="str">
        <f>IF('Task 1'!C25="Input Name","Task 1",'Task 1'!C25)</f>
        <v>Task 1</v>
      </c>
      <c r="M47" s="25"/>
      <c r="N47" s="25"/>
      <c r="O47" s="25"/>
      <c r="P47" s="25"/>
      <c r="Q47" s="25"/>
      <c r="R47" s="224" t="s">
        <v>939</v>
      </c>
      <c r="V47" s="287">
        <f>BC18</f>
        <v>0</v>
      </c>
      <c r="W47" s="25"/>
      <c r="X47" s="25"/>
      <c r="Y47" s="189" t="s">
        <v>940</v>
      </c>
      <c r="Z47" s="189"/>
      <c r="AA47" s="204"/>
      <c r="AB47" s="189"/>
      <c r="AC47" s="189"/>
      <c r="AD47" s="189"/>
      <c r="AE47" s="189"/>
      <c r="AF47" s="233" t="s">
        <v>672</v>
      </c>
      <c r="AG47" s="205" t="str">
        <f>November!F20</f>
        <v>No</v>
      </c>
      <c r="AH47" s="205" t="str">
        <f>November!H20</f>
        <v>Yes</v>
      </c>
      <c r="AI47" s="205" t="str">
        <f>November!I20</f>
        <v>No</v>
      </c>
      <c r="AJ47" s="205" t="str">
        <f>November!K20</f>
        <v>No</v>
      </c>
      <c r="AK47" s="205" t="str">
        <f>November!M20</f>
        <v>Yes</v>
      </c>
      <c r="AL47" s="233" t="s">
        <v>672</v>
      </c>
      <c r="AM47" s="205" t="str">
        <f>November!F21</f>
        <v>No</v>
      </c>
      <c r="AN47" s="205" t="str">
        <f>November!H21</f>
        <v>No</v>
      </c>
      <c r="AO47" s="205" t="str">
        <f>November!I21</f>
        <v>No</v>
      </c>
      <c r="AP47" s="205" t="str">
        <f>November!K21</f>
        <v>No</v>
      </c>
      <c r="AQ47" s="205" t="str">
        <f>November!M21</f>
        <v>No</v>
      </c>
      <c r="AR47" s="233" t="s">
        <v>672</v>
      </c>
      <c r="AS47" s="205" t="str">
        <f>November!F23</f>
        <v>No</v>
      </c>
      <c r="AT47" s="205" t="str">
        <f>November!H23</f>
        <v>No</v>
      </c>
      <c r="AU47" s="205" t="str">
        <f>November!I23</f>
        <v>No</v>
      </c>
      <c r="AV47" s="205" t="str">
        <f>November!K23</f>
        <v>No</v>
      </c>
      <c r="AW47" s="205" t="str">
        <f>November!M23</f>
        <v>No</v>
      </c>
      <c r="AX47" s="233" t="s">
        <v>672</v>
      </c>
      <c r="AY47" s="205" t="str">
        <f>November!F24</f>
        <v>No</v>
      </c>
      <c r="AZ47" s="205" t="str">
        <f>November!H24</f>
        <v>No</v>
      </c>
      <c r="BA47" s="205" t="str">
        <f>November!I24</f>
        <v>No</v>
      </c>
      <c r="BB47" s="205" t="str">
        <f>November!K24</f>
        <v>No</v>
      </c>
      <c r="BC47" s="205" t="str">
        <f>November!M24</f>
        <v>No</v>
      </c>
      <c r="BD47" s="205"/>
      <c r="BE47" s="205" t="str">
        <f>IF(October!W35="Yes","Yes",IF(W34="Yes","Yes","No"))</f>
        <v>No</v>
      </c>
      <c r="BF47" s="205"/>
      <c r="BG47" s="205"/>
      <c r="BH47" s="205"/>
      <c r="BI47" s="205"/>
      <c r="BJ47" s="205"/>
      <c r="BK47" s="205"/>
      <c r="BL47" s="205"/>
      <c r="BM47" s="205"/>
      <c r="BN47" s="205"/>
      <c r="BO47" s="205"/>
      <c r="BP47" s="205"/>
      <c r="BQ47" s="205"/>
      <c r="BR47" s="205"/>
      <c r="BS47" s="205"/>
      <c r="BT47" s="204"/>
      <c r="BU47" s="204"/>
      <c r="BV47" s="204"/>
      <c r="BW47" s="204"/>
      <c r="BX47" s="204"/>
      <c r="BY47" s="204"/>
      <c r="BZ47" s="204"/>
      <c r="CA47" s="204"/>
      <c r="CB47" s="204"/>
      <c r="CC47" s="204"/>
      <c r="CD47" s="204"/>
      <c r="CE47" s="204"/>
      <c r="CF47" s="189"/>
      <c r="CG47" s="204"/>
      <c r="CH47" s="204"/>
      <c r="CI47" s="204"/>
      <c r="CJ47" s="204"/>
      <c r="CK47" s="204"/>
      <c r="CL47" s="204"/>
      <c r="CM47" s="204"/>
      <c r="CN47" s="204"/>
      <c r="CO47" s="204"/>
      <c r="CP47" s="204"/>
      <c r="CQ47" s="204"/>
      <c r="CR47" s="189"/>
      <c r="CS47" s="189"/>
      <c r="CT47" s="189"/>
      <c r="CU47" s="189"/>
      <c r="CV47" s="189"/>
      <c r="CW47" s="189"/>
      <c r="CX47" s="189"/>
      <c r="CY47" s="189"/>
      <c r="CZ47" s="189"/>
      <c r="DA47" s="189"/>
      <c r="DB47" s="189"/>
      <c r="DC47" s="189"/>
      <c r="DD47" s="189"/>
      <c r="DE47" s="189"/>
      <c r="DF47" s="189"/>
      <c r="DG47" s="189"/>
      <c r="DH47" s="189"/>
      <c r="DI47" s="189"/>
      <c r="DJ47" s="189"/>
      <c r="DK47" s="189"/>
      <c r="DL47" s="189"/>
      <c r="DM47" s="189"/>
      <c r="DN47" s="189"/>
      <c r="DO47" s="189"/>
      <c r="DP47" s="189"/>
      <c r="DQ47" s="189"/>
      <c r="DR47" s="189"/>
      <c r="DS47" s="189"/>
      <c r="DT47" s="189"/>
      <c r="DU47" s="189"/>
      <c r="DV47" s="189"/>
      <c r="DW47" s="189"/>
      <c r="DX47" s="189"/>
      <c r="DY47" s="189"/>
      <c r="DZ47" s="189"/>
      <c r="EA47" s="189"/>
      <c r="EB47" s="189"/>
      <c r="EC47" s="189"/>
      <c r="ED47" s="189"/>
      <c r="EE47" s="189"/>
      <c r="EF47" s="189"/>
      <c r="EG47" s="189"/>
      <c r="EH47" s="189"/>
      <c r="EI47" s="189"/>
      <c r="EJ47" s="189"/>
      <c r="EK47" s="189"/>
      <c r="EL47" s="189"/>
      <c r="EM47" s="189"/>
      <c r="EN47" s="189"/>
      <c r="EO47" s="189"/>
      <c r="EP47" s="189"/>
      <c r="EQ47" s="189"/>
      <c r="ER47" s="189"/>
      <c r="ES47" s="189"/>
      <c r="ET47" s="189"/>
      <c r="EU47" s="189"/>
      <c r="EV47" s="189"/>
      <c r="EW47" s="189"/>
      <c r="EX47" s="189"/>
      <c r="EY47" s="189"/>
      <c r="EZ47" s="189"/>
      <c r="FA47" s="189"/>
      <c r="FB47" s="189"/>
      <c r="FC47" s="189"/>
      <c r="FD47" s="189"/>
      <c r="FE47" s="189"/>
      <c r="FF47" s="189"/>
      <c r="FG47" s="189"/>
      <c r="FH47" s="189"/>
      <c r="FI47" s="189"/>
      <c r="FJ47" s="189"/>
      <c r="FK47" s="189"/>
      <c r="FL47" s="189"/>
      <c r="FM47" s="189"/>
      <c r="FN47" s="189"/>
      <c r="FO47" s="189"/>
      <c r="FP47" s="189"/>
      <c r="FQ47" s="189"/>
      <c r="FR47" s="189"/>
      <c r="FS47" s="189"/>
      <c r="FT47" s="189"/>
      <c r="FU47" s="189"/>
      <c r="FV47" s="189"/>
      <c r="FW47" s="189"/>
      <c r="FX47" s="189"/>
      <c r="FY47" s="189"/>
      <c r="FZ47" s="189"/>
      <c r="GA47" s="189"/>
      <c r="GB47" s="189"/>
      <c r="GC47" s="189"/>
      <c r="GD47" s="189"/>
      <c r="GE47" s="189"/>
      <c r="GF47" s="189"/>
      <c r="GG47" s="189"/>
      <c r="GH47" s="189"/>
      <c r="GI47" s="189"/>
      <c r="GJ47" s="189"/>
      <c r="GK47" s="189"/>
      <c r="GL47" s="189"/>
      <c r="GM47" s="189"/>
      <c r="GN47" s="189"/>
      <c r="GO47" s="189"/>
      <c r="GP47" s="189"/>
      <c r="GQ47" s="189"/>
      <c r="GR47" s="189"/>
      <c r="GS47" s="189"/>
      <c r="GT47" s="189"/>
      <c r="GU47" s="189"/>
      <c r="GV47" s="189"/>
      <c r="GW47" s="189"/>
      <c r="GX47" s="189"/>
      <c r="GY47" s="189"/>
      <c r="GZ47" s="189"/>
      <c r="HA47" s="189"/>
      <c r="HB47" s="189"/>
      <c r="HC47" s="189"/>
      <c r="HD47" s="189"/>
      <c r="HE47" s="189"/>
      <c r="HF47" s="189"/>
      <c r="HG47" s="189"/>
      <c r="HH47" s="189"/>
      <c r="HI47" s="189"/>
      <c r="HJ47" s="189"/>
      <c r="HK47" s="189"/>
      <c r="HL47" s="189"/>
      <c r="HM47" s="189"/>
      <c r="HN47" s="189"/>
      <c r="HO47" s="189"/>
      <c r="HP47" s="189"/>
      <c r="HQ47" s="189"/>
      <c r="HR47" s="189"/>
      <c r="HS47" s="189"/>
      <c r="HT47" s="189"/>
      <c r="HU47" s="189"/>
      <c r="HV47" s="189"/>
      <c r="HW47" s="189"/>
      <c r="HX47" s="189"/>
      <c r="HY47" s="189"/>
      <c r="HZ47" s="189"/>
      <c r="IA47" s="189"/>
      <c r="IB47" s="189"/>
      <c r="IC47" s="189"/>
      <c r="ID47" s="189"/>
      <c r="IE47" s="189"/>
      <c r="IF47" s="189"/>
      <c r="IG47" s="189"/>
      <c r="IH47" s="189"/>
      <c r="II47" s="189"/>
      <c r="IJ47" s="189"/>
      <c r="IK47" s="189"/>
      <c r="IL47" s="189"/>
      <c r="IM47" s="189"/>
      <c r="IN47" s="189"/>
      <c r="IO47" s="189"/>
      <c r="IP47" s="189"/>
      <c r="IQ47" s="189"/>
      <c r="IR47" s="189"/>
      <c r="IS47" s="189"/>
      <c r="IT47" s="189"/>
      <c r="IU47" s="222" t="s">
        <v>839</v>
      </c>
      <c r="IV47" s="189"/>
    </row>
    <row r="48" ht="12.75" customHeight="1">
      <c r="A48" s="189"/>
      <c r="B48" s="189" t="s">
        <v>941</v>
      </c>
      <c r="J48" s="287" t="str">
        <f>IF(AL18&gt;0,"Yes","No")</f>
        <v>Yes</v>
      </c>
      <c r="K48" s="25"/>
      <c r="L48" s="25"/>
      <c r="M48" s="409" t="s">
        <v>942</v>
      </c>
      <c r="N48" s="8"/>
      <c r="O48" s="8"/>
      <c r="P48" s="8"/>
      <c r="Q48" s="8"/>
      <c r="R48" s="8"/>
      <c r="S48" s="8"/>
      <c r="T48" s="8"/>
      <c r="U48" s="10"/>
      <c r="V48" s="385">
        <f>AI94</f>
        <v>5</v>
      </c>
      <c r="W48" s="273"/>
      <c r="X48" s="274"/>
      <c r="Y48" s="386" t="s">
        <v>940</v>
      </c>
      <c r="Z48" s="189"/>
      <c r="AA48" s="204"/>
      <c r="AB48" s="189"/>
      <c r="AC48" s="189"/>
      <c r="AD48" s="189"/>
      <c r="AE48" s="189"/>
      <c r="AF48" s="233" t="s">
        <v>674</v>
      </c>
      <c r="AG48" s="205" t="str">
        <f>December!F20</f>
        <v>Yes</v>
      </c>
      <c r="AH48" s="205" t="str">
        <f>December!H20</f>
        <v>Yes</v>
      </c>
      <c r="AI48" s="205" t="str">
        <f>December!I20</f>
        <v>No</v>
      </c>
      <c r="AJ48" s="205" t="str">
        <f>December!K20</f>
        <v>No</v>
      </c>
      <c r="AK48" s="205" t="str">
        <f>December!M20</f>
        <v>No</v>
      </c>
      <c r="AL48" s="233" t="s">
        <v>674</v>
      </c>
      <c r="AM48" s="205" t="str">
        <f>December!F21</f>
        <v>No</v>
      </c>
      <c r="AN48" s="205" t="str">
        <f>December!H21</f>
        <v>No</v>
      </c>
      <c r="AO48" s="205" t="str">
        <f>December!I21</f>
        <v>No</v>
      </c>
      <c r="AP48" s="205" t="str">
        <f>December!K21</f>
        <v>No</v>
      </c>
      <c r="AQ48" s="205" t="str">
        <f>December!M21</f>
        <v>No</v>
      </c>
      <c r="AR48" s="233" t="s">
        <v>674</v>
      </c>
      <c r="AS48" s="205" t="str">
        <f>December!F23</f>
        <v>No</v>
      </c>
      <c r="AT48" s="205" t="str">
        <f>December!H23</f>
        <v>No</v>
      </c>
      <c r="AU48" s="205" t="str">
        <f>December!I23</f>
        <v>No</v>
      </c>
      <c r="AV48" s="205" t="str">
        <f>December!K23</f>
        <v>No</v>
      </c>
      <c r="AW48" s="205" t="str">
        <f>December!M23</f>
        <v>No</v>
      </c>
      <c r="AX48" s="233" t="s">
        <v>674</v>
      </c>
      <c r="AY48" s="205" t="str">
        <f>December!F24</f>
        <v>No</v>
      </c>
      <c r="AZ48" s="205" t="str">
        <f>December!H24</f>
        <v>No</v>
      </c>
      <c r="BA48" s="205" t="str">
        <f>December!I24</f>
        <v>No</v>
      </c>
      <c r="BB48" s="205" t="str">
        <f>December!K24</f>
        <v>No</v>
      </c>
      <c r="BC48" s="205" t="str">
        <f>December!M24</f>
        <v>No</v>
      </c>
      <c r="BD48" s="205"/>
      <c r="BE48" s="205" t="str">
        <f>IF(November!W35="Yes","Yes",IF(W34="Yes","Yes","No"))</f>
        <v>No</v>
      </c>
      <c r="BF48" s="205"/>
      <c r="BG48" s="205"/>
      <c r="BH48" s="205"/>
      <c r="BI48" s="205"/>
      <c r="BJ48" s="205"/>
      <c r="BK48" s="205"/>
      <c r="BL48" s="205"/>
      <c r="BM48" s="205"/>
      <c r="BN48" s="205"/>
      <c r="BO48" s="205"/>
      <c r="BP48" s="205"/>
      <c r="BQ48" s="205"/>
      <c r="BR48" s="205"/>
      <c r="BS48" s="205"/>
      <c r="BT48" s="204"/>
      <c r="BU48" s="204"/>
      <c r="BV48" s="204"/>
      <c r="BW48" s="204"/>
      <c r="BX48" s="204"/>
      <c r="BY48" s="204"/>
      <c r="BZ48" s="204"/>
      <c r="CA48" s="204"/>
      <c r="CB48" s="204"/>
      <c r="CC48" s="204"/>
      <c r="CD48" s="204"/>
      <c r="CE48" s="204"/>
      <c r="CF48" s="189"/>
      <c r="CG48" s="204"/>
      <c r="CH48" s="204"/>
      <c r="CI48" s="204"/>
      <c r="CJ48" s="204"/>
      <c r="CK48" s="204"/>
      <c r="CL48" s="204"/>
      <c r="CM48" s="204"/>
      <c r="CN48" s="204"/>
      <c r="CO48" s="204"/>
      <c r="CP48" s="204"/>
      <c r="CQ48" s="204"/>
      <c r="CR48" s="189"/>
      <c r="CS48" s="189"/>
      <c r="CT48" s="189"/>
      <c r="CU48" s="189"/>
      <c r="CV48" s="189"/>
      <c r="CW48" s="189"/>
      <c r="CX48" s="189"/>
      <c r="CY48" s="189"/>
      <c r="CZ48" s="189"/>
      <c r="DA48" s="189"/>
      <c r="DB48" s="189"/>
      <c r="DC48" s="189"/>
      <c r="DD48" s="189"/>
      <c r="DE48" s="189"/>
      <c r="DF48" s="189"/>
      <c r="DG48" s="189"/>
      <c r="DH48" s="189"/>
      <c r="DI48" s="189"/>
      <c r="DJ48" s="189"/>
      <c r="DK48" s="189"/>
      <c r="DL48" s="189"/>
      <c r="DM48" s="189"/>
      <c r="DN48" s="189"/>
      <c r="DO48" s="189"/>
      <c r="DP48" s="189"/>
      <c r="DQ48" s="189"/>
      <c r="DR48" s="189"/>
      <c r="DS48" s="189"/>
      <c r="DT48" s="189"/>
      <c r="DU48" s="189"/>
      <c r="DV48" s="189"/>
      <c r="DW48" s="189"/>
      <c r="DX48" s="189"/>
      <c r="DY48" s="189"/>
      <c r="DZ48" s="189"/>
      <c r="EA48" s="189"/>
      <c r="EB48" s="189"/>
      <c r="EC48" s="189"/>
      <c r="ED48" s="189"/>
      <c r="EE48" s="189"/>
      <c r="EF48" s="189"/>
      <c r="EG48" s="189"/>
      <c r="EH48" s="189"/>
      <c r="EI48" s="189"/>
      <c r="EJ48" s="189"/>
      <c r="EK48" s="189"/>
      <c r="EL48" s="189"/>
      <c r="EM48" s="189"/>
      <c r="EN48" s="189"/>
      <c r="EO48" s="189"/>
      <c r="EP48" s="189"/>
      <c r="EQ48" s="189"/>
      <c r="ER48" s="189"/>
      <c r="ES48" s="189"/>
      <c r="ET48" s="189"/>
      <c r="EU48" s="189"/>
      <c r="EV48" s="189"/>
      <c r="EW48" s="189"/>
      <c r="EX48" s="189"/>
      <c r="EY48" s="189"/>
      <c r="EZ48" s="189"/>
      <c r="FA48" s="189"/>
      <c r="FB48" s="189"/>
      <c r="FC48" s="189"/>
      <c r="FD48" s="189"/>
      <c r="FE48" s="189"/>
      <c r="FF48" s="189"/>
      <c r="FG48" s="189"/>
      <c r="FH48" s="189"/>
      <c r="FI48" s="189"/>
      <c r="FJ48" s="189"/>
      <c r="FK48" s="189"/>
      <c r="FL48" s="189"/>
      <c r="FM48" s="189"/>
      <c r="FN48" s="189"/>
      <c r="FO48" s="189"/>
      <c r="FP48" s="189"/>
      <c r="FQ48" s="189"/>
      <c r="FR48" s="189"/>
      <c r="FS48" s="189"/>
      <c r="FT48" s="189"/>
      <c r="FU48" s="189"/>
      <c r="FV48" s="189"/>
      <c r="FW48" s="189"/>
      <c r="FX48" s="189"/>
      <c r="FY48" s="189"/>
      <c r="FZ48" s="189"/>
      <c r="GA48" s="189"/>
      <c r="GB48" s="189"/>
      <c r="GC48" s="189"/>
      <c r="GD48" s="189"/>
      <c r="GE48" s="189"/>
      <c r="GF48" s="189"/>
      <c r="GG48" s="189"/>
      <c r="GH48" s="189"/>
      <c r="GI48" s="189"/>
      <c r="GJ48" s="189"/>
      <c r="GK48" s="189"/>
      <c r="GL48" s="189"/>
      <c r="GM48" s="189"/>
      <c r="GN48" s="189"/>
      <c r="GO48" s="189"/>
      <c r="GP48" s="189"/>
      <c r="GQ48" s="189"/>
      <c r="GR48" s="189"/>
      <c r="GS48" s="189"/>
      <c r="GT48" s="189"/>
      <c r="GU48" s="189"/>
      <c r="GV48" s="189"/>
      <c r="GW48" s="189"/>
      <c r="GX48" s="189"/>
      <c r="GY48" s="189"/>
      <c r="GZ48" s="189"/>
      <c r="HA48" s="189"/>
      <c r="HB48" s="189"/>
      <c r="HC48" s="189"/>
      <c r="HD48" s="189"/>
      <c r="HE48" s="189"/>
      <c r="HF48" s="189"/>
      <c r="HG48" s="189"/>
      <c r="HH48" s="189"/>
      <c r="HI48" s="189"/>
      <c r="HJ48" s="189"/>
      <c r="HK48" s="189"/>
      <c r="HL48" s="189"/>
      <c r="HM48" s="189"/>
      <c r="HN48" s="189"/>
      <c r="HO48" s="189"/>
      <c r="HP48" s="189"/>
      <c r="HQ48" s="189"/>
      <c r="HR48" s="189"/>
      <c r="HS48" s="189"/>
      <c r="HT48" s="189"/>
      <c r="HU48" s="189"/>
      <c r="HV48" s="189"/>
      <c r="HW48" s="189"/>
      <c r="HX48" s="189"/>
      <c r="HY48" s="189"/>
      <c r="HZ48" s="189"/>
      <c r="IA48" s="189"/>
      <c r="IB48" s="189"/>
      <c r="IC48" s="189"/>
      <c r="ID48" s="189"/>
      <c r="IE48" s="189"/>
      <c r="IF48" s="189"/>
      <c r="IG48" s="189"/>
      <c r="IH48" s="189"/>
      <c r="II48" s="189"/>
      <c r="IJ48" s="189"/>
      <c r="IK48" s="189"/>
      <c r="IL48" s="189"/>
      <c r="IM48" s="189"/>
      <c r="IN48" s="189"/>
      <c r="IO48" s="189"/>
      <c r="IP48" s="189"/>
      <c r="IQ48" s="189"/>
      <c r="IR48" s="189"/>
      <c r="IS48" s="189"/>
      <c r="IT48" s="189"/>
      <c r="IU48" s="189" t="s">
        <v>841</v>
      </c>
      <c r="IV48" s="189"/>
    </row>
    <row r="49" ht="12.75" customHeight="1">
      <c r="A49" s="189"/>
      <c r="B49" s="189" t="s">
        <v>88</v>
      </c>
      <c r="F49" s="410" t="str">
        <f>IF('Task 1'!B15="","",IF('Task 1'!B15="Input","",'Task 1'!B15))</f>
        <v>https://secakeyclub.wix.com/club</v>
      </c>
      <c r="G49" s="25"/>
      <c r="H49" s="25"/>
      <c r="I49" s="25"/>
      <c r="J49" s="25"/>
      <c r="K49" s="25"/>
      <c r="L49" s="25"/>
      <c r="M49" s="25"/>
      <c r="N49" s="25"/>
      <c r="O49" s="25"/>
      <c r="P49" s="224" t="s">
        <v>943</v>
      </c>
      <c r="S49" s="408" t="str">
        <f>IF('Task 1'!C26="Input Name","",'Task 1'!C26)</f>
        <v>Mikaela Damouney</v>
      </c>
      <c r="T49" s="25"/>
      <c r="U49" s="25"/>
      <c r="V49" s="25"/>
      <c r="W49" s="25"/>
      <c r="X49" s="25"/>
      <c r="Y49" s="189" t="s">
        <v>944</v>
      </c>
      <c r="Z49" s="189"/>
      <c r="AA49" s="204"/>
      <c r="AB49" s="189"/>
      <c r="AC49" s="189"/>
      <c r="AD49" s="189"/>
      <c r="AE49" s="189"/>
      <c r="AF49" s="233" t="s">
        <v>677</v>
      </c>
      <c r="AG49" s="205" t="str">
        <f>January!F20</f>
        <v>No</v>
      </c>
      <c r="AH49" s="205" t="str">
        <f>January!H20</f>
        <v>No</v>
      </c>
      <c r="AI49" s="205" t="str">
        <f>January!I20</f>
        <v>Yes</v>
      </c>
      <c r="AJ49" s="205" t="str">
        <f>January!K20</f>
        <v>No</v>
      </c>
      <c r="AK49" s="205" t="str">
        <f>January!M20</f>
        <v>Yes</v>
      </c>
      <c r="AL49" s="233" t="s">
        <v>677</v>
      </c>
      <c r="AM49" s="205" t="str">
        <f>January!F21</f>
        <v>No</v>
      </c>
      <c r="AN49" s="205" t="str">
        <f>January!H21</f>
        <v>No</v>
      </c>
      <c r="AO49" s="205" t="str">
        <f>January!I21</f>
        <v>No</v>
      </c>
      <c r="AP49" s="205" t="str">
        <f>January!K21</f>
        <v>No</v>
      </c>
      <c r="AQ49" s="205" t="str">
        <f>January!M21</f>
        <v>No</v>
      </c>
      <c r="AR49" s="233" t="s">
        <v>677</v>
      </c>
      <c r="AS49" s="205" t="str">
        <f>January!F23</f>
        <v>No</v>
      </c>
      <c r="AT49" s="205" t="str">
        <f>January!H23</f>
        <v>No</v>
      </c>
      <c r="AU49" s="205" t="str">
        <f>January!I23</f>
        <v>No</v>
      </c>
      <c r="AV49" s="205" t="str">
        <f>January!K23</f>
        <v>No</v>
      </c>
      <c r="AW49" s="205" t="str">
        <f>January!M23</f>
        <v>No</v>
      </c>
      <c r="AX49" s="233" t="s">
        <v>677</v>
      </c>
      <c r="AY49" s="205" t="str">
        <f>January!F24</f>
        <v>No</v>
      </c>
      <c r="AZ49" s="205" t="str">
        <f>January!H24</f>
        <v>No</v>
      </c>
      <c r="BA49" s="205" t="str">
        <f>January!I24</f>
        <v>No</v>
      </c>
      <c r="BB49" s="205" t="str">
        <f>January!K24</f>
        <v>No</v>
      </c>
      <c r="BC49" s="205" t="str">
        <f>January!M24</f>
        <v>No</v>
      </c>
      <c r="BD49" s="205"/>
      <c r="BE49" s="205" t="str">
        <f>IF(December!W35="Yes","Yes",IF(W34="Yes","Yes","No"))</f>
        <v>No</v>
      </c>
      <c r="BF49" s="205"/>
      <c r="BG49" s="205"/>
      <c r="BH49" s="205"/>
      <c r="BI49" s="205"/>
      <c r="BJ49" s="205"/>
      <c r="BK49" s="205"/>
      <c r="BL49" s="205"/>
      <c r="BM49" s="205"/>
      <c r="BN49" s="205"/>
      <c r="BO49" s="205"/>
      <c r="BP49" s="205"/>
      <c r="BQ49" s="205"/>
      <c r="BR49" s="205"/>
      <c r="BS49" s="205"/>
      <c r="BT49" s="204"/>
      <c r="BU49" s="204"/>
      <c r="BV49" s="204"/>
      <c r="BW49" s="204"/>
      <c r="BX49" s="204"/>
      <c r="BY49" s="204"/>
      <c r="BZ49" s="204"/>
      <c r="CA49" s="204"/>
      <c r="CB49" s="204"/>
      <c r="CC49" s="204"/>
      <c r="CD49" s="204"/>
      <c r="CE49" s="204"/>
      <c r="CF49" s="189"/>
      <c r="CG49" s="204"/>
      <c r="CH49" s="204"/>
      <c r="CI49" s="204"/>
      <c r="CJ49" s="204"/>
      <c r="CK49" s="204"/>
      <c r="CL49" s="204"/>
      <c r="CM49" s="204"/>
      <c r="CN49" s="204"/>
      <c r="CO49" s="204"/>
      <c r="CP49" s="204"/>
      <c r="CQ49" s="204"/>
      <c r="CR49" s="189"/>
      <c r="CS49" s="189"/>
      <c r="CT49" s="189"/>
      <c r="CU49" s="189"/>
      <c r="CV49" s="189"/>
      <c r="CW49" s="189"/>
      <c r="CX49" s="189"/>
      <c r="CY49" s="189"/>
      <c r="CZ49" s="189"/>
      <c r="DA49" s="189"/>
      <c r="DB49" s="189"/>
      <c r="DC49" s="189"/>
      <c r="DD49" s="189"/>
      <c r="DE49" s="189"/>
      <c r="DF49" s="189"/>
      <c r="DG49" s="189"/>
      <c r="DH49" s="189"/>
      <c r="DI49" s="189"/>
      <c r="DJ49" s="189"/>
      <c r="DK49" s="189"/>
      <c r="DL49" s="189"/>
      <c r="DM49" s="189"/>
      <c r="DN49" s="189"/>
      <c r="DO49" s="189"/>
      <c r="DP49" s="189"/>
      <c r="DQ49" s="189"/>
      <c r="DR49" s="189"/>
      <c r="DS49" s="189"/>
      <c r="DT49" s="189"/>
      <c r="DU49" s="189"/>
      <c r="DV49" s="189"/>
      <c r="DW49" s="189"/>
      <c r="DX49" s="189"/>
      <c r="DY49" s="189"/>
      <c r="DZ49" s="189"/>
      <c r="EA49" s="189"/>
      <c r="EB49" s="189"/>
      <c r="EC49" s="189"/>
      <c r="ED49" s="189"/>
      <c r="EE49" s="189"/>
      <c r="EF49" s="189"/>
      <c r="EG49" s="189"/>
      <c r="EH49" s="189"/>
      <c r="EI49" s="189"/>
      <c r="EJ49" s="189"/>
      <c r="EK49" s="189"/>
      <c r="EL49" s="189"/>
      <c r="EM49" s="189"/>
      <c r="EN49" s="189"/>
      <c r="EO49" s="189"/>
      <c r="EP49" s="189"/>
      <c r="EQ49" s="189"/>
      <c r="ER49" s="189"/>
      <c r="ES49" s="189"/>
      <c r="ET49" s="189"/>
      <c r="EU49" s="189"/>
      <c r="EV49" s="189"/>
      <c r="EW49" s="189"/>
      <c r="EX49" s="189"/>
      <c r="EY49" s="189"/>
      <c r="EZ49" s="189"/>
      <c r="FA49" s="189"/>
      <c r="FB49" s="189"/>
      <c r="FC49" s="189"/>
      <c r="FD49" s="189"/>
      <c r="FE49" s="189"/>
      <c r="FF49" s="189"/>
      <c r="FG49" s="189"/>
      <c r="FH49" s="189"/>
      <c r="FI49" s="189"/>
      <c r="FJ49" s="189"/>
      <c r="FK49" s="189"/>
      <c r="FL49" s="189"/>
      <c r="FM49" s="189"/>
      <c r="FN49" s="189"/>
      <c r="FO49" s="189"/>
      <c r="FP49" s="189"/>
      <c r="FQ49" s="189"/>
      <c r="FR49" s="189"/>
      <c r="FS49" s="189"/>
      <c r="FT49" s="189"/>
      <c r="FU49" s="189"/>
      <c r="FV49" s="189"/>
      <c r="FW49" s="189"/>
      <c r="FX49" s="189"/>
      <c r="FY49" s="189"/>
      <c r="FZ49" s="189"/>
      <c r="GA49" s="189"/>
      <c r="GB49" s="189"/>
      <c r="GC49" s="189"/>
      <c r="GD49" s="189"/>
      <c r="GE49" s="189"/>
      <c r="GF49" s="189"/>
      <c r="GG49" s="189"/>
      <c r="GH49" s="189"/>
      <c r="GI49" s="189"/>
      <c r="GJ49" s="189"/>
      <c r="GK49" s="189"/>
      <c r="GL49" s="189"/>
      <c r="GM49" s="189"/>
      <c r="GN49" s="189"/>
      <c r="GO49" s="189"/>
      <c r="GP49" s="189"/>
      <c r="GQ49" s="189"/>
      <c r="GR49" s="189"/>
      <c r="GS49" s="189"/>
      <c r="GT49" s="189"/>
      <c r="GU49" s="189"/>
      <c r="GV49" s="189"/>
      <c r="GW49" s="189"/>
      <c r="GX49" s="189"/>
      <c r="GY49" s="189"/>
      <c r="GZ49" s="189"/>
      <c r="HA49" s="189"/>
      <c r="HB49" s="189"/>
      <c r="HC49" s="189"/>
      <c r="HD49" s="189"/>
      <c r="HE49" s="189"/>
      <c r="HF49" s="189"/>
      <c r="HG49" s="189"/>
      <c r="HH49" s="189"/>
      <c r="HI49" s="189"/>
      <c r="HJ49" s="189"/>
      <c r="HK49" s="189"/>
      <c r="HL49" s="189"/>
      <c r="HM49" s="189"/>
      <c r="HN49" s="189"/>
      <c r="HO49" s="189"/>
      <c r="HP49" s="189"/>
      <c r="HQ49" s="189"/>
      <c r="HR49" s="189"/>
      <c r="HS49" s="189"/>
      <c r="HT49" s="189"/>
      <c r="HU49" s="189"/>
      <c r="HV49" s="189"/>
      <c r="HW49" s="189"/>
      <c r="HX49" s="189"/>
      <c r="HY49" s="189"/>
      <c r="HZ49" s="189"/>
      <c r="IA49" s="189"/>
      <c r="IB49" s="189"/>
      <c r="IC49" s="189"/>
      <c r="ID49" s="189"/>
      <c r="IE49" s="189"/>
      <c r="IF49" s="189"/>
      <c r="IG49" s="189"/>
      <c r="IH49" s="189"/>
      <c r="II49" s="189"/>
      <c r="IJ49" s="189"/>
      <c r="IK49" s="189"/>
      <c r="IL49" s="189"/>
      <c r="IM49" s="189"/>
      <c r="IN49" s="189"/>
      <c r="IO49" s="189"/>
      <c r="IP49" s="189"/>
      <c r="IQ49" s="189"/>
      <c r="IR49" s="189"/>
      <c r="IS49" s="189"/>
      <c r="IT49" s="189"/>
      <c r="IU49" s="189" t="s">
        <v>844</v>
      </c>
      <c r="IV49" s="189"/>
    </row>
    <row r="50" ht="3.0" customHeight="1">
      <c r="A50" s="189"/>
      <c r="B50" s="189"/>
      <c r="C50" s="189"/>
      <c r="D50" s="189"/>
      <c r="E50" s="189"/>
      <c r="F50" s="187"/>
      <c r="G50" s="189"/>
      <c r="H50" s="189"/>
      <c r="I50" s="189"/>
      <c r="J50" s="189"/>
      <c r="K50" s="189"/>
      <c r="L50" s="189"/>
      <c r="M50" s="189"/>
      <c r="N50" s="189"/>
      <c r="O50" s="189"/>
      <c r="P50" s="189"/>
      <c r="Q50" s="189"/>
      <c r="R50" s="189"/>
      <c r="S50" s="189"/>
      <c r="T50" s="189"/>
      <c r="U50" s="189"/>
      <c r="V50" s="189"/>
      <c r="W50" s="189"/>
      <c r="X50" s="189"/>
      <c r="Y50" s="189"/>
      <c r="Z50" s="189"/>
      <c r="AA50" s="204"/>
      <c r="AB50" s="189"/>
      <c r="AC50" s="189"/>
      <c r="AD50" s="189"/>
      <c r="AE50" s="189"/>
      <c r="AF50" s="233" t="s">
        <v>678</v>
      </c>
      <c r="AG50" s="205" t="str">
        <f>February!F20</f>
        <v>No</v>
      </c>
      <c r="AH50" s="205" t="str">
        <f>February!H20</f>
        <v>Yes</v>
      </c>
      <c r="AI50" s="205" t="str">
        <f>February!I20</f>
        <v>Yes</v>
      </c>
      <c r="AJ50" s="205" t="str">
        <f>February!K20</f>
        <v>Yes</v>
      </c>
      <c r="AK50" s="205" t="str">
        <f>February!M20</f>
        <v>No</v>
      </c>
      <c r="AL50" s="233" t="s">
        <v>678</v>
      </c>
      <c r="AM50" s="205" t="str">
        <f>February!F21</f>
        <v>No</v>
      </c>
      <c r="AN50" s="205" t="str">
        <f>February!H21</f>
        <v>No</v>
      </c>
      <c r="AO50" s="205" t="str">
        <f>February!I21</f>
        <v>No</v>
      </c>
      <c r="AP50" s="205" t="str">
        <f>February!K21</f>
        <v>No</v>
      </c>
      <c r="AQ50" s="205" t="str">
        <f>February!M21</f>
        <v>No</v>
      </c>
      <c r="AR50" s="233" t="s">
        <v>678</v>
      </c>
      <c r="AS50" s="205" t="str">
        <f>February!F23</f>
        <v>No</v>
      </c>
      <c r="AT50" s="205" t="str">
        <f>February!H23</f>
        <v>No</v>
      </c>
      <c r="AU50" s="205" t="str">
        <f>February!I23</f>
        <v>No</v>
      </c>
      <c r="AV50" s="205" t="str">
        <f>February!K23</f>
        <v>No</v>
      </c>
      <c r="AW50" s="205" t="str">
        <f>February!M23</f>
        <v>No</v>
      </c>
      <c r="AX50" s="233" t="s">
        <v>678</v>
      </c>
      <c r="AY50" s="205" t="str">
        <f>February!F24</f>
        <v>No</v>
      </c>
      <c r="AZ50" s="205" t="str">
        <f>February!H24</f>
        <v>KF</v>
      </c>
      <c r="BA50" s="205" t="str">
        <f>February!I24</f>
        <v>No</v>
      </c>
      <c r="BB50" s="205" t="str">
        <f>February!K24</f>
        <v>No</v>
      </c>
      <c r="BC50" s="205" t="str">
        <f>February!M24</f>
        <v>No</v>
      </c>
      <c r="BD50" s="205"/>
      <c r="BE50" s="205" t="str">
        <f>IF(January!W35="Yes","Yes",IF(W34="Yes","Yes","No"))</f>
        <v>No</v>
      </c>
      <c r="BF50" s="205"/>
      <c r="BG50" s="205"/>
      <c r="BH50" s="205"/>
      <c r="BI50" s="205"/>
      <c r="BJ50" s="205"/>
      <c r="BK50" s="205"/>
      <c r="BL50" s="205"/>
      <c r="BM50" s="205"/>
      <c r="BN50" s="205"/>
      <c r="BO50" s="205"/>
      <c r="BP50" s="205"/>
      <c r="BQ50" s="205"/>
      <c r="BR50" s="205"/>
      <c r="BS50" s="205"/>
      <c r="BT50" s="204"/>
      <c r="BU50" s="204"/>
      <c r="BV50" s="204"/>
      <c r="BW50" s="204"/>
      <c r="BX50" s="204"/>
      <c r="BY50" s="204"/>
      <c r="BZ50" s="204"/>
      <c r="CA50" s="204"/>
      <c r="CB50" s="204"/>
      <c r="CC50" s="204"/>
      <c r="CD50" s="204"/>
      <c r="CE50" s="204"/>
      <c r="CF50" s="189"/>
      <c r="CG50" s="204"/>
      <c r="CH50" s="204"/>
      <c r="CI50" s="204"/>
      <c r="CJ50" s="204"/>
      <c r="CK50" s="204"/>
      <c r="CL50" s="204"/>
      <c r="CM50" s="204"/>
      <c r="CN50" s="204"/>
      <c r="CO50" s="204"/>
      <c r="CP50" s="204"/>
      <c r="CQ50" s="204"/>
      <c r="CR50" s="189"/>
      <c r="CS50" s="189"/>
      <c r="CT50" s="189"/>
      <c r="CU50" s="189"/>
      <c r="CV50" s="189"/>
      <c r="CW50" s="189"/>
      <c r="CX50" s="189"/>
      <c r="CY50" s="189"/>
      <c r="CZ50" s="189"/>
      <c r="DA50" s="189"/>
      <c r="DB50" s="189"/>
      <c r="DC50" s="189"/>
      <c r="DD50" s="189"/>
      <c r="DE50" s="189"/>
      <c r="DF50" s="189"/>
      <c r="DG50" s="189"/>
      <c r="DH50" s="189"/>
      <c r="DI50" s="189"/>
      <c r="DJ50" s="189"/>
      <c r="DK50" s="189"/>
      <c r="DL50" s="189"/>
      <c r="DM50" s="189"/>
      <c r="DN50" s="189"/>
      <c r="DO50" s="189"/>
      <c r="DP50" s="189"/>
      <c r="DQ50" s="189"/>
      <c r="DR50" s="189"/>
      <c r="DS50" s="189"/>
      <c r="DT50" s="189"/>
      <c r="DU50" s="189"/>
      <c r="DV50" s="189"/>
      <c r="DW50" s="189"/>
      <c r="DX50" s="189"/>
      <c r="DY50" s="189"/>
      <c r="DZ50" s="189"/>
      <c r="EA50" s="189"/>
      <c r="EB50" s="189"/>
      <c r="EC50" s="189"/>
      <c r="ED50" s="189"/>
      <c r="EE50" s="189"/>
      <c r="EF50" s="189"/>
      <c r="EG50" s="189"/>
      <c r="EH50" s="189"/>
      <c r="EI50" s="189"/>
      <c r="EJ50" s="189"/>
      <c r="EK50" s="189"/>
      <c r="EL50" s="189"/>
      <c r="EM50" s="189"/>
      <c r="EN50" s="189"/>
      <c r="EO50" s="189"/>
      <c r="EP50" s="189"/>
      <c r="EQ50" s="189"/>
      <c r="ER50" s="189"/>
      <c r="ES50" s="189"/>
      <c r="ET50" s="189"/>
      <c r="EU50" s="189"/>
      <c r="EV50" s="189"/>
      <c r="EW50" s="189"/>
      <c r="EX50" s="189"/>
      <c r="EY50" s="189"/>
      <c r="EZ50" s="189"/>
      <c r="FA50" s="189"/>
      <c r="FB50" s="189"/>
      <c r="FC50" s="189"/>
      <c r="FD50" s="189"/>
      <c r="FE50" s="189"/>
      <c r="FF50" s="189"/>
      <c r="FG50" s="189"/>
      <c r="FH50" s="189"/>
      <c r="FI50" s="189"/>
      <c r="FJ50" s="189"/>
      <c r="FK50" s="189"/>
      <c r="FL50" s="189"/>
      <c r="FM50" s="189"/>
      <c r="FN50" s="189"/>
      <c r="FO50" s="189"/>
      <c r="FP50" s="189"/>
      <c r="FQ50" s="189"/>
      <c r="FR50" s="189"/>
      <c r="FS50" s="189"/>
      <c r="FT50" s="189"/>
      <c r="FU50" s="189"/>
      <c r="FV50" s="189"/>
      <c r="FW50" s="189"/>
      <c r="FX50" s="189"/>
      <c r="FY50" s="189"/>
      <c r="FZ50" s="189"/>
      <c r="GA50" s="189"/>
      <c r="GB50" s="189"/>
      <c r="GC50" s="189"/>
      <c r="GD50" s="189"/>
      <c r="GE50" s="189"/>
      <c r="GF50" s="189"/>
      <c r="GG50" s="189"/>
      <c r="GH50" s="189"/>
      <c r="GI50" s="189"/>
      <c r="GJ50" s="189"/>
      <c r="GK50" s="189"/>
      <c r="GL50" s="189"/>
      <c r="GM50" s="189"/>
      <c r="GN50" s="189"/>
      <c r="GO50" s="189"/>
      <c r="GP50" s="189"/>
      <c r="GQ50" s="189"/>
      <c r="GR50" s="189"/>
      <c r="GS50" s="189"/>
      <c r="GT50" s="189"/>
      <c r="GU50" s="189"/>
      <c r="GV50" s="189"/>
      <c r="GW50" s="189"/>
      <c r="GX50" s="189"/>
      <c r="GY50" s="189"/>
      <c r="GZ50" s="189"/>
      <c r="HA50" s="189"/>
      <c r="HB50" s="189"/>
      <c r="HC50" s="189"/>
      <c r="HD50" s="189"/>
      <c r="HE50" s="189"/>
      <c r="HF50" s="189"/>
      <c r="HG50" s="189"/>
      <c r="HH50" s="189"/>
      <c r="HI50" s="189"/>
      <c r="HJ50" s="189"/>
      <c r="HK50" s="189"/>
      <c r="HL50" s="189"/>
      <c r="HM50" s="189"/>
      <c r="HN50" s="189"/>
      <c r="HO50" s="189"/>
      <c r="HP50" s="189"/>
      <c r="HQ50" s="189"/>
      <c r="HR50" s="189"/>
      <c r="HS50" s="189"/>
      <c r="HT50" s="189"/>
      <c r="HU50" s="189"/>
      <c r="HV50" s="189"/>
      <c r="HW50" s="189"/>
      <c r="HX50" s="189"/>
      <c r="HY50" s="189"/>
      <c r="HZ50" s="189"/>
      <c r="IA50" s="189"/>
      <c r="IB50" s="189"/>
      <c r="IC50" s="189"/>
      <c r="ID50" s="189"/>
      <c r="IE50" s="189"/>
      <c r="IF50" s="189"/>
      <c r="IG50" s="189"/>
      <c r="IH50" s="189"/>
      <c r="II50" s="189"/>
      <c r="IJ50" s="189"/>
      <c r="IK50" s="189"/>
      <c r="IL50" s="189"/>
      <c r="IM50" s="189"/>
      <c r="IN50" s="189"/>
      <c r="IO50" s="189"/>
      <c r="IP50" s="189"/>
      <c r="IQ50" s="189"/>
      <c r="IR50" s="189"/>
      <c r="IS50" s="189"/>
      <c r="IT50" s="189"/>
      <c r="IU50" s="189" t="s">
        <v>845</v>
      </c>
      <c r="IV50" s="189"/>
    </row>
    <row r="51" ht="12.75" customHeight="1">
      <c r="A51" s="257" t="s">
        <v>945</v>
      </c>
      <c r="B51" s="8"/>
      <c r="C51" s="8"/>
      <c r="D51" s="8"/>
      <c r="E51" s="8"/>
      <c r="F51" s="8"/>
      <c r="G51" s="8"/>
      <c r="H51" s="8"/>
      <c r="I51" s="8"/>
      <c r="J51" s="8"/>
      <c r="K51" s="8"/>
      <c r="L51" s="8"/>
      <c r="M51" s="8"/>
      <c r="N51" s="8"/>
      <c r="O51" s="8"/>
      <c r="P51" s="8"/>
      <c r="Q51" s="8"/>
      <c r="R51" s="8"/>
      <c r="S51" s="8"/>
      <c r="T51" s="8"/>
      <c r="U51" s="8"/>
      <c r="V51" s="8"/>
      <c r="W51" s="8"/>
      <c r="X51" s="8"/>
      <c r="Y51" s="10"/>
      <c r="Z51" s="183"/>
      <c r="AA51" s="204"/>
      <c r="AB51" s="183"/>
      <c r="AC51" s="183"/>
      <c r="AD51" s="183"/>
      <c r="AE51" s="189"/>
      <c r="AF51" s="233" t="s">
        <v>679</v>
      </c>
      <c r="AG51" s="205" t="str">
        <f>March!F20</f>
        <v>No</v>
      </c>
      <c r="AH51" s="205" t="str">
        <f>March!H20</f>
        <v>No</v>
      </c>
      <c r="AI51" s="205" t="str">
        <f>March!I20</f>
        <v>No</v>
      </c>
      <c r="AJ51" s="205" t="str">
        <f>March!K20</f>
        <v>No</v>
      </c>
      <c r="AK51" s="205" t="str">
        <f>March!M20</f>
        <v>No</v>
      </c>
      <c r="AL51" s="233" t="s">
        <v>679</v>
      </c>
      <c r="AM51" s="205" t="str">
        <f>March!F21</f>
        <v>No</v>
      </c>
      <c r="AN51" s="205" t="str">
        <f>March!H21</f>
        <v>No</v>
      </c>
      <c r="AO51" s="205" t="str">
        <f>March!I21</f>
        <v>No</v>
      </c>
      <c r="AP51" s="205" t="str">
        <f>March!K21</f>
        <v>No</v>
      </c>
      <c r="AQ51" s="205" t="str">
        <f>March!M21</f>
        <v>No</v>
      </c>
      <c r="AR51" s="233" t="s">
        <v>679</v>
      </c>
      <c r="AS51" s="205" t="str">
        <f>March!F23</f>
        <v>No</v>
      </c>
      <c r="AT51" s="205" t="str">
        <f>March!H23</f>
        <v>No</v>
      </c>
      <c r="AU51" s="205" t="str">
        <f>March!I23</f>
        <v>No</v>
      </c>
      <c r="AV51" s="205" t="str">
        <f>March!K23</f>
        <v>No</v>
      </c>
      <c r="AW51" s="205" t="str">
        <f>March!M23</f>
        <v>No</v>
      </c>
      <c r="AX51" s="233" t="s">
        <v>679</v>
      </c>
      <c r="AY51" s="205" t="str">
        <f>March!F24</f>
        <v>No</v>
      </c>
      <c r="AZ51" s="205" t="str">
        <f>March!H24</f>
        <v>No</v>
      </c>
      <c r="BA51" s="205" t="str">
        <f>March!I24</f>
        <v>No</v>
      </c>
      <c r="BB51" s="205" t="str">
        <f>March!K24</f>
        <v>No</v>
      </c>
      <c r="BC51" s="205" t="str">
        <f>March!M24</f>
        <v>No</v>
      </c>
      <c r="BD51" s="205"/>
      <c r="BE51" s="205" t="str">
        <f>IF(February!W35="Yes","Yes",IF(W34="Yes","Yes","No"))</f>
        <v>No</v>
      </c>
      <c r="BF51" s="205"/>
      <c r="BG51" s="205"/>
      <c r="BH51" s="205"/>
      <c r="BI51" s="205"/>
      <c r="BJ51" s="205"/>
      <c r="BK51" s="205"/>
      <c r="BL51" s="205"/>
      <c r="BM51" s="205"/>
      <c r="BN51" s="205"/>
      <c r="BO51" s="205"/>
      <c r="BP51" s="205"/>
      <c r="BQ51" s="205"/>
      <c r="BR51" s="205"/>
      <c r="BS51" s="205"/>
      <c r="BT51" s="204"/>
      <c r="BU51" s="204"/>
      <c r="BV51" s="204"/>
      <c r="BW51" s="204"/>
      <c r="BX51" s="204"/>
      <c r="BY51" s="204"/>
      <c r="BZ51" s="204"/>
      <c r="CA51" s="204"/>
      <c r="CB51" s="204"/>
      <c r="CC51" s="204"/>
      <c r="CD51" s="204"/>
      <c r="CE51" s="204"/>
      <c r="CF51" s="189"/>
      <c r="CG51" s="204"/>
      <c r="CH51" s="204"/>
      <c r="CI51" s="204"/>
      <c r="CJ51" s="204"/>
      <c r="CK51" s="204"/>
      <c r="CL51" s="204"/>
      <c r="CM51" s="204"/>
      <c r="CN51" s="204"/>
      <c r="CO51" s="204"/>
      <c r="CP51" s="204"/>
      <c r="CQ51" s="204"/>
      <c r="CR51" s="189"/>
      <c r="CS51" s="189"/>
      <c r="CT51" s="189"/>
      <c r="CU51" s="189"/>
      <c r="CV51" s="189"/>
      <c r="CW51" s="189"/>
      <c r="CX51" s="189"/>
      <c r="CY51" s="189"/>
      <c r="CZ51" s="189"/>
      <c r="DA51" s="189"/>
      <c r="DB51" s="189"/>
      <c r="DC51" s="189"/>
      <c r="DD51" s="189"/>
      <c r="DE51" s="189"/>
      <c r="DF51" s="189"/>
      <c r="DG51" s="189"/>
      <c r="DH51" s="189"/>
      <c r="DI51" s="189"/>
      <c r="DJ51" s="189"/>
      <c r="DK51" s="189"/>
      <c r="DL51" s="189"/>
      <c r="DM51" s="189"/>
      <c r="DN51" s="189"/>
      <c r="DO51" s="189"/>
      <c r="DP51" s="189"/>
      <c r="DQ51" s="189"/>
      <c r="DR51" s="189"/>
      <c r="DS51" s="189"/>
      <c r="DT51" s="189"/>
      <c r="DU51" s="189"/>
      <c r="DV51" s="189"/>
      <c r="DW51" s="189"/>
      <c r="DX51" s="189"/>
      <c r="DY51" s="189"/>
      <c r="DZ51" s="189"/>
      <c r="EA51" s="189"/>
      <c r="EB51" s="189"/>
      <c r="EC51" s="189"/>
      <c r="ED51" s="189"/>
      <c r="EE51" s="189"/>
      <c r="EF51" s="189"/>
      <c r="EG51" s="189"/>
      <c r="EH51" s="189"/>
      <c r="EI51" s="189"/>
      <c r="EJ51" s="189"/>
      <c r="EK51" s="189"/>
      <c r="EL51" s="189"/>
      <c r="EM51" s="189"/>
      <c r="EN51" s="189"/>
      <c r="EO51" s="189"/>
      <c r="EP51" s="189"/>
      <c r="EQ51" s="189"/>
      <c r="ER51" s="189"/>
      <c r="ES51" s="189"/>
      <c r="ET51" s="189"/>
      <c r="EU51" s="189"/>
      <c r="EV51" s="189"/>
      <c r="EW51" s="189"/>
      <c r="EX51" s="189"/>
      <c r="EY51" s="189"/>
      <c r="EZ51" s="189"/>
      <c r="FA51" s="189"/>
      <c r="FB51" s="189"/>
      <c r="FC51" s="189"/>
      <c r="FD51" s="189"/>
      <c r="FE51" s="189"/>
      <c r="FF51" s="189"/>
      <c r="FG51" s="189"/>
      <c r="FH51" s="189"/>
      <c r="FI51" s="189"/>
      <c r="FJ51" s="189"/>
      <c r="FK51" s="189"/>
      <c r="FL51" s="189"/>
      <c r="FM51" s="189"/>
      <c r="FN51" s="189"/>
      <c r="FO51" s="189"/>
      <c r="FP51" s="189"/>
      <c r="FQ51" s="189"/>
      <c r="FR51" s="189"/>
      <c r="FS51" s="189"/>
      <c r="FT51" s="189"/>
      <c r="FU51" s="189"/>
      <c r="FV51" s="189"/>
      <c r="FW51" s="189"/>
      <c r="FX51" s="189"/>
      <c r="FY51" s="189"/>
      <c r="FZ51" s="189"/>
      <c r="GA51" s="189"/>
      <c r="GB51" s="189"/>
      <c r="GC51" s="189"/>
      <c r="GD51" s="189"/>
      <c r="GE51" s="189"/>
      <c r="GF51" s="189"/>
      <c r="GG51" s="189"/>
      <c r="GH51" s="189"/>
      <c r="GI51" s="189"/>
      <c r="GJ51" s="189"/>
      <c r="GK51" s="189"/>
      <c r="GL51" s="189"/>
      <c r="GM51" s="189"/>
      <c r="GN51" s="189"/>
      <c r="GO51" s="189"/>
      <c r="GP51" s="189"/>
      <c r="GQ51" s="189"/>
      <c r="GR51" s="189"/>
      <c r="GS51" s="189"/>
      <c r="GT51" s="189"/>
      <c r="GU51" s="189"/>
      <c r="GV51" s="189"/>
      <c r="GW51" s="189"/>
      <c r="GX51" s="189"/>
      <c r="GY51" s="189"/>
      <c r="GZ51" s="189"/>
      <c r="HA51" s="189"/>
      <c r="HB51" s="189"/>
      <c r="HC51" s="189"/>
      <c r="HD51" s="189"/>
      <c r="HE51" s="189"/>
      <c r="HF51" s="189"/>
      <c r="HG51" s="189"/>
      <c r="HH51" s="189"/>
      <c r="HI51" s="189"/>
      <c r="HJ51" s="189"/>
      <c r="HK51" s="189"/>
      <c r="HL51" s="189"/>
      <c r="HM51" s="189"/>
      <c r="HN51" s="189"/>
      <c r="HO51" s="189"/>
      <c r="HP51" s="189"/>
      <c r="HQ51" s="189"/>
      <c r="HR51" s="189"/>
      <c r="HS51" s="189"/>
      <c r="HT51" s="189"/>
      <c r="HU51" s="189"/>
      <c r="HV51" s="189"/>
      <c r="HW51" s="189"/>
      <c r="HX51" s="189"/>
      <c r="HY51" s="189"/>
      <c r="HZ51" s="189"/>
      <c r="IA51" s="189"/>
      <c r="IB51" s="189"/>
      <c r="IC51" s="189"/>
      <c r="ID51" s="189"/>
      <c r="IE51" s="189"/>
      <c r="IF51" s="189"/>
      <c r="IG51" s="189"/>
      <c r="IH51" s="189"/>
      <c r="II51" s="189"/>
      <c r="IJ51" s="189"/>
      <c r="IK51" s="189"/>
      <c r="IL51" s="189"/>
      <c r="IM51" s="189"/>
      <c r="IN51" s="189"/>
      <c r="IO51" s="189"/>
      <c r="IP51" s="189"/>
      <c r="IQ51" s="189"/>
      <c r="IR51" s="189"/>
      <c r="IS51" s="189"/>
      <c r="IT51" s="189"/>
      <c r="IU51" s="189" t="s">
        <v>846</v>
      </c>
      <c r="IV51" s="189"/>
    </row>
    <row r="52" ht="12.75" customHeight="1">
      <c r="A52" s="189" t="s">
        <v>947</v>
      </c>
      <c r="Z52" s="11"/>
      <c r="AA52" s="204"/>
      <c r="AB52" s="11"/>
      <c r="AC52" s="11"/>
      <c r="AD52" s="11"/>
      <c r="AE52" s="189"/>
      <c r="AF52" s="233" t="s">
        <v>685</v>
      </c>
      <c r="AG52" s="205" t="str">
        <f>April!$F$20</f>
        <v>No</v>
      </c>
      <c r="AH52" s="205" t="str">
        <f>April!$H$20</f>
        <v>No</v>
      </c>
      <c r="AI52" s="205" t="str">
        <f>April!$I$20</f>
        <v>Yes</v>
      </c>
      <c r="AJ52" s="205" t="str">
        <f>April!$K$20</f>
        <v>Yes</v>
      </c>
      <c r="AK52" s="205" t="str">
        <f>April!$M$20</f>
        <v>No</v>
      </c>
      <c r="AL52" s="233" t="s">
        <v>685</v>
      </c>
      <c r="AM52" s="205" t="str">
        <f>April!$F$21</f>
        <v>No</v>
      </c>
      <c r="AN52" s="205" t="str">
        <f>April!$H$21</f>
        <v>No</v>
      </c>
      <c r="AO52" s="205" t="str">
        <f>April!$I$21</f>
        <v>No</v>
      </c>
      <c r="AP52" s="205" t="str">
        <f>April!$K$21</f>
        <v>No</v>
      </c>
      <c r="AQ52" s="205" t="str">
        <f>April!$M$21</f>
        <v>No</v>
      </c>
      <c r="AR52" s="233" t="s">
        <v>685</v>
      </c>
      <c r="AS52" s="205" t="str">
        <f>April!$F$23</f>
        <v>No</v>
      </c>
      <c r="AT52" s="205" t="str">
        <f>April!$H$23</f>
        <v>No</v>
      </c>
      <c r="AU52" s="205" t="str">
        <f>April!$I$23</f>
        <v>No</v>
      </c>
      <c r="AV52" s="205" t="str">
        <f>April!$K$23</f>
        <v>No</v>
      </c>
      <c r="AW52" s="205" t="str">
        <f>April!$M$23</f>
        <v>No</v>
      </c>
      <c r="AX52" s="233" t="s">
        <v>685</v>
      </c>
      <c r="AY52" s="205" t="str">
        <f>April!$F$24</f>
        <v>No</v>
      </c>
      <c r="AZ52" s="205" t="str">
        <f>April!$H$24</f>
        <v>No</v>
      </c>
      <c r="BA52" s="205" t="str">
        <f>April!$I$24</f>
        <v>No</v>
      </c>
      <c r="BB52" s="205" t="str">
        <f>April!$K$24</f>
        <v>No</v>
      </c>
      <c r="BC52" s="205" t="str">
        <f>April!$M$24</f>
        <v>No</v>
      </c>
      <c r="BD52" s="205"/>
      <c r="BE52" s="205" t="str">
        <f>IF(March!W35="Yes","Yes",IF(W34="Yes","Yes","No"))</f>
        <v>No</v>
      </c>
      <c r="BF52" s="205"/>
      <c r="BG52" s="205"/>
      <c r="BH52" s="205"/>
      <c r="BI52" s="205"/>
      <c r="BJ52" s="205"/>
      <c r="BK52" s="205"/>
      <c r="BL52" s="205"/>
      <c r="BM52" s="205"/>
      <c r="BN52" s="205"/>
      <c r="BO52" s="205"/>
      <c r="BP52" s="205"/>
      <c r="BQ52" s="205"/>
      <c r="BR52" s="205"/>
      <c r="BS52" s="205"/>
      <c r="BT52" s="204"/>
      <c r="BU52" s="204"/>
      <c r="BV52" s="204"/>
      <c r="BW52" s="204"/>
      <c r="BX52" s="204"/>
      <c r="BY52" s="204"/>
      <c r="BZ52" s="204"/>
      <c r="CA52" s="204"/>
      <c r="CB52" s="204"/>
      <c r="CC52" s="204"/>
      <c r="CD52" s="204"/>
      <c r="CE52" s="204"/>
      <c r="CF52" s="189"/>
      <c r="CG52" s="204"/>
      <c r="CH52" s="204"/>
      <c r="CI52" s="204"/>
      <c r="CJ52" s="204"/>
      <c r="CK52" s="204"/>
      <c r="CL52" s="204"/>
      <c r="CM52" s="204"/>
      <c r="CN52" s="204"/>
      <c r="CO52" s="204"/>
      <c r="CP52" s="204"/>
      <c r="CQ52" s="204"/>
      <c r="CR52" s="189"/>
      <c r="CS52" s="189"/>
      <c r="CT52" s="189"/>
      <c r="CU52" s="189"/>
      <c r="CV52" s="189"/>
      <c r="CW52" s="189"/>
      <c r="CX52" s="189"/>
      <c r="CY52" s="189"/>
      <c r="CZ52" s="189"/>
      <c r="DA52" s="189"/>
      <c r="DB52" s="189"/>
      <c r="DC52" s="189"/>
      <c r="DD52" s="189"/>
      <c r="DE52" s="189"/>
      <c r="DF52" s="189"/>
      <c r="DG52" s="189"/>
      <c r="DH52" s="189"/>
      <c r="DI52" s="189"/>
      <c r="DJ52" s="189"/>
      <c r="DK52" s="189"/>
      <c r="DL52" s="189"/>
      <c r="DM52" s="189"/>
      <c r="DN52" s="189"/>
      <c r="DO52" s="189"/>
      <c r="DP52" s="189"/>
      <c r="DQ52" s="189"/>
      <c r="DR52" s="189"/>
      <c r="DS52" s="189"/>
      <c r="DT52" s="189"/>
      <c r="DU52" s="189"/>
      <c r="DV52" s="189"/>
      <c r="DW52" s="189"/>
      <c r="DX52" s="189"/>
      <c r="DY52" s="189"/>
      <c r="DZ52" s="189"/>
      <c r="EA52" s="189"/>
      <c r="EB52" s="189"/>
      <c r="EC52" s="189"/>
      <c r="ED52" s="189"/>
      <c r="EE52" s="189"/>
      <c r="EF52" s="189"/>
      <c r="EG52" s="189"/>
      <c r="EH52" s="189"/>
      <c r="EI52" s="189"/>
      <c r="EJ52" s="189"/>
      <c r="EK52" s="189"/>
      <c r="EL52" s="189"/>
      <c r="EM52" s="189"/>
      <c r="EN52" s="189"/>
      <c r="EO52" s="189"/>
      <c r="EP52" s="189"/>
      <c r="EQ52" s="189"/>
      <c r="ER52" s="189"/>
      <c r="ES52" s="189"/>
      <c r="ET52" s="189"/>
      <c r="EU52" s="189"/>
      <c r="EV52" s="189"/>
      <c r="EW52" s="189"/>
      <c r="EX52" s="189"/>
      <c r="EY52" s="189"/>
      <c r="EZ52" s="189"/>
      <c r="FA52" s="189"/>
      <c r="FB52" s="189"/>
      <c r="FC52" s="189"/>
      <c r="FD52" s="189"/>
      <c r="FE52" s="189"/>
      <c r="FF52" s="189"/>
      <c r="FG52" s="189"/>
      <c r="FH52" s="189"/>
      <c r="FI52" s="189"/>
      <c r="FJ52" s="189"/>
      <c r="FK52" s="189"/>
      <c r="FL52" s="189"/>
      <c r="FM52" s="189"/>
      <c r="FN52" s="189"/>
      <c r="FO52" s="189"/>
      <c r="FP52" s="189"/>
      <c r="FQ52" s="189"/>
      <c r="FR52" s="189"/>
      <c r="FS52" s="189"/>
      <c r="FT52" s="189"/>
      <c r="FU52" s="189"/>
      <c r="FV52" s="189"/>
      <c r="FW52" s="189"/>
      <c r="FX52" s="189"/>
      <c r="FY52" s="189"/>
      <c r="FZ52" s="189"/>
      <c r="GA52" s="189"/>
      <c r="GB52" s="189"/>
      <c r="GC52" s="189"/>
      <c r="GD52" s="189"/>
      <c r="GE52" s="189"/>
      <c r="GF52" s="189"/>
      <c r="GG52" s="189"/>
      <c r="GH52" s="189"/>
      <c r="GI52" s="189"/>
      <c r="GJ52" s="189"/>
      <c r="GK52" s="189"/>
      <c r="GL52" s="189"/>
      <c r="GM52" s="189"/>
      <c r="GN52" s="189"/>
      <c r="GO52" s="189"/>
      <c r="GP52" s="189"/>
      <c r="GQ52" s="189"/>
      <c r="GR52" s="189"/>
      <c r="GS52" s="189"/>
      <c r="GT52" s="189"/>
      <c r="GU52" s="189"/>
      <c r="GV52" s="189"/>
      <c r="GW52" s="189"/>
      <c r="GX52" s="189"/>
      <c r="GY52" s="189"/>
      <c r="GZ52" s="189"/>
      <c r="HA52" s="189"/>
      <c r="HB52" s="189"/>
      <c r="HC52" s="189"/>
      <c r="HD52" s="189"/>
      <c r="HE52" s="189"/>
      <c r="HF52" s="189"/>
      <c r="HG52" s="189"/>
      <c r="HH52" s="189"/>
      <c r="HI52" s="189"/>
      <c r="HJ52" s="189"/>
      <c r="HK52" s="189"/>
      <c r="HL52" s="189"/>
      <c r="HM52" s="189"/>
      <c r="HN52" s="189"/>
      <c r="HO52" s="189"/>
      <c r="HP52" s="189"/>
      <c r="HQ52" s="189"/>
      <c r="HR52" s="189"/>
      <c r="HS52" s="189"/>
      <c r="HT52" s="189"/>
      <c r="HU52" s="189"/>
      <c r="HV52" s="189"/>
      <c r="HW52" s="189"/>
      <c r="HX52" s="189"/>
      <c r="HY52" s="189"/>
      <c r="HZ52" s="189"/>
      <c r="IA52" s="189"/>
      <c r="IB52" s="189"/>
      <c r="IC52" s="189"/>
      <c r="ID52" s="189"/>
      <c r="IE52" s="189"/>
      <c r="IF52" s="189"/>
      <c r="IG52" s="189"/>
      <c r="IH52" s="189"/>
      <c r="II52" s="189"/>
      <c r="IJ52" s="189"/>
      <c r="IK52" s="189"/>
      <c r="IL52" s="189"/>
      <c r="IM52" s="189"/>
      <c r="IN52" s="189"/>
      <c r="IO52" s="189"/>
      <c r="IP52" s="189"/>
      <c r="IQ52" s="189"/>
      <c r="IR52" s="189"/>
      <c r="IS52" s="189"/>
      <c r="IT52" s="189"/>
      <c r="IU52" s="189" t="s">
        <v>848</v>
      </c>
      <c r="IV52" s="189"/>
    </row>
    <row r="53" ht="12.75" customHeight="1">
      <c r="A53" s="189"/>
      <c r="B53" s="189" t="s">
        <v>958</v>
      </c>
      <c r="V53" s="287" t="str">
        <f>IF(BE18&gt;0,"Yes","No")</f>
        <v>No</v>
      </c>
      <c r="W53" s="25"/>
      <c r="X53" s="25"/>
      <c r="Y53" s="189" t="s">
        <v>959</v>
      </c>
      <c r="Z53" s="189"/>
      <c r="AA53" s="204"/>
      <c r="AB53" s="189"/>
      <c r="AC53" s="189"/>
      <c r="AD53" s="189"/>
      <c r="AE53" s="189"/>
      <c r="AF53" s="233" t="s">
        <v>691</v>
      </c>
      <c r="AG53" s="205" t="str">
        <f>Mar!$F$20</f>
        <v>No</v>
      </c>
      <c r="AH53" s="205" t="str">
        <f>Mar!$H$20</f>
        <v>No</v>
      </c>
      <c r="AI53" s="205" t="str">
        <f>Mar!$I$20</f>
        <v>Yes</v>
      </c>
      <c r="AJ53" s="205" t="str">
        <f>Mar!$K$20</f>
        <v>Yes</v>
      </c>
      <c r="AK53" s="205" t="str">
        <f>Mar!$M$20</f>
        <v>No</v>
      </c>
      <c r="AL53" s="233" t="s">
        <v>691</v>
      </c>
      <c r="AM53" s="205" t="str">
        <f>Mar!$F$21</f>
        <v>No</v>
      </c>
      <c r="AN53" s="205" t="str">
        <f>Mar!$H$21</f>
        <v>No</v>
      </c>
      <c r="AO53" s="205" t="str">
        <f>Mar!$I$21</f>
        <v>No</v>
      </c>
      <c r="AP53" s="205" t="str">
        <f>Mar!$K$21</f>
        <v>No</v>
      </c>
      <c r="AQ53" s="205" t="str">
        <f>Mar!$M$21</f>
        <v>No</v>
      </c>
      <c r="AR53" s="233" t="s">
        <v>691</v>
      </c>
      <c r="AS53" s="205" t="str">
        <f>Mar!$F$23</f>
        <v>No</v>
      </c>
      <c r="AT53" s="205" t="str">
        <f>Mar!$H$23</f>
        <v>No</v>
      </c>
      <c r="AU53" s="205" t="str">
        <f>Mar!$I$23</f>
        <v>No</v>
      </c>
      <c r="AV53" s="205" t="str">
        <f>Mar!$K$23</f>
        <v>No</v>
      </c>
      <c r="AW53" s="205" t="str">
        <f>Mar!$M$23</f>
        <v>No</v>
      </c>
      <c r="AX53" s="233" t="s">
        <v>691</v>
      </c>
      <c r="AY53" s="205" t="str">
        <f>Mar!$F$24</f>
        <v>No</v>
      </c>
      <c r="AZ53" s="205" t="str">
        <f>Mar!$H$24</f>
        <v>No</v>
      </c>
      <c r="BA53" s="205" t="str">
        <f>Mar!$I$24</f>
        <v>No</v>
      </c>
      <c r="BB53" s="205" t="str">
        <f>Mar!$K$24</f>
        <v>No</v>
      </c>
      <c r="BC53" s="205" t="str">
        <f>Mar!$M$24</f>
        <v>No</v>
      </c>
      <c r="BD53" s="205"/>
      <c r="BE53" s="205" t="str">
        <f>IF(April!W35="Yes","Yes",IF(W34="Yes","Yes","No"))</f>
        <v>No</v>
      </c>
      <c r="BF53" s="205"/>
      <c r="BG53" s="205"/>
      <c r="BH53" s="205"/>
      <c r="BI53" s="205"/>
      <c r="BJ53" s="205"/>
      <c r="BK53" s="205"/>
      <c r="BL53" s="205"/>
      <c r="BM53" s="205"/>
      <c r="BN53" s="205"/>
      <c r="BO53" s="205"/>
      <c r="BP53" s="205"/>
      <c r="BQ53" s="205"/>
      <c r="BR53" s="205"/>
      <c r="BS53" s="205"/>
      <c r="BT53" s="204"/>
      <c r="BU53" s="204"/>
      <c r="BV53" s="204"/>
      <c r="BW53" s="204"/>
      <c r="BX53" s="204"/>
      <c r="BY53" s="204"/>
      <c r="BZ53" s="204"/>
      <c r="CA53" s="204"/>
      <c r="CB53" s="204"/>
      <c r="CC53" s="204"/>
      <c r="CD53" s="204"/>
      <c r="CE53" s="204"/>
      <c r="CF53" s="189"/>
      <c r="CG53" s="204"/>
      <c r="CH53" s="204"/>
      <c r="CI53" s="204"/>
      <c r="CJ53" s="204"/>
      <c r="CK53" s="204"/>
      <c r="CL53" s="204"/>
      <c r="CM53" s="204"/>
      <c r="CN53" s="204"/>
      <c r="CO53" s="204"/>
      <c r="CP53" s="204"/>
      <c r="CQ53" s="204"/>
      <c r="CR53" s="189"/>
      <c r="CS53" s="189"/>
      <c r="CT53" s="189"/>
      <c r="CU53" s="189"/>
      <c r="CV53" s="189"/>
      <c r="CW53" s="189"/>
      <c r="CX53" s="189"/>
      <c r="CY53" s="189"/>
      <c r="CZ53" s="189"/>
      <c r="DA53" s="189"/>
      <c r="DB53" s="189"/>
      <c r="DC53" s="189"/>
      <c r="DD53" s="189"/>
      <c r="DE53" s="189"/>
      <c r="DF53" s="189"/>
      <c r="DG53" s="189"/>
      <c r="DH53" s="189"/>
      <c r="DI53" s="189"/>
      <c r="DJ53" s="189"/>
      <c r="DK53" s="189"/>
      <c r="DL53" s="189"/>
      <c r="DM53" s="189"/>
      <c r="DN53" s="189"/>
      <c r="DO53" s="189"/>
      <c r="DP53" s="189"/>
      <c r="DQ53" s="189"/>
      <c r="DR53" s="189"/>
      <c r="DS53" s="189"/>
      <c r="DT53" s="189"/>
      <c r="DU53" s="189"/>
      <c r="DV53" s="189"/>
      <c r="DW53" s="189"/>
      <c r="DX53" s="189"/>
      <c r="DY53" s="189"/>
      <c r="DZ53" s="189"/>
      <c r="EA53" s="189"/>
      <c r="EB53" s="189"/>
      <c r="EC53" s="189"/>
      <c r="ED53" s="189"/>
      <c r="EE53" s="189"/>
      <c r="EF53" s="189"/>
      <c r="EG53" s="189"/>
      <c r="EH53" s="189"/>
      <c r="EI53" s="189"/>
      <c r="EJ53" s="189"/>
      <c r="EK53" s="189"/>
      <c r="EL53" s="189"/>
      <c r="EM53" s="189"/>
      <c r="EN53" s="189"/>
      <c r="EO53" s="189"/>
      <c r="EP53" s="189"/>
      <c r="EQ53" s="189"/>
      <c r="ER53" s="189"/>
      <c r="ES53" s="189"/>
      <c r="ET53" s="189"/>
      <c r="EU53" s="189"/>
      <c r="EV53" s="189"/>
      <c r="EW53" s="189"/>
      <c r="EX53" s="189"/>
      <c r="EY53" s="189"/>
      <c r="EZ53" s="189"/>
      <c r="FA53" s="189"/>
      <c r="FB53" s="189"/>
      <c r="FC53" s="189"/>
      <c r="FD53" s="189"/>
      <c r="FE53" s="189"/>
      <c r="FF53" s="189"/>
      <c r="FG53" s="189"/>
      <c r="FH53" s="189"/>
      <c r="FI53" s="189"/>
      <c r="FJ53" s="189"/>
      <c r="FK53" s="189"/>
      <c r="FL53" s="189"/>
      <c r="FM53" s="189"/>
      <c r="FN53" s="189"/>
      <c r="FO53" s="189"/>
      <c r="FP53" s="189"/>
      <c r="FQ53" s="189"/>
      <c r="FR53" s="189"/>
      <c r="FS53" s="189"/>
      <c r="FT53" s="189"/>
      <c r="FU53" s="189"/>
      <c r="FV53" s="189"/>
      <c r="FW53" s="189"/>
      <c r="FX53" s="189"/>
      <c r="FY53" s="189"/>
      <c r="FZ53" s="189"/>
      <c r="GA53" s="189"/>
      <c r="GB53" s="189"/>
      <c r="GC53" s="189"/>
      <c r="GD53" s="189"/>
      <c r="GE53" s="189"/>
      <c r="GF53" s="189"/>
      <c r="GG53" s="189"/>
      <c r="GH53" s="189"/>
      <c r="GI53" s="189"/>
      <c r="GJ53" s="189"/>
      <c r="GK53" s="189"/>
      <c r="GL53" s="189"/>
      <c r="GM53" s="189"/>
      <c r="GN53" s="189"/>
      <c r="GO53" s="189"/>
      <c r="GP53" s="189"/>
      <c r="GQ53" s="189"/>
      <c r="GR53" s="189"/>
      <c r="GS53" s="189"/>
      <c r="GT53" s="189"/>
      <c r="GU53" s="189"/>
      <c r="GV53" s="189"/>
      <c r="GW53" s="189"/>
      <c r="GX53" s="189"/>
      <c r="GY53" s="189"/>
      <c r="GZ53" s="189"/>
      <c r="HA53" s="189"/>
      <c r="HB53" s="189"/>
      <c r="HC53" s="189"/>
      <c r="HD53" s="189"/>
      <c r="HE53" s="189"/>
      <c r="HF53" s="189"/>
      <c r="HG53" s="189"/>
      <c r="HH53" s="189"/>
      <c r="HI53" s="189"/>
      <c r="HJ53" s="189"/>
      <c r="HK53" s="189"/>
      <c r="HL53" s="189"/>
      <c r="HM53" s="189"/>
      <c r="HN53" s="189"/>
      <c r="HO53" s="189"/>
      <c r="HP53" s="189"/>
      <c r="HQ53" s="189"/>
      <c r="HR53" s="189"/>
      <c r="HS53" s="189"/>
      <c r="HT53" s="189"/>
      <c r="HU53" s="189"/>
      <c r="HV53" s="189"/>
      <c r="HW53" s="189"/>
      <c r="HX53" s="189"/>
      <c r="HY53" s="189"/>
      <c r="HZ53" s="189"/>
      <c r="IA53" s="189"/>
      <c r="IB53" s="189"/>
      <c r="IC53" s="189"/>
      <c r="ID53" s="189"/>
      <c r="IE53" s="189"/>
      <c r="IF53" s="189"/>
      <c r="IG53" s="189"/>
      <c r="IH53" s="189"/>
      <c r="II53" s="189"/>
      <c r="IJ53" s="189"/>
      <c r="IK53" s="189"/>
      <c r="IL53" s="189"/>
      <c r="IM53" s="189"/>
      <c r="IN53" s="189"/>
      <c r="IO53" s="189"/>
      <c r="IP53" s="189"/>
      <c r="IQ53" s="189"/>
      <c r="IR53" s="189"/>
      <c r="IS53" s="189"/>
      <c r="IT53" s="189"/>
      <c r="IU53" s="189"/>
      <c r="IV53" s="189"/>
    </row>
    <row r="54" ht="12.75" customHeight="1">
      <c r="A54" s="189"/>
      <c r="B54" s="189" t="s">
        <v>965</v>
      </c>
      <c r="V54" s="287" t="str">
        <f>IF(BF18&gt;0,"Yes","No")</f>
        <v>No</v>
      </c>
      <c r="W54" s="25"/>
      <c r="X54" s="25"/>
      <c r="Y54" s="189" t="s">
        <v>967</v>
      </c>
      <c r="Z54" s="189"/>
      <c r="AA54" s="204"/>
      <c r="AB54" s="189"/>
      <c r="AC54" s="189"/>
      <c r="AD54" s="189"/>
      <c r="AE54" s="189"/>
      <c r="AF54" s="204"/>
      <c r="AG54" s="205"/>
      <c r="AH54" s="205"/>
      <c r="AI54" s="205"/>
      <c r="AJ54" s="205"/>
      <c r="AK54" s="205">
        <f>COUNTIF(AG41:AK53,"Yes")</f>
        <v>20</v>
      </c>
      <c r="AL54" s="204"/>
      <c r="AM54" s="205"/>
      <c r="AN54" s="205"/>
      <c r="AO54" s="205"/>
      <c r="AP54" s="205"/>
      <c r="AQ54" s="205">
        <f>COUNTIF(AM41:AQ53,"Yes")</f>
        <v>3</v>
      </c>
      <c r="AR54" s="204"/>
      <c r="AS54" s="205"/>
      <c r="AT54" s="205"/>
      <c r="AU54" s="205"/>
      <c r="AV54" s="205"/>
      <c r="AW54" s="205">
        <f>COUNTIF(AS41:AW53,"Yes")</f>
        <v>0</v>
      </c>
      <c r="AX54" s="204" t="s">
        <v>714</v>
      </c>
      <c r="AY54" s="205"/>
      <c r="AZ54" s="205">
        <f>COUNTIF(AY41:BC53,"S")</f>
        <v>0</v>
      </c>
      <c r="BA54" s="205">
        <f>COUNTIF(AY41:BC53,"KC")</f>
        <v>1</v>
      </c>
      <c r="BB54" s="205">
        <f>COUNTIF(AY41:BC53,"KF")</f>
        <v>1</v>
      </c>
      <c r="BC54" s="204"/>
      <c r="BD54" s="205"/>
      <c r="BE54" s="205" t="str">
        <f>IF(Mar!$W$35="Yes","Yes",IF($W$34="Yes","Yes","No"))</f>
        <v>No</v>
      </c>
      <c r="BF54" s="205"/>
      <c r="BG54" s="205"/>
      <c r="BH54" s="205"/>
      <c r="BI54" s="205"/>
      <c r="BJ54" s="205"/>
      <c r="BK54" s="205"/>
      <c r="BL54" s="205"/>
      <c r="BM54" s="205"/>
      <c r="BN54" s="205"/>
      <c r="BO54" s="205"/>
      <c r="BP54" s="205"/>
      <c r="BQ54" s="205"/>
      <c r="BR54" s="205"/>
      <c r="BS54" s="205"/>
      <c r="BT54" s="204"/>
      <c r="BU54" s="204"/>
      <c r="BV54" s="204"/>
      <c r="BW54" s="204"/>
      <c r="BX54" s="204"/>
      <c r="BY54" s="204"/>
      <c r="BZ54" s="204"/>
      <c r="CA54" s="204"/>
      <c r="CB54" s="204"/>
      <c r="CC54" s="204"/>
      <c r="CD54" s="204"/>
      <c r="CE54" s="204"/>
      <c r="CF54" s="189"/>
      <c r="CG54" s="204"/>
      <c r="CH54" s="204"/>
      <c r="CI54" s="204"/>
      <c r="CJ54" s="204"/>
      <c r="CK54" s="204"/>
      <c r="CL54" s="204"/>
      <c r="CM54" s="204"/>
      <c r="CN54" s="204"/>
      <c r="CO54" s="204"/>
      <c r="CP54" s="204"/>
      <c r="CQ54" s="204"/>
      <c r="CR54" s="189"/>
      <c r="CS54" s="189"/>
      <c r="CT54" s="189"/>
      <c r="CU54" s="189"/>
      <c r="CV54" s="189"/>
      <c r="CW54" s="189"/>
      <c r="CX54" s="189"/>
      <c r="CY54" s="189"/>
      <c r="CZ54" s="189"/>
      <c r="DA54" s="189"/>
      <c r="DB54" s="189"/>
      <c r="DC54" s="189"/>
      <c r="DD54" s="189"/>
      <c r="DE54" s="189"/>
      <c r="DF54" s="189"/>
      <c r="DG54" s="189"/>
      <c r="DH54" s="189"/>
      <c r="DI54" s="189"/>
      <c r="DJ54" s="189"/>
      <c r="DK54" s="189"/>
      <c r="DL54" s="189"/>
      <c r="DM54" s="189"/>
      <c r="DN54" s="189"/>
      <c r="DO54" s="189"/>
      <c r="DP54" s="189"/>
      <c r="DQ54" s="189"/>
      <c r="DR54" s="189"/>
      <c r="DS54" s="189"/>
      <c r="DT54" s="189"/>
      <c r="DU54" s="189"/>
      <c r="DV54" s="189"/>
      <c r="DW54" s="189"/>
      <c r="DX54" s="189"/>
      <c r="DY54" s="189"/>
      <c r="DZ54" s="189"/>
      <c r="EA54" s="189"/>
      <c r="EB54" s="189"/>
      <c r="EC54" s="189"/>
      <c r="ED54" s="189"/>
      <c r="EE54" s="189"/>
      <c r="EF54" s="189"/>
      <c r="EG54" s="189"/>
      <c r="EH54" s="189"/>
      <c r="EI54" s="189"/>
      <c r="EJ54" s="189"/>
      <c r="EK54" s="189"/>
      <c r="EL54" s="189"/>
      <c r="EM54" s="189"/>
      <c r="EN54" s="189"/>
      <c r="EO54" s="189"/>
      <c r="EP54" s="189"/>
      <c r="EQ54" s="189"/>
      <c r="ER54" s="189"/>
      <c r="ES54" s="189"/>
      <c r="ET54" s="189"/>
      <c r="EU54" s="189"/>
      <c r="EV54" s="189"/>
      <c r="EW54" s="189"/>
      <c r="EX54" s="189"/>
      <c r="EY54" s="189"/>
      <c r="EZ54" s="189"/>
      <c r="FA54" s="189"/>
      <c r="FB54" s="189"/>
      <c r="FC54" s="189"/>
      <c r="FD54" s="189"/>
      <c r="FE54" s="189"/>
      <c r="FF54" s="189"/>
      <c r="FG54" s="189"/>
      <c r="FH54" s="189"/>
      <c r="FI54" s="189"/>
      <c r="FJ54" s="189"/>
      <c r="FK54" s="189"/>
      <c r="FL54" s="189"/>
      <c r="FM54" s="189"/>
      <c r="FN54" s="189"/>
      <c r="FO54" s="189"/>
      <c r="FP54" s="189"/>
      <c r="FQ54" s="189"/>
      <c r="FR54" s="189"/>
      <c r="FS54" s="189"/>
      <c r="FT54" s="189"/>
      <c r="FU54" s="189"/>
      <c r="FV54" s="189"/>
      <c r="FW54" s="189"/>
      <c r="FX54" s="189"/>
      <c r="FY54" s="189"/>
      <c r="FZ54" s="189"/>
      <c r="GA54" s="189"/>
      <c r="GB54" s="189"/>
      <c r="GC54" s="189"/>
      <c r="GD54" s="189"/>
      <c r="GE54" s="189"/>
      <c r="GF54" s="189"/>
      <c r="GG54" s="189"/>
      <c r="GH54" s="189"/>
      <c r="GI54" s="189"/>
      <c r="GJ54" s="189"/>
      <c r="GK54" s="189"/>
      <c r="GL54" s="189"/>
      <c r="GM54" s="189"/>
      <c r="GN54" s="189"/>
      <c r="GO54" s="189"/>
      <c r="GP54" s="189"/>
      <c r="GQ54" s="189"/>
      <c r="GR54" s="189"/>
      <c r="GS54" s="189"/>
      <c r="GT54" s="189"/>
      <c r="GU54" s="189"/>
      <c r="GV54" s="189"/>
      <c r="GW54" s="189"/>
      <c r="GX54" s="189"/>
      <c r="GY54" s="189"/>
      <c r="GZ54" s="189"/>
      <c r="HA54" s="189"/>
      <c r="HB54" s="189"/>
      <c r="HC54" s="189"/>
      <c r="HD54" s="189"/>
      <c r="HE54" s="189"/>
      <c r="HF54" s="189"/>
      <c r="HG54" s="189"/>
      <c r="HH54" s="189"/>
      <c r="HI54" s="189"/>
      <c r="HJ54" s="189"/>
      <c r="HK54" s="189"/>
      <c r="HL54" s="189"/>
      <c r="HM54" s="189"/>
      <c r="HN54" s="189"/>
      <c r="HO54" s="189"/>
      <c r="HP54" s="189"/>
      <c r="HQ54" s="189"/>
      <c r="HR54" s="189"/>
      <c r="HS54" s="189"/>
      <c r="HT54" s="189"/>
      <c r="HU54" s="189"/>
      <c r="HV54" s="189"/>
      <c r="HW54" s="189"/>
      <c r="HX54" s="189"/>
      <c r="HY54" s="189"/>
      <c r="HZ54" s="189"/>
      <c r="IA54" s="189"/>
      <c r="IB54" s="189"/>
      <c r="IC54" s="189"/>
      <c r="ID54" s="189"/>
      <c r="IE54" s="189"/>
      <c r="IF54" s="189"/>
      <c r="IG54" s="189"/>
      <c r="IH54" s="189"/>
      <c r="II54" s="189"/>
      <c r="IJ54" s="189"/>
      <c r="IK54" s="189"/>
      <c r="IL54" s="189"/>
      <c r="IM54" s="189"/>
      <c r="IN54" s="189"/>
      <c r="IO54" s="189"/>
      <c r="IP54" s="189"/>
      <c r="IQ54" s="189"/>
      <c r="IR54" s="189"/>
      <c r="IS54" s="189"/>
      <c r="IT54" s="189"/>
      <c r="IU54" s="189"/>
      <c r="IV54" s="189"/>
    </row>
    <row r="55" ht="3.0" customHeight="1">
      <c r="A55" s="189"/>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c r="AA55" s="204"/>
      <c r="AB55" s="189"/>
      <c r="AC55" s="189"/>
      <c r="AD55" s="189"/>
      <c r="AE55" s="189"/>
      <c r="AF55" s="204"/>
      <c r="AG55" s="205"/>
      <c r="AH55" s="205"/>
      <c r="AI55" s="205"/>
      <c r="AJ55" s="205"/>
      <c r="AK55" s="205"/>
      <c r="AL55" s="205"/>
      <c r="AM55" s="205"/>
      <c r="AN55" s="205"/>
      <c r="AO55" s="205"/>
      <c r="AP55" s="205"/>
      <c r="AQ55" s="205"/>
      <c r="AR55" s="205"/>
      <c r="AS55" s="205"/>
      <c r="AT55" s="205"/>
      <c r="AU55" s="205"/>
      <c r="AV55" s="205"/>
      <c r="AW55" s="205"/>
      <c r="AX55" s="205"/>
      <c r="AY55" s="205"/>
      <c r="AZ55" s="205">
        <f>COUNTIF(AY41:BC52,"S, KC")</f>
        <v>0</v>
      </c>
      <c r="BA55" s="205">
        <f>COUNTIF(AY41:BC52,"S, KC")</f>
        <v>0</v>
      </c>
      <c r="BB55" s="205">
        <f>COUNTIF(AY41:BC52,"S, KF")</f>
        <v>0</v>
      </c>
      <c r="BC55" s="205"/>
      <c r="BD55" s="205"/>
      <c r="BE55" s="290">
        <f>COUNTIF(BE42:BE54,"Yes")</f>
        <v>0</v>
      </c>
      <c r="BF55" s="205"/>
      <c r="BG55" s="205"/>
      <c r="BH55" s="205"/>
      <c r="BI55" s="205"/>
      <c r="BJ55" s="205"/>
      <c r="BK55" s="205"/>
      <c r="BL55" s="205"/>
      <c r="BM55" s="205"/>
      <c r="BN55" s="205"/>
      <c r="BO55" s="205"/>
      <c r="BP55" s="205"/>
      <c r="BQ55" s="205"/>
      <c r="BR55" s="205"/>
      <c r="BS55" s="205"/>
      <c r="BT55" s="204"/>
      <c r="BU55" s="204"/>
      <c r="BV55" s="204"/>
      <c r="BW55" s="204"/>
      <c r="BX55" s="204"/>
      <c r="BY55" s="204"/>
      <c r="BZ55" s="204"/>
      <c r="CA55" s="204"/>
      <c r="CB55" s="204"/>
      <c r="CC55" s="204"/>
      <c r="CD55" s="204"/>
      <c r="CE55" s="204"/>
      <c r="CF55" s="189"/>
      <c r="CG55" s="204"/>
      <c r="CH55" s="204"/>
      <c r="CI55" s="204"/>
      <c r="CJ55" s="204"/>
      <c r="CK55" s="204"/>
      <c r="CL55" s="204"/>
      <c r="CM55" s="204"/>
      <c r="CN55" s="204"/>
      <c r="CO55" s="204"/>
      <c r="CP55" s="204"/>
      <c r="CQ55" s="204"/>
      <c r="CR55" s="189"/>
      <c r="CS55" s="189"/>
      <c r="CT55" s="189"/>
      <c r="CU55" s="189"/>
      <c r="CV55" s="189"/>
      <c r="CW55" s="189"/>
      <c r="CX55" s="189"/>
      <c r="CY55" s="189"/>
      <c r="CZ55" s="189"/>
      <c r="DA55" s="189"/>
      <c r="DB55" s="189"/>
      <c r="DC55" s="189"/>
      <c r="DD55" s="189"/>
      <c r="DE55" s="189"/>
      <c r="DF55" s="189"/>
      <c r="DG55" s="189"/>
      <c r="DH55" s="189"/>
      <c r="DI55" s="189"/>
      <c r="DJ55" s="189"/>
      <c r="DK55" s="189"/>
      <c r="DL55" s="189"/>
      <c r="DM55" s="189"/>
      <c r="DN55" s="189"/>
      <c r="DO55" s="189"/>
      <c r="DP55" s="189"/>
      <c r="DQ55" s="189"/>
      <c r="DR55" s="189"/>
      <c r="DS55" s="189"/>
      <c r="DT55" s="189"/>
      <c r="DU55" s="189"/>
      <c r="DV55" s="189"/>
      <c r="DW55" s="189"/>
      <c r="DX55" s="189"/>
      <c r="DY55" s="189"/>
      <c r="DZ55" s="189"/>
      <c r="EA55" s="189"/>
      <c r="EB55" s="189"/>
      <c r="EC55" s="189"/>
      <c r="ED55" s="189"/>
      <c r="EE55" s="189"/>
      <c r="EF55" s="189"/>
      <c r="EG55" s="189"/>
      <c r="EH55" s="189"/>
      <c r="EI55" s="189"/>
      <c r="EJ55" s="189"/>
      <c r="EK55" s="189"/>
      <c r="EL55" s="189"/>
      <c r="EM55" s="189"/>
      <c r="EN55" s="189"/>
      <c r="EO55" s="189"/>
      <c r="EP55" s="189"/>
      <c r="EQ55" s="189"/>
      <c r="ER55" s="189"/>
      <c r="ES55" s="189"/>
      <c r="ET55" s="189"/>
      <c r="EU55" s="189"/>
      <c r="EV55" s="189"/>
      <c r="EW55" s="189"/>
      <c r="EX55" s="189"/>
      <c r="EY55" s="189"/>
      <c r="EZ55" s="189"/>
      <c r="FA55" s="189"/>
      <c r="FB55" s="189"/>
      <c r="FC55" s="189"/>
      <c r="FD55" s="189"/>
      <c r="FE55" s="189"/>
      <c r="FF55" s="189"/>
      <c r="FG55" s="189"/>
      <c r="FH55" s="189"/>
      <c r="FI55" s="189"/>
      <c r="FJ55" s="189"/>
      <c r="FK55" s="189"/>
      <c r="FL55" s="189"/>
      <c r="FM55" s="189"/>
      <c r="FN55" s="189"/>
      <c r="FO55" s="189"/>
      <c r="FP55" s="189"/>
      <c r="FQ55" s="189"/>
      <c r="FR55" s="189"/>
      <c r="FS55" s="189"/>
      <c r="FT55" s="189"/>
      <c r="FU55" s="189"/>
      <c r="FV55" s="189"/>
      <c r="FW55" s="189"/>
      <c r="FX55" s="189"/>
      <c r="FY55" s="189"/>
      <c r="FZ55" s="189"/>
      <c r="GA55" s="189"/>
      <c r="GB55" s="189"/>
      <c r="GC55" s="189"/>
      <c r="GD55" s="189"/>
      <c r="GE55" s="189"/>
      <c r="GF55" s="189"/>
      <c r="GG55" s="189"/>
      <c r="GH55" s="189"/>
      <c r="GI55" s="189"/>
      <c r="GJ55" s="189"/>
      <c r="GK55" s="189"/>
      <c r="GL55" s="189"/>
      <c r="GM55" s="189"/>
      <c r="GN55" s="189"/>
      <c r="GO55" s="189"/>
      <c r="GP55" s="189"/>
      <c r="GQ55" s="189"/>
      <c r="GR55" s="189"/>
      <c r="GS55" s="189"/>
      <c r="GT55" s="189"/>
      <c r="GU55" s="189"/>
      <c r="GV55" s="189"/>
      <c r="GW55" s="189"/>
      <c r="GX55" s="189"/>
      <c r="GY55" s="189"/>
      <c r="GZ55" s="189"/>
      <c r="HA55" s="189"/>
      <c r="HB55" s="189"/>
      <c r="HC55" s="189"/>
      <c r="HD55" s="189"/>
      <c r="HE55" s="189"/>
      <c r="HF55" s="189"/>
      <c r="HG55" s="189"/>
      <c r="HH55" s="189"/>
      <c r="HI55" s="189"/>
      <c r="HJ55" s="189"/>
      <c r="HK55" s="189"/>
      <c r="HL55" s="189"/>
      <c r="HM55" s="189"/>
      <c r="HN55" s="189"/>
      <c r="HO55" s="189"/>
      <c r="HP55" s="189"/>
      <c r="HQ55" s="189"/>
      <c r="HR55" s="189"/>
      <c r="HS55" s="189"/>
      <c r="HT55" s="189"/>
      <c r="HU55" s="189"/>
      <c r="HV55" s="189"/>
      <c r="HW55" s="189"/>
      <c r="HX55" s="189"/>
      <c r="HY55" s="189"/>
      <c r="HZ55" s="189"/>
      <c r="IA55" s="189"/>
      <c r="IB55" s="189"/>
      <c r="IC55" s="189"/>
      <c r="ID55" s="189"/>
      <c r="IE55" s="189"/>
      <c r="IF55" s="189"/>
      <c r="IG55" s="189"/>
      <c r="IH55" s="189"/>
      <c r="II55" s="189"/>
      <c r="IJ55" s="189"/>
      <c r="IK55" s="189"/>
      <c r="IL55" s="189"/>
      <c r="IM55" s="189"/>
      <c r="IN55" s="189"/>
      <c r="IO55" s="189"/>
      <c r="IP55" s="189"/>
      <c r="IQ55" s="189"/>
      <c r="IR55" s="189"/>
      <c r="IS55" s="189"/>
      <c r="IT55" s="189"/>
      <c r="IU55" s="189"/>
      <c r="IV55" s="189"/>
    </row>
    <row r="56" ht="12.75" customHeight="1">
      <c r="A56" s="189" t="s">
        <v>973</v>
      </c>
      <c r="Z56" s="11"/>
      <c r="AA56" s="205"/>
      <c r="AB56" s="11"/>
      <c r="AC56" s="11"/>
      <c r="AD56" s="11"/>
      <c r="AE56" s="222"/>
      <c r="AF56" s="412" t="s">
        <v>877</v>
      </c>
      <c r="AG56" s="205"/>
      <c r="AH56" s="205"/>
      <c r="AI56" s="205"/>
      <c r="AJ56" s="205"/>
      <c r="AK56" s="205"/>
      <c r="AL56" s="204" t="s">
        <v>974</v>
      </c>
      <c r="AM56" s="205"/>
      <c r="AN56" s="205"/>
      <c r="AO56" s="205"/>
      <c r="AP56" s="205"/>
      <c r="AQ56" s="205"/>
      <c r="AR56" s="205"/>
      <c r="AS56" s="205"/>
      <c r="AT56" s="205"/>
      <c r="AU56" s="205"/>
      <c r="AV56" s="205"/>
      <c r="AW56" s="205"/>
      <c r="AX56" s="205"/>
      <c r="AY56" s="205"/>
      <c r="AZ56" s="205">
        <f>COUNTIF(AY41:BC52,"S, KF")</f>
        <v>0</v>
      </c>
      <c r="BA56" s="205">
        <f>COUNTIF(AY41:BC52,"KF, KC")</f>
        <v>1</v>
      </c>
      <c r="BB56" s="205">
        <f>COUNTIF(AY41:BC52,"KF, KC")</f>
        <v>1</v>
      </c>
      <c r="BC56" s="205"/>
      <c r="BD56" s="205"/>
      <c r="BE56" s="205"/>
      <c r="BF56" s="205"/>
      <c r="BG56" s="205"/>
      <c r="BH56" s="205"/>
      <c r="BI56" s="205"/>
      <c r="BJ56" s="205"/>
      <c r="BK56" s="205"/>
      <c r="BL56" s="205"/>
      <c r="BM56" s="205"/>
      <c r="BN56" s="205"/>
      <c r="BO56" s="205"/>
      <c r="BP56" s="205"/>
      <c r="BQ56" s="205"/>
      <c r="BR56" s="205"/>
      <c r="BS56" s="205"/>
      <c r="BT56" s="205"/>
      <c r="BU56" s="205"/>
      <c r="BV56" s="205"/>
      <c r="BW56" s="205"/>
      <c r="BX56" s="205"/>
      <c r="BY56" s="205"/>
      <c r="BZ56" s="205"/>
      <c r="CA56" s="205"/>
      <c r="CB56" s="205"/>
      <c r="CC56" s="205"/>
      <c r="CD56" s="205"/>
      <c r="CE56" s="205"/>
      <c r="CF56" s="222"/>
      <c r="CG56" s="205"/>
      <c r="CH56" s="205"/>
      <c r="CI56" s="205"/>
      <c r="CJ56" s="205"/>
      <c r="CK56" s="205"/>
      <c r="CL56" s="205"/>
      <c r="CM56" s="205"/>
      <c r="CN56" s="205"/>
      <c r="CO56" s="205"/>
      <c r="CP56" s="205"/>
      <c r="CQ56" s="205"/>
      <c r="CR56" s="222"/>
      <c r="CS56" s="222"/>
      <c r="CT56" s="222"/>
      <c r="CU56" s="222"/>
      <c r="CV56" s="222"/>
      <c r="CW56" s="222"/>
      <c r="CX56" s="222"/>
      <c r="CY56" s="222"/>
      <c r="CZ56" s="222"/>
      <c r="DA56" s="222"/>
      <c r="DB56" s="222"/>
      <c r="DC56" s="222"/>
      <c r="DD56" s="222"/>
      <c r="DE56" s="222"/>
      <c r="DF56" s="222"/>
      <c r="DG56" s="222"/>
      <c r="DH56" s="222"/>
      <c r="DI56" s="222"/>
      <c r="DJ56" s="222"/>
      <c r="DK56" s="222"/>
      <c r="DL56" s="222"/>
      <c r="DM56" s="222"/>
      <c r="DN56" s="222"/>
      <c r="DO56" s="222"/>
      <c r="DP56" s="222"/>
      <c r="DQ56" s="222"/>
      <c r="DR56" s="222"/>
      <c r="DS56" s="222"/>
      <c r="DT56" s="222"/>
      <c r="DU56" s="222"/>
      <c r="DV56" s="222"/>
      <c r="DW56" s="222"/>
      <c r="DX56" s="222"/>
      <c r="DY56" s="222"/>
      <c r="DZ56" s="222"/>
      <c r="EA56" s="222"/>
      <c r="EB56" s="222"/>
      <c r="EC56" s="222"/>
      <c r="ED56" s="222"/>
      <c r="EE56" s="222"/>
      <c r="EF56" s="222"/>
      <c r="EG56" s="222"/>
      <c r="EH56" s="222"/>
      <c r="EI56" s="222"/>
      <c r="EJ56" s="222"/>
      <c r="EK56" s="222"/>
      <c r="EL56" s="222"/>
      <c r="EM56" s="222"/>
      <c r="EN56" s="222"/>
      <c r="EO56" s="222"/>
      <c r="EP56" s="222"/>
      <c r="EQ56" s="222"/>
      <c r="ER56" s="222"/>
      <c r="ES56" s="222"/>
      <c r="ET56" s="222"/>
      <c r="EU56" s="222"/>
      <c r="EV56" s="222"/>
      <c r="EW56" s="222"/>
      <c r="EX56" s="222"/>
      <c r="EY56" s="222"/>
      <c r="EZ56" s="222"/>
      <c r="FA56" s="222"/>
      <c r="FB56" s="222"/>
      <c r="FC56" s="222"/>
      <c r="FD56" s="222"/>
      <c r="FE56" s="222"/>
      <c r="FF56" s="222"/>
      <c r="FG56" s="222"/>
      <c r="FH56" s="222"/>
      <c r="FI56" s="222"/>
      <c r="FJ56" s="222"/>
      <c r="FK56" s="222"/>
      <c r="FL56" s="222"/>
      <c r="FM56" s="222"/>
      <c r="FN56" s="222"/>
      <c r="FO56" s="222"/>
      <c r="FP56" s="222"/>
      <c r="FQ56" s="222"/>
      <c r="FR56" s="222"/>
      <c r="FS56" s="222"/>
      <c r="FT56" s="222"/>
      <c r="FU56" s="222"/>
      <c r="FV56" s="222"/>
      <c r="FW56" s="222"/>
      <c r="FX56" s="222"/>
      <c r="FY56" s="222"/>
      <c r="FZ56" s="222"/>
      <c r="GA56" s="222"/>
      <c r="GB56" s="222"/>
      <c r="GC56" s="222"/>
      <c r="GD56" s="222"/>
      <c r="GE56" s="222"/>
      <c r="GF56" s="222"/>
      <c r="GG56" s="222"/>
      <c r="GH56" s="222"/>
      <c r="GI56" s="222"/>
      <c r="GJ56" s="222"/>
      <c r="GK56" s="222"/>
      <c r="GL56" s="222"/>
      <c r="GM56" s="222"/>
      <c r="GN56" s="222"/>
      <c r="GO56" s="222"/>
      <c r="GP56" s="222"/>
      <c r="GQ56" s="222"/>
      <c r="GR56" s="222"/>
      <c r="GS56" s="222"/>
      <c r="GT56" s="222"/>
      <c r="GU56" s="222"/>
      <c r="GV56" s="222"/>
      <c r="GW56" s="222"/>
      <c r="GX56" s="222"/>
      <c r="GY56" s="222"/>
      <c r="GZ56" s="222"/>
      <c r="HA56" s="222"/>
      <c r="HB56" s="222"/>
      <c r="HC56" s="222"/>
      <c r="HD56" s="222"/>
      <c r="HE56" s="222"/>
      <c r="HF56" s="222"/>
      <c r="HG56" s="222"/>
      <c r="HH56" s="222"/>
      <c r="HI56" s="222"/>
      <c r="HJ56" s="222"/>
      <c r="HK56" s="222"/>
      <c r="HL56" s="222"/>
      <c r="HM56" s="222"/>
      <c r="HN56" s="222"/>
      <c r="HO56" s="222"/>
      <c r="HP56" s="222"/>
      <c r="HQ56" s="222"/>
      <c r="HR56" s="222"/>
      <c r="HS56" s="222"/>
      <c r="HT56" s="222"/>
      <c r="HU56" s="222"/>
      <c r="HV56" s="222"/>
      <c r="HW56" s="222"/>
      <c r="HX56" s="222"/>
      <c r="HY56" s="222"/>
      <c r="HZ56" s="222"/>
      <c r="IA56" s="222"/>
      <c r="IB56" s="222"/>
      <c r="IC56" s="222"/>
      <c r="ID56" s="222"/>
      <c r="IE56" s="222"/>
      <c r="IF56" s="222"/>
      <c r="IG56" s="222"/>
      <c r="IH56" s="222"/>
      <c r="II56" s="222"/>
      <c r="IJ56" s="222"/>
      <c r="IK56" s="222"/>
      <c r="IL56" s="222"/>
      <c r="IM56" s="222"/>
      <c r="IN56" s="222"/>
      <c r="IO56" s="222"/>
      <c r="IP56" s="222"/>
      <c r="IQ56" s="222"/>
      <c r="IR56" s="222"/>
      <c r="IS56" s="222"/>
      <c r="IT56" s="222"/>
      <c r="IU56" s="189"/>
      <c r="IV56" s="222"/>
    </row>
    <row r="57" ht="12.75" customHeight="1">
      <c r="A57" s="189"/>
      <c r="B57" s="189" t="s">
        <v>975</v>
      </c>
      <c r="K57" s="287" t="str">
        <f t="shared" ref="K57:L57" si="9">IF(AN18&gt;0,"Yes","No")</f>
        <v>Yes</v>
      </c>
      <c r="L57" s="296" t="str">
        <f t="shared" si="9"/>
        <v>Yes</v>
      </c>
      <c r="M57" s="25"/>
      <c r="N57" s="189"/>
      <c r="O57" s="189" t="s">
        <v>976</v>
      </c>
      <c r="V57" s="306" t="str">
        <f>IF(AS18&gt;0,"Yes","No")</f>
        <v>No</v>
      </c>
      <c r="W57" s="294" t="str">
        <f>IF(BH18&gt;0,"Yes","No")</f>
        <v>No</v>
      </c>
      <c r="X57" s="296" t="str">
        <f>IF(BJ18&gt;0,"Yes","No")</f>
        <v>No</v>
      </c>
      <c r="Y57" s="189"/>
      <c r="Z57" s="189"/>
      <c r="AA57" s="204"/>
      <c r="AB57" s="189"/>
      <c r="AC57" s="189"/>
      <c r="AD57" s="189"/>
      <c r="AE57" s="189"/>
      <c r="AF57" s="233" t="s">
        <v>314</v>
      </c>
      <c r="AG57" s="205" t="str">
        <f>May!F25</f>
        <v/>
      </c>
      <c r="AH57" s="205" t="str">
        <f>May!H25</f>
        <v/>
      </c>
      <c r="AI57" s="205" t="str">
        <f>May!I25</f>
        <v/>
      </c>
      <c r="AJ57" s="205" t="str">
        <f>May!K25</f>
        <v/>
      </c>
      <c r="AK57" s="205" t="str">
        <f>May!M25</f>
        <v/>
      </c>
      <c r="AL57" s="233" t="s">
        <v>314</v>
      </c>
      <c r="AM57" s="205" t="str">
        <f>May!F28</f>
        <v>No</v>
      </c>
      <c r="AN57" s="205" t="str">
        <f>May!H28</f>
        <v>No</v>
      </c>
      <c r="AO57" s="205" t="str">
        <f>May!I28</f>
        <v>No</v>
      </c>
      <c r="AP57" s="205" t="str">
        <f>May!K28</f>
        <v>No</v>
      </c>
      <c r="AQ57" s="205" t="str">
        <f>May!M28</f>
        <v>No</v>
      </c>
      <c r="AR57" s="205"/>
      <c r="AS57" s="205"/>
      <c r="AT57" s="205"/>
      <c r="AU57" s="205"/>
      <c r="AV57" s="205"/>
      <c r="AW57" s="205"/>
      <c r="AX57" s="205"/>
      <c r="AY57" s="205"/>
      <c r="AZ57" s="205">
        <f>COUNTIF(AY41:BC52,"S, KF, KC")</f>
        <v>0</v>
      </c>
      <c r="BA57" s="205">
        <f>COUNTIF(AY41:BC52,"S, KF, KC")</f>
        <v>0</v>
      </c>
      <c r="BB57" s="205">
        <f>COUNTIF(AY41:BC52,"S, KF, KC")</f>
        <v>0</v>
      </c>
      <c r="BC57" s="205"/>
      <c r="BD57" s="205"/>
      <c r="BE57" s="290">
        <f>COUNTIF(BE42:BE54,"Yes")</f>
        <v>0</v>
      </c>
      <c r="BF57" s="205"/>
      <c r="BG57" s="205"/>
      <c r="BH57" s="205"/>
      <c r="BI57" s="205"/>
      <c r="BJ57" s="205"/>
      <c r="BK57" s="205"/>
      <c r="BL57" s="205"/>
      <c r="BM57" s="205"/>
      <c r="BN57" s="205"/>
      <c r="BO57" s="205"/>
      <c r="BP57" s="205"/>
      <c r="BQ57" s="205"/>
      <c r="BR57" s="205"/>
      <c r="BS57" s="205"/>
      <c r="BT57" s="204"/>
      <c r="BU57" s="204"/>
      <c r="BV57" s="204"/>
      <c r="BW57" s="204"/>
      <c r="BX57" s="204"/>
      <c r="BY57" s="204"/>
      <c r="BZ57" s="204"/>
      <c r="CA57" s="204"/>
      <c r="CB57" s="204"/>
      <c r="CC57" s="204"/>
      <c r="CD57" s="204"/>
      <c r="CE57" s="204"/>
      <c r="CF57" s="189"/>
      <c r="CG57" s="204"/>
      <c r="CH57" s="204"/>
      <c r="CI57" s="204"/>
      <c r="CJ57" s="204"/>
      <c r="CK57" s="204"/>
      <c r="CL57" s="204"/>
      <c r="CM57" s="204"/>
      <c r="CN57" s="204"/>
      <c r="CO57" s="204"/>
      <c r="CP57" s="204"/>
      <c r="CQ57" s="204"/>
      <c r="CR57" s="189"/>
      <c r="CS57" s="189"/>
      <c r="CT57" s="189"/>
      <c r="CU57" s="189"/>
      <c r="CV57" s="189"/>
      <c r="CW57" s="189"/>
      <c r="CX57" s="189"/>
      <c r="CY57" s="189"/>
      <c r="CZ57" s="189"/>
      <c r="DA57" s="189"/>
      <c r="DB57" s="189"/>
      <c r="DC57" s="189"/>
      <c r="DD57" s="189"/>
      <c r="DE57" s="189"/>
      <c r="DF57" s="189"/>
      <c r="DG57" s="189"/>
      <c r="DH57" s="189"/>
      <c r="DI57" s="189"/>
      <c r="DJ57" s="189"/>
      <c r="DK57" s="189"/>
      <c r="DL57" s="189"/>
      <c r="DM57" s="189"/>
      <c r="DN57" s="189"/>
      <c r="DO57" s="189"/>
      <c r="DP57" s="189"/>
      <c r="DQ57" s="189"/>
      <c r="DR57" s="189"/>
      <c r="DS57" s="189"/>
      <c r="DT57" s="189"/>
      <c r="DU57" s="189"/>
      <c r="DV57" s="189"/>
      <c r="DW57" s="189"/>
      <c r="DX57" s="189"/>
      <c r="DY57" s="189"/>
      <c r="DZ57" s="189"/>
      <c r="EA57" s="189"/>
      <c r="EB57" s="189"/>
      <c r="EC57" s="189"/>
      <c r="ED57" s="189"/>
      <c r="EE57" s="189"/>
      <c r="EF57" s="189"/>
      <c r="EG57" s="189"/>
      <c r="EH57" s="189"/>
      <c r="EI57" s="189"/>
      <c r="EJ57" s="189"/>
      <c r="EK57" s="189"/>
      <c r="EL57" s="189"/>
      <c r="EM57" s="189"/>
      <c r="EN57" s="189"/>
      <c r="EO57" s="189"/>
      <c r="EP57" s="189"/>
      <c r="EQ57" s="189"/>
      <c r="ER57" s="189"/>
      <c r="ES57" s="189"/>
      <c r="ET57" s="189"/>
      <c r="EU57" s="189"/>
      <c r="EV57" s="189"/>
      <c r="EW57" s="189"/>
      <c r="EX57" s="189"/>
      <c r="EY57" s="189"/>
      <c r="EZ57" s="189"/>
      <c r="FA57" s="189"/>
      <c r="FB57" s="189"/>
      <c r="FC57" s="189"/>
      <c r="FD57" s="189"/>
      <c r="FE57" s="189"/>
      <c r="FF57" s="189"/>
      <c r="FG57" s="189"/>
      <c r="FH57" s="189"/>
      <c r="FI57" s="189"/>
      <c r="FJ57" s="189"/>
      <c r="FK57" s="189"/>
      <c r="FL57" s="189"/>
      <c r="FM57" s="189"/>
      <c r="FN57" s="189"/>
      <c r="FO57" s="189"/>
      <c r="FP57" s="189"/>
      <c r="FQ57" s="189"/>
      <c r="FR57" s="189"/>
      <c r="FS57" s="189"/>
      <c r="FT57" s="189"/>
      <c r="FU57" s="189"/>
      <c r="FV57" s="189"/>
      <c r="FW57" s="189"/>
      <c r="FX57" s="189"/>
      <c r="FY57" s="189"/>
      <c r="FZ57" s="189"/>
      <c r="GA57" s="189"/>
      <c r="GB57" s="189"/>
      <c r="GC57" s="189"/>
      <c r="GD57" s="189"/>
      <c r="GE57" s="189"/>
      <c r="GF57" s="189"/>
      <c r="GG57" s="189"/>
      <c r="GH57" s="189"/>
      <c r="GI57" s="189"/>
      <c r="GJ57" s="189"/>
      <c r="GK57" s="189"/>
      <c r="GL57" s="189"/>
      <c r="GM57" s="189"/>
      <c r="GN57" s="189"/>
      <c r="GO57" s="189"/>
      <c r="GP57" s="189"/>
      <c r="GQ57" s="189"/>
      <c r="GR57" s="189"/>
      <c r="GS57" s="189"/>
      <c r="GT57" s="189"/>
      <c r="GU57" s="189"/>
      <c r="GV57" s="189"/>
      <c r="GW57" s="189"/>
      <c r="GX57" s="189"/>
      <c r="GY57" s="189"/>
      <c r="GZ57" s="189"/>
      <c r="HA57" s="189"/>
      <c r="HB57" s="189"/>
      <c r="HC57" s="189"/>
      <c r="HD57" s="189"/>
      <c r="HE57" s="189"/>
      <c r="HF57" s="189"/>
      <c r="HG57" s="189"/>
      <c r="HH57" s="189"/>
      <c r="HI57" s="189"/>
      <c r="HJ57" s="189"/>
      <c r="HK57" s="189"/>
      <c r="HL57" s="189"/>
      <c r="HM57" s="189"/>
      <c r="HN57" s="189"/>
      <c r="HO57" s="189"/>
      <c r="HP57" s="189"/>
      <c r="HQ57" s="189"/>
      <c r="HR57" s="189"/>
      <c r="HS57" s="189"/>
      <c r="HT57" s="189"/>
      <c r="HU57" s="189"/>
      <c r="HV57" s="189"/>
      <c r="HW57" s="189"/>
      <c r="HX57" s="189"/>
      <c r="HY57" s="189"/>
      <c r="HZ57" s="189"/>
      <c r="IA57" s="189"/>
      <c r="IB57" s="189"/>
      <c r="IC57" s="189"/>
      <c r="ID57" s="189"/>
      <c r="IE57" s="189"/>
      <c r="IF57" s="189"/>
      <c r="IG57" s="189"/>
      <c r="IH57" s="189"/>
      <c r="II57" s="189"/>
      <c r="IJ57" s="189"/>
      <c r="IK57" s="189"/>
      <c r="IL57" s="189"/>
      <c r="IM57" s="189"/>
      <c r="IN57" s="189"/>
      <c r="IO57" s="189"/>
      <c r="IP57" s="189"/>
      <c r="IQ57" s="189"/>
      <c r="IR57" s="189"/>
      <c r="IS57" s="189"/>
      <c r="IT57" s="189"/>
      <c r="IU57" s="189"/>
      <c r="IV57" s="189"/>
    </row>
    <row r="58" ht="12.75" customHeight="1">
      <c r="A58" s="189"/>
      <c r="B58" s="189" t="s">
        <v>978</v>
      </c>
      <c r="K58" s="287" t="str">
        <f>IF(BG18&gt;0,"Yes","No")</f>
        <v>No</v>
      </c>
      <c r="L58" s="302">
        <f>BG18</f>
        <v>0</v>
      </c>
      <c r="M58" s="128"/>
      <c r="N58" s="189" t="s">
        <v>979</v>
      </c>
      <c r="O58" s="189" t="s">
        <v>980</v>
      </c>
      <c r="V58" s="287" t="str">
        <f>IF(AW18&gt;0,"Yes","No")</f>
        <v>Yes</v>
      </c>
      <c r="W58" s="25"/>
      <c r="X58" s="25"/>
      <c r="Y58" s="189"/>
      <c r="Z58" s="189"/>
      <c r="AA58" s="204"/>
      <c r="AB58" s="189"/>
      <c r="AC58" s="189"/>
      <c r="AD58" s="189"/>
      <c r="AE58" s="189"/>
      <c r="AF58" s="233" t="s">
        <v>318</v>
      </c>
      <c r="AG58" s="205" t="str">
        <f>June!F25</f>
        <v/>
      </c>
      <c r="AH58" s="205" t="str">
        <f>June!H25</f>
        <v/>
      </c>
      <c r="AI58" s="205" t="str">
        <f>June!I25</f>
        <v/>
      </c>
      <c r="AJ58" s="205" t="str">
        <f>June!K25</f>
        <v/>
      </c>
      <c r="AK58" s="205" t="str">
        <f>June!M25</f>
        <v>27th</v>
      </c>
      <c r="AL58" s="233" t="s">
        <v>318</v>
      </c>
      <c r="AM58" s="205" t="str">
        <f>June!F28</f>
        <v>No</v>
      </c>
      <c r="AN58" s="205" t="str">
        <f>June!H28</f>
        <v>No</v>
      </c>
      <c r="AO58" s="205" t="str">
        <f>June!I28</f>
        <v>No</v>
      </c>
      <c r="AP58" s="205" t="str">
        <f>June!K28</f>
        <v>No</v>
      </c>
      <c r="AQ58" s="205" t="str">
        <f>June!M28</f>
        <v>No</v>
      </c>
      <c r="AR58" s="205"/>
      <c r="AS58" s="205"/>
      <c r="AT58" s="205"/>
      <c r="AU58" s="205"/>
      <c r="AV58" s="205"/>
      <c r="AW58" s="205"/>
      <c r="AX58" s="205"/>
      <c r="AY58" s="205" t="s">
        <v>914</v>
      </c>
      <c r="AZ58" s="205">
        <f t="shared" ref="AZ58:BB58" si="10">SUM(AZ54:AZ57)</f>
        <v>0</v>
      </c>
      <c r="BA58" s="205">
        <f t="shared" si="10"/>
        <v>2</v>
      </c>
      <c r="BB58" s="205">
        <f t="shared" si="10"/>
        <v>2</v>
      </c>
      <c r="BC58" s="205"/>
      <c r="BD58" s="205"/>
      <c r="BE58" s="205" t="s">
        <v>981</v>
      </c>
      <c r="BF58" s="205"/>
      <c r="BG58" s="205"/>
      <c r="BH58" s="205"/>
      <c r="BI58" s="205"/>
      <c r="BJ58" s="205"/>
      <c r="BK58" s="205"/>
      <c r="BL58" s="205"/>
      <c r="BM58" s="205"/>
      <c r="BN58" s="205"/>
      <c r="BO58" s="205"/>
      <c r="BP58" s="205"/>
      <c r="BQ58" s="205"/>
      <c r="BR58" s="205"/>
      <c r="BS58" s="205"/>
      <c r="BT58" s="204"/>
      <c r="BU58" s="204"/>
      <c r="BV58" s="204"/>
      <c r="BW58" s="204"/>
      <c r="BX58" s="204"/>
      <c r="BY58" s="204"/>
      <c r="BZ58" s="204"/>
      <c r="CA58" s="204"/>
      <c r="CB58" s="204"/>
      <c r="CC58" s="204"/>
      <c r="CD58" s="204"/>
      <c r="CE58" s="204"/>
      <c r="CF58" s="189"/>
      <c r="CG58" s="204"/>
      <c r="CH58" s="204"/>
      <c r="CI58" s="204"/>
      <c r="CJ58" s="204"/>
      <c r="CK58" s="204"/>
      <c r="CL58" s="204"/>
      <c r="CM58" s="204"/>
      <c r="CN58" s="204"/>
      <c r="CO58" s="204"/>
      <c r="CP58" s="204"/>
      <c r="CQ58" s="204"/>
      <c r="CR58" s="189"/>
      <c r="CS58" s="189"/>
      <c r="CT58" s="189"/>
      <c r="CU58" s="189"/>
      <c r="CV58" s="189"/>
      <c r="CW58" s="189"/>
      <c r="CX58" s="189"/>
      <c r="CY58" s="189"/>
      <c r="CZ58" s="189"/>
      <c r="DA58" s="189"/>
      <c r="DB58" s="189"/>
      <c r="DC58" s="189"/>
      <c r="DD58" s="189"/>
      <c r="DE58" s="189"/>
      <c r="DF58" s="189"/>
      <c r="DG58" s="189"/>
      <c r="DH58" s="189"/>
      <c r="DI58" s="189"/>
      <c r="DJ58" s="189"/>
      <c r="DK58" s="189"/>
      <c r="DL58" s="189"/>
      <c r="DM58" s="189"/>
      <c r="DN58" s="189"/>
      <c r="DO58" s="189"/>
      <c r="DP58" s="189"/>
      <c r="DQ58" s="189"/>
      <c r="DR58" s="189"/>
      <c r="DS58" s="189"/>
      <c r="DT58" s="189"/>
      <c r="DU58" s="189"/>
      <c r="DV58" s="189"/>
      <c r="DW58" s="189"/>
      <c r="DX58" s="189"/>
      <c r="DY58" s="189"/>
      <c r="DZ58" s="189"/>
      <c r="EA58" s="189"/>
      <c r="EB58" s="189"/>
      <c r="EC58" s="189"/>
      <c r="ED58" s="189"/>
      <c r="EE58" s="189"/>
      <c r="EF58" s="189"/>
      <c r="EG58" s="189"/>
      <c r="EH58" s="189"/>
      <c r="EI58" s="189"/>
      <c r="EJ58" s="189"/>
      <c r="EK58" s="189"/>
      <c r="EL58" s="189"/>
      <c r="EM58" s="189"/>
      <c r="EN58" s="189"/>
      <c r="EO58" s="189"/>
      <c r="EP58" s="189"/>
      <c r="EQ58" s="189"/>
      <c r="ER58" s="189"/>
      <c r="ES58" s="189"/>
      <c r="ET58" s="189"/>
      <c r="EU58" s="189"/>
      <c r="EV58" s="189"/>
      <c r="EW58" s="189"/>
      <c r="EX58" s="189"/>
      <c r="EY58" s="189"/>
      <c r="EZ58" s="189"/>
      <c r="FA58" s="189"/>
      <c r="FB58" s="189"/>
      <c r="FC58" s="189"/>
      <c r="FD58" s="189"/>
      <c r="FE58" s="189"/>
      <c r="FF58" s="189"/>
      <c r="FG58" s="189"/>
      <c r="FH58" s="189"/>
      <c r="FI58" s="189"/>
      <c r="FJ58" s="189"/>
      <c r="FK58" s="189"/>
      <c r="FL58" s="189"/>
      <c r="FM58" s="189"/>
      <c r="FN58" s="189"/>
      <c r="FO58" s="189"/>
      <c r="FP58" s="189"/>
      <c r="FQ58" s="189"/>
      <c r="FR58" s="189"/>
      <c r="FS58" s="189"/>
      <c r="FT58" s="189"/>
      <c r="FU58" s="189"/>
      <c r="FV58" s="189"/>
      <c r="FW58" s="189"/>
      <c r="FX58" s="189"/>
      <c r="FY58" s="189"/>
      <c r="FZ58" s="189"/>
      <c r="GA58" s="189"/>
      <c r="GB58" s="189"/>
      <c r="GC58" s="189"/>
      <c r="GD58" s="189"/>
      <c r="GE58" s="189"/>
      <c r="GF58" s="189"/>
      <c r="GG58" s="189"/>
      <c r="GH58" s="189"/>
      <c r="GI58" s="189"/>
      <c r="GJ58" s="189"/>
      <c r="GK58" s="189"/>
      <c r="GL58" s="189"/>
      <c r="GM58" s="189"/>
      <c r="GN58" s="189"/>
      <c r="GO58" s="189"/>
      <c r="GP58" s="189"/>
      <c r="GQ58" s="189"/>
      <c r="GR58" s="189"/>
      <c r="GS58" s="189"/>
      <c r="GT58" s="189"/>
      <c r="GU58" s="189"/>
      <c r="GV58" s="189"/>
      <c r="GW58" s="189"/>
      <c r="GX58" s="189"/>
      <c r="GY58" s="189"/>
      <c r="GZ58" s="189"/>
      <c r="HA58" s="189"/>
      <c r="HB58" s="189"/>
      <c r="HC58" s="189"/>
      <c r="HD58" s="189"/>
      <c r="HE58" s="189"/>
      <c r="HF58" s="189"/>
      <c r="HG58" s="189"/>
      <c r="HH58" s="189"/>
      <c r="HI58" s="189"/>
      <c r="HJ58" s="189"/>
      <c r="HK58" s="189"/>
      <c r="HL58" s="189"/>
      <c r="HM58" s="189"/>
      <c r="HN58" s="189"/>
      <c r="HO58" s="189"/>
      <c r="HP58" s="189"/>
      <c r="HQ58" s="189"/>
      <c r="HR58" s="189"/>
      <c r="HS58" s="189"/>
      <c r="HT58" s="189"/>
      <c r="HU58" s="189"/>
      <c r="HV58" s="189"/>
      <c r="HW58" s="189"/>
      <c r="HX58" s="189"/>
      <c r="HY58" s="189"/>
      <c r="HZ58" s="189"/>
      <c r="IA58" s="189"/>
      <c r="IB58" s="189"/>
      <c r="IC58" s="189"/>
      <c r="ID58" s="189"/>
      <c r="IE58" s="189"/>
      <c r="IF58" s="189"/>
      <c r="IG58" s="189"/>
      <c r="IH58" s="189"/>
      <c r="II58" s="189"/>
      <c r="IJ58" s="189"/>
      <c r="IK58" s="189"/>
      <c r="IL58" s="189"/>
      <c r="IM58" s="189"/>
      <c r="IN58" s="189"/>
      <c r="IO58" s="189"/>
      <c r="IP58" s="189"/>
      <c r="IQ58" s="189"/>
      <c r="IR58" s="189"/>
      <c r="IS58" s="189"/>
      <c r="IT58" s="189"/>
      <c r="IU58" s="189"/>
      <c r="IV58" s="189"/>
    </row>
    <row r="59" ht="12.75" customHeight="1">
      <c r="A59" s="189"/>
      <c r="B59" s="189" t="s">
        <v>982</v>
      </c>
      <c r="K59" s="287" t="str">
        <f>IF(BI18&gt;0,"Yes","No")</f>
        <v>No</v>
      </c>
      <c r="L59" s="302">
        <f>BI18</f>
        <v>0</v>
      </c>
      <c r="M59" s="128"/>
      <c r="N59" s="189" t="s">
        <v>983</v>
      </c>
      <c r="O59" s="189" t="s">
        <v>984</v>
      </c>
      <c r="V59" s="299" t="str">
        <f>IF(AX18&gt;0,"Yes","No")</f>
        <v>No</v>
      </c>
      <c r="W59" s="299" t="str">
        <f>IF(BE57&gt;0,"Yes","No")</f>
        <v>No</v>
      </c>
      <c r="X59" s="299"/>
      <c r="Y59" s="189" t="s">
        <v>985</v>
      </c>
      <c r="Z59" s="189"/>
      <c r="AA59" s="205"/>
      <c r="AB59" s="189"/>
      <c r="AC59" s="189"/>
      <c r="AD59" s="189"/>
      <c r="AE59" s="222"/>
      <c r="AF59" s="233" t="s">
        <v>322</v>
      </c>
      <c r="AG59" s="205" t="str">
        <f>July!F25</f>
        <v/>
      </c>
      <c r="AH59" s="205" t="str">
        <f>July!H25</f>
        <v/>
      </c>
      <c r="AI59" s="205" t="str">
        <f>July!I25</f>
        <v/>
      </c>
      <c r="AJ59" s="205" t="str">
        <f>July!K25</f>
        <v/>
      </c>
      <c r="AK59" s="205" t="str">
        <f>July!M25</f>
        <v/>
      </c>
      <c r="AL59" s="233" t="s">
        <v>322</v>
      </c>
      <c r="AM59" s="205" t="str">
        <f>July!F28</f>
        <v>No</v>
      </c>
      <c r="AN59" s="205" t="str">
        <f>July!H28</f>
        <v>No</v>
      </c>
      <c r="AO59" s="205" t="str">
        <f>July!I28</f>
        <v>No</v>
      </c>
      <c r="AP59" s="205" t="str">
        <f>July!K28</f>
        <v>No</v>
      </c>
      <c r="AQ59" s="205" t="str">
        <f>July!M28</f>
        <v>No</v>
      </c>
      <c r="AR59" s="205"/>
      <c r="AS59" s="205"/>
      <c r="AT59" s="205"/>
      <c r="AU59" s="205"/>
      <c r="AV59" s="205"/>
      <c r="AW59" s="205"/>
      <c r="AX59" s="205"/>
      <c r="AY59" s="205"/>
      <c r="AZ59" s="205" t="s">
        <v>747</v>
      </c>
      <c r="BA59" s="205" t="s">
        <v>755</v>
      </c>
      <c r="BB59" s="205" t="s">
        <v>751</v>
      </c>
      <c r="BC59" s="205"/>
      <c r="BD59" s="205"/>
      <c r="BE59" s="205">
        <f>SUM(BE57+AX18)</f>
        <v>0</v>
      </c>
      <c r="BF59" s="205"/>
      <c r="BG59" s="205"/>
      <c r="BH59" s="205"/>
      <c r="BI59" s="205"/>
      <c r="BJ59" s="205"/>
      <c r="BK59" s="205"/>
      <c r="BL59" s="205"/>
      <c r="BM59" s="205"/>
      <c r="BN59" s="205"/>
      <c r="BO59" s="205"/>
      <c r="BP59" s="205"/>
      <c r="BQ59" s="205"/>
      <c r="BR59" s="205"/>
      <c r="BS59" s="205"/>
      <c r="BT59" s="205"/>
      <c r="BU59" s="205"/>
      <c r="BV59" s="205"/>
      <c r="BW59" s="205"/>
      <c r="BX59" s="205"/>
      <c r="BY59" s="205"/>
      <c r="BZ59" s="205"/>
      <c r="CA59" s="205"/>
      <c r="CB59" s="205"/>
      <c r="CC59" s="205"/>
      <c r="CD59" s="205"/>
      <c r="CE59" s="205"/>
      <c r="CF59" s="222"/>
      <c r="CG59" s="205"/>
      <c r="CH59" s="205"/>
      <c r="CI59" s="205"/>
      <c r="CJ59" s="205"/>
      <c r="CK59" s="205"/>
      <c r="CL59" s="205"/>
      <c r="CM59" s="205"/>
      <c r="CN59" s="205"/>
      <c r="CO59" s="205"/>
      <c r="CP59" s="205"/>
      <c r="CQ59" s="205"/>
      <c r="CR59" s="222"/>
      <c r="CS59" s="222"/>
      <c r="CT59" s="222"/>
      <c r="CU59" s="222"/>
      <c r="CV59" s="222"/>
      <c r="CW59" s="222"/>
      <c r="CX59" s="222"/>
      <c r="CY59" s="222"/>
      <c r="CZ59" s="222"/>
      <c r="DA59" s="222"/>
      <c r="DB59" s="222"/>
      <c r="DC59" s="222"/>
      <c r="DD59" s="222"/>
      <c r="DE59" s="222"/>
      <c r="DF59" s="222"/>
      <c r="DG59" s="222"/>
      <c r="DH59" s="222"/>
      <c r="DI59" s="222"/>
      <c r="DJ59" s="222"/>
      <c r="DK59" s="222"/>
      <c r="DL59" s="222"/>
      <c r="DM59" s="222"/>
      <c r="DN59" s="222"/>
      <c r="DO59" s="222"/>
      <c r="DP59" s="222"/>
      <c r="DQ59" s="222"/>
      <c r="DR59" s="222"/>
      <c r="DS59" s="222"/>
      <c r="DT59" s="222"/>
      <c r="DU59" s="222"/>
      <c r="DV59" s="222"/>
      <c r="DW59" s="222"/>
      <c r="DX59" s="222"/>
      <c r="DY59" s="222"/>
      <c r="DZ59" s="222"/>
      <c r="EA59" s="222"/>
      <c r="EB59" s="222"/>
      <c r="EC59" s="222"/>
      <c r="ED59" s="222"/>
      <c r="EE59" s="222"/>
      <c r="EF59" s="222"/>
      <c r="EG59" s="222"/>
      <c r="EH59" s="222"/>
      <c r="EI59" s="222"/>
      <c r="EJ59" s="222"/>
      <c r="EK59" s="222"/>
      <c r="EL59" s="222"/>
      <c r="EM59" s="222"/>
      <c r="EN59" s="222"/>
      <c r="EO59" s="222"/>
      <c r="EP59" s="222"/>
      <c r="EQ59" s="222"/>
      <c r="ER59" s="222"/>
      <c r="ES59" s="222"/>
      <c r="ET59" s="222"/>
      <c r="EU59" s="222"/>
      <c r="EV59" s="222"/>
      <c r="EW59" s="222"/>
      <c r="EX59" s="222"/>
      <c r="EY59" s="222"/>
      <c r="EZ59" s="222"/>
      <c r="FA59" s="222"/>
      <c r="FB59" s="222"/>
      <c r="FC59" s="222"/>
      <c r="FD59" s="222"/>
      <c r="FE59" s="222"/>
      <c r="FF59" s="222"/>
      <c r="FG59" s="222"/>
      <c r="FH59" s="222"/>
      <c r="FI59" s="222"/>
      <c r="FJ59" s="222"/>
      <c r="FK59" s="222"/>
      <c r="FL59" s="222"/>
      <c r="FM59" s="222"/>
      <c r="FN59" s="222"/>
      <c r="FO59" s="222"/>
      <c r="FP59" s="222"/>
      <c r="FQ59" s="222"/>
      <c r="FR59" s="222"/>
      <c r="FS59" s="222"/>
      <c r="FT59" s="222"/>
      <c r="FU59" s="222"/>
      <c r="FV59" s="222"/>
      <c r="FW59" s="222"/>
      <c r="FX59" s="222"/>
      <c r="FY59" s="222"/>
      <c r="FZ59" s="222"/>
      <c r="GA59" s="222"/>
      <c r="GB59" s="222"/>
      <c r="GC59" s="222"/>
      <c r="GD59" s="222"/>
      <c r="GE59" s="222"/>
      <c r="GF59" s="222"/>
      <c r="GG59" s="222"/>
      <c r="GH59" s="222"/>
      <c r="GI59" s="222"/>
      <c r="GJ59" s="222"/>
      <c r="GK59" s="222"/>
      <c r="GL59" s="222"/>
      <c r="GM59" s="222"/>
      <c r="GN59" s="222"/>
      <c r="GO59" s="222"/>
      <c r="GP59" s="222"/>
      <c r="GQ59" s="222"/>
      <c r="GR59" s="222"/>
      <c r="GS59" s="222"/>
      <c r="GT59" s="222"/>
      <c r="GU59" s="222"/>
      <c r="GV59" s="222"/>
      <c r="GW59" s="222"/>
      <c r="GX59" s="222"/>
      <c r="GY59" s="222"/>
      <c r="GZ59" s="222"/>
      <c r="HA59" s="222"/>
      <c r="HB59" s="222"/>
      <c r="HC59" s="222"/>
      <c r="HD59" s="222"/>
      <c r="HE59" s="222"/>
      <c r="HF59" s="222"/>
      <c r="HG59" s="222"/>
      <c r="HH59" s="222"/>
      <c r="HI59" s="222"/>
      <c r="HJ59" s="222"/>
      <c r="HK59" s="222"/>
      <c r="HL59" s="222"/>
      <c r="HM59" s="222"/>
      <c r="HN59" s="222"/>
      <c r="HO59" s="222"/>
      <c r="HP59" s="222"/>
      <c r="HQ59" s="222"/>
      <c r="HR59" s="222"/>
      <c r="HS59" s="222"/>
      <c r="HT59" s="222"/>
      <c r="HU59" s="222"/>
      <c r="HV59" s="222"/>
      <c r="HW59" s="222"/>
      <c r="HX59" s="222"/>
      <c r="HY59" s="222"/>
      <c r="HZ59" s="222"/>
      <c r="IA59" s="222"/>
      <c r="IB59" s="222"/>
      <c r="IC59" s="222"/>
      <c r="ID59" s="222"/>
      <c r="IE59" s="222"/>
      <c r="IF59" s="222"/>
      <c r="IG59" s="222"/>
      <c r="IH59" s="222"/>
      <c r="II59" s="222"/>
      <c r="IJ59" s="222"/>
      <c r="IK59" s="222"/>
      <c r="IL59" s="222"/>
      <c r="IM59" s="222"/>
      <c r="IN59" s="222"/>
      <c r="IO59" s="222"/>
      <c r="IP59" s="222"/>
      <c r="IQ59" s="222"/>
      <c r="IR59" s="222"/>
      <c r="IS59" s="222"/>
      <c r="IT59" s="222"/>
      <c r="IU59" s="222"/>
      <c r="IV59" s="222"/>
    </row>
    <row r="60" ht="3.0" customHeight="1">
      <c r="A60" s="189"/>
      <c r="B60" s="222"/>
      <c r="C60" s="189"/>
      <c r="D60" s="189"/>
      <c r="E60" s="189"/>
      <c r="F60" s="189"/>
      <c r="G60" s="189"/>
      <c r="H60" s="189"/>
      <c r="I60" s="189"/>
      <c r="J60" s="189"/>
      <c r="K60" s="222"/>
      <c r="L60" s="222"/>
      <c r="M60" s="222"/>
      <c r="N60" s="189"/>
      <c r="O60" s="189"/>
      <c r="P60" s="189"/>
      <c r="Q60" s="189"/>
      <c r="R60" s="189"/>
      <c r="S60" s="189"/>
      <c r="T60" s="189"/>
      <c r="U60" s="189"/>
      <c r="V60" s="189"/>
      <c r="W60" s="189"/>
      <c r="X60" s="189"/>
      <c r="Y60" s="189"/>
      <c r="Z60" s="189"/>
      <c r="AA60" s="205"/>
      <c r="AB60" s="189"/>
      <c r="AC60" s="189"/>
      <c r="AD60" s="189"/>
      <c r="AE60" s="222"/>
      <c r="AF60" s="233" t="s">
        <v>666</v>
      </c>
      <c r="AG60" s="205" t="str">
        <f>August!F25</f>
        <v/>
      </c>
      <c r="AH60" s="205" t="str">
        <f>August!H25</f>
        <v/>
      </c>
      <c r="AI60" s="205" t="str">
        <f>August!I25</f>
        <v>14th</v>
      </c>
      <c r="AJ60" s="205" t="str">
        <f>August!K25</f>
        <v/>
      </c>
      <c r="AK60" s="205" t="str">
        <f>August!M25</f>
        <v/>
      </c>
      <c r="AL60" s="233" t="s">
        <v>666</v>
      </c>
      <c r="AM60" s="205" t="str">
        <f>August!F28</f>
        <v>No</v>
      </c>
      <c r="AN60" s="205" t="str">
        <f>August!H28</f>
        <v>No</v>
      </c>
      <c r="AO60" s="205" t="str">
        <f>August!I28</f>
        <v>No</v>
      </c>
      <c r="AP60" s="205" t="str">
        <f>August!K28</f>
        <v>No</v>
      </c>
      <c r="AQ60" s="205" t="str">
        <f>August!M28</f>
        <v>No</v>
      </c>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c r="BS60" s="205"/>
      <c r="BT60" s="205"/>
      <c r="BU60" s="205"/>
      <c r="BV60" s="205"/>
      <c r="BW60" s="205"/>
      <c r="BX60" s="205"/>
      <c r="BY60" s="205"/>
      <c r="BZ60" s="205"/>
      <c r="CA60" s="205"/>
      <c r="CB60" s="205"/>
      <c r="CC60" s="205"/>
      <c r="CD60" s="205"/>
      <c r="CE60" s="205"/>
      <c r="CF60" s="222"/>
      <c r="CG60" s="205"/>
      <c r="CH60" s="205"/>
      <c r="CI60" s="205"/>
      <c r="CJ60" s="205"/>
      <c r="CK60" s="205"/>
      <c r="CL60" s="205"/>
      <c r="CM60" s="205"/>
      <c r="CN60" s="205"/>
      <c r="CO60" s="205"/>
      <c r="CP60" s="205"/>
      <c r="CQ60" s="205"/>
      <c r="CR60" s="222"/>
      <c r="CS60" s="222"/>
      <c r="CT60" s="222"/>
      <c r="CU60" s="222"/>
      <c r="CV60" s="222"/>
      <c r="CW60" s="222"/>
      <c r="CX60" s="222"/>
      <c r="CY60" s="222"/>
      <c r="CZ60" s="222"/>
      <c r="DA60" s="222"/>
      <c r="DB60" s="222"/>
      <c r="DC60" s="222"/>
      <c r="DD60" s="222"/>
      <c r="DE60" s="222"/>
      <c r="DF60" s="222"/>
      <c r="DG60" s="222"/>
      <c r="DH60" s="222"/>
      <c r="DI60" s="222"/>
      <c r="DJ60" s="222"/>
      <c r="DK60" s="222"/>
      <c r="DL60" s="222"/>
      <c r="DM60" s="222"/>
      <c r="DN60" s="222"/>
      <c r="DO60" s="222"/>
      <c r="DP60" s="222"/>
      <c r="DQ60" s="222"/>
      <c r="DR60" s="222"/>
      <c r="DS60" s="222"/>
      <c r="DT60" s="222"/>
      <c r="DU60" s="222"/>
      <c r="DV60" s="222"/>
      <c r="DW60" s="222"/>
      <c r="DX60" s="222"/>
      <c r="DY60" s="222"/>
      <c r="DZ60" s="222"/>
      <c r="EA60" s="222"/>
      <c r="EB60" s="222"/>
      <c r="EC60" s="222"/>
      <c r="ED60" s="222"/>
      <c r="EE60" s="222"/>
      <c r="EF60" s="222"/>
      <c r="EG60" s="222"/>
      <c r="EH60" s="222"/>
      <c r="EI60" s="222"/>
      <c r="EJ60" s="222"/>
      <c r="EK60" s="222"/>
      <c r="EL60" s="222"/>
      <c r="EM60" s="222"/>
      <c r="EN60" s="222"/>
      <c r="EO60" s="222"/>
      <c r="EP60" s="222"/>
      <c r="EQ60" s="222"/>
      <c r="ER60" s="222"/>
      <c r="ES60" s="222"/>
      <c r="ET60" s="222"/>
      <c r="EU60" s="222"/>
      <c r="EV60" s="222"/>
      <c r="EW60" s="222"/>
      <c r="EX60" s="222"/>
      <c r="EY60" s="222"/>
      <c r="EZ60" s="222"/>
      <c r="FA60" s="222"/>
      <c r="FB60" s="222"/>
      <c r="FC60" s="222"/>
      <c r="FD60" s="222"/>
      <c r="FE60" s="222"/>
      <c r="FF60" s="222"/>
      <c r="FG60" s="222"/>
      <c r="FH60" s="222"/>
      <c r="FI60" s="222"/>
      <c r="FJ60" s="222"/>
      <c r="FK60" s="222"/>
      <c r="FL60" s="222"/>
      <c r="FM60" s="222"/>
      <c r="FN60" s="222"/>
      <c r="FO60" s="222"/>
      <c r="FP60" s="222"/>
      <c r="FQ60" s="222"/>
      <c r="FR60" s="222"/>
      <c r="FS60" s="222"/>
      <c r="FT60" s="222"/>
      <c r="FU60" s="222"/>
      <c r="FV60" s="222"/>
      <c r="FW60" s="222"/>
      <c r="FX60" s="222"/>
      <c r="FY60" s="222"/>
      <c r="FZ60" s="222"/>
      <c r="GA60" s="222"/>
      <c r="GB60" s="222"/>
      <c r="GC60" s="222"/>
      <c r="GD60" s="222"/>
      <c r="GE60" s="222"/>
      <c r="GF60" s="222"/>
      <c r="GG60" s="222"/>
      <c r="GH60" s="222"/>
      <c r="GI60" s="222"/>
      <c r="GJ60" s="222"/>
      <c r="GK60" s="222"/>
      <c r="GL60" s="222"/>
      <c r="GM60" s="222"/>
      <c r="GN60" s="222"/>
      <c r="GO60" s="222"/>
      <c r="GP60" s="222"/>
      <c r="GQ60" s="222"/>
      <c r="GR60" s="222"/>
      <c r="GS60" s="222"/>
      <c r="GT60" s="222"/>
      <c r="GU60" s="222"/>
      <c r="GV60" s="222"/>
      <c r="GW60" s="222"/>
      <c r="GX60" s="222"/>
      <c r="GY60" s="222"/>
      <c r="GZ60" s="222"/>
      <c r="HA60" s="222"/>
      <c r="HB60" s="222"/>
      <c r="HC60" s="222"/>
      <c r="HD60" s="222"/>
      <c r="HE60" s="222"/>
      <c r="HF60" s="222"/>
      <c r="HG60" s="222"/>
      <c r="HH60" s="222"/>
      <c r="HI60" s="222"/>
      <c r="HJ60" s="222"/>
      <c r="HK60" s="222"/>
      <c r="HL60" s="222"/>
      <c r="HM60" s="222"/>
      <c r="HN60" s="222"/>
      <c r="HO60" s="222"/>
      <c r="HP60" s="222"/>
      <c r="HQ60" s="222"/>
      <c r="HR60" s="222"/>
      <c r="HS60" s="222"/>
      <c r="HT60" s="222"/>
      <c r="HU60" s="222"/>
      <c r="HV60" s="222"/>
      <c r="HW60" s="222"/>
      <c r="HX60" s="222"/>
      <c r="HY60" s="222"/>
      <c r="HZ60" s="222"/>
      <c r="IA60" s="222"/>
      <c r="IB60" s="222"/>
      <c r="IC60" s="222"/>
      <c r="ID60" s="222"/>
      <c r="IE60" s="222"/>
      <c r="IF60" s="222"/>
      <c r="IG60" s="222"/>
      <c r="IH60" s="222"/>
      <c r="II60" s="222"/>
      <c r="IJ60" s="222"/>
      <c r="IK60" s="222"/>
      <c r="IL60" s="222"/>
      <c r="IM60" s="222"/>
      <c r="IN60" s="222"/>
      <c r="IO60" s="222"/>
      <c r="IP60" s="222"/>
      <c r="IQ60" s="222"/>
      <c r="IR60" s="222"/>
      <c r="IS60" s="222"/>
      <c r="IT60" s="222"/>
      <c r="IU60" s="222"/>
      <c r="IV60" s="222"/>
    </row>
    <row r="61" ht="13.5" customHeight="1">
      <c r="A61" s="189" t="s">
        <v>987</v>
      </c>
      <c r="Z61" s="11"/>
      <c r="AA61" s="204"/>
      <c r="AB61" s="11"/>
      <c r="AC61" s="11"/>
      <c r="AD61" s="11"/>
      <c r="AE61" s="189"/>
      <c r="AF61" s="233" t="s">
        <v>667</v>
      </c>
      <c r="AG61" s="205" t="str">
        <f>September!F25</f>
        <v>4th</v>
      </c>
      <c r="AH61" s="205" t="str">
        <f>September!H25</f>
        <v/>
      </c>
      <c r="AI61" s="205" t="str">
        <f>September!I25</f>
        <v/>
      </c>
      <c r="AJ61" s="205" t="str">
        <f>September!K25</f>
        <v/>
      </c>
      <c r="AK61" s="205" t="str">
        <f>September!M25</f>
        <v/>
      </c>
      <c r="AL61" s="233" t="s">
        <v>667</v>
      </c>
      <c r="AM61" s="205" t="str">
        <f>September!F28</f>
        <v>No</v>
      </c>
      <c r="AN61" s="205" t="str">
        <f>September!H28</f>
        <v>No</v>
      </c>
      <c r="AO61" s="205" t="str">
        <f>September!I28</f>
        <v>No</v>
      </c>
      <c r="AP61" s="205" t="str">
        <f>September!K28</f>
        <v>No</v>
      </c>
      <c r="AQ61" s="205" t="str">
        <f>September!M28</f>
        <v>No</v>
      </c>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c r="BS61" s="205"/>
      <c r="BT61" s="204"/>
      <c r="BU61" s="204"/>
      <c r="BV61" s="204"/>
      <c r="BW61" s="204"/>
      <c r="BX61" s="204"/>
      <c r="BY61" s="204"/>
      <c r="BZ61" s="204"/>
      <c r="CA61" s="204"/>
      <c r="CB61" s="204"/>
      <c r="CC61" s="204"/>
      <c r="CD61" s="204"/>
      <c r="CE61" s="204"/>
      <c r="CF61" s="189"/>
      <c r="CG61" s="204"/>
      <c r="CH61" s="204"/>
      <c r="CI61" s="204"/>
      <c r="CJ61" s="204"/>
      <c r="CK61" s="204"/>
      <c r="CL61" s="204"/>
      <c r="CM61" s="204"/>
      <c r="CN61" s="204"/>
      <c r="CO61" s="204"/>
      <c r="CP61" s="204"/>
      <c r="CQ61" s="204"/>
      <c r="CR61" s="189"/>
      <c r="CS61" s="189"/>
      <c r="CT61" s="189"/>
      <c r="CU61" s="189"/>
      <c r="CV61" s="189"/>
      <c r="CW61" s="189"/>
      <c r="CX61" s="189"/>
      <c r="CY61" s="189"/>
      <c r="CZ61" s="189"/>
      <c r="DA61" s="189"/>
      <c r="DB61" s="189"/>
      <c r="DC61" s="189"/>
      <c r="DD61" s="189"/>
      <c r="DE61" s="189"/>
      <c r="DF61" s="189"/>
      <c r="DG61" s="189"/>
      <c r="DH61" s="189"/>
      <c r="DI61" s="189"/>
      <c r="DJ61" s="189"/>
      <c r="DK61" s="189"/>
      <c r="DL61" s="189"/>
      <c r="DM61" s="189"/>
      <c r="DN61" s="189"/>
      <c r="DO61" s="189"/>
      <c r="DP61" s="189"/>
      <c r="DQ61" s="189"/>
      <c r="DR61" s="189"/>
      <c r="DS61" s="189"/>
      <c r="DT61" s="189"/>
      <c r="DU61" s="189"/>
      <c r="DV61" s="189"/>
      <c r="DW61" s="189"/>
      <c r="DX61" s="189"/>
      <c r="DY61" s="189"/>
      <c r="DZ61" s="189"/>
      <c r="EA61" s="189"/>
      <c r="EB61" s="189"/>
      <c r="EC61" s="189"/>
      <c r="ED61" s="189"/>
      <c r="EE61" s="189"/>
      <c r="EF61" s="189"/>
      <c r="EG61" s="189"/>
      <c r="EH61" s="189"/>
      <c r="EI61" s="189"/>
      <c r="EJ61" s="189"/>
      <c r="EK61" s="189"/>
      <c r="EL61" s="189"/>
      <c r="EM61" s="189"/>
      <c r="EN61" s="189"/>
      <c r="EO61" s="189"/>
      <c r="EP61" s="189"/>
      <c r="EQ61" s="189"/>
      <c r="ER61" s="189"/>
      <c r="ES61" s="189"/>
      <c r="ET61" s="189"/>
      <c r="EU61" s="189"/>
      <c r="EV61" s="189"/>
      <c r="EW61" s="189"/>
      <c r="EX61" s="189"/>
      <c r="EY61" s="189"/>
      <c r="EZ61" s="189"/>
      <c r="FA61" s="189"/>
      <c r="FB61" s="189"/>
      <c r="FC61" s="189"/>
      <c r="FD61" s="189"/>
      <c r="FE61" s="189"/>
      <c r="FF61" s="189"/>
      <c r="FG61" s="189"/>
      <c r="FH61" s="189"/>
      <c r="FI61" s="189"/>
      <c r="FJ61" s="189"/>
      <c r="FK61" s="189"/>
      <c r="FL61" s="189"/>
      <c r="FM61" s="189"/>
      <c r="FN61" s="189"/>
      <c r="FO61" s="189"/>
      <c r="FP61" s="189"/>
      <c r="FQ61" s="189"/>
      <c r="FR61" s="189"/>
      <c r="FS61" s="189"/>
      <c r="FT61" s="189"/>
      <c r="FU61" s="189"/>
      <c r="FV61" s="189"/>
      <c r="FW61" s="189"/>
      <c r="FX61" s="189"/>
      <c r="FY61" s="189"/>
      <c r="FZ61" s="189"/>
      <c r="GA61" s="189"/>
      <c r="GB61" s="189"/>
      <c r="GC61" s="189"/>
      <c r="GD61" s="189"/>
      <c r="GE61" s="189"/>
      <c r="GF61" s="189"/>
      <c r="GG61" s="189"/>
      <c r="GH61" s="189"/>
      <c r="GI61" s="189"/>
      <c r="GJ61" s="189"/>
      <c r="GK61" s="189"/>
      <c r="GL61" s="189"/>
      <c r="GM61" s="189"/>
      <c r="GN61" s="189"/>
      <c r="GO61" s="189"/>
      <c r="GP61" s="189"/>
      <c r="GQ61" s="189"/>
      <c r="GR61" s="189"/>
      <c r="GS61" s="189"/>
      <c r="GT61" s="189"/>
      <c r="GU61" s="189"/>
      <c r="GV61" s="189"/>
      <c r="GW61" s="189"/>
      <c r="GX61" s="189"/>
      <c r="GY61" s="189"/>
      <c r="GZ61" s="189"/>
      <c r="HA61" s="189"/>
      <c r="HB61" s="189"/>
      <c r="HC61" s="189"/>
      <c r="HD61" s="189"/>
      <c r="HE61" s="189"/>
      <c r="HF61" s="189"/>
      <c r="HG61" s="189"/>
      <c r="HH61" s="189"/>
      <c r="HI61" s="189"/>
      <c r="HJ61" s="189"/>
      <c r="HK61" s="189"/>
      <c r="HL61" s="189"/>
      <c r="HM61" s="189"/>
      <c r="HN61" s="189"/>
      <c r="HO61" s="189"/>
      <c r="HP61" s="189"/>
      <c r="HQ61" s="189"/>
      <c r="HR61" s="189"/>
      <c r="HS61" s="189"/>
      <c r="HT61" s="189"/>
      <c r="HU61" s="189"/>
      <c r="HV61" s="189"/>
      <c r="HW61" s="189"/>
      <c r="HX61" s="189"/>
      <c r="HY61" s="189"/>
      <c r="HZ61" s="189"/>
      <c r="IA61" s="189"/>
      <c r="IB61" s="189"/>
      <c r="IC61" s="189"/>
      <c r="ID61" s="189"/>
      <c r="IE61" s="189"/>
      <c r="IF61" s="189"/>
      <c r="IG61" s="189"/>
      <c r="IH61" s="189"/>
      <c r="II61" s="189"/>
      <c r="IJ61" s="189"/>
      <c r="IK61" s="189"/>
      <c r="IL61" s="189"/>
      <c r="IM61" s="189"/>
      <c r="IN61" s="189"/>
      <c r="IO61" s="189"/>
      <c r="IP61" s="189"/>
      <c r="IQ61" s="189"/>
      <c r="IR61" s="189"/>
      <c r="IS61" s="189"/>
      <c r="IT61" s="189"/>
      <c r="IU61" s="189"/>
      <c r="IV61" s="189"/>
    </row>
    <row r="62" ht="13.5" customHeight="1">
      <c r="A62" s="189"/>
      <c r="B62" s="189" t="s">
        <v>989</v>
      </c>
      <c r="E62" s="287">
        <f>AW37</f>
        <v>2</v>
      </c>
      <c r="F62" s="25"/>
      <c r="G62" s="25"/>
      <c r="H62" s="189" t="s">
        <v>990</v>
      </c>
      <c r="K62" s="287" t="str">
        <f>IF(BB18&gt;0,"Yes","No")</f>
        <v>No</v>
      </c>
      <c r="L62" s="25"/>
      <c r="M62" s="25"/>
      <c r="N62" s="189"/>
      <c r="O62" s="189" t="s">
        <v>991</v>
      </c>
      <c r="V62" s="287">
        <f>BA54</f>
        <v>1</v>
      </c>
      <c r="W62" s="25"/>
      <c r="X62" s="25"/>
      <c r="Y62" s="189" t="s">
        <v>992</v>
      </c>
      <c r="Z62" s="189"/>
      <c r="AA62" s="204"/>
      <c r="AB62" s="189"/>
      <c r="AC62" s="189"/>
      <c r="AD62" s="189"/>
      <c r="AE62" s="189"/>
      <c r="AF62" s="233" t="s">
        <v>669</v>
      </c>
      <c r="AG62" s="205" t="str">
        <f>October!F25</f>
        <v/>
      </c>
      <c r="AH62" s="205" t="str">
        <f>October!H25</f>
        <v>9th</v>
      </c>
      <c r="AI62" s="205" t="str">
        <f>October!I25</f>
        <v/>
      </c>
      <c r="AJ62" s="205" t="str">
        <f>October!K25</f>
        <v/>
      </c>
      <c r="AK62" s="205" t="str">
        <f>October!M25</f>
        <v/>
      </c>
      <c r="AL62" s="233" t="s">
        <v>669</v>
      </c>
      <c r="AM62" s="205" t="str">
        <f>October!F28</f>
        <v>No</v>
      </c>
      <c r="AN62" s="205" t="str">
        <f>October!H28</f>
        <v>No</v>
      </c>
      <c r="AO62" s="205" t="str">
        <f>October!I28</f>
        <v>No</v>
      </c>
      <c r="AP62" s="205" t="str">
        <f>October!K28</f>
        <v>No</v>
      </c>
      <c r="AQ62" s="205" t="str">
        <f>October!M28</f>
        <v>No</v>
      </c>
      <c r="AR62" s="205"/>
      <c r="AS62" s="205"/>
      <c r="AT62" s="205"/>
      <c r="AU62" s="205"/>
      <c r="AV62" s="205"/>
      <c r="AW62" s="205"/>
      <c r="AX62" s="205"/>
      <c r="AY62" s="205"/>
      <c r="AZ62" s="205"/>
      <c r="BA62" s="205"/>
      <c r="BB62" s="205"/>
      <c r="BC62" s="205"/>
      <c r="BD62" s="205"/>
      <c r="BE62" s="205"/>
      <c r="BF62" s="205"/>
      <c r="BG62" s="205"/>
      <c r="BH62" s="205"/>
      <c r="BI62" s="205"/>
      <c r="BJ62" s="205"/>
      <c r="BK62" s="205"/>
      <c r="BL62" s="205"/>
      <c r="BM62" s="205"/>
      <c r="BN62" s="205"/>
      <c r="BO62" s="205"/>
      <c r="BP62" s="205"/>
      <c r="BQ62" s="205"/>
      <c r="BR62" s="205"/>
      <c r="BS62" s="205"/>
      <c r="BT62" s="204"/>
      <c r="BU62" s="204"/>
      <c r="BV62" s="204"/>
      <c r="BW62" s="204"/>
      <c r="BX62" s="204"/>
      <c r="BY62" s="204"/>
      <c r="BZ62" s="204"/>
      <c r="CA62" s="204"/>
      <c r="CB62" s="204"/>
      <c r="CC62" s="204"/>
      <c r="CD62" s="204"/>
      <c r="CE62" s="204"/>
      <c r="CF62" s="189"/>
      <c r="CG62" s="204"/>
      <c r="CH62" s="204"/>
      <c r="CI62" s="204"/>
      <c r="CJ62" s="204"/>
      <c r="CK62" s="204"/>
      <c r="CL62" s="204"/>
      <c r="CM62" s="204"/>
      <c r="CN62" s="204"/>
      <c r="CO62" s="204"/>
      <c r="CP62" s="204"/>
      <c r="CQ62" s="204"/>
      <c r="CR62" s="189"/>
      <c r="CS62" s="189"/>
      <c r="CT62" s="189"/>
      <c r="CU62" s="189"/>
      <c r="CV62" s="189"/>
      <c r="CW62" s="189"/>
      <c r="CX62" s="189"/>
      <c r="CY62" s="189"/>
      <c r="CZ62" s="189"/>
      <c r="DA62" s="189"/>
      <c r="DB62" s="189"/>
      <c r="DC62" s="189"/>
      <c r="DD62" s="189"/>
      <c r="DE62" s="189"/>
      <c r="DF62" s="189"/>
      <c r="DG62" s="189"/>
      <c r="DH62" s="189"/>
      <c r="DI62" s="189"/>
      <c r="DJ62" s="189"/>
      <c r="DK62" s="189"/>
      <c r="DL62" s="189"/>
      <c r="DM62" s="189"/>
      <c r="DN62" s="189"/>
      <c r="DO62" s="189"/>
      <c r="DP62" s="189"/>
      <c r="DQ62" s="189"/>
      <c r="DR62" s="189"/>
      <c r="DS62" s="189"/>
      <c r="DT62" s="189"/>
      <c r="DU62" s="189"/>
      <c r="DV62" s="189"/>
      <c r="DW62" s="189"/>
      <c r="DX62" s="189"/>
      <c r="DY62" s="189"/>
      <c r="DZ62" s="189"/>
      <c r="EA62" s="189"/>
      <c r="EB62" s="189"/>
      <c r="EC62" s="189"/>
      <c r="ED62" s="189"/>
      <c r="EE62" s="189"/>
      <c r="EF62" s="189"/>
      <c r="EG62" s="189"/>
      <c r="EH62" s="189"/>
      <c r="EI62" s="189"/>
      <c r="EJ62" s="189"/>
      <c r="EK62" s="189"/>
      <c r="EL62" s="189"/>
      <c r="EM62" s="189"/>
      <c r="EN62" s="189"/>
      <c r="EO62" s="189"/>
      <c r="EP62" s="189"/>
      <c r="EQ62" s="189"/>
      <c r="ER62" s="189"/>
      <c r="ES62" s="189"/>
      <c r="ET62" s="189"/>
      <c r="EU62" s="189"/>
      <c r="EV62" s="189"/>
      <c r="EW62" s="189"/>
      <c r="EX62" s="189"/>
      <c r="EY62" s="189"/>
      <c r="EZ62" s="189"/>
      <c r="FA62" s="189"/>
      <c r="FB62" s="189"/>
      <c r="FC62" s="189"/>
      <c r="FD62" s="189"/>
      <c r="FE62" s="189"/>
      <c r="FF62" s="189"/>
      <c r="FG62" s="189"/>
      <c r="FH62" s="189"/>
      <c r="FI62" s="189"/>
      <c r="FJ62" s="189"/>
      <c r="FK62" s="189"/>
      <c r="FL62" s="189"/>
      <c r="FM62" s="189"/>
      <c r="FN62" s="189"/>
      <c r="FO62" s="189"/>
      <c r="FP62" s="189"/>
      <c r="FQ62" s="189"/>
      <c r="FR62" s="189"/>
      <c r="FS62" s="189"/>
      <c r="FT62" s="189"/>
      <c r="FU62" s="189"/>
      <c r="FV62" s="189"/>
      <c r="FW62" s="189"/>
      <c r="FX62" s="189"/>
      <c r="FY62" s="189"/>
      <c r="FZ62" s="189"/>
      <c r="GA62" s="189"/>
      <c r="GB62" s="189"/>
      <c r="GC62" s="189"/>
      <c r="GD62" s="189"/>
      <c r="GE62" s="189"/>
      <c r="GF62" s="189"/>
      <c r="GG62" s="189"/>
      <c r="GH62" s="189"/>
      <c r="GI62" s="189"/>
      <c r="GJ62" s="189"/>
      <c r="GK62" s="189"/>
      <c r="GL62" s="189"/>
      <c r="GM62" s="189"/>
      <c r="GN62" s="189"/>
      <c r="GO62" s="189"/>
      <c r="GP62" s="189"/>
      <c r="GQ62" s="189"/>
      <c r="GR62" s="189"/>
      <c r="GS62" s="189"/>
      <c r="GT62" s="189"/>
      <c r="GU62" s="189"/>
      <c r="GV62" s="189"/>
      <c r="GW62" s="189"/>
      <c r="GX62" s="189"/>
      <c r="GY62" s="189"/>
      <c r="GZ62" s="189"/>
      <c r="HA62" s="189"/>
      <c r="HB62" s="189"/>
      <c r="HC62" s="189"/>
      <c r="HD62" s="189"/>
      <c r="HE62" s="189"/>
      <c r="HF62" s="189"/>
      <c r="HG62" s="189"/>
      <c r="HH62" s="189"/>
      <c r="HI62" s="189"/>
      <c r="HJ62" s="189"/>
      <c r="HK62" s="189"/>
      <c r="HL62" s="189"/>
      <c r="HM62" s="189"/>
      <c r="HN62" s="189"/>
      <c r="HO62" s="189"/>
      <c r="HP62" s="189"/>
      <c r="HQ62" s="189"/>
      <c r="HR62" s="189"/>
      <c r="HS62" s="189"/>
      <c r="HT62" s="189"/>
      <c r="HU62" s="189"/>
      <c r="HV62" s="189"/>
      <c r="HW62" s="189"/>
      <c r="HX62" s="189"/>
      <c r="HY62" s="189"/>
      <c r="HZ62" s="189"/>
      <c r="IA62" s="189"/>
      <c r="IB62" s="189"/>
      <c r="IC62" s="189"/>
      <c r="ID62" s="189"/>
      <c r="IE62" s="189"/>
      <c r="IF62" s="189"/>
      <c r="IG62" s="189"/>
      <c r="IH62" s="189"/>
      <c r="II62" s="189"/>
      <c r="IJ62" s="189"/>
      <c r="IK62" s="189"/>
      <c r="IL62" s="189"/>
      <c r="IM62" s="189"/>
      <c r="IN62" s="189"/>
      <c r="IO62" s="189"/>
      <c r="IP62" s="189"/>
      <c r="IQ62" s="189"/>
      <c r="IR62" s="189"/>
      <c r="IS62" s="189"/>
      <c r="IT62" s="189"/>
      <c r="IU62" s="189"/>
      <c r="IV62" s="189"/>
    </row>
    <row r="63" ht="3.0" customHeight="1">
      <c r="A63" s="189"/>
      <c r="B63" s="189"/>
      <c r="C63" s="189"/>
      <c r="D63" s="189"/>
      <c r="E63" s="189"/>
      <c r="F63" s="189"/>
      <c r="G63" s="189"/>
      <c r="H63" s="189"/>
      <c r="I63" s="189"/>
      <c r="J63" s="189"/>
      <c r="K63" s="189"/>
      <c r="L63" s="189"/>
      <c r="M63" s="189"/>
      <c r="N63" s="189"/>
      <c r="O63" s="189"/>
      <c r="P63" s="189"/>
      <c r="Q63" s="189"/>
      <c r="R63" s="189"/>
      <c r="S63" s="189"/>
      <c r="T63" s="189"/>
      <c r="U63" s="189"/>
      <c r="V63" s="189"/>
      <c r="W63" s="189"/>
      <c r="X63" s="189"/>
      <c r="Y63" s="189"/>
      <c r="Z63" s="189"/>
      <c r="AA63" s="204"/>
      <c r="AB63" s="189"/>
      <c r="AC63" s="189"/>
      <c r="AD63" s="189"/>
      <c r="AE63" s="189"/>
      <c r="AF63" s="233" t="s">
        <v>672</v>
      </c>
      <c r="AG63" s="205" t="str">
        <f>November!F25</f>
        <v/>
      </c>
      <c r="AH63" s="205" t="str">
        <f>November!H25</f>
        <v/>
      </c>
      <c r="AI63" s="205" t="str">
        <f>November!I25</f>
        <v>13th</v>
      </c>
      <c r="AJ63" s="205" t="str">
        <f>November!K25</f>
        <v/>
      </c>
      <c r="AK63" s="205" t="str">
        <f>November!M25</f>
        <v/>
      </c>
      <c r="AL63" s="233" t="s">
        <v>672</v>
      </c>
      <c r="AM63" s="205" t="str">
        <f>November!F28</f>
        <v>No</v>
      </c>
      <c r="AN63" s="205" t="str">
        <f>November!H28</f>
        <v>No</v>
      </c>
      <c r="AO63" s="205" t="str">
        <f>November!I28</f>
        <v>No</v>
      </c>
      <c r="AP63" s="205" t="str">
        <f>November!K28</f>
        <v>No</v>
      </c>
      <c r="AQ63" s="205" t="str">
        <f>November!M28</f>
        <v>No</v>
      </c>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205"/>
      <c r="BQ63" s="205"/>
      <c r="BR63" s="205"/>
      <c r="BS63" s="205"/>
      <c r="BT63" s="204"/>
      <c r="BU63" s="204"/>
      <c r="BV63" s="204"/>
      <c r="BW63" s="204"/>
      <c r="BX63" s="204"/>
      <c r="BY63" s="204"/>
      <c r="BZ63" s="204"/>
      <c r="CA63" s="204"/>
      <c r="CB63" s="204"/>
      <c r="CC63" s="204"/>
      <c r="CD63" s="204"/>
      <c r="CE63" s="204"/>
      <c r="CF63" s="189"/>
      <c r="CG63" s="204"/>
      <c r="CH63" s="204"/>
      <c r="CI63" s="204"/>
      <c r="CJ63" s="204"/>
      <c r="CK63" s="204"/>
      <c r="CL63" s="204"/>
      <c r="CM63" s="204"/>
      <c r="CN63" s="204"/>
      <c r="CO63" s="204"/>
      <c r="CP63" s="204"/>
      <c r="CQ63" s="204"/>
      <c r="CR63" s="189"/>
      <c r="CS63" s="189"/>
      <c r="CT63" s="189"/>
      <c r="CU63" s="189"/>
      <c r="CV63" s="189"/>
      <c r="CW63" s="189"/>
      <c r="CX63" s="189"/>
      <c r="CY63" s="189"/>
      <c r="CZ63" s="189"/>
      <c r="DA63" s="189"/>
      <c r="DB63" s="189"/>
      <c r="DC63" s="189"/>
      <c r="DD63" s="189"/>
      <c r="DE63" s="189"/>
      <c r="DF63" s="189"/>
      <c r="DG63" s="189"/>
      <c r="DH63" s="189"/>
      <c r="DI63" s="189"/>
      <c r="DJ63" s="189"/>
      <c r="DK63" s="189"/>
      <c r="DL63" s="189"/>
      <c r="DM63" s="189"/>
      <c r="DN63" s="189"/>
      <c r="DO63" s="189"/>
      <c r="DP63" s="189"/>
      <c r="DQ63" s="189"/>
      <c r="DR63" s="189"/>
      <c r="DS63" s="189"/>
      <c r="DT63" s="189"/>
      <c r="DU63" s="189"/>
      <c r="DV63" s="189"/>
      <c r="DW63" s="189"/>
      <c r="DX63" s="189"/>
      <c r="DY63" s="189"/>
      <c r="DZ63" s="189"/>
      <c r="EA63" s="189"/>
      <c r="EB63" s="189"/>
      <c r="EC63" s="189"/>
      <c r="ED63" s="189"/>
      <c r="EE63" s="189"/>
      <c r="EF63" s="189"/>
      <c r="EG63" s="189"/>
      <c r="EH63" s="189"/>
      <c r="EI63" s="189"/>
      <c r="EJ63" s="189"/>
      <c r="EK63" s="189"/>
      <c r="EL63" s="189"/>
      <c r="EM63" s="189"/>
      <c r="EN63" s="189"/>
      <c r="EO63" s="189"/>
      <c r="EP63" s="189"/>
      <c r="EQ63" s="189"/>
      <c r="ER63" s="189"/>
      <c r="ES63" s="189"/>
      <c r="ET63" s="189"/>
      <c r="EU63" s="189"/>
      <c r="EV63" s="189"/>
      <c r="EW63" s="189"/>
      <c r="EX63" s="189"/>
      <c r="EY63" s="189"/>
      <c r="EZ63" s="189"/>
      <c r="FA63" s="189"/>
      <c r="FB63" s="189"/>
      <c r="FC63" s="189"/>
      <c r="FD63" s="189"/>
      <c r="FE63" s="189"/>
      <c r="FF63" s="189"/>
      <c r="FG63" s="189"/>
      <c r="FH63" s="189"/>
      <c r="FI63" s="189"/>
      <c r="FJ63" s="189"/>
      <c r="FK63" s="189"/>
      <c r="FL63" s="189"/>
      <c r="FM63" s="189"/>
      <c r="FN63" s="189"/>
      <c r="FO63" s="189"/>
      <c r="FP63" s="189"/>
      <c r="FQ63" s="189"/>
      <c r="FR63" s="189"/>
      <c r="FS63" s="189"/>
      <c r="FT63" s="189"/>
      <c r="FU63" s="189"/>
      <c r="FV63" s="189"/>
      <c r="FW63" s="189"/>
      <c r="FX63" s="189"/>
      <c r="FY63" s="189"/>
      <c r="FZ63" s="189"/>
      <c r="GA63" s="189"/>
      <c r="GB63" s="189"/>
      <c r="GC63" s="189"/>
      <c r="GD63" s="189"/>
      <c r="GE63" s="189"/>
      <c r="GF63" s="189"/>
      <c r="GG63" s="189"/>
      <c r="GH63" s="189"/>
      <c r="GI63" s="189"/>
      <c r="GJ63" s="189"/>
      <c r="GK63" s="189"/>
      <c r="GL63" s="189"/>
      <c r="GM63" s="189"/>
      <c r="GN63" s="189"/>
      <c r="GO63" s="189"/>
      <c r="GP63" s="189"/>
      <c r="GQ63" s="189"/>
      <c r="GR63" s="189"/>
      <c r="GS63" s="189"/>
      <c r="GT63" s="189"/>
      <c r="GU63" s="189"/>
      <c r="GV63" s="189"/>
      <c r="GW63" s="189"/>
      <c r="GX63" s="189"/>
      <c r="GY63" s="189"/>
      <c r="GZ63" s="189"/>
      <c r="HA63" s="189"/>
      <c r="HB63" s="189"/>
      <c r="HC63" s="189"/>
      <c r="HD63" s="189"/>
      <c r="HE63" s="189"/>
      <c r="HF63" s="189"/>
      <c r="HG63" s="189"/>
      <c r="HH63" s="189"/>
      <c r="HI63" s="189"/>
      <c r="HJ63" s="189"/>
      <c r="HK63" s="189"/>
      <c r="HL63" s="189"/>
      <c r="HM63" s="189"/>
      <c r="HN63" s="189"/>
      <c r="HO63" s="189"/>
      <c r="HP63" s="189"/>
      <c r="HQ63" s="189"/>
      <c r="HR63" s="189"/>
      <c r="HS63" s="189"/>
      <c r="HT63" s="189"/>
      <c r="HU63" s="189"/>
      <c r="HV63" s="189"/>
      <c r="HW63" s="189"/>
      <c r="HX63" s="189"/>
      <c r="HY63" s="189"/>
      <c r="HZ63" s="189"/>
      <c r="IA63" s="189"/>
      <c r="IB63" s="189"/>
      <c r="IC63" s="189"/>
      <c r="ID63" s="189"/>
      <c r="IE63" s="189"/>
      <c r="IF63" s="189"/>
      <c r="IG63" s="189"/>
      <c r="IH63" s="189"/>
      <c r="II63" s="189"/>
      <c r="IJ63" s="189"/>
      <c r="IK63" s="189"/>
      <c r="IL63" s="189"/>
      <c r="IM63" s="189"/>
      <c r="IN63" s="189"/>
      <c r="IO63" s="189"/>
      <c r="IP63" s="189"/>
      <c r="IQ63" s="189"/>
      <c r="IR63" s="189"/>
      <c r="IS63" s="189"/>
      <c r="IT63" s="189"/>
      <c r="IU63" s="189"/>
      <c r="IV63" s="189"/>
    </row>
    <row r="64" ht="13.5" customHeight="1">
      <c r="A64" s="257" t="s">
        <v>993</v>
      </c>
      <c r="B64" s="8"/>
      <c r="C64" s="8"/>
      <c r="D64" s="8"/>
      <c r="E64" s="8"/>
      <c r="F64" s="8"/>
      <c r="G64" s="8"/>
      <c r="H64" s="8"/>
      <c r="I64" s="8"/>
      <c r="J64" s="8"/>
      <c r="K64" s="8"/>
      <c r="L64" s="8"/>
      <c r="M64" s="8"/>
      <c r="N64" s="8"/>
      <c r="O64" s="8"/>
      <c r="P64" s="8"/>
      <c r="Q64" s="8"/>
      <c r="R64" s="8"/>
      <c r="S64" s="8"/>
      <c r="T64" s="8"/>
      <c r="U64" s="8"/>
      <c r="V64" s="8"/>
      <c r="W64" s="8"/>
      <c r="X64" s="8"/>
      <c r="Y64" s="10"/>
      <c r="Z64" s="183"/>
      <c r="AA64" s="204"/>
      <c r="AB64" s="183"/>
      <c r="AC64" s="183"/>
      <c r="AD64" s="183"/>
      <c r="AE64" s="189"/>
      <c r="AF64" s="233" t="s">
        <v>674</v>
      </c>
      <c r="AG64" s="205" t="str">
        <f>December!F25</f>
        <v/>
      </c>
      <c r="AH64" s="205" t="str">
        <f>December!H25</f>
        <v/>
      </c>
      <c r="AI64" s="205" t="str">
        <f>December!I25</f>
        <v/>
      </c>
      <c r="AJ64" s="205" t="str">
        <f>December!K25</f>
        <v/>
      </c>
      <c r="AK64" s="205" t="str">
        <f>December!M25</f>
        <v/>
      </c>
      <c r="AL64" s="233" t="s">
        <v>674</v>
      </c>
      <c r="AM64" s="205" t="str">
        <f>December!F28</f>
        <v>No</v>
      </c>
      <c r="AN64" s="205" t="str">
        <f>December!H28</f>
        <v>No</v>
      </c>
      <c r="AO64" s="205" t="str">
        <f>December!I28</f>
        <v>No</v>
      </c>
      <c r="AP64" s="205" t="str">
        <f>December!K28</f>
        <v>No</v>
      </c>
      <c r="AQ64" s="205" t="str">
        <f>December!M28</f>
        <v>No</v>
      </c>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c r="BQ64" s="205"/>
      <c r="BR64" s="205"/>
      <c r="BS64" s="205"/>
      <c r="BT64" s="204"/>
      <c r="BU64" s="204"/>
      <c r="BV64" s="204"/>
      <c r="BW64" s="204"/>
      <c r="BX64" s="204"/>
      <c r="BY64" s="204"/>
      <c r="BZ64" s="204"/>
      <c r="CA64" s="204"/>
      <c r="CB64" s="204"/>
      <c r="CC64" s="204"/>
      <c r="CD64" s="204"/>
      <c r="CE64" s="204"/>
      <c r="CF64" s="189"/>
      <c r="CG64" s="204"/>
      <c r="CH64" s="204"/>
      <c r="CI64" s="204"/>
      <c r="CJ64" s="204"/>
      <c r="CK64" s="204"/>
      <c r="CL64" s="204"/>
      <c r="CM64" s="204"/>
      <c r="CN64" s="204"/>
      <c r="CO64" s="204"/>
      <c r="CP64" s="204"/>
      <c r="CQ64" s="204"/>
      <c r="CR64" s="189"/>
      <c r="CS64" s="189"/>
      <c r="CT64" s="189"/>
      <c r="CU64" s="189"/>
      <c r="CV64" s="189"/>
      <c r="CW64" s="189"/>
      <c r="CX64" s="189"/>
      <c r="CY64" s="189"/>
      <c r="CZ64" s="189"/>
      <c r="DA64" s="189"/>
      <c r="DB64" s="189"/>
      <c r="DC64" s="189"/>
      <c r="DD64" s="189"/>
      <c r="DE64" s="189"/>
      <c r="DF64" s="189"/>
      <c r="DG64" s="189"/>
      <c r="DH64" s="189"/>
      <c r="DI64" s="189"/>
      <c r="DJ64" s="189"/>
      <c r="DK64" s="189"/>
      <c r="DL64" s="189"/>
      <c r="DM64" s="189"/>
      <c r="DN64" s="189"/>
      <c r="DO64" s="189"/>
      <c r="DP64" s="189"/>
      <c r="DQ64" s="189"/>
      <c r="DR64" s="189"/>
      <c r="DS64" s="189"/>
      <c r="DT64" s="189"/>
      <c r="DU64" s="189"/>
      <c r="DV64" s="189"/>
      <c r="DW64" s="189"/>
      <c r="DX64" s="189"/>
      <c r="DY64" s="189"/>
      <c r="DZ64" s="189"/>
      <c r="EA64" s="189"/>
      <c r="EB64" s="189"/>
      <c r="EC64" s="189"/>
      <c r="ED64" s="189"/>
      <c r="EE64" s="189"/>
      <c r="EF64" s="189"/>
      <c r="EG64" s="189"/>
      <c r="EH64" s="189"/>
      <c r="EI64" s="189"/>
      <c r="EJ64" s="189"/>
      <c r="EK64" s="189"/>
      <c r="EL64" s="189"/>
      <c r="EM64" s="189"/>
      <c r="EN64" s="189"/>
      <c r="EO64" s="189"/>
      <c r="EP64" s="189"/>
      <c r="EQ64" s="189"/>
      <c r="ER64" s="189"/>
      <c r="ES64" s="189"/>
      <c r="ET64" s="189"/>
      <c r="EU64" s="189"/>
      <c r="EV64" s="189"/>
      <c r="EW64" s="189"/>
      <c r="EX64" s="189"/>
      <c r="EY64" s="189"/>
      <c r="EZ64" s="189"/>
      <c r="FA64" s="189"/>
      <c r="FB64" s="189"/>
      <c r="FC64" s="189"/>
      <c r="FD64" s="189"/>
      <c r="FE64" s="189"/>
      <c r="FF64" s="189"/>
      <c r="FG64" s="189"/>
      <c r="FH64" s="189"/>
      <c r="FI64" s="189"/>
      <c r="FJ64" s="189"/>
      <c r="FK64" s="189"/>
      <c r="FL64" s="189"/>
      <c r="FM64" s="189"/>
      <c r="FN64" s="189"/>
      <c r="FO64" s="189"/>
      <c r="FP64" s="189"/>
      <c r="FQ64" s="189"/>
      <c r="FR64" s="189"/>
      <c r="FS64" s="189"/>
      <c r="FT64" s="189"/>
      <c r="FU64" s="189"/>
      <c r="FV64" s="189"/>
      <c r="FW64" s="189"/>
      <c r="FX64" s="189"/>
      <c r="FY64" s="189"/>
      <c r="FZ64" s="189"/>
      <c r="GA64" s="189"/>
      <c r="GB64" s="189"/>
      <c r="GC64" s="189"/>
      <c r="GD64" s="189"/>
      <c r="GE64" s="189"/>
      <c r="GF64" s="189"/>
      <c r="GG64" s="189"/>
      <c r="GH64" s="189"/>
      <c r="GI64" s="189"/>
      <c r="GJ64" s="189"/>
      <c r="GK64" s="189"/>
      <c r="GL64" s="189"/>
      <c r="GM64" s="189"/>
      <c r="GN64" s="189"/>
      <c r="GO64" s="189"/>
      <c r="GP64" s="189"/>
      <c r="GQ64" s="189"/>
      <c r="GR64" s="189"/>
      <c r="GS64" s="189"/>
      <c r="GT64" s="189"/>
      <c r="GU64" s="189"/>
      <c r="GV64" s="189"/>
      <c r="GW64" s="189"/>
      <c r="GX64" s="189"/>
      <c r="GY64" s="189"/>
      <c r="GZ64" s="189"/>
      <c r="HA64" s="189"/>
      <c r="HB64" s="189"/>
      <c r="HC64" s="189"/>
      <c r="HD64" s="189"/>
      <c r="HE64" s="189"/>
      <c r="HF64" s="189"/>
      <c r="HG64" s="189"/>
      <c r="HH64" s="189"/>
      <c r="HI64" s="189"/>
      <c r="HJ64" s="189"/>
      <c r="HK64" s="189"/>
      <c r="HL64" s="189"/>
      <c r="HM64" s="189"/>
      <c r="HN64" s="189"/>
      <c r="HO64" s="189"/>
      <c r="HP64" s="189"/>
      <c r="HQ64" s="189"/>
      <c r="HR64" s="189"/>
      <c r="HS64" s="189"/>
      <c r="HT64" s="189"/>
      <c r="HU64" s="189"/>
      <c r="HV64" s="189"/>
      <c r="HW64" s="189"/>
      <c r="HX64" s="189"/>
      <c r="HY64" s="189"/>
      <c r="HZ64" s="189"/>
      <c r="IA64" s="189"/>
      <c r="IB64" s="189"/>
      <c r="IC64" s="189"/>
      <c r="ID64" s="189"/>
      <c r="IE64" s="189"/>
      <c r="IF64" s="189"/>
      <c r="IG64" s="189"/>
      <c r="IH64" s="189"/>
      <c r="II64" s="189"/>
      <c r="IJ64" s="189"/>
      <c r="IK64" s="189"/>
      <c r="IL64" s="189"/>
      <c r="IM64" s="189"/>
      <c r="IN64" s="189"/>
      <c r="IO64" s="189"/>
      <c r="IP64" s="189"/>
      <c r="IQ64" s="189"/>
      <c r="IR64" s="189"/>
      <c r="IS64" s="189"/>
      <c r="IT64" s="189"/>
      <c r="IU64" s="189"/>
      <c r="IV64" s="189"/>
    </row>
    <row r="65" ht="13.5" customHeight="1">
      <c r="A65" s="189" t="s">
        <v>994</v>
      </c>
      <c r="Z65" s="11"/>
      <c r="AA65" s="204"/>
      <c r="AB65" s="11"/>
      <c r="AC65" s="11"/>
      <c r="AD65" s="11"/>
      <c r="AE65" s="189"/>
      <c r="AF65" s="233" t="s">
        <v>677</v>
      </c>
      <c r="AG65" s="205" t="str">
        <f>January!F25</f>
        <v/>
      </c>
      <c r="AH65" s="205" t="str">
        <f>January!H25</f>
        <v/>
      </c>
      <c r="AI65" s="205" t="str">
        <f>January!I25</f>
        <v/>
      </c>
      <c r="AJ65" s="205" t="str">
        <f>January!K25</f>
        <v>22nd</v>
      </c>
      <c r="AK65" s="205" t="str">
        <f>January!M25</f>
        <v/>
      </c>
      <c r="AL65" s="233" t="s">
        <v>677</v>
      </c>
      <c r="AM65" s="205" t="str">
        <f>January!F28</f>
        <v>No</v>
      </c>
      <c r="AN65" s="205" t="str">
        <f>January!H28</f>
        <v>No</v>
      </c>
      <c r="AO65" s="205" t="str">
        <f>January!I28</f>
        <v>No</v>
      </c>
      <c r="AP65" s="205" t="str">
        <f>January!K28</f>
        <v>No</v>
      </c>
      <c r="AQ65" s="205" t="str">
        <f>January!M28</f>
        <v>No</v>
      </c>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5"/>
      <c r="BP65" s="205"/>
      <c r="BQ65" s="205"/>
      <c r="BR65" s="205"/>
      <c r="BS65" s="205"/>
      <c r="BT65" s="204"/>
      <c r="BU65" s="204"/>
      <c r="BV65" s="204"/>
      <c r="BW65" s="204"/>
      <c r="BX65" s="204"/>
      <c r="BY65" s="204"/>
      <c r="BZ65" s="204"/>
      <c r="CA65" s="204"/>
      <c r="CB65" s="204"/>
      <c r="CC65" s="204"/>
      <c r="CD65" s="204"/>
      <c r="CE65" s="204"/>
      <c r="CF65" s="189"/>
      <c r="CG65" s="204"/>
      <c r="CH65" s="204"/>
      <c r="CI65" s="204"/>
      <c r="CJ65" s="204"/>
      <c r="CK65" s="204"/>
      <c r="CL65" s="204"/>
      <c r="CM65" s="204"/>
      <c r="CN65" s="204"/>
      <c r="CO65" s="204"/>
      <c r="CP65" s="204"/>
      <c r="CQ65" s="204"/>
      <c r="CR65" s="189"/>
      <c r="CS65" s="189"/>
      <c r="CT65" s="189"/>
      <c r="CU65" s="189"/>
      <c r="CV65" s="189"/>
      <c r="CW65" s="189"/>
      <c r="CX65" s="189"/>
      <c r="CY65" s="189"/>
      <c r="CZ65" s="189"/>
      <c r="DA65" s="189"/>
      <c r="DB65" s="189"/>
      <c r="DC65" s="189"/>
      <c r="DD65" s="189"/>
      <c r="DE65" s="189"/>
      <c r="DF65" s="189"/>
      <c r="DG65" s="189"/>
      <c r="DH65" s="189"/>
      <c r="DI65" s="189"/>
      <c r="DJ65" s="189"/>
      <c r="DK65" s="189"/>
      <c r="DL65" s="189"/>
      <c r="DM65" s="189"/>
      <c r="DN65" s="189"/>
      <c r="DO65" s="189"/>
      <c r="DP65" s="189"/>
      <c r="DQ65" s="189"/>
      <c r="DR65" s="189"/>
      <c r="DS65" s="189"/>
      <c r="DT65" s="189"/>
      <c r="DU65" s="189"/>
      <c r="DV65" s="189"/>
      <c r="DW65" s="189"/>
      <c r="DX65" s="189"/>
      <c r="DY65" s="189"/>
      <c r="DZ65" s="189"/>
      <c r="EA65" s="189"/>
      <c r="EB65" s="189"/>
      <c r="EC65" s="189"/>
      <c r="ED65" s="189"/>
      <c r="EE65" s="189"/>
      <c r="EF65" s="189"/>
      <c r="EG65" s="189"/>
      <c r="EH65" s="189"/>
      <c r="EI65" s="189"/>
      <c r="EJ65" s="189"/>
      <c r="EK65" s="189"/>
      <c r="EL65" s="189"/>
      <c r="EM65" s="189"/>
      <c r="EN65" s="189"/>
      <c r="EO65" s="189"/>
      <c r="EP65" s="189"/>
      <c r="EQ65" s="189"/>
      <c r="ER65" s="189"/>
      <c r="ES65" s="189"/>
      <c r="ET65" s="189"/>
      <c r="EU65" s="189"/>
      <c r="EV65" s="189"/>
      <c r="EW65" s="189"/>
      <c r="EX65" s="189"/>
      <c r="EY65" s="189"/>
      <c r="EZ65" s="189"/>
      <c r="FA65" s="189"/>
      <c r="FB65" s="189"/>
      <c r="FC65" s="189"/>
      <c r="FD65" s="189"/>
      <c r="FE65" s="189"/>
      <c r="FF65" s="189"/>
      <c r="FG65" s="189"/>
      <c r="FH65" s="189"/>
      <c r="FI65" s="189"/>
      <c r="FJ65" s="189"/>
      <c r="FK65" s="189"/>
      <c r="FL65" s="189"/>
      <c r="FM65" s="189"/>
      <c r="FN65" s="189"/>
      <c r="FO65" s="189"/>
      <c r="FP65" s="189"/>
      <c r="FQ65" s="189"/>
      <c r="FR65" s="189"/>
      <c r="FS65" s="189"/>
      <c r="FT65" s="189"/>
      <c r="FU65" s="189"/>
      <c r="FV65" s="189"/>
      <c r="FW65" s="189"/>
      <c r="FX65" s="189"/>
      <c r="FY65" s="189"/>
      <c r="FZ65" s="189"/>
      <c r="GA65" s="189"/>
      <c r="GB65" s="189"/>
      <c r="GC65" s="189"/>
      <c r="GD65" s="189"/>
      <c r="GE65" s="189"/>
      <c r="GF65" s="189"/>
      <c r="GG65" s="189"/>
      <c r="GH65" s="189"/>
      <c r="GI65" s="189"/>
      <c r="GJ65" s="189"/>
      <c r="GK65" s="189"/>
      <c r="GL65" s="189"/>
      <c r="GM65" s="189"/>
      <c r="GN65" s="189"/>
      <c r="GO65" s="189"/>
      <c r="GP65" s="189"/>
      <c r="GQ65" s="189"/>
      <c r="GR65" s="189"/>
      <c r="GS65" s="189"/>
      <c r="GT65" s="189"/>
      <c r="GU65" s="189"/>
      <c r="GV65" s="189"/>
      <c r="GW65" s="189"/>
      <c r="GX65" s="189"/>
      <c r="GY65" s="189"/>
      <c r="GZ65" s="189"/>
      <c r="HA65" s="189"/>
      <c r="HB65" s="189"/>
      <c r="HC65" s="189"/>
      <c r="HD65" s="189"/>
      <c r="HE65" s="189"/>
      <c r="HF65" s="189"/>
      <c r="HG65" s="189"/>
      <c r="HH65" s="189"/>
      <c r="HI65" s="189"/>
      <c r="HJ65" s="189"/>
      <c r="HK65" s="189"/>
      <c r="HL65" s="189"/>
      <c r="HM65" s="189"/>
      <c r="HN65" s="189"/>
      <c r="HO65" s="189"/>
      <c r="HP65" s="189"/>
      <c r="HQ65" s="189"/>
      <c r="HR65" s="189"/>
      <c r="HS65" s="189"/>
      <c r="HT65" s="189"/>
      <c r="HU65" s="189"/>
      <c r="HV65" s="189"/>
      <c r="HW65" s="189"/>
      <c r="HX65" s="189"/>
      <c r="HY65" s="189"/>
      <c r="HZ65" s="189"/>
      <c r="IA65" s="189"/>
      <c r="IB65" s="189"/>
      <c r="IC65" s="189"/>
      <c r="ID65" s="189"/>
      <c r="IE65" s="189"/>
      <c r="IF65" s="189"/>
      <c r="IG65" s="189"/>
      <c r="IH65" s="189"/>
      <c r="II65" s="189"/>
      <c r="IJ65" s="189"/>
      <c r="IK65" s="189"/>
      <c r="IL65" s="189"/>
      <c r="IM65" s="189"/>
      <c r="IN65" s="189"/>
      <c r="IO65" s="189"/>
      <c r="IP65" s="189"/>
      <c r="IQ65" s="189"/>
      <c r="IR65" s="189"/>
      <c r="IS65" s="189"/>
      <c r="IT65" s="189"/>
      <c r="IU65" s="189"/>
      <c r="IV65" s="189"/>
    </row>
    <row r="66" ht="13.5" customHeight="1">
      <c r="A66" s="189" t="s">
        <v>995</v>
      </c>
      <c r="K66" s="287" t="str">
        <f>IF(AP18&gt;0,"Yes","No")</f>
        <v>Yes</v>
      </c>
      <c r="L66" s="25"/>
      <c r="M66" s="25"/>
      <c r="N66" s="189" t="s">
        <v>996</v>
      </c>
      <c r="O66" s="224" t="s">
        <v>997</v>
      </c>
      <c r="V66" s="287" t="str">
        <f>IF(AS18&gt;0,"Yes","No")</f>
        <v>No</v>
      </c>
      <c r="W66" s="25"/>
      <c r="X66" s="25"/>
      <c r="Y66" s="189" t="s">
        <v>998</v>
      </c>
      <c r="Z66" s="189"/>
      <c r="AA66" s="204"/>
      <c r="AB66" s="189"/>
      <c r="AC66" s="189"/>
      <c r="AD66" s="189"/>
      <c r="AE66" s="189"/>
      <c r="AF66" s="233" t="s">
        <v>678</v>
      </c>
      <c r="AG66" s="205" t="str">
        <f>February!F25</f>
        <v>5th</v>
      </c>
      <c r="AH66" s="205" t="str">
        <f>February!H25</f>
        <v/>
      </c>
      <c r="AI66" s="205" t="str">
        <f>February!I25</f>
        <v/>
      </c>
      <c r="AJ66" s="205" t="str">
        <f>February!K25</f>
        <v/>
      </c>
      <c r="AK66" s="205" t="str">
        <f>February!M25</f>
        <v/>
      </c>
      <c r="AL66" s="233" t="s">
        <v>678</v>
      </c>
      <c r="AM66" s="205" t="str">
        <f>February!F28</f>
        <v>No</v>
      </c>
      <c r="AN66" s="205" t="str">
        <f>February!H28</f>
        <v>No</v>
      </c>
      <c r="AO66" s="205" t="str">
        <f>February!I28</f>
        <v>No</v>
      </c>
      <c r="AP66" s="205" t="str">
        <f>February!K28</f>
        <v>No</v>
      </c>
      <c r="AQ66" s="205" t="str">
        <f>February!M28</f>
        <v>No</v>
      </c>
      <c r="AR66" s="205"/>
      <c r="AS66" s="205"/>
      <c r="AT66" s="205"/>
      <c r="AU66" s="205"/>
      <c r="AV66" s="205"/>
      <c r="AW66" s="205"/>
      <c r="AX66" s="205"/>
      <c r="AY66" s="205"/>
      <c r="AZ66" s="205"/>
      <c r="BA66" s="205"/>
      <c r="BB66" s="205"/>
      <c r="BC66" s="205"/>
      <c r="BD66" s="205"/>
      <c r="BE66" s="205"/>
      <c r="BF66" s="205"/>
      <c r="BG66" s="205"/>
      <c r="BH66" s="205"/>
      <c r="BI66" s="205"/>
      <c r="BJ66" s="205"/>
      <c r="BK66" s="205"/>
      <c r="BL66" s="205"/>
      <c r="BM66" s="205"/>
      <c r="BN66" s="205"/>
      <c r="BO66" s="205"/>
      <c r="BP66" s="205"/>
      <c r="BQ66" s="205"/>
      <c r="BR66" s="205"/>
      <c r="BS66" s="205"/>
      <c r="BT66" s="204"/>
      <c r="BU66" s="204"/>
      <c r="BV66" s="204"/>
      <c r="BW66" s="204"/>
      <c r="BX66" s="204"/>
      <c r="BY66" s="204"/>
      <c r="BZ66" s="204"/>
      <c r="CA66" s="204"/>
      <c r="CB66" s="204"/>
      <c r="CC66" s="204"/>
      <c r="CD66" s="204"/>
      <c r="CE66" s="204"/>
      <c r="CF66" s="189"/>
      <c r="CG66" s="204"/>
      <c r="CH66" s="204"/>
      <c r="CI66" s="204"/>
      <c r="CJ66" s="204"/>
      <c r="CK66" s="204"/>
      <c r="CL66" s="204"/>
      <c r="CM66" s="204"/>
      <c r="CN66" s="204"/>
      <c r="CO66" s="204"/>
      <c r="CP66" s="204"/>
      <c r="CQ66" s="204"/>
      <c r="CR66" s="189"/>
      <c r="CS66" s="189"/>
      <c r="CT66" s="189"/>
      <c r="CU66" s="189"/>
      <c r="CV66" s="189"/>
      <c r="CW66" s="189"/>
      <c r="CX66" s="189"/>
      <c r="CY66" s="189"/>
      <c r="CZ66" s="189"/>
      <c r="DA66" s="189"/>
      <c r="DB66" s="189"/>
      <c r="DC66" s="189"/>
      <c r="DD66" s="189"/>
      <c r="DE66" s="189"/>
      <c r="DF66" s="189"/>
      <c r="DG66" s="189"/>
      <c r="DH66" s="189"/>
      <c r="DI66" s="189"/>
      <c r="DJ66" s="189"/>
      <c r="DK66" s="189"/>
      <c r="DL66" s="189"/>
      <c r="DM66" s="189"/>
      <c r="DN66" s="189"/>
      <c r="DO66" s="189"/>
      <c r="DP66" s="189"/>
      <c r="DQ66" s="189"/>
      <c r="DR66" s="189"/>
      <c r="DS66" s="189"/>
      <c r="DT66" s="189"/>
      <c r="DU66" s="189"/>
      <c r="DV66" s="189"/>
      <c r="DW66" s="189"/>
      <c r="DX66" s="189"/>
      <c r="DY66" s="189"/>
      <c r="DZ66" s="189"/>
      <c r="EA66" s="189"/>
      <c r="EB66" s="189"/>
      <c r="EC66" s="189"/>
      <c r="ED66" s="189"/>
      <c r="EE66" s="189"/>
      <c r="EF66" s="189"/>
      <c r="EG66" s="189"/>
      <c r="EH66" s="189"/>
      <c r="EI66" s="189"/>
      <c r="EJ66" s="189"/>
      <c r="EK66" s="189"/>
      <c r="EL66" s="189"/>
      <c r="EM66" s="189"/>
      <c r="EN66" s="189"/>
      <c r="EO66" s="189"/>
      <c r="EP66" s="189"/>
      <c r="EQ66" s="189"/>
      <c r="ER66" s="189"/>
      <c r="ES66" s="189"/>
      <c r="ET66" s="189"/>
      <c r="EU66" s="189"/>
      <c r="EV66" s="189"/>
      <c r="EW66" s="189"/>
      <c r="EX66" s="189"/>
      <c r="EY66" s="189"/>
      <c r="EZ66" s="189"/>
      <c r="FA66" s="189"/>
      <c r="FB66" s="189"/>
      <c r="FC66" s="189"/>
      <c r="FD66" s="189"/>
      <c r="FE66" s="189"/>
      <c r="FF66" s="189"/>
      <c r="FG66" s="189"/>
      <c r="FH66" s="189"/>
      <c r="FI66" s="189"/>
      <c r="FJ66" s="189"/>
      <c r="FK66" s="189"/>
      <c r="FL66" s="189"/>
      <c r="FM66" s="189"/>
      <c r="FN66" s="189"/>
      <c r="FO66" s="189"/>
      <c r="FP66" s="189"/>
      <c r="FQ66" s="189"/>
      <c r="FR66" s="189"/>
      <c r="FS66" s="189"/>
      <c r="FT66" s="189"/>
      <c r="FU66" s="189"/>
      <c r="FV66" s="189"/>
      <c r="FW66" s="189"/>
      <c r="FX66" s="189"/>
      <c r="FY66" s="189"/>
      <c r="FZ66" s="189"/>
      <c r="GA66" s="189"/>
      <c r="GB66" s="189"/>
      <c r="GC66" s="189"/>
      <c r="GD66" s="189"/>
      <c r="GE66" s="189"/>
      <c r="GF66" s="189"/>
      <c r="GG66" s="189"/>
      <c r="GH66" s="189"/>
      <c r="GI66" s="189"/>
      <c r="GJ66" s="189"/>
      <c r="GK66" s="189"/>
      <c r="GL66" s="189"/>
      <c r="GM66" s="189"/>
      <c r="GN66" s="189"/>
      <c r="GO66" s="189"/>
      <c r="GP66" s="189"/>
      <c r="GQ66" s="189"/>
      <c r="GR66" s="189"/>
      <c r="GS66" s="189"/>
      <c r="GT66" s="189"/>
      <c r="GU66" s="189"/>
      <c r="GV66" s="189"/>
      <c r="GW66" s="189"/>
      <c r="GX66" s="189"/>
      <c r="GY66" s="189"/>
      <c r="GZ66" s="189"/>
      <c r="HA66" s="189"/>
      <c r="HB66" s="189"/>
      <c r="HC66" s="189"/>
      <c r="HD66" s="189"/>
      <c r="HE66" s="189"/>
      <c r="HF66" s="189"/>
      <c r="HG66" s="189"/>
      <c r="HH66" s="189"/>
      <c r="HI66" s="189"/>
      <c r="HJ66" s="189"/>
      <c r="HK66" s="189"/>
      <c r="HL66" s="189"/>
      <c r="HM66" s="189"/>
      <c r="HN66" s="189"/>
      <c r="HO66" s="189"/>
      <c r="HP66" s="189"/>
      <c r="HQ66" s="189"/>
      <c r="HR66" s="189"/>
      <c r="HS66" s="189"/>
      <c r="HT66" s="189"/>
      <c r="HU66" s="189"/>
      <c r="HV66" s="189"/>
      <c r="HW66" s="189"/>
      <c r="HX66" s="189"/>
      <c r="HY66" s="189"/>
      <c r="HZ66" s="189"/>
      <c r="IA66" s="189"/>
      <c r="IB66" s="189"/>
      <c r="IC66" s="189"/>
      <c r="ID66" s="189"/>
      <c r="IE66" s="189"/>
      <c r="IF66" s="189"/>
      <c r="IG66" s="189"/>
      <c r="IH66" s="189"/>
      <c r="II66" s="189"/>
      <c r="IJ66" s="189"/>
      <c r="IK66" s="189"/>
      <c r="IL66" s="189"/>
      <c r="IM66" s="189"/>
      <c r="IN66" s="189"/>
      <c r="IO66" s="189"/>
      <c r="IP66" s="189"/>
      <c r="IQ66" s="189"/>
      <c r="IR66" s="189"/>
      <c r="IS66" s="189"/>
      <c r="IT66" s="189"/>
      <c r="IU66" s="189"/>
      <c r="IV66" s="189"/>
    </row>
    <row r="67" ht="13.5" customHeight="1">
      <c r="A67" s="189" t="s">
        <v>999</v>
      </c>
      <c r="K67" s="287" t="str">
        <f>IF(AK87&gt;1,"Yes","No")</f>
        <v>No</v>
      </c>
      <c r="L67" s="25"/>
      <c r="M67" s="25"/>
      <c r="N67" s="189" t="s">
        <v>1000</v>
      </c>
      <c r="O67" s="204" t="s">
        <v>1001</v>
      </c>
      <c r="V67" s="299" t="str">
        <f>IF(AL87&gt;1,"Yes","No")</f>
        <v>No</v>
      </c>
      <c r="W67" s="128"/>
      <c r="X67" s="128"/>
      <c r="Y67" s="189" t="s">
        <v>1002</v>
      </c>
      <c r="Z67" s="189"/>
      <c r="AA67" s="204"/>
      <c r="AB67" s="189"/>
      <c r="AC67" s="189"/>
      <c r="AD67" s="189"/>
      <c r="AE67" s="189"/>
      <c r="AF67" s="233" t="s">
        <v>679</v>
      </c>
      <c r="AG67" s="205" t="str">
        <f>March!F25</f>
        <v>4th</v>
      </c>
      <c r="AH67" s="205" t="str">
        <f>March!H25</f>
        <v/>
      </c>
      <c r="AI67" s="205" t="str">
        <f>March!I25</f>
        <v/>
      </c>
      <c r="AJ67" s="205" t="str">
        <f>March!K25</f>
        <v/>
      </c>
      <c r="AK67" s="205" t="str">
        <f>March!M25</f>
        <v/>
      </c>
      <c r="AL67" s="233" t="s">
        <v>679</v>
      </c>
      <c r="AM67" s="205" t="str">
        <f>March!F28</f>
        <v>No</v>
      </c>
      <c r="AN67" s="205" t="str">
        <f>March!H28</f>
        <v>No</v>
      </c>
      <c r="AO67" s="205" t="str">
        <f>March!I28</f>
        <v>No</v>
      </c>
      <c r="AP67" s="205" t="str">
        <f>March!K28</f>
        <v>No</v>
      </c>
      <c r="AQ67" s="205" t="str">
        <f>March!M28</f>
        <v>No</v>
      </c>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205"/>
      <c r="BQ67" s="205"/>
      <c r="BR67" s="205"/>
      <c r="BS67" s="205"/>
      <c r="BT67" s="204"/>
      <c r="BU67" s="204"/>
      <c r="BV67" s="204"/>
      <c r="BW67" s="204"/>
      <c r="BX67" s="204"/>
      <c r="BY67" s="204"/>
      <c r="BZ67" s="204"/>
      <c r="CA67" s="204"/>
      <c r="CB67" s="204"/>
      <c r="CC67" s="204"/>
      <c r="CD67" s="204"/>
      <c r="CE67" s="204"/>
      <c r="CF67" s="189"/>
      <c r="CG67" s="204"/>
      <c r="CH67" s="204"/>
      <c r="CI67" s="204"/>
      <c r="CJ67" s="204"/>
      <c r="CK67" s="204"/>
      <c r="CL67" s="204"/>
      <c r="CM67" s="204"/>
      <c r="CN67" s="204"/>
      <c r="CO67" s="204"/>
      <c r="CP67" s="204"/>
      <c r="CQ67" s="204"/>
      <c r="CR67" s="189"/>
      <c r="CS67" s="189"/>
      <c r="CT67" s="189"/>
      <c r="CU67" s="189"/>
      <c r="CV67" s="189"/>
      <c r="CW67" s="189"/>
      <c r="CX67" s="189"/>
      <c r="CY67" s="189"/>
      <c r="CZ67" s="189"/>
      <c r="DA67" s="189"/>
      <c r="DB67" s="189"/>
      <c r="DC67" s="189"/>
      <c r="DD67" s="189"/>
      <c r="DE67" s="189"/>
      <c r="DF67" s="189"/>
      <c r="DG67" s="189"/>
      <c r="DH67" s="189"/>
      <c r="DI67" s="189"/>
      <c r="DJ67" s="189"/>
      <c r="DK67" s="189"/>
      <c r="DL67" s="189"/>
      <c r="DM67" s="189"/>
      <c r="DN67" s="189"/>
      <c r="DO67" s="189"/>
      <c r="DP67" s="189"/>
      <c r="DQ67" s="189"/>
      <c r="DR67" s="189"/>
      <c r="DS67" s="189"/>
      <c r="DT67" s="189"/>
      <c r="DU67" s="189"/>
      <c r="DV67" s="189"/>
      <c r="DW67" s="189"/>
      <c r="DX67" s="189"/>
      <c r="DY67" s="189"/>
      <c r="DZ67" s="189"/>
      <c r="EA67" s="189"/>
      <c r="EB67" s="189"/>
      <c r="EC67" s="189"/>
      <c r="ED67" s="189"/>
      <c r="EE67" s="189"/>
      <c r="EF67" s="189"/>
      <c r="EG67" s="189"/>
      <c r="EH67" s="189"/>
      <c r="EI67" s="189"/>
      <c r="EJ67" s="189"/>
      <c r="EK67" s="189"/>
      <c r="EL67" s="189"/>
      <c r="EM67" s="189"/>
      <c r="EN67" s="189"/>
      <c r="EO67" s="189"/>
      <c r="EP67" s="189"/>
      <c r="EQ67" s="189"/>
      <c r="ER67" s="189"/>
      <c r="ES67" s="189"/>
      <c r="ET67" s="189"/>
      <c r="EU67" s="189"/>
      <c r="EV67" s="189"/>
      <c r="EW67" s="189"/>
      <c r="EX67" s="189"/>
      <c r="EY67" s="189"/>
      <c r="EZ67" s="189"/>
      <c r="FA67" s="189"/>
      <c r="FB67" s="189"/>
      <c r="FC67" s="189"/>
      <c r="FD67" s="189"/>
      <c r="FE67" s="189"/>
      <c r="FF67" s="189"/>
      <c r="FG67" s="189"/>
      <c r="FH67" s="189"/>
      <c r="FI67" s="189"/>
      <c r="FJ67" s="189"/>
      <c r="FK67" s="189"/>
      <c r="FL67" s="189"/>
      <c r="FM67" s="189"/>
      <c r="FN67" s="189"/>
      <c r="FO67" s="189"/>
      <c r="FP67" s="189"/>
      <c r="FQ67" s="189"/>
      <c r="FR67" s="189"/>
      <c r="FS67" s="189"/>
      <c r="FT67" s="189"/>
      <c r="FU67" s="189"/>
      <c r="FV67" s="189"/>
      <c r="FW67" s="189"/>
      <c r="FX67" s="189"/>
      <c r="FY67" s="189"/>
      <c r="FZ67" s="189"/>
      <c r="GA67" s="189"/>
      <c r="GB67" s="189"/>
      <c r="GC67" s="189"/>
      <c r="GD67" s="189"/>
      <c r="GE67" s="189"/>
      <c r="GF67" s="189"/>
      <c r="GG67" s="189"/>
      <c r="GH67" s="189"/>
      <c r="GI67" s="189"/>
      <c r="GJ67" s="189"/>
      <c r="GK67" s="189"/>
      <c r="GL67" s="189"/>
      <c r="GM67" s="189"/>
      <c r="GN67" s="189"/>
      <c r="GO67" s="189"/>
      <c r="GP67" s="189"/>
      <c r="GQ67" s="189"/>
      <c r="GR67" s="189"/>
      <c r="GS67" s="189"/>
      <c r="GT67" s="189"/>
      <c r="GU67" s="189"/>
      <c r="GV67" s="189"/>
      <c r="GW67" s="189"/>
      <c r="GX67" s="189"/>
      <c r="GY67" s="189"/>
      <c r="GZ67" s="189"/>
      <c r="HA67" s="189"/>
      <c r="HB67" s="189"/>
      <c r="HC67" s="189"/>
      <c r="HD67" s="189"/>
      <c r="HE67" s="189"/>
      <c r="HF67" s="189"/>
      <c r="HG67" s="189"/>
      <c r="HH67" s="189"/>
      <c r="HI67" s="189"/>
      <c r="HJ67" s="189"/>
      <c r="HK67" s="189"/>
      <c r="HL67" s="189"/>
      <c r="HM67" s="189"/>
      <c r="HN67" s="189"/>
      <c r="HO67" s="189"/>
      <c r="HP67" s="189"/>
      <c r="HQ67" s="189"/>
      <c r="HR67" s="189"/>
      <c r="HS67" s="189"/>
      <c r="HT67" s="189"/>
      <c r="HU67" s="189"/>
      <c r="HV67" s="189"/>
      <c r="HW67" s="189"/>
      <c r="HX67" s="189"/>
      <c r="HY67" s="189"/>
      <c r="HZ67" s="189"/>
      <c r="IA67" s="189"/>
      <c r="IB67" s="189"/>
      <c r="IC67" s="189"/>
      <c r="ID67" s="189"/>
      <c r="IE67" s="189"/>
      <c r="IF67" s="189"/>
      <c r="IG67" s="189"/>
      <c r="IH67" s="189"/>
      <c r="II67" s="189"/>
      <c r="IJ67" s="189"/>
      <c r="IK67" s="189"/>
      <c r="IL67" s="189"/>
      <c r="IM67" s="189"/>
      <c r="IN67" s="189"/>
      <c r="IO67" s="189"/>
      <c r="IP67" s="189"/>
      <c r="IQ67" s="189"/>
      <c r="IR67" s="189"/>
      <c r="IS67" s="189"/>
      <c r="IT67" s="189"/>
      <c r="IU67" s="189"/>
      <c r="IV67" s="189"/>
    </row>
    <row r="68" ht="5.25" customHeight="1">
      <c r="A68" s="189"/>
      <c r="B68" s="189"/>
      <c r="C68" s="189"/>
      <c r="D68" s="189"/>
      <c r="E68" s="189"/>
      <c r="F68" s="189"/>
      <c r="G68" s="189"/>
      <c r="H68" s="189"/>
      <c r="I68" s="189"/>
      <c r="J68" s="189"/>
      <c r="K68" s="189"/>
      <c r="L68" s="189"/>
      <c r="M68" s="189"/>
      <c r="N68" s="189"/>
      <c r="O68" s="189"/>
      <c r="P68" s="189"/>
      <c r="Q68" s="189"/>
      <c r="R68" s="189"/>
      <c r="S68" s="189"/>
      <c r="T68" s="189"/>
      <c r="U68" s="189"/>
      <c r="V68" s="189"/>
      <c r="W68" s="189"/>
      <c r="X68" s="189"/>
      <c r="Y68" s="189"/>
      <c r="Z68" s="189"/>
      <c r="AA68" s="204"/>
      <c r="AB68" s="189"/>
      <c r="AC68" s="189"/>
      <c r="AD68" s="189"/>
      <c r="AE68" s="189"/>
      <c r="AF68" s="233" t="s">
        <v>685</v>
      </c>
      <c r="AG68" s="205" t="str">
        <f>April!$F$25</f>
        <v/>
      </c>
      <c r="AH68" s="205" t="str">
        <f>April!$H$25</f>
        <v/>
      </c>
      <c r="AI68" s="205" t="str">
        <f>April!$I$25</f>
        <v>17th</v>
      </c>
      <c r="AJ68" s="205" t="str">
        <f>April!$K$25</f>
        <v/>
      </c>
      <c r="AK68" s="205" t="str">
        <f>April!$M$25</f>
        <v/>
      </c>
      <c r="AL68" s="233" t="s">
        <v>685</v>
      </c>
      <c r="AM68" s="205" t="str">
        <f>April!$F$28</f>
        <v>No</v>
      </c>
      <c r="AN68" s="205" t="str">
        <f>April!$H$28</f>
        <v>No</v>
      </c>
      <c r="AO68" s="205" t="str">
        <f>April!$I$28</f>
        <v>No</v>
      </c>
      <c r="AP68" s="205" t="str">
        <f>April!$K$28</f>
        <v>No</v>
      </c>
      <c r="AQ68" s="205" t="str">
        <f>April!$M$28</f>
        <v>No</v>
      </c>
      <c r="AR68" s="205"/>
      <c r="AS68" s="205"/>
      <c r="AT68" s="205"/>
      <c r="AU68" s="205"/>
      <c r="AV68" s="205"/>
      <c r="AW68" s="205"/>
      <c r="AX68" s="205"/>
      <c r="AY68" s="205"/>
      <c r="AZ68" s="205"/>
      <c r="BA68" s="205"/>
      <c r="BB68" s="205"/>
      <c r="BC68" s="205"/>
      <c r="BD68" s="205"/>
      <c r="BE68" s="205"/>
      <c r="BF68" s="205"/>
      <c r="BG68" s="205"/>
      <c r="BH68" s="205"/>
      <c r="BI68" s="205"/>
      <c r="BJ68" s="205"/>
      <c r="BK68" s="205"/>
      <c r="BL68" s="205"/>
      <c r="BM68" s="205"/>
      <c r="BN68" s="205"/>
      <c r="BO68" s="205"/>
      <c r="BP68" s="205"/>
      <c r="BQ68" s="205"/>
      <c r="BR68" s="205"/>
      <c r="BS68" s="205"/>
      <c r="BT68" s="204"/>
      <c r="BU68" s="204"/>
      <c r="BV68" s="204"/>
      <c r="BW68" s="204"/>
      <c r="BX68" s="204"/>
      <c r="BY68" s="204"/>
      <c r="BZ68" s="204"/>
      <c r="CA68" s="204"/>
      <c r="CB68" s="204"/>
      <c r="CC68" s="204"/>
      <c r="CD68" s="204"/>
      <c r="CE68" s="204"/>
      <c r="CF68" s="189"/>
      <c r="CG68" s="204"/>
      <c r="CH68" s="204"/>
      <c r="CI68" s="204"/>
      <c r="CJ68" s="204"/>
      <c r="CK68" s="204"/>
      <c r="CL68" s="204"/>
      <c r="CM68" s="204"/>
      <c r="CN68" s="204"/>
      <c r="CO68" s="204"/>
      <c r="CP68" s="204"/>
      <c r="CQ68" s="204"/>
      <c r="CR68" s="189"/>
      <c r="CS68" s="189"/>
      <c r="CT68" s="189"/>
      <c r="CU68" s="189"/>
      <c r="CV68" s="189"/>
      <c r="CW68" s="189"/>
      <c r="CX68" s="189"/>
      <c r="CY68" s="189"/>
      <c r="CZ68" s="189"/>
      <c r="DA68" s="189"/>
      <c r="DB68" s="189"/>
      <c r="DC68" s="189"/>
      <c r="DD68" s="189"/>
      <c r="DE68" s="189"/>
      <c r="DF68" s="189"/>
      <c r="DG68" s="189"/>
      <c r="DH68" s="189"/>
      <c r="DI68" s="189"/>
      <c r="DJ68" s="189"/>
      <c r="DK68" s="189"/>
      <c r="DL68" s="189"/>
      <c r="DM68" s="189"/>
      <c r="DN68" s="189"/>
      <c r="DO68" s="189"/>
      <c r="DP68" s="189"/>
      <c r="DQ68" s="189"/>
      <c r="DR68" s="189"/>
      <c r="DS68" s="189"/>
      <c r="DT68" s="189"/>
      <c r="DU68" s="189"/>
      <c r="DV68" s="189"/>
      <c r="DW68" s="189"/>
      <c r="DX68" s="189"/>
      <c r="DY68" s="189"/>
      <c r="DZ68" s="189"/>
      <c r="EA68" s="189"/>
      <c r="EB68" s="189"/>
      <c r="EC68" s="189"/>
      <c r="ED68" s="189"/>
      <c r="EE68" s="189"/>
      <c r="EF68" s="189"/>
      <c r="EG68" s="189"/>
      <c r="EH68" s="189"/>
      <c r="EI68" s="189"/>
      <c r="EJ68" s="189"/>
      <c r="EK68" s="189"/>
      <c r="EL68" s="189"/>
      <c r="EM68" s="189"/>
      <c r="EN68" s="189"/>
      <c r="EO68" s="189"/>
      <c r="EP68" s="189"/>
      <c r="EQ68" s="189"/>
      <c r="ER68" s="189"/>
      <c r="ES68" s="189"/>
      <c r="ET68" s="189"/>
      <c r="EU68" s="189"/>
      <c r="EV68" s="189"/>
      <c r="EW68" s="189"/>
      <c r="EX68" s="189"/>
      <c r="EY68" s="189"/>
      <c r="EZ68" s="189"/>
      <c r="FA68" s="189"/>
      <c r="FB68" s="189"/>
      <c r="FC68" s="189"/>
      <c r="FD68" s="189"/>
      <c r="FE68" s="189"/>
      <c r="FF68" s="189"/>
      <c r="FG68" s="189"/>
      <c r="FH68" s="189"/>
      <c r="FI68" s="189"/>
      <c r="FJ68" s="189"/>
      <c r="FK68" s="189"/>
      <c r="FL68" s="189"/>
      <c r="FM68" s="189"/>
      <c r="FN68" s="189"/>
      <c r="FO68" s="189"/>
      <c r="FP68" s="189"/>
      <c r="FQ68" s="189"/>
      <c r="FR68" s="189"/>
      <c r="FS68" s="189"/>
      <c r="FT68" s="189"/>
      <c r="FU68" s="189"/>
      <c r="FV68" s="189"/>
      <c r="FW68" s="189"/>
      <c r="FX68" s="189"/>
      <c r="FY68" s="189"/>
      <c r="FZ68" s="189"/>
      <c r="GA68" s="189"/>
      <c r="GB68" s="189"/>
      <c r="GC68" s="189"/>
      <c r="GD68" s="189"/>
      <c r="GE68" s="189"/>
      <c r="GF68" s="189"/>
      <c r="GG68" s="189"/>
      <c r="GH68" s="189"/>
      <c r="GI68" s="189"/>
      <c r="GJ68" s="189"/>
      <c r="GK68" s="189"/>
      <c r="GL68" s="189"/>
      <c r="GM68" s="189"/>
      <c r="GN68" s="189"/>
      <c r="GO68" s="189"/>
      <c r="GP68" s="189"/>
      <c r="GQ68" s="189"/>
      <c r="GR68" s="189"/>
      <c r="GS68" s="189"/>
      <c r="GT68" s="189"/>
      <c r="GU68" s="189"/>
      <c r="GV68" s="189"/>
      <c r="GW68" s="189"/>
      <c r="GX68" s="189"/>
      <c r="GY68" s="189"/>
      <c r="GZ68" s="189"/>
      <c r="HA68" s="189"/>
      <c r="HB68" s="189"/>
      <c r="HC68" s="189"/>
      <c r="HD68" s="189"/>
      <c r="HE68" s="189"/>
      <c r="HF68" s="189"/>
      <c r="HG68" s="189"/>
      <c r="HH68" s="189"/>
      <c r="HI68" s="189"/>
      <c r="HJ68" s="189"/>
      <c r="HK68" s="189"/>
      <c r="HL68" s="189"/>
      <c r="HM68" s="189"/>
      <c r="HN68" s="189"/>
      <c r="HO68" s="189"/>
      <c r="HP68" s="189"/>
      <c r="HQ68" s="189"/>
      <c r="HR68" s="189"/>
      <c r="HS68" s="189"/>
      <c r="HT68" s="189"/>
      <c r="HU68" s="189"/>
      <c r="HV68" s="189"/>
      <c r="HW68" s="189"/>
      <c r="HX68" s="189"/>
      <c r="HY68" s="189"/>
      <c r="HZ68" s="189"/>
      <c r="IA68" s="189"/>
      <c r="IB68" s="189"/>
      <c r="IC68" s="189"/>
      <c r="ID68" s="189"/>
      <c r="IE68" s="189"/>
      <c r="IF68" s="189"/>
      <c r="IG68" s="189"/>
      <c r="IH68" s="189"/>
      <c r="II68" s="189"/>
      <c r="IJ68" s="189"/>
      <c r="IK68" s="189"/>
      <c r="IL68" s="189"/>
      <c r="IM68" s="189"/>
      <c r="IN68" s="189"/>
      <c r="IO68" s="189"/>
      <c r="IP68" s="189"/>
      <c r="IQ68" s="189"/>
      <c r="IR68" s="189"/>
      <c r="IS68" s="189"/>
      <c r="IT68" s="189"/>
      <c r="IU68" s="189"/>
      <c r="IV68" s="189"/>
    </row>
    <row r="69" ht="13.5" customHeight="1">
      <c r="A69" s="189" t="s">
        <v>1003</v>
      </c>
      <c r="Z69" s="11"/>
      <c r="AA69" s="204"/>
      <c r="AB69" s="11"/>
      <c r="AC69" s="11"/>
      <c r="AD69" s="11"/>
      <c r="AE69" s="189"/>
      <c r="AF69" s="233" t="s">
        <v>1004</v>
      </c>
      <c r="AG69" s="205" t="str">
        <f>Mar!$F$25</f>
        <v/>
      </c>
      <c r="AH69" s="205" t="str">
        <f>Mar!$H$25</f>
        <v/>
      </c>
      <c r="AI69" s="205" t="str">
        <f>Mar!$I$25</f>
        <v/>
      </c>
      <c r="AJ69" s="205" t="str">
        <f>Mar!$K$25</f>
        <v/>
      </c>
      <c r="AK69" s="205" t="str">
        <f>Mar!$M$25</f>
        <v/>
      </c>
      <c r="AL69" s="233" t="s">
        <v>1004</v>
      </c>
      <c r="AM69" s="205" t="str">
        <f>Mar!$F$28</f>
        <v>No</v>
      </c>
      <c r="AN69" s="205" t="str">
        <f>Mar!$H$28</f>
        <v>No</v>
      </c>
      <c r="AO69" s="205" t="str">
        <f>Mar!$I$28</f>
        <v>No</v>
      </c>
      <c r="AP69" s="205" t="str">
        <f>Mar!$K$28</f>
        <v>No</v>
      </c>
      <c r="AQ69" s="205" t="str">
        <f>Mar!$M$28</f>
        <v>No</v>
      </c>
      <c r="AR69" s="205"/>
      <c r="AS69" s="205"/>
      <c r="AT69" s="205"/>
      <c r="AU69" s="205"/>
      <c r="AV69" s="205"/>
      <c r="AW69" s="205"/>
      <c r="AX69" s="205"/>
      <c r="AY69" s="205"/>
      <c r="AZ69" s="205"/>
      <c r="BA69" s="205"/>
      <c r="BB69" s="205"/>
      <c r="BC69" s="205"/>
      <c r="BD69" s="205"/>
      <c r="BE69" s="205"/>
      <c r="BF69" s="205"/>
      <c r="BG69" s="205"/>
      <c r="BH69" s="205"/>
      <c r="BI69" s="205"/>
      <c r="BJ69" s="205"/>
      <c r="BK69" s="205"/>
      <c r="BL69" s="205"/>
      <c r="BM69" s="205"/>
      <c r="BN69" s="205"/>
      <c r="BO69" s="205"/>
      <c r="BP69" s="205"/>
      <c r="BQ69" s="205"/>
      <c r="BR69" s="205"/>
      <c r="BS69" s="205"/>
      <c r="BT69" s="204"/>
      <c r="BU69" s="204"/>
      <c r="BV69" s="204"/>
      <c r="BW69" s="204"/>
      <c r="BX69" s="204"/>
      <c r="BY69" s="204"/>
      <c r="BZ69" s="204"/>
      <c r="CA69" s="204"/>
      <c r="CB69" s="204"/>
      <c r="CC69" s="204"/>
      <c r="CD69" s="204"/>
      <c r="CE69" s="204"/>
      <c r="CF69" s="189"/>
      <c r="CG69" s="204"/>
      <c r="CH69" s="204"/>
      <c r="CI69" s="204"/>
      <c r="CJ69" s="204"/>
      <c r="CK69" s="204"/>
      <c r="CL69" s="204"/>
      <c r="CM69" s="204"/>
      <c r="CN69" s="204"/>
      <c r="CO69" s="204"/>
      <c r="CP69" s="204"/>
      <c r="CQ69" s="204"/>
      <c r="CR69" s="189"/>
      <c r="CS69" s="189"/>
      <c r="CT69" s="189"/>
      <c r="CU69" s="189"/>
      <c r="CV69" s="189"/>
      <c r="CW69" s="189"/>
      <c r="CX69" s="189"/>
      <c r="CY69" s="189"/>
      <c r="CZ69" s="189"/>
      <c r="DA69" s="189"/>
      <c r="DB69" s="189"/>
      <c r="DC69" s="189"/>
      <c r="DD69" s="189"/>
      <c r="DE69" s="189"/>
      <c r="DF69" s="189"/>
      <c r="DG69" s="189"/>
      <c r="DH69" s="189"/>
      <c r="DI69" s="189"/>
      <c r="DJ69" s="189"/>
      <c r="DK69" s="189"/>
      <c r="DL69" s="189"/>
      <c r="DM69" s="189"/>
      <c r="DN69" s="189"/>
      <c r="DO69" s="189"/>
      <c r="DP69" s="189"/>
      <c r="DQ69" s="189"/>
      <c r="DR69" s="189"/>
      <c r="DS69" s="189"/>
      <c r="DT69" s="189"/>
      <c r="DU69" s="189"/>
      <c r="DV69" s="189"/>
      <c r="DW69" s="189"/>
      <c r="DX69" s="189"/>
      <c r="DY69" s="189"/>
      <c r="DZ69" s="189"/>
      <c r="EA69" s="189"/>
      <c r="EB69" s="189"/>
      <c r="EC69" s="189"/>
      <c r="ED69" s="189"/>
      <c r="EE69" s="189"/>
      <c r="EF69" s="189"/>
      <c r="EG69" s="189"/>
      <c r="EH69" s="189"/>
      <c r="EI69" s="189"/>
      <c r="EJ69" s="189"/>
      <c r="EK69" s="189"/>
      <c r="EL69" s="189"/>
      <c r="EM69" s="189"/>
      <c r="EN69" s="189"/>
      <c r="EO69" s="189"/>
      <c r="EP69" s="189"/>
      <c r="EQ69" s="189"/>
      <c r="ER69" s="189"/>
      <c r="ES69" s="189"/>
      <c r="ET69" s="189"/>
      <c r="EU69" s="189"/>
      <c r="EV69" s="189"/>
      <c r="EW69" s="189"/>
      <c r="EX69" s="189"/>
      <c r="EY69" s="189"/>
      <c r="EZ69" s="189"/>
      <c r="FA69" s="189"/>
      <c r="FB69" s="189"/>
      <c r="FC69" s="189"/>
      <c r="FD69" s="189"/>
      <c r="FE69" s="189"/>
      <c r="FF69" s="189"/>
      <c r="FG69" s="189"/>
      <c r="FH69" s="189"/>
      <c r="FI69" s="189"/>
      <c r="FJ69" s="189"/>
      <c r="FK69" s="189"/>
      <c r="FL69" s="189"/>
      <c r="FM69" s="189"/>
      <c r="FN69" s="189"/>
      <c r="FO69" s="189"/>
      <c r="FP69" s="189"/>
      <c r="FQ69" s="189"/>
      <c r="FR69" s="189"/>
      <c r="FS69" s="189"/>
      <c r="FT69" s="189"/>
      <c r="FU69" s="189"/>
      <c r="FV69" s="189"/>
      <c r="FW69" s="189"/>
      <c r="FX69" s="189"/>
      <c r="FY69" s="189"/>
      <c r="FZ69" s="189"/>
      <c r="GA69" s="189"/>
      <c r="GB69" s="189"/>
      <c r="GC69" s="189"/>
      <c r="GD69" s="189"/>
      <c r="GE69" s="189"/>
      <c r="GF69" s="189"/>
      <c r="GG69" s="189"/>
      <c r="GH69" s="189"/>
      <c r="GI69" s="189"/>
      <c r="GJ69" s="189"/>
      <c r="GK69" s="189"/>
      <c r="GL69" s="189"/>
      <c r="GM69" s="189"/>
      <c r="GN69" s="189"/>
      <c r="GO69" s="189"/>
      <c r="GP69" s="189"/>
      <c r="GQ69" s="189"/>
      <c r="GR69" s="189"/>
      <c r="GS69" s="189"/>
      <c r="GT69" s="189"/>
      <c r="GU69" s="189"/>
      <c r="GV69" s="189"/>
      <c r="GW69" s="189"/>
      <c r="GX69" s="189"/>
      <c r="GY69" s="189"/>
      <c r="GZ69" s="189"/>
      <c r="HA69" s="189"/>
      <c r="HB69" s="189"/>
      <c r="HC69" s="189"/>
      <c r="HD69" s="189"/>
      <c r="HE69" s="189"/>
      <c r="HF69" s="189"/>
      <c r="HG69" s="189"/>
      <c r="HH69" s="189"/>
      <c r="HI69" s="189"/>
      <c r="HJ69" s="189"/>
      <c r="HK69" s="189"/>
      <c r="HL69" s="189"/>
      <c r="HM69" s="189"/>
      <c r="HN69" s="189"/>
      <c r="HO69" s="189"/>
      <c r="HP69" s="189"/>
      <c r="HQ69" s="189"/>
      <c r="HR69" s="189"/>
      <c r="HS69" s="189"/>
      <c r="HT69" s="189"/>
      <c r="HU69" s="189"/>
      <c r="HV69" s="189"/>
      <c r="HW69" s="189"/>
      <c r="HX69" s="189"/>
      <c r="HY69" s="189"/>
      <c r="HZ69" s="189"/>
      <c r="IA69" s="189"/>
      <c r="IB69" s="189"/>
      <c r="IC69" s="189"/>
      <c r="ID69" s="189"/>
      <c r="IE69" s="189"/>
      <c r="IF69" s="189"/>
      <c r="IG69" s="189"/>
      <c r="IH69" s="189"/>
      <c r="II69" s="189"/>
      <c r="IJ69" s="189"/>
      <c r="IK69" s="189"/>
      <c r="IL69" s="189"/>
      <c r="IM69" s="189"/>
      <c r="IN69" s="189"/>
      <c r="IO69" s="189"/>
      <c r="IP69" s="189"/>
      <c r="IQ69" s="189"/>
      <c r="IR69" s="189"/>
      <c r="IS69" s="189"/>
      <c r="IT69" s="189"/>
      <c r="IU69" s="189"/>
      <c r="IV69" s="189"/>
    </row>
    <row r="70" ht="13.5" customHeight="1">
      <c r="A70" s="189" t="s">
        <v>1005</v>
      </c>
      <c r="Z70" s="11"/>
      <c r="AA70" s="204"/>
      <c r="AB70" s="11"/>
      <c r="AC70" s="11"/>
      <c r="AD70" s="11"/>
      <c r="AE70" s="189"/>
      <c r="AF70" s="204" t="s">
        <v>714</v>
      </c>
      <c r="AG70" s="205"/>
      <c r="AH70" s="205"/>
      <c r="AI70" s="205"/>
      <c r="AJ70" s="205"/>
      <c r="AK70" s="205">
        <f>COUNTIF(AG57:AK69,"&lt;&gt;0")</f>
        <v>9</v>
      </c>
      <c r="AL70" s="204"/>
      <c r="AM70" s="205"/>
      <c r="AN70" s="205"/>
      <c r="AO70" s="205"/>
      <c r="AP70" s="205"/>
      <c r="AQ70" s="205">
        <f>COUNTIF(AM57:AQ69,"Yes")</f>
        <v>0</v>
      </c>
      <c r="AR70" s="205"/>
      <c r="AS70" s="205"/>
      <c r="AT70" s="205"/>
      <c r="AU70" s="205"/>
      <c r="AV70" s="205"/>
      <c r="AW70" s="205"/>
      <c r="AX70" s="205"/>
      <c r="AY70" s="205"/>
      <c r="AZ70" s="205"/>
      <c r="BA70" s="205"/>
      <c r="BB70" s="205"/>
      <c r="BC70" s="205"/>
      <c r="BD70" s="205"/>
      <c r="BE70" s="205"/>
      <c r="BF70" s="205"/>
      <c r="BG70" s="205"/>
      <c r="BH70" s="205"/>
      <c r="BI70" s="205"/>
      <c r="BJ70" s="205"/>
      <c r="BK70" s="205"/>
      <c r="BL70" s="205"/>
      <c r="BM70" s="205"/>
      <c r="BN70" s="205"/>
      <c r="BO70" s="205"/>
      <c r="BP70" s="205"/>
      <c r="BQ70" s="205"/>
      <c r="BR70" s="205"/>
      <c r="BS70" s="205"/>
      <c r="BT70" s="204"/>
      <c r="BU70" s="204"/>
      <c r="BV70" s="204"/>
      <c r="BW70" s="204"/>
      <c r="BX70" s="204"/>
      <c r="BY70" s="204"/>
      <c r="BZ70" s="204"/>
      <c r="CA70" s="204"/>
      <c r="CB70" s="204"/>
      <c r="CC70" s="204"/>
      <c r="CD70" s="204"/>
      <c r="CE70" s="204"/>
      <c r="CF70" s="189"/>
      <c r="CG70" s="204"/>
      <c r="CH70" s="204"/>
      <c r="CI70" s="204"/>
      <c r="CJ70" s="204"/>
      <c r="CK70" s="204"/>
      <c r="CL70" s="204"/>
      <c r="CM70" s="204"/>
      <c r="CN70" s="204"/>
      <c r="CO70" s="204"/>
      <c r="CP70" s="204"/>
      <c r="CQ70" s="204"/>
      <c r="CR70" s="189"/>
      <c r="CS70" s="189"/>
      <c r="CT70" s="189"/>
      <c r="CU70" s="189"/>
      <c r="CV70" s="189"/>
      <c r="CW70" s="189"/>
      <c r="CX70" s="189"/>
      <c r="CY70" s="189"/>
      <c r="CZ70" s="189"/>
      <c r="DA70" s="189"/>
      <c r="DB70" s="189"/>
      <c r="DC70" s="189"/>
      <c r="DD70" s="189"/>
      <c r="DE70" s="189"/>
      <c r="DF70" s="189"/>
      <c r="DG70" s="189"/>
      <c r="DH70" s="189"/>
      <c r="DI70" s="189"/>
      <c r="DJ70" s="189"/>
      <c r="DK70" s="189"/>
      <c r="DL70" s="189"/>
      <c r="DM70" s="189"/>
      <c r="DN70" s="189"/>
      <c r="DO70" s="189"/>
      <c r="DP70" s="189"/>
      <c r="DQ70" s="189"/>
      <c r="DR70" s="189"/>
      <c r="DS70" s="189"/>
      <c r="DT70" s="189"/>
      <c r="DU70" s="189"/>
      <c r="DV70" s="189"/>
      <c r="DW70" s="189"/>
      <c r="DX70" s="189"/>
      <c r="DY70" s="189"/>
      <c r="DZ70" s="189"/>
      <c r="EA70" s="189"/>
      <c r="EB70" s="189"/>
      <c r="EC70" s="189"/>
      <c r="ED70" s="189"/>
      <c r="EE70" s="189"/>
      <c r="EF70" s="189"/>
      <c r="EG70" s="189"/>
      <c r="EH70" s="189"/>
      <c r="EI70" s="189"/>
      <c r="EJ70" s="189"/>
      <c r="EK70" s="189"/>
      <c r="EL70" s="189"/>
      <c r="EM70" s="189"/>
      <c r="EN70" s="189"/>
      <c r="EO70" s="189"/>
      <c r="EP70" s="189"/>
      <c r="EQ70" s="189"/>
      <c r="ER70" s="189"/>
      <c r="ES70" s="189"/>
      <c r="ET70" s="189"/>
      <c r="EU70" s="189"/>
      <c r="EV70" s="189"/>
      <c r="EW70" s="189"/>
      <c r="EX70" s="189"/>
      <c r="EY70" s="189"/>
      <c r="EZ70" s="189"/>
      <c r="FA70" s="189"/>
      <c r="FB70" s="189"/>
      <c r="FC70" s="189"/>
      <c r="FD70" s="189"/>
      <c r="FE70" s="189"/>
      <c r="FF70" s="189"/>
      <c r="FG70" s="189"/>
      <c r="FH70" s="189"/>
      <c r="FI70" s="189"/>
      <c r="FJ70" s="189"/>
      <c r="FK70" s="189"/>
      <c r="FL70" s="189"/>
      <c r="FM70" s="189"/>
      <c r="FN70" s="189"/>
      <c r="FO70" s="189"/>
      <c r="FP70" s="189"/>
      <c r="FQ70" s="189"/>
      <c r="FR70" s="189"/>
      <c r="FS70" s="189"/>
      <c r="FT70" s="189"/>
      <c r="FU70" s="189"/>
      <c r="FV70" s="189"/>
      <c r="FW70" s="189"/>
      <c r="FX70" s="189"/>
      <c r="FY70" s="189"/>
      <c r="FZ70" s="189"/>
      <c r="GA70" s="189"/>
      <c r="GB70" s="189"/>
      <c r="GC70" s="189"/>
      <c r="GD70" s="189"/>
      <c r="GE70" s="189"/>
      <c r="GF70" s="189"/>
      <c r="GG70" s="189"/>
      <c r="GH70" s="189"/>
      <c r="GI70" s="189"/>
      <c r="GJ70" s="189"/>
      <c r="GK70" s="189"/>
      <c r="GL70" s="189"/>
      <c r="GM70" s="189"/>
      <c r="GN70" s="189"/>
      <c r="GO70" s="189"/>
      <c r="GP70" s="189"/>
      <c r="GQ70" s="189"/>
      <c r="GR70" s="189"/>
      <c r="GS70" s="189"/>
      <c r="GT70" s="189"/>
      <c r="GU70" s="189"/>
      <c r="GV70" s="189"/>
      <c r="GW70" s="189"/>
      <c r="GX70" s="189"/>
      <c r="GY70" s="189"/>
      <c r="GZ70" s="189"/>
      <c r="HA70" s="189"/>
      <c r="HB70" s="189"/>
      <c r="HC70" s="189"/>
      <c r="HD70" s="189"/>
      <c r="HE70" s="189"/>
      <c r="HF70" s="189"/>
      <c r="HG70" s="189"/>
      <c r="HH70" s="189"/>
      <c r="HI70" s="189"/>
      <c r="HJ70" s="189"/>
      <c r="HK70" s="189"/>
      <c r="HL70" s="189"/>
      <c r="HM70" s="189"/>
      <c r="HN70" s="189"/>
      <c r="HO70" s="189"/>
      <c r="HP70" s="189"/>
      <c r="HQ70" s="189"/>
      <c r="HR70" s="189"/>
      <c r="HS70" s="189"/>
      <c r="HT70" s="189"/>
      <c r="HU70" s="189"/>
      <c r="HV70" s="189"/>
      <c r="HW70" s="189"/>
      <c r="HX70" s="189"/>
      <c r="HY70" s="189"/>
      <c r="HZ70" s="189"/>
      <c r="IA70" s="189"/>
      <c r="IB70" s="189"/>
      <c r="IC70" s="189"/>
      <c r="ID70" s="189"/>
      <c r="IE70" s="189"/>
      <c r="IF70" s="189"/>
      <c r="IG70" s="189"/>
      <c r="IH70" s="189"/>
      <c r="II70" s="189"/>
      <c r="IJ70" s="189"/>
      <c r="IK70" s="189"/>
      <c r="IL70" s="189"/>
      <c r="IM70" s="189"/>
      <c r="IN70" s="189"/>
      <c r="IO70" s="189"/>
      <c r="IP70" s="189"/>
      <c r="IQ70" s="189"/>
      <c r="IR70" s="189"/>
      <c r="IS70" s="189"/>
      <c r="IT70" s="189"/>
      <c r="IU70" s="189"/>
      <c r="IV70" s="189"/>
    </row>
    <row r="71" ht="13.5" customHeight="1">
      <c r="A71" s="189"/>
      <c r="B71" s="189" t="s">
        <v>1006</v>
      </c>
      <c r="K71" s="287" t="str">
        <f>IF(AR18&gt;0,"Yes","No")</f>
        <v>No</v>
      </c>
      <c r="L71" s="25"/>
      <c r="M71" s="25"/>
      <c r="N71" s="189" t="s">
        <v>1007</v>
      </c>
      <c r="O71" s="224" t="s">
        <v>625</v>
      </c>
      <c r="V71" s="287" t="str">
        <f>IF(AU18&gt;0,"Yes","No")</f>
        <v>No</v>
      </c>
      <c r="W71" s="25"/>
      <c r="X71" s="25"/>
      <c r="Y71" s="204" t="s">
        <v>1007</v>
      </c>
      <c r="Z71" s="189"/>
      <c r="AA71" s="204"/>
      <c r="AB71" s="189"/>
      <c r="AC71" s="189"/>
      <c r="AD71" s="189"/>
      <c r="AE71" s="189"/>
      <c r="AF71" s="204" t="s">
        <v>1008</v>
      </c>
      <c r="AG71" s="205" t="s">
        <v>1008</v>
      </c>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05"/>
      <c r="BH71" s="205"/>
      <c r="BI71" s="205"/>
      <c r="BJ71" s="205"/>
      <c r="BK71" s="205"/>
      <c r="BL71" s="205"/>
      <c r="BM71" s="205"/>
      <c r="BN71" s="205"/>
      <c r="BO71" s="205"/>
      <c r="BP71" s="205"/>
      <c r="BQ71" s="205"/>
      <c r="BR71" s="205"/>
      <c r="BS71" s="205"/>
      <c r="BT71" s="204"/>
      <c r="BU71" s="204"/>
      <c r="BV71" s="204"/>
      <c r="BW71" s="204"/>
      <c r="BX71" s="204"/>
      <c r="BY71" s="204"/>
      <c r="BZ71" s="204"/>
      <c r="CA71" s="204"/>
      <c r="CB71" s="204"/>
      <c r="CC71" s="204"/>
      <c r="CD71" s="204"/>
      <c r="CE71" s="204"/>
      <c r="CF71" s="189"/>
      <c r="CG71" s="204"/>
      <c r="CH71" s="204"/>
      <c r="CI71" s="204"/>
      <c r="CJ71" s="204"/>
      <c r="CK71" s="204"/>
      <c r="CL71" s="204"/>
      <c r="CM71" s="204"/>
      <c r="CN71" s="204"/>
      <c r="CO71" s="204"/>
      <c r="CP71" s="204"/>
      <c r="CQ71" s="204"/>
      <c r="CR71" s="189"/>
      <c r="CS71" s="189"/>
      <c r="CT71" s="189"/>
      <c r="CU71" s="189"/>
      <c r="CV71" s="189"/>
      <c r="CW71" s="189"/>
      <c r="CX71" s="189"/>
      <c r="CY71" s="189"/>
      <c r="CZ71" s="189"/>
      <c r="DA71" s="189"/>
      <c r="DB71" s="189"/>
      <c r="DC71" s="189"/>
      <c r="DD71" s="189"/>
      <c r="DE71" s="189"/>
      <c r="DF71" s="189"/>
      <c r="DG71" s="189"/>
      <c r="DH71" s="189"/>
      <c r="DI71" s="189"/>
      <c r="DJ71" s="189"/>
      <c r="DK71" s="189"/>
      <c r="DL71" s="189"/>
      <c r="DM71" s="189"/>
      <c r="DN71" s="189"/>
      <c r="DO71" s="189"/>
      <c r="DP71" s="189"/>
      <c r="DQ71" s="189"/>
      <c r="DR71" s="189"/>
      <c r="DS71" s="189"/>
      <c r="DT71" s="189"/>
      <c r="DU71" s="189"/>
      <c r="DV71" s="189"/>
      <c r="DW71" s="189"/>
      <c r="DX71" s="189"/>
      <c r="DY71" s="189"/>
      <c r="DZ71" s="189"/>
      <c r="EA71" s="189"/>
      <c r="EB71" s="189"/>
      <c r="EC71" s="189"/>
      <c r="ED71" s="189"/>
      <c r="EE71" s="189"/>
      <c r="EF71" s="189"/>
      <c r="EG71" s="189"/>
      <c r="EH71" s="189"/>
      <c r="EI71" s="189"/>
      <c r="EJ71" s="189"/>
      <c r="EK71" s="189"/>
      <c r="EL71" s="189"/>
      <c r="EM71" s="189"/>
      <c r="EN71" s="189"/>
      <c r="EO71" s="189"/>
      <c r="EP71" s="189"/>
      <c r="EQ71" s="189"/>
      <c r="ER71" s="189"/>
      <c r="ES71" s="189"/>
      <c r="ET71" s="189"/>
      <c r="EU71" s="189"/>
      <c r="EV71" s="189"/>
      <c r="EW71" s="189"/>
      <c r="EX71" s="189"/>
      <c r="EY71" s="189"/>
      <c r="EZ71" s="189"/>
      <c r="FA71" s="189"/>
      <c r="FB71" s="189"/>
      <c r="FC71" s="189"/>
      <c r="FD71" s="189"/>
      <c r="FE71" s="189"/>
      <c r="FF71" s="189"/>
      <c r="FG71" s="189"/>
      <c r="FH71" s="189"/>
      <c r="FI71" s="189"/>
      <c r="FJ71" s="189"/>
      <c r="FK71" s="189"/>
      <c r="FL71" s="189"/>
      <c r="FM71" s="189"/>
      <c r="FN71" s="189"/>
      <c r="FO71" s="189"/>
      <c r="FP71" s="189"/>
      <c r="FQ71" s="189"/>
      <c r="FR71" s="189"/>
      <c r="FS71" s="189"/>
      <c r="FT71" s="189"/>
      <c r="FU71" s="189"/>
      <c r="FV71" s="189"/>
      <c r="FW71" s="189"/>
      <c r="FX71" s="189"/>
      <c r="FY71" s="189"/>
      <c r="FZ71" s="189"/>
      <c r="GA71" s="189"/>
      <c r="GB71" s="189"/>
      <c r="GC71" s="189"/>
      <c r="GD71" s="189"/>
      <c r="GE71" s="189"/>
      <c r="GF71" s="189"/>
      <c r="GG71" s="189"/>
      <c r="GH71" s="189"/>
      <c r="GI71" s="189"/>
      <c r="GJ71" s="189"/>
      <c r="GK71" s="189"/>
      <c r="GL71" s="189"/>
      <c r="GM71" s="189"/>
      <c r="GN71" s="189"/>
      <c r="GO71" s="189"/>
      <c r="GP71" s="189"/>
      <c r="GQ71" s="189"/>
      <c r="GR71" s="189"/>
      <c r="GS71" s="189"/>
      <c r="GT71" s="189"/>
      <c r="GU71" s="189"/>
      <c r="GV71" s="189"/>
      <c r="GW71" s="189"/>
      <c r="GX71" s="189"/>
      <c r="GY71" s="189"/>
      <c r="GZ71" s="189"/>
      <c r="HA71" s="189"/>
      <c r="HB71" s="189"/>
      <c r="HC71" s="189"/>
      <c r="HD71" s="189"/>
      <c r="HE71" s="189"/>
      <c r="HF71" s="189"/>
      <c r="HG71" s="189"/>
      <c r="HH71" s="189"/>
      <c r="HI71" s="189"/>
      <c r="HJ71" s="189"/>
      <c r="HK71" s="189"/>
      <c r="HL71" s="189"/>
      <c r="HM71" s="189"/>
      <c r="HN71" s="189"/>
      <c r="HO71" s="189"/>
      <c r="HP71" s="189"/>
      <c r="HQ71" s="189"/>
      <c r="HR71" s="189"/>
      <c r="HS71" s="189"/>
      <c r="HT71" s="189"/>
      <c r="HU71" s="189"/>
      <c r="HV71" s="189"/>
      <c r="HW71" s="189"/>
      <c r="HX71" s="189"/>
      <c r="HY71" s="189"/>
      <c r="HZ71" s="189"/>
      <c r="IA71" s="189"/>
      <c r="IB71" s="189"/>
      <c r="IC71" s="189"/>
      <c r="ID71" s="189"/>
      <c r="IE71" s="189"/>
      <c r="IF71" s="189"/>
      <c r="IG71" s="189"/>
      <c r="IH71" s="189"/>
      <c r="II71" s="189"/>
      <c r="IJ71" s="189"/>
      <c r="IK71" s="189"/>
      <c r="IL71" s="189"/>
      <c r="IM71" s="189"/>
      <c r="IN71" s="189"/>
      <c r="IO71" s="189"/>
      <c r="IP71" s="189"/>
      <c r="IQ71" s="189"/>
      <c r="IR71" s="189"/>
      <c r="IS71" s="189"/>
      <c r="IT71" s="189"/>
      <c r="IU71" s="189"/>
      <c r="IV71" s="189"/>
    </row>
    <row r="72" ht="9.75" customHeight="1">
      <c r="A72" s="189"/>
      <c r="B72" s="189"/>
      <c r="N72" s="189" t="s">
        <v>1007</v>
      </c>
      <c r="O72" s="189"/>
      <c r="P72" s="189"/>
      <c r="Q72" s="189"/>
      <c r="R72" s="189"/>
      <c r="S72" s="189"/>
      <c r="T72" s="189"/>
      <c r="U72" s="189"/>
      <c r="V72" s="189"/>
      <c r="W72" s="189"/>
      <c r="X72" s="189"/>
      <c r="Y72" s="189"/>
      <c r="Z72" s="189"/>
      <c r="AA72" s="204"/>
      <c r="AB72" s="189"/>
      <c r="AC72" s="189"/>
      <c r="AD72" s="189"/>
      <c r="AE72" s="189"/>
      <c r="AF72" s="204" t="s">
        <v>72</v>
      </c>
      <c r="AG72" s="413" t="s">
        <v>1009</v>
      </c>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5"/>
      <c r="BF72" s="205"/>
      <c r="BG72" s="205"/>
      <c r="BH72" s="205"/>
      <c r="BI72" s="205"/>
      <c r="BJ72" s="205"/>
      <c r="BK72" s="205"/>
      <c r="BL72" s="205"/>
      <c r="BM72" s="205"/>
      <c r="BN72" s="205"/>
      <c r="BO72" s="205"/>
      <c r="BP72" s="205"/>
      <c r="BQ72" s="205"/>
      <c r="BR72" s="205"/>
      <c r="BS72" s="205"/>
      <c r="BT72" s="204"/>
      <c r="BU72" s="204"/>
      <c r="BV72" s="204"/>
      <c r="BW72" s="204"/>
      <c r="BX72" s="204"/>
      <c r="BY72" s="204"/>
      <c r="BZ72" s="204"/>
      <c r="CA72" s="204"/>
      <c r="CB72" s="204"/>
      <c r="CC72" s="204"/>
      <c r="CD72" s="204"/>
      <c r="CE72" s="204"/>
      <c r="CF72" s="189"/>
      <c r="CG72" s="204"/>
      <c r="CH72" s="204"/>
      <c r="CI72" s="204"/>
      <c r="CJ72" s="204"/>
      <c r="CK72" s="204"/>
      <c r="CL72" s="204"/>
      <c r="CM72" s="204"/>
      <c r="CN72" s="204"/>
      <c r="CO72" s="204"/>
      <c r="CP72" s="204"/>
      <c r="CQ72" s="204"/>
      <c r="CR72" s="189"/>
      <c r="CS72" s="189"/>
      <c r="CT72" s="189"/>
      <c r="CU72" s="189"/>
      <c r="CV72" s="189"/>
      <c r="CW72" s="189"/>
      <c r="CX72" s="189"/>
      <c r="CY72" s="189"/>
      <c r="CZ72" s="189"/>
      <c r="DA72" s="189"/>
      <c r="DB72" s="189"/>
      <c r="DC72" s="189"/>
      <c r="DD72" s="189"/>
      <c r="DE72" s="189"/>
      <c r="DF72" s="189"/>
      <c r="DG72" s="189"/>
      <c r="DH72" s="189"/>
      <c r="DI72" s="189"/>
      <c r="DJ72" s="189"/>
      <c r="DK72" s="189"/>
      <c r="DL72" s="189"/>
      <c r="DM72" s="189"/>
      <c r="DN72" s="189"/>
      <c r="DO72" s="189"/>
      <c r="DP72" s="189"/>
      <c r="DQ72" s="189"/>
      <c r="DR72" s="189"/>
      <c r="DS72" s="189"/>
      <c r="DT72" s="189"/>
      <c r="DU72" s="189"/>
      <c r="DV72" s="189"/>
      <c r="DW72" s="189"/>
      <c r="DX72" s="189"/>
      <c r="DY72" s="189"/>
      <c r="DZ72" s="189"/>
      <c r="EA72" s="189"/>
      <c r="EB72" s="189"/>
      <c r="EC72" s="189"/>
      <c r="ED72" s="189"/>
      <c r="EE72" s="189"/>
      <c r="EF72" s="189"/>
      <c r="EG72" s="189"/>
      <c r="EH72" s="189"/>
      <c r="EI72" s="189"/>
      <c r="EJ72" s="189"/>
      <c r="EK72" s="189"/>
      <c r="EL72" s="189"/>
      <c r="EM72" s="189"/>
      <c r="EN72" s="189"/>
      <c r="EO72" s="189"/>
      <c r="EP72" s="189"/>
      <c r="EQ72" s="189"/>
      <c r="ER72" s="189"/>
      <c r="ES72" s="189"/>
      <c r="ET72" s="189"/>
      <c r="EU72" s="189"/>
      <c r="EV72" s="189"/>
      <c r="EW72" s="189"/>
      <c r="EX72" s="189"/>
      <c r="EY72" s="189"/>
      <c r="EZ72" s="189"/>
      <c r="FA72" s="189"/>
      <c r="FB72" s="189"/>
      <c r="FC72" s="189"/>
      <c r="FD72" s="189"/>
      <c r="FE72" s="189"/>
      <c r="FF72" s="189"/>
      <c r="FG72" s="189"/>
      <c r="FH72" s="189"/>
      <c r="FI72" s="189"/>
      <c r="FJ72" s="189"/>
      <c r="FK72" s="189"/>
      <c r="FL72" s="189"/>
      <c r="FM72" s="189"/>
      <c r="FN72" s="189"/>
      <c r="FO72" s="189"/>
      <c r="FP72" s="189"/>
      <c r="FQ72" s="189"/>
      <c r="FR72" s="189"/>
      <c r="FS72" s="189"/>
      <c r="FT72" s="189"/>
      <c r="FU72" s="189"/>
      <c r="FV72" s="189"/>
      <c r="FW72" s="189"/>
      <c r="FX72" s="189"/>
      <c r="FY72" s="189"/>
      <c r="FZ72" s="189"/>
      <c r="GA72" s="189"/>
      <c r="GB72" s="189"/>
      <c r="GC72" s="189"/>
      <c r="GD72" s="189"/>
      <c r="GE72" s="189"/>
      <c r="GF72" s="189"/>
      <c r="GG72" s="189"/>
      <c r="GH72" s="189"/>
      <c r="GI72" s="189"/>
      <c r="GJ72" s="189"/>
      <c r="GK72" s="189"/>
      <c r="GL72" s="189"/>
      <c r="GM72" s="189"/>
      <c r="GN72" s="189"/>
      <c r="GO72" s="189"/>
      <c r="GP72" s="189"/>
      <c r="GQ72" s="189"/>
      <c r="GR72" s="189"/>
      <c r="GS72" s="189"/>
      <c r="GT72" s="189"/>
      <c r="GU72" s="189"/>
      <c r="GV72" s="189"/>
      <c r="GW72" s="189"/>
      <c r="GX72" s="189"/>
      <c r="GY72" s="189"/>
      <c r="GZ72" s="189"/>
      <c r="HA72" s="189"/>
      <c r="HB72" s="189"/>
      <c r="HC72" s="189"/>
      <c r="HD72" s="189"/>
      <c r="HE72" s="189"/>
      <c r="HF72" s="189"/>
      <c r="HG72" s="189"/>
      <c r="HH72" s="189"/>
      <c r="HI72" s="189"/>
      <c r="HJ72" s="189"/>
      <c r="HK72" s="189"/>
      <c r="HL72" s="189"/>
      <c r="HM72" s="189"/>
      <c r="HN72" s="189"/>
      <c r="HO72" s="189"/>
      <c r="HP72" s="189"/>
      <c r="HQ72" s="189"/>
      <c r="HR72" s="189"/>
      <c r="HS72" s="189"/>
      <c r="HT72" s="189"/>
      <c r="HU72" s="189"/>
      <c r="HV72" s="189"/>
      <c r="HW72" s="189"/>
      <c r="HX72" s="189"/>
      <c r="HY72" s="189"/>
      <c r="HZ72" s="189"/>
      <c r="IA72" s="189"/>
      <c r="IB72" s="189"/>
      <c r="IC72" s="189"/>
      <c r="ID72" s="189"/>
      <c r="IE72" s="189"/>
      <c r="IF72" s="189"/>
      <c r="IG72" s="189"/>
      <c r="IH72" s="189"/>
      <c r="II72" s="189"/>
      <c r="IJ72" s="189"/>
      <c r="IK72" s="189"/>
      <c r="IL72" s="189"/>
      <c r="IM72" s="189"/>
      <c r="IN72" s="189"/>
      <c r="IO72" s="189"/>
      <c r="IP72" s="189"/>
      <c r="IQ72" s="189"/>
      <c r="IR72" s="189"/>
      <c r="IS72" s="189"/>
      <c r="IT72" s="189"/>
      <c r="IU72" s="189"/>
      <c r="IV72" s="189"/>
    </row>
    <row r="73" ht="8.25" customHeight="1">
      <c r="A73" s="189"/>
      <c r="Y73" s="189" t="s">
        <v>1007</v>
      </c>
      <c r="Z73" s="189"/>
      <c r="AA73" s="204"/>
      <c r="AB73" s="189"/>
      <c r="AC73" s="189"/>
      <c r="AD73" s="189"/>
      <c r="AE73" s="189"/>
      <c r="AF73" s="204" t="s">
        <v>74</v>
      </c>
      <c r="AG73" s="413" t="s">
        <v>1010</v>
      </c>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05"/>
      <c r="BH73" s="205"/>
      <c r="BI73" s="205"/>
      <c r="BJ73" s="205"/>
      <c r="BK73" s="205"/>
      <c r="BL73" s="205"/>
      <c r="BM73" s="205"/>
      <c r="BN73" s="205"/>
      <c r="BO73" s="205"/>
      <c r="BP73" s="205"/>
      <c r="BQ73" s="205"/>
      <c r="BR73" s="205"/>
      <c r="BS73" s="205"/>
      <c r="BT73" s="204"/>
      <c r="BU73" s="204"/>
      <c r="BV73" s="204"/>
      <c r="BW73" s="204"/>
      <c r="BX73" s="204"/>
      <c r="BY73" s="204"/>
      <c r="BZ73" s="204"/>
      <c r="CA73" s="204"/>
      <c r="CB73" s="204"/>
      <c r="CC73" s="204"/>
      <c r="CD73" s="204"/>
      <c r="CE73" s="204"/>
      <c r="CF73" s="189"/>
      <c r="CG73" s="204"/>
      <c r="CH73" s="204"/>
      <c r="CI73" s="204"/>
      <c r="CJ73" s="204"/>
      <c r="CK73" s="204"/>
      <c r="CL73" s="204"/>
      <c r="CM73" s="204"/>
      <c r="CN73" s="204"/>
      <c r="CO73" s="204"/>
      <c r="CP73" s="204"/>
      <c r="CQ73" s="204"/>
      <c r="CR73" s="189"/>
      <c r="CS73" s="189"/>
      <c r="CT73" s="189"/>
      <c r="CU73" s="189"/>
      <c r="CV73" s="189"/>
      <c r="CW73" s="189"/>
      <c r="CX73" s="189"/>
      <c r="CY73" s="189"/>
      <c r="CZ73" s="189"/>
      <c r="DA73" s="189"/>
      <c r="DB73" s="189"/>
      <c r="DC73" s="189"/>
      <c r="DD73" s="189"/>
      <c r="DE73" s="189"/>
      <c r="DF73" s="189"/>
      <c r="DG73" s="189"/>
      <c r="DH73" s="189"/>
      <c r="DI73" s="189"/>
      <c r="DJ73" s="189"/>
      <c r="DK73" s="189"/>
      <c r="DL73" s="189"/>
      <c r="DM73" s="189"/>
      <c r="DN73" s="189"/>
      <c r="DO73" s="189"/>
      <c r="DP73" s="189"/>
      <c r="DQ73" s="189"/>
      <c r="DR73" s="189"/>
      <c r="DS73" s="189"/>
      <c r="DT73" s="189"/>
      <c r="DU73" s="189"/>
      <c r="DV73" s="189"/>
      <c r="DW73" s="189"/>
      <c r="DX73" s="189"/>
      <c r="DY73" s="189"/>
      <c r="DZ73" s="189"/>
      <c r="EA73" s="189"/>
      <c r="EB73" s="189"/>
      <c r="EC73" s="189"/>
      <c r="ED73" s="189"/>
      <c r="EE73" s="189"/>
      <c r="EF73" s="189"/>
      <c r="EG73" s="189"/>
      <c r="EH73" s="189"/>
      <c r="EI73" s="189"/>
      <c r="EJ73" s="189"/>
      <c r="EK73" s="189"/>
      <c r="EL73" s="189"/>
      <c r="EM73" s="189"/>
      <c r="EN73" s="189"/>
      <c r="EO73" s="189"/>
      <c r="EP73" s="189"/>
      <c r="EQ73" s="189"/>
      <c r="ER73" s="189"/>
      <c r="ES73" s="189"/>
      <c r="ET73" s="189"/>
      <c r="EU73" s="189"/>
      <c r="EV73" s="189"/>
      <c r="EW73" s="189"/>
      <c r="EX73" s="189"/>
      <c r="EY73" s="189"/>
      <c r="EZ73" s="189"/>
      <c r="FA73" s="189"/>
      <c r="FB73" s="189"/>
      <c r="FC73" s="189"/>
      <c r="FD73" s="189"/>
      <c r="FE73" s="189"/>
      <c r="FF73" s="189"/>
      <c r="FG73" s="189"/>
      <c r="FH73" s="189"/>
      <c r="FI73" s="189"/>
      <c r="FJ73" s="189"/>
      <c r="FK73" s="189"/>
      <c r="FL73" s="189"/>
      <c r="FM73" s="189"/>
      <c r="FN73" s="189"/>
      <c r="FO73" s="189"/>
      <c r="FP73" s="189"/>
      <c r="FQ73" s="189"/>
      <c r="FR73" s="189"/>
      <c r="FS73" s="189"/>
      <c r="FT73" s="189"/>
      <c r="FU73" s="189"/>
      <c r="FV73" s="189"/>
      <c r="FW73" s="189"/>
      <c r="FX73" s="189"/>
      <c r="FY73" s="189"/>
      <c r="FZ73" s="189"/>
      <c r="GA73" s="189"/>
      <c r="GB73" s="189"/>
      <c r="GC73" s="189"/>
      <c r="GD73" s="189"/>
      <c r="GE73" s="189"/>
      <c r="GF73" s="189"/>
      <c r="GG73" s="189"/>
      <c r="GH73" s="189"/>
      <c r="GI73" s="189"/>
      <c r="GJ73" s="189"/>
      <c r="GK73" s="189"/>
      <c r="GL73" s="189"/>
      <c r="GM73" s="189"/>
      <c r="GN73" s="189"/>
      <c r="GO73" s="189"/>
      <c r="GP73" s="189"/>
      <c r="GQ73" s="189"/>
      <c r="GR73" s="189"/>
      <c r="GS73" s="189"/>
      <c r="GT73" s="189"/>
      <c r="GU73" s="189"/>
      <c r="GV73" s="189"/>
      <c r="GW73" s="189"/>
      <c r="GX73" s="189"/>
      <c r="GY73" s="189"/>
      <c r="GZ73" s="189"/>
      <c r="HA73" s="189"/>
      <c r="HB73" s="189"/>
      <c r="HC73" s="189"/>
      <c r="HD73" s="189"/>
      <c r="HE73" s="189"/>
      <c r="HF73" s="189"/>
      <c r="HG73" s="189"/>
      <c r="HH73" s="189"/>
      <c r="HI73" s="189"/>
      <c r="HJ73" s="189"/>
      <c r="HK73" s="189"/>
      <c r="HL73" s="189"/>
      <c r="HM73" s="189"/>
      <c r="HN73" s="189"/>
      <c r="HO73" s="189"/>
      <c r="HP73" s="189"/>
      <c r="HQ73" s="189"/>
      <c r="HR73" s="189"/>
      <c r="HS73" s="189"/>
      <c r="HT73" s="189"/>
      <c r="HU73" s="189"/>
      <c r="HV73" s="189"/>
      <c r="HW73" s="189"/>
      <c r="HX73" s="189"/>
      <c r="HY73" s="189"/>
      <c r="HZ73" s="189"/>
      <c r="IA73" s="189"/>
      <c r="IB73" s="189"/>
      <c r="IC73" s="189"/>
      <c r="ID73" s="189"/>
      <c r="IE73" s="189"/>
      <c r="IF73" s="189"/>
      <c r="IG73" s="189"/>
      <c r="IH73" s="189"/>
      <c r="II73" s="189"/>
      <c r="IJ73" s="189"/>
      <c r="IK73" s="189"/>
      <c r="IL73" s="189"/>
      <c r="IM73" s="189"/>
      <c r="IN73" s="189"/>
      <c r="IO73" s="189"/>
      <c r="IP73" s="189"/>
      <c r="IQ73" s="189"/>
      <c r="IR73" s="189"/>
      <c r="IS73" s="189"/>
      <c r="IT73" s="189"/>
      <c r="IU73" s="189"/>
      <c r="IV73" s="189"/>
    </row>
    <row r="74" ht="11.25" customHeight="1">
      <c r="A74" s="189" t="s">
        <v>1011</v>
      </c>
      <c r="Z74" s="11"/>
      <c r="AA74" s="204"/>
      <c r="AB74" s="11"/>
      <c r="AC74" s="11"/>
      <c r="AD74" s="11"/>
      <c r="AE74" s="189"/>
      <c r="AF74" s="204"/>
      <c r="AG74" s="413" t="s">
        <v>1012</v>
      </c>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05"/>
      <c r="BH74" s="205"/>
      <c r="BI74" s="205"/>
      <c r="BJ74" s="205"/>
      <c r="BK74" s="205"/>
      <c r="BL74" s="205"/>
      <c r="BM74" s="205"/>
      <c r="BN74" s="205"/>
      <c r="BO74" s="205"/>
      <c r="BP74" s="205"/>
      <c r="BQ74" s="205"/>
      <c r="BR74" s="205"/>
      <c r="BS74" s="205"/>
      <c r="BT74" s="204"/>
      <c r="BU74" s="204"/>
      <c r="BV74" s="204"/>
      <c r="BW74" s="204"/>
      <c r="BX74" s="204"/>
      <c r="BY74" s="204"/>
      <c r="BZ74" s="204"/>
      <c r="CA74" s="204"/>
      <c r="CB74" s="204"/>
      <c r="CC74" s="204"/>
      <c r="CD74" s="204"/>
      <c r="CE74" s="204"/>
      <c r="CF74" s="189"/>
      <c r="CG74" s="204"/>
      <c r="CH74" s="204"/>
      <c r="CI74" s="204"/>
      <c r="CJ74" s="204"/>
      <c r="CK74" s="204"/>
      <c r="CL74" s="204"/>
      <c r="CM74" s="204"/>
      <c r="CN74" s="204"/>
      <c r="CO74" s="204"/>
      <c r="CP74" s="204"/>
      <c r="CQ74" s="204"/>
      <c r="CR74" s="189"/>
      <c r="CS74" s="189"/>
      <c r="CT74" s="189"/>
      <c r="CU74" s="189"/>
      <c r="CV74" s="189"/>
      <c r="CW74" s="189"/>
      <c r="CX74" s="189"/>
      <c r="CY74" s="189"/>
      <c r="CZ74" s="189"/>
      <c r="DA74" s="189"/>
      <c r="DB74" s="189"/>
      <c r="DC74" s="189"/>
      <c r="DD74" s="189"/>
      <c r="DE74" s="189"/>
      <c r="DF74" s="189"/>
      <c r="DG74" s="189"/>
      <c r="DH74" s="189"/>
      <c r="DI74" s="189"/>
      <c r="DJ74" s="189"/>
      <c r="DK74" s="189"/>
      <c r="DL74" s="189"/>
      <c r="DM74" s="189"/>
      <c r="DN74" s="189"/>
      <c r="DO74" s="189"/>
      <c r="DP74" s="189"/>
      <c r="DQ74" s="189"/>
      <c r="DR74" s="189"/>
      <c r="DS74" s="189"/>
      <c r="DT74" s="189"/>
      <c r="DU74" s="189"/>
      <c r="DV74" s="189"/>
      <c r="DW74" s="189"/>
      <c r="DX74" s="189"/>
      <c r="DY74" s="189"/>
      <c r="DZ74" s="189"/>
      <c r="EA74" s="189"/>
      <c r="EB74" s="189"/>
      <c r="EC74" s="189"/>
      <c r="ED74" s="189"/>
      <c r="EE74" s="189"/>
      <c r="EF74" s="189"/>
      <c r="EG74" s="189"/>
      <c r="EH74" s="189"/>
      <c r="EI74" s="189"/>
      <c r="EJ74" s="189"/>
      <c r="EK74" s="189"/>
      <c r="EL74" s="189"/>
      <c r="EM74" s="189"/>
      <c r="EN74" s="189"/>
      <c r="EO74" s="189"/>
      <c r="EP74" s="189"/>
      <c r="EQ74" s="189"/>
      <c r="ER74" s="189"/>
      <c r="ES74" s="189"/>
      <c r="ET74" s="189"/>
      <c r="EU74" s="189"/>
      <c r="EV74" s="189"/>
      <c r="EW74" s="189"/>
      <c r="EX74" s="189"/>
      <c r="EY74" s="189"/>
      <c r="EZ74" s="189"/>
      <c r="FA74" s="189"/>
      <c r="FB74" s="189"/>
      <c r="FC74" s="189"/>
      <c r="FD74" s="189"/>
      <c r="FE74" s="189"/>
      <c r="FF74" s="189"/>
      <c r="FG74" s="189"/>
      <c r="FH74" s="189"/>
      <c r="FI74" s="189"/>
      <c r="FJ74" s="189"/>
      <c r="FK74" s="189"/>
      <c r="FL74" s="189"/>
      <c r="FM74" s="189"/>
      <c r="FN74" s="189"/>
      <c r="FO74" s="189"/>
      <c r="FP74" s="189"/>
      <c r="FQ74" s="189"/>
      <c r="FR74" s="189"/>
      <c r="FS74" s="189"/>
      <c r="FT74" s="189"/>
      <c r="FU74" s="189"/>
      <c r="FV74" s="189"/>
      <c r="FW74" s="189"/>
      <c r="FX74" s="189"/>
      <c r="FY74" s="189"/>
      <c r="FZ74" s="189"/>
      <c r="GA74" s="189"/>
      <c r="GB74" s="189"/>
      <c r="GC74" s="189"/>
      <c r="GD74" s="189"/>
      <c r="GE74" s="189"/>
      <c r="GF74" s="189"/>
      <c r="GG74" s="189"/>
      <c r="GH74" s="189"/>
      <c r="GI74" s="189"/>
      <c r="GJ74" s="189"/>
      <c r="GK74" s="189"/>
      <c r="GL74" s="189"/>
      <c r="GM74" s="189"/>
      <c r="GN74" s="189"/>
      <c r="GO74" s="189"/>
      <c r="GP74" s="189"/>
      <c r="GQ74" s="189"/>
      <c r="GR74" s="189"/>
      <c r="GS74" s="189"/>
      <c r="GT74" s="189"/>
      <c r="GU74" s="189"/>
      <c r="GV74" s="189"/>
      <c r="GW74" s="189"/>
      <c r="GX74" s="189"/>
      <c r="GY74" s="189"/>
      <c r="GZ74" s="189"/>
      <c r="HA74" s="189"/>
      <c r="HB74" s="189"/>
      <c r="HC74" s="189"/>
      <c r="HD74" s="189"/>
      <c r="HE74" s="189"/>
      <c r="HF74" s="189"/>
      <c r="HG74" s="189"/>
      <c r="HH74" s="189"/>
      <c r="HI74" s="189"/>
      <c r="HJ74" s="189"/>
      <c r="HK74" s="189"/>
      <c r="HL74" s="189"/>
      <c r="HM74" s="189"/>
      <c r="HN74" s="189"/>
      <c r="HO74" s="189"/>
      <c r="HP74" s="189"/>
      <c r="HQ74" s="189"/>
      <c r="HR74" s="189"/>
      <c r="HS74" s="189"/>
      <c r="HT74" s="189"/>
      <c r="HU74" s="189"/>
      <c r="HV74" s="189"/>
      <c r="HW74" s="189"/>
      <c r="HX74" s="189"/>
      <c r="HY74" s="189"/>
      <c r="HZ74" s="189"/>
      <c r="IA74" s="189"/>
      <c r="IB74" s="189"/>
      <c r="IC74" s="189"/>
      <c r="ID74" s="189"/>
      <c r="IE74" s="189"/>
      <c r="IF74" s="189"/>
      <c r="IG74" s="189"/>
      <c r="IH74" s="189"/>
      <c r="II74" s="189"/>
      <c r="IJ74" s="189"/>
      <c r="IK74" s="189"/>
      <c r="IL74" s="189"/>
      <c r="IM74" s="189"/>
      <c r="IN74" s="189"/>
      <c r="IO74" s="189"/>
      <c r="IP74" s="189"/>
      <c r="IQ74" s="189"/>
      <c r="IR74" s="189"/>
      <c r="IS74" s="189"/>
      <c r="IT74" s="189"/>
      <c r="IU74" s="189"/>
      <c r="IV74" s="189"/>
    </row>
    <row r="75" ht="11.25" customHeight="1">
      <c r="A75" s="189"/>
      <c r="B75" s="189" t="s">
        <v>1013</v>
      </c>
      <c r="K75" s="287" t="str">
        <f>IF(BE59&gt;0,"Yes","No")</f>
        <v>No</v>
      </c>
      <c r="L75" s="25"/>
      <c r="M75" s="25"/>
      <c r="N75" s="189" t="s">
        <v>1014</v>
      </c>
      <c r="O75" s="189"/>
      <c r="P75" s="189"/>
      <c r="Q75" s="189"/>
      <c r="R75" s="189"/>
      <c r="S75" s="189"/>
      <c r="T75" s="189"/>
      <c r="U75" s="189"/>
      <c r="V75" s="189"/>
      <c r="W75" s="189"/>
      <c r="X75" s="189"/>
      <c r="Y75" s="189"/>
      <c r="Z75" s="189"/>
      <c r="AA75" s="204"/>
      <c r="AB75" s="189"/>
      <c r="AC75" s="189"/>
      <c r="AD75" s="189"/>
      <c r="AE75" s="189"/>
      <c r="AF75" s="204"/>
      <c r="AG75" s="413" t="s">
        <v>1015</v>
      </c>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05"/>
      <c r="BH75" s="205"/>
      <c r="BI75" s="205"/>
      <c r="BJ75" s="205"/>
      <c r="BK75" s="205"/>
      <c r="BL75" s="205"/>
      <c r="BM75" s="205"/>
      <c r="BN75" s="205"/>
      <c r="BO75" s="205"/>
      <c r="BP75" s="205"/>
      <c r="BQ75" s="205"/>
      <c r="BR75" s="205"/>
      <c r="BS75" s="205"/>
      <c r="BT75" s="204"/>
      <c r="BU75" s="204"/>
      <c r="BV75" s="204"/>
      <c r="BW75" s="204"/>
      <c r="BX75" s="204"/>
      <c r="BY75" s="204"/>
      <c r="BZ75" s="204"/>
      <c r="CA75" s="204"/>
      <c r="CB75" s="204"/>
      <c r="CC75" s="204"/>
      <c r="CD75" s="204"/>
      <c r="CE75" s="204"/>
      <c r="CF75" s="189"/>
      <c r="CG75" s="204"/>
      <c r="CH75" s="204"/>
      <c r="CI75" s="204"/>
      <c r="CJ75" s="204"/>
      <c r="CK75" s="204"/>
      <c r="CL75" s="204"/>
      <c r="CM75" s="204"/>
      <c r="CN75" s="204"/>
      <c r="CO75" s="204"/>
      <c r="CP75" s="204"/>
      <c r="CQ75" s="204"/>
      <c r="CR75" s="189"/>
      <c r="CS75" s="189"/>
      <c r="CT75" s="189"/>
      <c r="CU75" s="189"/>
      <c r="CV75" s="189"/>
      <c r="CW75" s="189"/>
      <c r="CX75" s="189"/>
      <c r="CY75" s="189"/>
      <c r="CZ75" s="189"/>
      <c r="DA75" s="189"/>
      <c r="DB75" s="189"/>
      <c r="DC75" s="189"/>
      <c r="DD75" s="189"/>
      <c r="DE75" s="189"/>
      <c r="DF75" s="189"/>
      <c r="DG75" s="189"/>
      <c r="DH75" s="189"/>
      <c r="DI75" s="189"/>
      <c r="DJ75" s="189"/>
      <c r="DK75" s="189"/>
      <c r="DL75" s="189"/>
      <c r="DM75" s="189"/>
      <c r="DN75" s="189"/>
      <c r="DO75" s="189"/>
      <c r="DP75" s="189"/>
      <c r="DQ75" s="189"/>
      <c r="DR75" s="189"/>
      <c r="DS75" s="189"/>
      <c r="DT75" s="189"/>
      <c r="DU75" s="189"/>
      <c r="DV75" s="189"/>
      <c r="DW75" s="189"/>
      <c r="DX75" s="189"/>
      <c r="DY75" s="189"/>
      <c r="DZ75" s="189"/>
      <c r="EA75" s="189"/>
      <c r="EB75" s="189"/>
      <c r="EC75" s="189"/>
      <c r="ED75" s="189"/>
      <c r="EE75" s="189"/>
      <c r="EF75" s="189"/>
      <c r="EG75" s="189"/>
      <c r="EH75" s="189"/>
      <c r="EI75" s="189"/>
      <c r="EJ75" s="189"/>
      <c r="EK75" s="189"/>
      <c r="EL75" s="189"/>
      <c r="EM75" s="189"/>
      <c r="EN75" s="189"/>
      <c r="EO75" s="189"/>
      <c r="EP75" s="189"/>
      <c r="EQ75" s="189"/>
      <c r="ER75" s="189"/>
      <c r="ES75" s="189"/>
      <c r="ET75" s="189"/>
      <c r="EU75" s="189"/>
      <c r="EV75" s="189"/>
      <c r="EW75" s="189"/>
      <c r="EX75" s="189"/>
      <c r="EY75" s="189"/>
      <c r="EZ75" s="189"/>
      <c r="FA75" s="189"/>
      <c r="FB75" s="189"/>
      <c r="FC75" s="189"/>
      <c r="FD75" s="189"/>
      <c r="FE75" s="189"/>
      <c r="FF75" s="189"/>
      <c r="FG75" s="189"/>
      <c r="FH75" s="189"/>
      <c r="FI75" s="189"/>
      <c r="FJ75" s="189"/>
      <c r="FK75" s="189"/>
      <c r="FL75" s="189"/>
      <c r="FM75" s="189"/>
      <c r="FN75" s="189"/>
      <c r="FO75" s="189"/>
      <c r="FP75" s="189"/>
      <c r="FQ75" s="189"/>
      <c r="FR75" s="189"/>
      <c r="FS75" s="189"/>
      <c r="FT75" s="189"/>
      <c r="FU75" s="189"/>
      <c r="FV75" s="189"/>
      <c r="FW75" s="189"/>
      <c r="FX75" s="189"/>
      <c r="FY75" s="189"/>
      <c r="FZ75" s="189"/>
      <c r="GA75" s="189"/>
      <c r="GB75" s="189"/>
      <c r="GC75" s="189"/>
      <c r="GD75" s="189"/>
      <c r="GE75" s="189"/>
      <c r="GF75" s="189"/>
      <c r="GG75" s="189"/>
      <c r="GH75" s="189"/>
      <c r="GI75" s="189"/>
      <c r="GJ75" s="189"/>
      <c r="GK75" s="189"/>
      <c r="GL75" s="189"/>
      <c r="GM75" s="189"/>
      <c r="GN75" s="189"/>
      <c r="GO75" s="189"/>
      <c r="GP75" s="189"/>
      <c r="GQ75" s="189"/>
      <c r="GR75" s="189"/>
      <c r="GS75" s="189"/>
      <c r="GT75" s="189"/>
      <c r="GU75" s="189"/>
      <c r="GV75" s="189"/>
      <c r="GW75" s="189"/>
      <c r="GX75" s="189"/>
      <c r="GY75" s="189"/>
      <c r="GZ75" s="189"/>
      <c r="HA75" s="189"/>
      <c r="HB75" s="189"/>
      <c r="HC75" s="189"/>
      <c r="HD75" s="189"/>
      <c r="HE75" s="189"/>
      <c r="HF75" s="189"/>
      <c r="HG75" s="189"/>
      <c r="HH75" s="189"/>
      <c r="HI75" s="189"/>
      <c r="HJ75" s="189"/>
      <c r="HK75" s="189"/>
      <c r="HL75" s="189"/>
      <c r="HM75" s="189"/>
      <c r="HN75" s="189"/>
      <c r="HO75" s="189"/>
      <c r="HP75" s="189"/>
      <c r="HQ75" s="189"/>
      <c r="HR75" s="189"/>
      <c r="HS75" s="189"/>
      <c r="HT75" s="189"/>
      <c r="HU75" s="189"/>
      <c r="HV75" s="189"/>
      <c r="HW75" s="189"/>
      <c r="HX75" s="189"/>
      <c r="HY75" s="189"/>
      <c r="HZ75" s="189"/>
      <c r="IA75" s="189"/>
      <c r="IB75" s="189"/>
      <c r="IC75" s="189"/>
      <c r="ID75" s="189"/>
      <c r="IE75" s="189"/>
      <c r="IF75" s="189"/>
      <c r="IG75" s="189"/>
      <c r="IH75" s="189"/>
      <c r="II75" s="189"/>
      <c r="IJ75" s="189"/>
      <c r="IK75" s="189"/>
      <c r="IL75" s="189"/>
      <c r="IM75" s="189"/>
      <c r="IN75" s="189"/>
      <c r="IO75" s="189"/>
      <c r="IP75" s="189"/>
      <c r="IQ75" s="189"/>
      <c r="IR75" s="189"/>
      <c r="IS75" s="189"/>
      <c r="IT75" s="189"/>
      <c r="IU75" s="189"/>
      <c r="IV75" s="189"/>
    </row>
    <row r="76" ht="13.5" customHeight="1">
      <c r="A76" s="189"/>
      <c r="B76" s="189" t="s">
        <v>1016</v>
      </c>
      <c r="K76" s="287" t="str">
        <f>IF(BL18&gt;0,"Yes","No")</f>
        <v>No</v>
      </c>
      <c r="L76" s="25"/>
      <c r="M76" s="25"/>
      <c r="N76" s="224" t="s">
        <v>1017</v>
      </c>
      <c r="V76" s="287" t="str">
        <f>IF(BM18&gt;0,"Yes","No")</f>
        <v>No</v>
      </c>
      <c r="W76" s="25"/>
      <c r="X76" s="25"/>
      <c r="Y76" s="204" t="s">
        <v>1018</v>
      </c>
      <c r="Z76" s="189"/>
      <c r="AA76" s="204"/>
      <c r="AB76" s="189"/>
      <c r="AC76" s="189"/>
      <c r="AD76" s="189"/>
      <c r="AE76" s="189"/>
      <c r="AF76" s="204"/>
      <c r="AG76" s="413" t="s">
        <v>1019</v>
      </c>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205"/>
      <c r="BQ76" s="205"/>
      <c r="BR76" s="205"/>
      <c r="BS76" s="205"/>
      <c r="BT76" s="204"/>
      <c r="BU76" s="204"/>
      <c r="BV76" s="204"/>
      <c r="BW76" s="204"/>
      <c r="BX76" s="204"/>
      <c r="BY76" s="204"/>
      <c r="BZ76" s="204"/>
      <c r="CA76" s="204"/>
      <c r="CB76" s="204"/>
      <c r="CC76" s="204"/>
      <c r="CD76" s="204"/>
      <c r="CE76" s="204"/>
      <c r="CF76" s="189"/>
      <c r="CG76" s="204"/>
      <c r="CH76" s="204"/>
      <c r="CI76" s="204"/>
      <c r="CJ76" s="204"/>
      <c r="CK76" s="204"/>
      <c r="CL76" s="204"/>
      <c r="CM76" s="204"/>
      <c r="CN76" s="204"/>
      <c r="CO76" s="204"/>
      <c r="CP76" s="204"/>
      <c r="CQ76" s="204"/>
      <c r="CR76" s="189"/>
      <c r="CS76" s="189"/>
      <c r="CT76" s="189"/>
      <c r="CU76" s="189"/>
      <c r="CV76" s="189"/>
      <c r="CW76" s="189"/>
      <c r="CX76" s="189"/>
      <c r="CY76" s="189"/>
      <c r="CZ76" s="189"/>
      <c r="DA76" s="189"/>
      <c r="DB76" s="189"/>
      <c r="DC76" s="189"/>
      <c r="DD76" s="189"/>
      <c r="DE76" s="189"/>
      <c r="DF76" s="189"/>
      <c r="DG76" s="189"/>
      <c r="DH76" s="189"/>
      <c r="DI76" s="189"/>
      <c r="DJ76" s="189"/>
      <c r="DK76" s="189"/>
      <c r="DL76" s="189"/>
      <c r="DM76" s="189"/>
      <c r="DN76" s="189"/>
      <c r="DO76" s="189"/>
      <c r="DP76" s="189"/>
      <c r="DQ76" s="189"/>
      <c r="DR76" s="189"/>
      <c r="DS76" s="189"/>
      <c r="DT76" s="189"/>
      <c r="DU76" s="189"/>
      <c r="DV76" s="189"/>
      <c r="DW76" s="189"/>
      <c r="DX76" s="189"/>
      <c r="DY76" s="189"/>
      <c r="DZ76" s="189"/>
      <c r="EA76" s="189"/>
      <c r="EB76" s="189"/>
      <c r="EC76" s="189"/>
      <c r="ED76" s="189"/>
      <c r="EE76" s="189"/>
      <c r="EF76" s="189"/>
      <c r="EG76" s="189"/>
      <c r="EH76" s="189"/>
      <c r="EI76" s="189"/>
      <c r="EJ76" s="189"/>
      <c r="EK76" s="189"/>
      <c r="EL76" s="189"/>
      <c r="EM76" s="189"/>
      <c r="EN76" s="189"/>
      <c r="EO76" s="189"/>
      <c r="EP76" s="189"/>
      <c r="EQ76" s="189"/>
      <c r="ER76" s="189"/>
      <c r="ES76" s="189"/>
      <c r="ET76" s="189"/>
      <c r="EU76" s="189"/>
      <c r="EV76" s="189"/>
      <c r="EW76" s="189"/>
      <c r="EX76" s="189"/>
      <c r="EY76" s="189"/>
      <c r="EZ76" s="189"/>
      <c r="FA76" s="189"/>
      <c r="FB76" s="189"/>
      <c r="FC76" s="189"/>
      <c r="FD76" s="189"/>
      <c r="FE76" s="189"/>
      <c r="FF76" s="189"/>
      <c r="FG76" s="189"/>
      <c r="FH76" s="189"/>
      <c r="FI76" s="189"/>
      <c r="FJ76" s="189"/>
      <c r="FK76" s="189"/>
      <c r="FL76" s="189"/>
      <c r="FM76" s="189"/>
      <c r="FN76" s="189"/>
      <c r="FO76" s="189"/>
      <c r="FP76" s="189"/>
      <c r="FQ76" s="189"/>
      <c r="FR76" s="189"/>
      <c r="FS76" s="189"/>
      <c r="FT76" s="189"/>
      <c r="FU76" s="189"/>
      <c r="FV76" s="189"/>
      <c r="FW76" s="189"/>
      <c r="FX76" s="189"/>
      <c r="FY76" s="189"/>
      <c r="FZ76" s="189"/>
      <c r="GA76" s="189"/>
      <c r="GB76" s="189"/>
      <c r="GC76" s="189"/>
      <c r="GD76" s="189"/>
      <c r="GE76" s="189"/>
      <c r="GF76" s="189"/>
      <c r="GG76" s="189"/>
      <c r="GH76" s="189"/>
      <c r="GI76" s="189"/>
      <c r="GJ76" s="189"/>
      <c r="GK76" s="189"/>
      <c r="GL76" s="189"/>
      <c r="GM76" s="189"/>
      <c r="GN76" s="189"/>
      <c r="GO76" s="189"/>
      <c r="GP76" s="189"/>
      <c r="GQ76" s="189"/>
      <c r="GR76" s="189"/>
      <c r="GS76" s="189"/>
      <c r="GT76" s="189"/>
      <c r="GU76" s="189"/>
      <c r="GV76" s="189"/>
      <c r="GW76" s="189"/>
      <c r="GX76" s="189"/>
      <c r="GY76" s="189"/>
      <c r="GZ76" s="189"/>
      <c r="HA76" s="189"/>
      <c r="HB76" s="189"/>
      <c r="HC76" s="189"/>
      <c r="HD76" s="189"/>
      <c r="HE76" s="189"/>
      <c r="HF76" s="189"/>
      <c r="HG76" s="189"/>
      <c r="HH76" s="189"/>
      <c r="HI76" s="189"/>
      <c r="HJ76" s="189"/>
      <c r="HK76" s="189"/>
      <c r="HL76" s="189"/>
      <c r="HM76" s="189"/>
      <c r="HN76" s="189"/>
      <c r="HO76" s="189"/>
      <c r="HP76" s="189"/>
      <c r="HQ76" s="189"/>
      <c r="HR76" s="189"/>
      <c r="HS76" s="189"/>
      <c r="HT76" s="189"/>
      <c r="HU76" s="189"/>
      <c r="HV76" s="189"/>
      <c r="HW76" s="189"/>
      <c r="HX76" s="189"/>
      <c r="HY76" s="189"/>
      <c r="HZ76" s="189"/>
      <c r="IA76" s="189"/>
      <c r="IB76" s="189"/>
      <c r="IC76" s="189"/>
      <c r="ID76" s="189"/>
      <c r="IE76" s="189"/>
      <c r="IF76" s="189"/>
      <c r="IG76" s="189"/>
      <c r="IH76" s="189"/>
      <c r="II76" s="189"/>
      <c r="IJ76" s="189"/>
      <c r="IK76" s="189"/>
      <c r="IL76" s="189"/>
      <c r="IM76" s="189"/>
      <c r="IN76" s="189"/>
      <c r="IO76" s="189"/>
      <c r="IP76" s="189"/>
      <c r="IQ76" s="189"/>
      <c r="IR76" s="189"/>
      <c r="IS76" s="189"/>
      <c r="IT76" s="189"/>
      <c r="IU76" s="189"/>
      <c r="IV76" s="189"/>
    </row>
    <row r="77" ht="3.0" customHeight="1">
      <c r="A77" s="189"/>
      <c r="B77" s="189"/>
      <c r="C77" s="189"/>
      <c r="D77" s="189"/>
      <c r="E77" s="189"/>
      <c r="F77" s="189"/>
      <c r="G77" s="189"/>
      <c r="H77" s="189"/>
      <c r="I77" s="189"/>
      <c r="J77" s="189"/>
      <c r="K77" s="189"/>
      <c r="L77" s="189"/>
      <c r="M77" s="189"/>
      <c r="N77" s="189"/>
      <c r="O77" s="189"/>
      <c r="P77" s="189"/>
      <c r="Q77" s="189"/>
      <c r="R77" s="189"/>
      <c r="S77" s="189"/>
      <c r="T77" s="189"/>
      <c r="U77" s="189"/>
      <c r="V77" s="189"/>
      <c r="W77" s="189"/>
      <c r="X77" s="189"/>
      <c r="Y77" s="189"/>
      <c r="Z77" s="189"/>
      <c r="AA77" s="204"/>
      <c r="AB77" s="189"/>
      <c r="AC77" s="189"/>
      <c r="AD77" s="189"/>
      <c r="AE77" s="189"/>
      <c r="AF77" s="204"/>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5"/>
      <c r="BP77" s="205"/>
      <c r="BQ77" s="205"/>
      <c r="BR77" s="205"/>
      <c r="BS77" s="205"/>
      <c r="BT77" s="204"/>
      <c r="BU77" s="204"/>
      <c r="BV77" s="204"/>
      <c r="BW77" s="204"/>
      <c r="BX77" s="204"/>
      <c r="BY77" s="204"/>
      <c r="BZ77" s="204"/>
      <c r="CA77" s="204"/>
      <c r="CB77" s="204"/>
      <c r="CC77" s="204"/>
      <c r="CD77" s="204"/>
      <c r="CE77" s="204"/>
      <c r="CF77" s="189"/>
      <c r="CG77" s="204"/>
      <c r="CH77" s="204"/>
      <c r="CI77" s="204"/>
      <c r="CJ77" s="204"/>
      <c r="CK77" s="204"/>
      <c r="CL77" s="204"/>
      <c r="CM77" s="204"/>
      <c r="CN77" s="204"/>
      <c r="CO77" s="204"/>
      <c r="CP77" s="204"/>
      <c r="CQ77" s="204"/>
      <c r="CR77" s="189"/>
      <c r="CS77" s="189"/>
      <c r="CT77" s="189"/>
      <c r="CU77" s="189"/>
      <c r="CV77" s="189"/>
      <c r="CW77" s="189"/>
      <c r="CX77" s="189"/>
      <c r="CY77" s="189"/>
      <c r="CZ77" s="189"/>
      <c r="DA77" s="189"/>
      <c r="DB77" s="189"/>
      <c r="DC77" s="189"/>
      <c r="DD77" s="189"/>
      <c r="DE77" s="189"/>
      <c r="DF77" s="189"/>
      <c r="DG77" s="189"/>
      <c r="DH77" s="189"/>
      <c r="DI77" s="189"/>
      <c r="DJ77" s="189"/>
      <c r="DK77" s="189"/>
      <c r="DL77" s="189"/>
      <c r="DM77" s="189"/>
      <c r="DN77" s="189"/>
      <c r="DO77" s="189"/>
      <c r="DP77" s="189"/>
      <c r="DQ77" s="189"/>
      <c r="DR77" s="189"/>
      <c r="DS77" s="189"/>
      <c r="DT77" s="189"/>
      <c r="DU77" s="189"/>
      <c r="DV77" s="189"/>
      <c r="DW77" s="189"/>
      <c r="DX77" s="189"/>
      <c r="DY77" s="189"/>
      <c r="DZ77" s="189"/>
      <c r="EA77" s="189"/>
      <c r="EB77" s="189"/>
      <c r="EC77" s="189"/>
      <c r="ED77" s="189"/>
      <c r="EE77" s="189"/>
      <c r="EF77" s="189"/>
      <c r="EG77" s="189"/>
      <c r="EH77" s="189"/>
      <c r="EI77" s="189"/>
      <c r="EJ77" s="189"/>
      <c r="EK77" s="189"/>
      <c r="EL77" s="189"/>
      <c r="EM77" s="189"/>
      <c r="EN77" s="189"/>
      <c r="EO77" s="189"/>
      <c r="EP77" s="189"/>
      <c r="EQ77" s="189"/>
      <c r="ER77" s="189"/>
      <c r="ES77" s="189"/>
      <c r="ET77" s="189"/>
      <c r="EU77" s="189"/>
      <c r="EV77" s="189"/>
      <c r="EW77" s="189"/>
      <c r="EX77" s="189"/>
      <c r="EY77" s="189"/>
      <c r="EZ77" s="189"/>
      <c r="FA77" s="189"/>
      <c r="FB77" s="189"/>
      <c r="FC77" s="189"/>
      <c r="FD77" s="189"/>
      <c r="FE77" s="189"/>
      <c r="FF77" s="189"/>
      <c r="FG77" s="189"/>
      <c r="FH77" s="189"/>
      <c r="FI77" s="189"/>
      <c r="FJ77" s="189"/>
      <c r="FK77" s="189"/>
      <c r="FL77" s="189"/>
      <c r="FM77" s="189"/>
      <c r="FN77" s="189"/>
      <c r="FO77" s="189"/>
      <c r="FP77" s="189"/>
      <c r="FQ77" s="189"/>
      <c r="FR77" s="189"/>
      <c r="FS77" s="189"/>
      <c r="FT77" s="189"/>
      <c r="FU77" s="189"/>
      <c r="FV77" s="189"/>
      <c r="FW77" s="189"/>
      <c r="FX77" s="189"/>
      <c r="FY77" s="189"/>
      <c r="FZ77" s="189"/>
      <c r="GA77" s="189"/>
      <c r="GB77" s="189"/>
      <c r="GC77" s="189"/>
      <c r="GD77" s="189"/>
      <c r="GE77" s="189"/>
      <c r="GF77" s="189"/>
      <c r="GG77" s="189"/>
      <c r="GH77" s="189"/>
      <c r="GI77" s="189"/>
      <c r="GJ77" s="189"/>
      <c r="GK77" s="189"/>
      <c r="GL77" s="189"/>
      <c r="GM77" s="189"/>
      <c r="GN77" s="189"/>
      <c r="GO77" s="189"/>
      <c r="GP77" s="189"/>
      <c r="GQ77" s="189"/>
      <c r="GR77" s="189"/>
      <c r="GS77" s="189"/>
      <c r="GT77" s="189"/>
      <c r="GU77" s="189"/>
      <c r="GV77" s="189"/>
      <c r="GW77" s="189"/>
      <c r="GX77" s="189"/>
      <c r="GY77" s="189"/>
      <c r="GZ77" s="189"/>
      <c r="HA77" s="189"/>
      <c r="HB77" s="189"/>
      <c r="HC77" s="189"/>
      <c r="HD77" s="189"/>
      <c r="HE77" s="189"/>
      <c r="HF77" s="189"/>
      <c r="HG77" s="189"/>
      <c r="HH77" s="189"/>
      <c r="HI77" s="189"/>
      <c r="HJ77" s="189"/>
      <c r="HK77" s="189"/>
      <c r="HL77" s="189"/>
      <c r="HM77" s="189"/>
      <c r="HN77" s="189"/>
      <c r="HO77" s="189"/>
      <c r="HP77" s="189"/>
      <c r="HQ77" s="189"/>
      <c r="HR77" s="189"/>
      <c r="HS77" s="189"/>
      <c r="HT77" s="189"/>
      <c r="HU77" s="189"/>
      <c r="HV77" s="189"/>
      <c r="HW77" s="189"/>
      <c r="HX77" s="189"/>
      <c r="HY77" s="189"/>
      <c r="HZ77" s="189"/>
      <c r="IA77" s="189"/>
      <c r="IB77" s="189"/>
      <c r="IC77" s="189"/>
      <c r="ID77" s="189"/>
      <c r="IE77" s="189"/>
      <c r="IF77" s="189"/>
      <c r="IG77" s="189"/>
      <c r="IH77" s="189"/>
      <c r="II77" s="189"/>
      <c r="IJ77" s="189"/>
      <c r="IK77" s="189"/>
      <c r="IL77" s="189"/>
      <c r="IM77" s="189"/>
      <c r="IN77" s="189"/>
      <c r="IO77" s="189"/>
      <c r="IP77" s="189"/>
      <c r="IQ77" s="189"/>
      <c r="IR77" s="189"/>
      <c r="IS77" s="189"/>
      <c r="IT77" s="189"/>
      <c r="IU77" s="189"/>
      <c r="IV77" s="189"/>
    </row>
    <row r="78" ht="13.5" customHeight="1">
      <c r="A78" s="257" t="s">
        <v>1020</v>
      </c>
      <c r="B78" s="8"/>
      <c r="C78" s="8"/>
      <c r="D78" s="8"/>
      <c r="E78" s="8"/>
      <c r="F78" s="8"/>
      <c r="G78" s="8"/>
      <c r="H78" s="8"/>
      <c r="I78" s="8"/>
      <c r="J78" s="8"/>
      <c r="K78" s="8"/>
      <c r="L78" s="8"/>
      <c r="M78" s="8"/>
      <c r="N78" s="8"/>
      <c r="O78" s="8"/>
      <c r="P78" s="8"/>
      <c r="Q78" s="8"/>
      <c r="R78" s="8"/>
      <c r="S78" s="8"/>
      <c r="T78" s="8"/>
      <c r="U78" s="8"/>
      <c r="V78" s="8"/>
      <c r="W78" s="8"/>
      <c r="X78" s="8"/>
      <c r="Y78" s="10"/>
      <c r="Z78" s="183"/>
      <c r="AA78" s="189"/>
      <c r="AB78" s="183"/>
      <c r="AC78" s="183"/>
      <c r="AD78" s="183"/>
      <c r="AE78" s="189"/>
      <c r="AF78" s="189"/>
      <c r="AG78" s="189"/>
      <c r="AH78" s="189"/>
      <c r="AI78" s="189"/>
      <c r="AJ78" s="189"/>
      <c r="AK78" s="189"/>
      <c r="AL78" s="189"/>
      <c r="AM78" s="189"/>
      <c r="AN78" s="189"/>
      <c r="AO78" s="189"/>
      <c r="AP78" s="189"/>
      <c r="AQ78" s="189"/>
      <c r="AR78" s="189"/>
      <c r="AS78" s="189"/>
      <c r="AT78" s="189"/>
      <c r="AU78" s="189"/>
      <c r="AV78" s="189"/>
      <c r="AW78" s="189"/>
      <c r="AX78" s="189"/>
      <c r="AY78" s="189"/>
      <c r="AZ78" s="189"/>
      <c r="BA78" s="189"/>
      <c r="BB78" s="189"/>
      <c r="BC78" s="189"/>
      <c r="BD78" s="189"/>
      <c r="BE78" s="189"/>
      <c r="BF78" s="189"/>
      <c r="BG78" s="189"/>
      <c r="BH78" s="189"/>
      <c r="BI78" s="189"/>
      <c r="BJ78" s="189"/>
      <c r="BK78" s="189"/>
      <c r="BL78" s="189"/>
      <c r="BM78" s="189"/>
      <c r="BN78" s="189"/>
      <c r="BO78" s="189"/>
      <c r="BP78" s="189"/>
      <c r="BQ78" s="189"/>
      <c r="BR78" s="189"/>
      <c r="BS78" s="189"/>
      <c r="BT78" s="189"/>
      <c r="BU78" s="189"/>
      <c r="BV78" s="189"/>
      <c r="BW78" s="189"/>
      <c r="BX78" s="189"/>
      <c r="BY78" s="189"/>
      <c r="BZ78" s="189"/>
      <c r="CA78" s="189"/>
      <c r="CB78" s="189"/>
      <c r="CC78" s="189"/>
      <c r="CD78" s="189"/>
      <c r="CE78" s="189"/>
      <c r="CF78" s="189"/>
      <c r="CG78" s="204"/>
      <c r="CH78" s="204"/>
      <c r="CI78" s="204"/>
      <c r="CJ78" s="204"/>
      <c r="CK78" s="204"/>
      <c r="CL78" s="204"/>
      <c r="CM78" s="204"/>
      <c r="CN78" s="204"/>
      <c r="CO78" s="204"/>
      <c r="CP78" s="204"/>
      <c r="CQ78" s="204"/>
      <c r="CR78" s="189"/>
      <c r="CS78" s="189"/>
      <c r="CT78" s="189"/>
      <c r="CU78" s="189"/>
      <c r="CV78" s="189"/>
      <c r="CW78" s="189"/>
      <c r="CX78" s="189"/>
      <c r="CY78" s="189"/>
      <c r="CZ78" s="189"/>
      <c r="DA78" s="189"/>
      <c r="DB78" s="189"/>
      <c r="DC78" s="189"/>
      <c r="DD78" s="189"/>
      <c r="DE78" s="189"/>
      <c r="DF78" s="189"/>
      <c r="DG78" s="189"/>
      <c r="DH78" s="189"/>
      <c r="DI78" s="189"/>
      <c r="DJ78" s="189"/>
      <c r="DK78" s="189"/>
      <c r="DL78" s="189"/>
      <c r="DM78" s="189"/>
      <c r="DN78" s="189"/>
      <c r="DO78" s="189"/>
      <c r="DP78" s="189"/>
      <c r="DQ78" s="189"/>
      <c r="DR78" s="189"/>
      <c r="DS78" s="189"/>
      <c r="DT78" s="189"/>
      <c r="DU78" s="189"/>
      <c r="DV78" s="189"/>
      <c r="DW78" s="189"/>
      <c r="DX78" s="189"/>
      <c r="DY78" s="189"/>
      <c r="DZ78" s="189"/>
      <c r="EA78" s="189"/>
      <c r="EB78" s="189"/>
      <c r="EC78" s="189"/>
      <c r="ED78" s="189"/>
      <c r="EE78" s="189"/>
      <c r="EF78" s="189"/>
      <c r="EG78" s="189"/>
      <c r="EH78" s="189"/>
      <c r="EI78" s="189"/>
      <c r="EJ78" s="189"/>
      <c r="EK78" s="189"/>
      <c r="EL78" s="189"/>
      <c r="EM78" s="189"/>
      <c r="EN78" s="189"/>
      <c r="EO78" s="189"/>
      <c r="EP78" s="189"/>
      <c r="EQ78" s="189"/>
      <c r="ER78" s="189"/>
      <c r="ES78" s="189"/>
      <c r="ET78" s="189"/>
      <c r="EU78" s="189"/>
      <c r="EV78" s="189"/>
      <c r="EW78" s="189"/>
      <c r="EX78" s="189"/>
      <c r="EY78" s="189"/>
      <c r="EZ78" s="189"/>
      <c r="FA78" s="189"/>
      <c r="FB78" s="189"/>
      <c r="FC78" s="189"/>
      <c r="FD78" s="189"/>
      <c r="FE78" s="189"/>
      <c r="FF78" s="189"/>
      <c r="FG78" s="189"/>
      <c r="FH78" s="189"/>
      <c r="FI78" s="189"/>
      <c r="FJ78" s="189"/>
      <c r="FK78" s="189"/>
      <c r="FL78" s="189"/>
      <c r="FM78" s="189"/>
      <c r="FN78" s="189"/>
      <c r="FO78" s="189"/>
      <c r="FP78" s="189"/>
      <c r="FQ78" s="189"/>
      <c r="FR78" s="189"/>
      <c r="FS78" s="189"/>
      <c r="FT78" s="189"/>
      <c r="FU78" s="189"/>
      <c r="FV78" s="189"/>
      <c r="FW78" s="189"/>
      <c r="FX78" s="189"/>
      <c r="FY78" s="189"/>
      <c r="FZ78" s="189"/>
      <c r="GA78" s="189"/>
      <c r="GB78" s="189"/>
      <c r="GC78" s="189"/>
      <c r="GD78" s="189"/>
      <c r="GE78" s="189"/>
      <c r="GF78" s="189"/>
      <c r="GG78" s="189"/>
      <c r="GH78" s="189"/>
      <c r="GI78" s="189"/>
      <c r="GJ78" s="189"/>
      <c r="GK78" s="189"/>
      <c r="GL78" s="189"/>
      <c r="GM78" s="189"/>
      <c r="GN78" s="189"/>
      <c r="GO78" s="189"/>
      <c r="GP78" s="189"/>
      <c r="GQ78" s="189"/>
      <c r="GR78" s="189"/>
      <c r="GS78" s="189"/>
      <c r="GT78" s="189"/>
      <c r="GU78" s="189"/>
      <c r="GV78" s="189"/>
      <c r="GW78" s="189"/>
      <c r="GX78" s="189"/>
      <c r="GY78" s="189"/>
      <c r="GZ78" s="189"/>
      <c r="HA78" s="189"/>
      <c r="HB78" s="189"/>
      <c r="HC78" s="189"/>
      <c r="HD78" s="189"/>
      <c r="HE78" s="189"/>
      <c r="HF78" s="189"/>
      <c r="HG78" s="189"/>
      <c r="HH78" s="189"/>
      <c r="HI78" s="189"/>
      <c r="HJ78" s="189"/>
      <c r="HK78" s="189"/>
      <c r="HL78" s="189"/>
      <c r="HM78" s="189"/>
      <c r="HN78" s="189"/>
      <c r="HO78" s="189"/>
      <c r="HP78" s="189"/>
      <c r="HQ78" s="189"/>
      <c r="HR78" s="189"/>
      <c r="HS78" s="189"/>
      <c r="HT78" s="189"/>
      <c r="HU78" s="189"/>
      <c r="HV78" s="189"/>
      <c r="HW78" s="189"/>
      <c r="HX78" s="189"/>
      <c r="HY78" s="189"/>
      <c r="HZ78" s="189"/>
      <c r="IA78" s="189"/>
      <c r="IB78" s="189"/>
      <c r="IC78" s="189"/>
      <c r="ID78" s="189"/>
      <c r="IE78" s="189"/>
      <c r="IF78" s="189"/>
      <c r="IG78" s="189"/>
      <c r="IH78" s="189"/>
      <c r="II78" s="189"/>
      <c r="IJ78" s="189"/>
      <c r="IK78" s="189"/>
      <c r="IL78" s="189"/>
      <c r="IM78" s="189"/>
      <c r="IN78" s="189"/>
      <c r="IO78" s="189"/>
      <c r="IP78" s="189"/>
      <c r="IQ78" s="189"/>
      <c r="IR78" s="189"/>
      <c r="IS78" s="189"/>
      <c r="IT78" s="189"/>
      <c r="IU78" s="189"/>
      <c r="IV78" s="189"/>
    </row>
    <row r="79" ht="13.5" customHeight="1">
      <c r="A79" s="189" t="s">
        <v>1021</v>
      </c>
      <c r="Z79" s="11"/>
      <c r="AA79" s="189"/>
      <c r="AB79" s="11"/>
      <c r="AC79" s="11"/>
      <c r="AD79" s="11"/>
      <c r="AE79" s="189"/>
      <c r="AF79" s="189"/>
      <c r="AG79" s="189"/>
      <c r="AH79" s="189"/>
      <c r="AI79" s="189"/>
      <c r="AJ79" s="189"/>
      <c r="AK79" s="189"/>
      <c r="AL79" s="189"/>
      <c r="AM79" s="189"/>
      <c r="AN79" s="189"/>
      <c r="AO79" s="189"/>
      <c r="AP79" s="189"/>
      <c r="AQ79" s="189"/>
      <c r="AR79" s="189"/>
      <c r="AS79" s="189"/>
      <c r="AT79" s="189"/>
      <c r="AU79" s="189"/>
      <c r="AV79" s="189"/>
      <c r="AW79" s="189"/>
      <c r="AX79" s="189"/>
      <c r="AY79" s="189"/>
      <c r="AZ79" s="189"/>
      <c r="BA79" s="189"/>
      <c r="BB79" s="189"/>
      <c r="BC79" s="189"/>
      <c r="BD79" s="189"/>
      <c r="BE79" s="189"/>
      <c r="BF79" s="189"/>
      <c r="BG79" s="189"/>
      <c r="BH79" s="189"/>
      <c r="BI79" s="189"/>
      <c r="BJ79" s="189"/>
      <c r="BK79" s="189"/>
      <c r="BL79" s="189"/>
      <c r="BM79" s="189"/>
      <c r="BN79" s="189"/>
      <c r="BO79" s="189"/>
      <c r="BP79" s="189"/>
      <c r="BQ79" s="189"/>
      <c r="BR79" s="189"/>
      <c r="BS79" s="189"/>
      <c r="BT79" s="189"/>
      <c r="BU79" s="189"/>
      <c r="BV79" s="189"/>
      <c r="BW79" s="189"/>
      <c r="BX79" s="189"/>
      <c r="BY79" s="189"/>
      <c r="BZ79" s="189"/>
      <c r="CA79" s="189"/>
      <c r="CB79" s="189"/>
      <c r="CC79" s="189"/>
      <c r="CD79" s="189"/>
      <c r="CE79" s="189"/>
      <c r="CF79" s="189"/>
      <c r="CG79" s="204"/>
      <c r="CH79" s="204"/>
      <c r="CI79" s="204"/>
      <c r="CJ79" s="204"/>
      <c r="CK79" s="204"/>
      <c r="CL79" s="204"/>
      <c r="CM79" s="204"/>
      <c r="CN79" s="204"/>
      <c r="CO79" s="204"/>
      <c r="CP79" s="204"/>
      <c r="CQ79" s="204"/>
      <c r="CR79" s="189"/>
      <c r="CS79" s="189"/>
      <c r="CT79" s="189"/>
      <c r="CU79" s="189"/>
      <c r="CV79" s="189"/>
      <c r="CW79" s="189"/>
      <c r="CX79" s="189"/>
      <c r="CY79" s="189"/>
      <c r="CZ79" s="189"/>
      <c r="DA79" s="189"/>
      <c r="DB79" s="189"/>
      <c r="DC79" s="189"/>
      <c r="DD79" s="189"/>
      <c r="DE79" s="189"/>
      <c r="DF79" s="189"/>
      <c r="DG79" s="189"/>
      <c r="DH79" s="189"/>
      <c r="DI79" s="189"/>
      <c r="DJ79" s="189"/>
      <c r="DK79" s="189"/>
      <c r="DL79" s="189"/>
      <c r="DM79" s="189"/>
      <c r="DN79" s="189"/>
      <c r="DO79" s="189"/>
      <c r="DP79" s="189"/>
      <c r="DQ79" s="189"/>
      <c r="DR79" s="189"/>
      <c r="DS79" s="189"/>
      <c r="DT79" s="189"/>
      <c r="DU79" s="189"/>
      <c r="DV79" s="189"/>
      <c r="DW79" s="189"/>
      <c r="DX79" s="189"/>
      <c r="DY79" s="189"/>
      <c r="DZ79" s="189"/>
      <c r="EA79" s="189"/>
      <c r="EB79" s="189"/>
      <c r="EC79" s="189"/>
      <c r="ED79" s="189"/>
      <c r="EE79" s="189"/>
      <c r="EF79" s="189"/>
      <c r="EG79" s="189"/>
      <c r="EH79" s="189"/>
      <c r="EI79" s="189"/>
      <c r="EJ79" s="189"/>
      <c r="EK79" s="189"/>
      <c r="EL79" s="189"/>
      <c r="EM79" s="189"/>
      <c r="EN79" s="189"/>
      <c r="EO79" s="189"/>
      <c r="EP79" s="189"/>
      <c r="EQ79" s="189"/>
      <c r="ER79" s="189"/>
      <c r="ES79" s="189"/>
      <c r="ET79" s="189"/>
      <c r="EU79" s="189"/>
      <c r="EV79" s="189"/>
      <c r="EW79" s="189"/>
      <c r="EX79" s="189"/>
      <c r="EY79" s="189"/>
      <c r="EZ79" s="189"/>
      <c r="FA79" s="189"/>
      <c r="FB79" s="189"/>
      <c r="FC79" s="189"/>
      <c r="FD79" s="189"/>
      <c r="FE79" s="189"/>
      <c r="FF79" s="189"/>
      <c r="FG79" s="189"/>
      <c r="FH79" s="189"/>
      <c r="FI79" s="189"/>
      <c r="FJ79" s="189"/>
      <c r="FK79" s="189"/>
      <c r="FL79" s="189"/>
      <c r="FM79" s="189"/>
      <c r="FN79" s="189"/>
      <c r="FO79" s="189"/>
      <c r="FP79" s="189"/>
      <c r="FQ79" s="189"/>
      <c r="FR79" s="189"/>
      <c r="FS79" s="189"/>
      <c r="FT79" s="189"/>
      <c r="FU79" s="189"/>
      <c r="FV79" s="189"/>
      <c r="FW79" s="189"/>
      <c r="FX79" s="189"/>
      <c r="FY79" s="189"/>
      <c r="FZ79" s="189"/>
      <c r="GA79" s="189"/>
      <c r="GB79" s="189"/>
      <c r="GC79" s="189"/>
      <c r="GD79" s="189"/>
      <c r="GE79" s="189"/>
      <c r="GF79" s="189"/>
      <c r="GG79" s="189"/>
      <c r="GH79" s="189"/>
      <c r="GI79" s="189"/>
      <c r="GJ79" s="189"/>
      <c r="GK79" s="189"/>
      <c r="GL79" s="189"/>
      <c r="GM79" s="189"/>
      <c r="GN79" s="189"/>
      <c r="GO79" s="189"/>
      <c r="GP79" s="189"/>
      <c r="GQ79" s="189"/>
      <c r="GR79" s="189"/>
      <c r="GS79" s="189"/>
      <c r="GT79" s="189"/>
      <c r="GU79" s="189"/>
      <c r="GV79" s="189"/>
      <c r="GW79" s="189"/>
      <c r="GX79" s="189"/>
      <c r="GY79" s="189"/>
      <c r="GZ79" s="189"/>
      <c r="HA79" s="189"/>
      <c r="HB79" s="189"/>
      <c r="HC79" s="189"/>
      <c r="HD79" s="189"/>
      <c r="HE79" s="189"/>
      <c r="HF79" s="189"/>
      <c r="HG79" s="189"/>
      <c r="HH79" s="189"/>
      <c r="HI79" s="189"/>
      <c r="HJ79" s="189"/>
      <c r="HK79" s="189"/>
      <c r="HL79" s="189"/>
      <c r="HM79" s="189"/>
      <c r="HN79" s="189"/>
      <c r="HO79" s="189"/>
      <c r="HP79" s="189"/>
      <c r="HQ79" s="189"/>
      <c r="HR79" s="189"/>
      <c r="HS79" s="189"/>
      <c r="HT79" s="189"/>
      <c r="HU79" s="189"/>
      <c r="HV79" s="189"/>
      <c r="HW79" s="189"/>
      <c r="HX79" s="189"/>
      <c r="HY79" s="189"/>
      <c r="HZ79" s="189"/>
      <c r="IA79" s="189"/>
      <c r="IB79" s="189"/>
      <c r="IC79" s="189"/>
      <c r="ID79" s="189"/>
      <c r="IE79" s="189"/>
      <c r="IF79" s="189"/>
      <c r="IG79" s="189"/>
      <c r="IH79" s="189"/>
      <c r="II79" s="189"/>
      <c r="IJ79" s="189"/>
      <c r="IK79" s="189"/>
      <c r="IL79" s="189"/>
      <c r="IM79" s="189"/>
      <c r="IN79" s="189"/>
      <c r="IO79" s="189"/>
      <c r="IP79" s="189"/>
      <c r="IQ79" s="189"/>
      <c r="IR79" s="189"/>
      <c r="IS79" s="189"/>
      <c r="IT79" s="189"/>
      <c r="IU79" s="189"/>
      <c r="IV79" s="189"/>
    </row>
    <row r="80" ht="11.25" customHeight="1">
      <c r="A80" s="189"/>
      <c r="B80" s="189" t="s">
        <v>1022</v>
      </c>
      <c r="V80" s="287">
        <f>AQ54</f>
        <v>3</v>
      </c>
      <c r="W80" s="25"/>
      <c r="X80" s="25"/>
      <c r="Y80" s="189" t="s">
        <v>1023</v>
      </c>
      <c r="Z80" s="189"/>
      <c r="AA80" s="189"/>
      <c r="AB80" s="189"/>
      <c r="AC80" s="189"/>
      <c r="AD80" s="189"/>
      <c r="AE80" s="189"/>
      <c r="AF80" s="189"/>
      <c r="AG80" s="189"/>
      <c r="AH80" s="189"/>
      <c r="AI80" s="189"/>
      <c r="AJ80" s="189"/>
      <c r="AK80" s="189"/>
      <c r="AL80" s="189"/>
      <c r="AM80" s="189"/>
      <c r="AN80" s="189"/>
      <c r="AO80" s="189"/>
      <c r="AP80" s="189"/>
      <c r="AQ80" s="189"/>
      <c r="AR80" s="189"/>
      <c r="AS80" s="189"/>
      <c r="AT80" s="189"/>
      <c r="AU80" s="189"/>
      <c r="AV80" s="189"/>
      <c r="AW80" s="189"/>
      <c r="AX80" s="189"/>
      <c r="AY80" s="189"/>
      <c r="AZ80" s="189"/>
      <c r="BA80" s="189"/>
      <c r="BB80" s="189"/>
      <c r="BC80" s="189"/>
      <c r="BD80" s="189"/>
      <c r="BE80" s="189"/>
      <c r="BF80" s="189"/>
      <c r="BG80" s="189"/>
      <c r="BH80" s="189"/>
      <c r="BI80" s="189"/>
      <c r="BJ80" s="189"/>
      <c r="BK80" s="189"/>
      <c r="BL80" s="189"/>
      <c r="BM80" s="189"/>
      <c r="BN80" s="189"/>
      <c r="BO80" s="189"/>
      <c r="BP80" s="189"/>
      <c r="BQ80" s="189"/>
      <c r="BR80" s="189"/>
      <c r="BS80" s="189"/>
      <c r="BT80" s="189"/>
      <c r="BU80" s="189"/>
      <c r="BV80" s="189"/>
      <c r="BW80" s="189"/>
      <c r="BX80" s="189"/>
      <c r="BY80" s="189"/>
      <c r="BZ80" s="189"/>
      <c r="CA80" s="189"/>
      <c r="CB80" s="189"/>
      <c r="CC80" s="189"/>
      <c r="CD80" s="189"/>
      <c r="CE80" s="189"/>
      <c r="CF80" s="189"/>
      <c r="CG80" s="204"/>
      <c r="CH80" s="204"/>
      <c r="CI80" s="204"/>
      <c r="CJ80" s="204"/>
      <c r="CK80" s="204"/>
      <c r="CL80" s="204"/>
      <c r="CM80" s="204"/>
      <c r="CN80" s="204"/>
      <c r="CO80" s="204"/>
      <c r="CP80" s="204"/>
      <c r="CQ80" s="204"/>
      <c r="CR80" s="189"/>
      <c r="CS80" s="189"/>
      <c r="CT80" s="189"/>
      <c r="CU80" s="189"/>
      <c r="CV80" s="189"/>
      <c r="CW80" s="189"/>
      <c r="CX80" s="189"/>
      <c r="CY80" s="189"/>
      <c r="CZ80" s="189"/>
      <c r="DA80" s="189"/>
      <c r="DB80" s="189"/>
      <c r="DC80" s="189"/>
      <c r="DD80" s="189"/>
      <c r="DE80" s="189"/>
      <c r="DF80" s="189"/>
      <c r="DG80" s="189"/>
      <c r="DH80" s="189"/>
      <c r="DI80" s="189"/>
      <c r="DJ80" s="189"/>
      <c r="DK80" s="189"/>
      <c r="DL80" s="189"/>
      <c r="DM80" s="189"/>
      <c r="DN80" s="189"/>
      <c r="DO80" s="189"/>
      <c r="DP80" s="189"/>
      <c r="DQ80" s="189"/>
      <c r="DR80" s="189"/>
      <c r="DS80" s="189"/>
      <c r="DT80" s="189"/>
      <c r="DU80" s="189"/>
      <c r="DV80" s="189"/>
      <c r="DW80" s="189"/>
      <c r="DX80" s="189"/>
      <c r="DY80" s="189"/>
      <c r="DZ80" s="189"/>
      <c r="EA80" s="189"/>
      <c r="EB80" s="189"/>
      <c r="EC80" s="189"/>
      <c r="ED80" s="189"/>
      <c r="EE80" s="189"/>
      <c r="EF80" s="189"/>
      <c r="EG80" s="189"/>
      <c r="EH80" s="189"/>
      <c r="EI80" s="189"/>
      <c r="EJ80" s="189"/>
      <c r="EK80" s="189"/>
      <c r="EL80" s="189"/>
      <c r="EM80" s="189"/>
      <c r="EN80" s="189"/>
      <c r="EO80" s="189"/>
      <c r="EP80" s="189"/>
      <c r="EQ80" s="189"/>
      <c r="ER80" s="189"/>
      <c r="ES80" s="189"/>
      <c r="ET80" s="189"/>
      <c r="EU80" s="189"/>
      <c r="EV80" s="189"/>
      <c r="EW80" s="189"/>
      <c r="EX80" s="189"/>
      <c r="EY80" s="189"/>
      <c r="EZ80" s="189"/>
      <c r="FA80" s="189"/>
      <c r="FB80" s="189"/>
      <c r="FC80" s="189"/>
      <c r="FD80" s="189"/>
      <c r="FE80" s="189"/>
      <c r="FF80" s="189"/>
      <c r="FG80" s="189"/>
      <c r="FH80" s="189"/>
      <c r="FI80" s="189"/>
      <c r="FJ80" s="189"/>
      <c r="FK80" s="189"/>
      <c r="FL80" s="189"/>
      <c r="FM80" s="189"/>
      <c r="FN80" s="189"/>
      <c r="FO80" s="189"/>
      <c r="FP80" s="189"/>
      <c r="FQ80" s="189"/>
      <c r="FR80" s="189"/>
      <c r="FS80" s="189"/>
      <c r="FT80" s="189"/>
      <c r="FU80" s="189"/>
      <c r="FV80" s="189"/>
      <c r="FW80" s="189"/>
      <c r="FX80" s="189"/>
      <c r="FY80" s="189"/>
      <c r="FZ80" s="189"/>
      <c r="GA80" s="189"/>
      <c r="GB80" s="189"/>
      <c r="GC80" s="189"/>
      <c r="GD80" s="189"/>
      <c r="GE80" s="189"/>
      <c r="GF80" s="189"/>
      <c r="GG80" s="189"/>
      <c r="GH80" s="189"/>
      <c r="GI80" s="189"/>
      <c r="GJ80" s="189"/>
      <c r="GK80" s="189"/>
      <c r="GL80" s="189"/>
      <c r="GM80" s="189"/>
      <c r="GN80" s="189"/>
      <c r="GO80" s="189"/>
      <c r="GP80" s="189"/>
      <c r="GQ80" s="189"/>
      <c r="GR80" s="189"/>
      <c r="GS80" s="189"/>
      <c r="GT80" s="189"/>
      <c r="GU80" s="189"/>
      <c r="GV80" s="189"/>
      <c r="GW80" s="189"/>
      <c r="GX80" s="189"/>
      <c r="GY80" s="189"/>
      <c r="GZ80" s="189"/>
      <c r="HA80" s="189"/>
      <c r="HB80" s="189"/>
      <c r="HC80" s="189"/>
      <c r="HD80" s="189"/>
      <c r="HE80" s="189"/>
      <c r="HF80" s="189"/>
      <c r="HG80" s="189"/>
      <c r="HH80" s="189"/>
      <c r="HI80" s="189"/>
      <c r="HJ80" s="189"/>
      <c r="HK80" s="189"/>
      <c r="HL80" s="189"/>
      <c r="HM80" s="189"/>
      <c r="HN80" s="189"/>
      <c r="HO80" s="189"/>
      <c r="HP80" s="189"/>
      <c r="HQ80" s="189"/>
      <c r="HR80" s="189"/>
      <c r="HS80" s="189"/>
      <c r="HT80" s="189"/>
      <c r="HU80" s="189"/>
      <c r="HV80" s="189"/>
      <c r="HW80" s="189"/>
      <c r="HX80" s="189"/>
      <c r="HY80" s="189"/>
      <c r="HZ80" s="189"/>
      <c r="IA80" s="189"/>
      <c r="IB80" s="189"/>
      <c r="IC80" s="189"/>
      <c r="ID80" s="189"/>
      <c r="IE80" s="189"/>
      <c r="IF80" s="189"/>
      <c r="IG80" s="189"/>
      <c r="IH80" s="189"/>
      <c r="II80" s="189"/>
      <c r="IJ80" s="189"/>
      <c r="IK80" s="189"/>
      <c r="IL80" s="189"/>
      <c r="IM80" s="189"/>
      <c r="IN80" s="189"/>
      <c r="IO80" s="189"/>
      <c r="IP80" s="189"/>
      <c r="IQ80" s="189"/>
      <c r="IR80" s="189"/>
      <c r="IS80" s="189"/>
      <c r="IT80" s="189"/>
      <c r="IU80" s="189"/>
      <c r="IV80" s="189"/>
    </row>
    <row r="81" ht="11.25" customHeight="1">
      <c r="A81" s="189"/>
      <c r="B81" s="189" t="s">
        <v>1024</v>
      </c>
      <c r="V81" s="287">
        <f>IF(AQ70&gt;7,2,0)</f>
        <v>0</v>
      </c>
      <c r="W81" s="25"/>
      <c r="X81" s="25"/>
      <c r="Y81" s="189" t="s">
        <v>1025</v>
      </c>
      <c r="Z81" s="189"/>
      <c r="AA81" s="189"/>
      <c r="AB81" s="189"/>
      <c r="AC81" s="189"/>
      <c r="AD81" s="189"/>
      <c r="AE81" s="189"/>
      <c r="AF81" s="189"/>
      <c r="AG81" s="189"/>
      <c r="AH81" s="189"/>
      <c r="AI81" s="189"/>
      <c r="AJ81" s="189"/>
      <c r="AK81" s="189"/>
      <c r="AL81" s="189"/>
      <c r="AM81" s="189"/>
      <c r="AN81" s="189"/>
      <c r="AO81" s="189"/>
      <c r="AP81" s="189"/>
      <c r="AQ81" s="189"/>
      <c r="AR81" s="189"/>
      <c r="AS81" s="189"/>
      <c r="AT81" s="189"/>
      <c r="AU81" s="189"/>
      <c r="AV81" s="189"/>
      <c r="AW81" s="189"/>
      <c r="AX81" s="189"/>
      <c r="AY81" s="189"/>
      <c r="AZ81" s="189"/>
      <c r="BA81" s="189"/>
      <c r="BB81" s="189"/>
      <c r="BC81" s="189"/>
      <c r="BD81" s="189"/>
      <c r="BE81" s="189"/>
      <c r="BF81" s="189"/>
      <c r="BG81" s="189"/>
      <c r="BH81" s="189"/>
      <c r="BI81" s="189"/>
      <c r="BJ81" s="189"/>
      <c r="BK81" s="189"/>
      <c r="BL81" s="189"/>
      <c r="BM81" s="189"/>
      <c r="BN81" s="189"/>
      <c r="BO81" s="189"/>
      <c r="BP81" s="189"/>
      <c r="BQ81" s="189"/>
      <c r="BR81" s="189"/>
      <c r="BS81" s="189"/>
      <c r="BT81" s="189"/>
      <c r="BU81" s="189"/>
      <c r="BV81" s="189"/>
      <c r="BW81" s="189"/>
      <c r="BX81" s="189"/>
      <c r="BY81" s="189"/>
      <c r="BZ81" s="189"/>
      <c r="CA81" s="189"/>
      <c r="CB81" s="189"/>
      <c r="CC81" s="189"/>
      <c r="CD81" s="189"/>
      <c r="CE81" s="189"/>
      <c r="CF81" s="189"/>
      <c r="CG81" s="204"/>
      <c r="CH81" s="204"/>
      <c r="CI81" s="204"/>
      <c r="CJ81" s="204"/>
      <c r="CK81" s="204"/>
      <c r="CL81" s="204"/>
      <c r="CM81" s="204"/>
      <c r="CN81" s="204"/>
      <c r="CO81" s="204"/>
      <c r="CP81" s="204"/>
      <c r="CQ81" s="204"/>
      <c r="CR81" s="189"/>
      <c r="CS81" s="189"/>
      <c r="CT81" s="189"/>
      <c r="CU81" s="189"/>
      <c r="CV81" s="189"/>
      <c r="CW81" s="189"/>
      <c r="CX81" s="189"/>
      <c r="CY81" s="189"/>
      <c r="CZ81" s="189"/>
      <c r="DA81" s="189"/>
      <c r="DB81" s="189"/>
      <c r="DC81" s="189"/>
      <c r="DD81" s="189"/>
      <c r="DE81" s="189"/>
      <c r="DF81" s="189"/>
      <c r="DG81" s="189"/>
      <c r="DH81" s="189"/>
      <c r="DI81" s="189"/>
      <c r="DJ81" s="189"/>
      <c r="DK81" s="189"/>
      <c r="DL81" s="189"/>
      <c r="DM81" s="189"/>
      <c r="DN81" s="189"/>
      <c r="DO81" s="189"/>
      <c r="DP81" s="189"/>
      <c r="DQ81" s="189"/>
      <c r="DR81" s="189"/>
      <c r="DS81" s="189"/>
      <c r="DT81" s="189"/>
      <c r="DU81" s="189"/>
      <c r="DV81" s="189"/>
      <c r="DW81" s="189"/>
      <c r="DX81" s="189"/>
      <c r="DY81" s="189"/>
      <c r="DZ81" s="189"/>
      <c r="EA81" s="189"/>
      <c r="EB81" s="189"/>
      <c r="EC81" s="189"/>
      <c r="ED81" s="189"/>
      <c r="EE81" s="189"/>
      <c r="EF81" s="189"/>
      <c r="EG81" s="189"/>
      <c r="EH81" s="189"/>
      <c r="EI81" s="189"/>
      <c r="EJ81" s="189"/>
      <c r="EK81" s="189"/>
      <c r="EL81" s="189"/>
      <c r="EM81" s="189"/>
      <c r="EN81" s="189"/>
      <c r="EO81" s="189"/>
      <c r="EP81" s="189"/>
      <c r="EQ81" s="189"/>
      <c r="ER81" s="189"/>
      <c r="ES81" s="189"/>
      <c r="ET81" s="189"/>
      <c r="EU81" s="189"/>
      <c r="EV81" s="189"/>
      <c r="EW81" s="189"/>
      <c r="EX81" s="189"/>
      <c r="EY81" s="189"/>
      <c r="EZ81" s="189"/>
      <c r="FA81" s="189"/>
      <c r="FB81" s="189"/>
      <c r="FC81" s="189"/>
      <c r="FD81" s="189"/>
      <c r="FE81" s="189"/>
      <c r="FF81" s="189"/>
      <c r="FG81" s="189"/>
      <c r="FH81" s="189"/>
      <c r="FI81" s="189"/>
      <c r="FJ81" s="189"/>
      <c r="FK81" s="189"/>
      <c r="FL81" s="189"/>
      <c r="FM81" s="189"/>
      <c r="FN81" s="189"/>
      <c r="FO81" s="189"/>
      <c r="FP81" s="189"/>
      <c r="FQ81" s="189"/>
      <c r="FR81" s="189"/>
      <c r="FS81" s="189"/>
      <c r="FT81" s="189"/>
      <c r="FU81" s="189"/>
      <c r="FV81" s="189"/>
      <c r="FW81" s="189"/>
      <c r="FX81" s="189"/>
      <c r="FY81" s="189"/>
      <c r="FZ81" s="189"/>
      <c r="GA81" s="189"/>
      <c r="GB81" s="189"/>
      <c r="GC81" s="189"/>
      <c r="GD81" s="189"/>
      <c r="GE81" s="189"/>
      <c r="GF81" s="189"/>
      <c r="GG81" s="189"/>
      <c r="GH81" s="189"/>
      <c r="GI81" s="189"/>
      <c r="GJ81" s="189"/>
      <c r="GK81" s="189"/>
      <c r="GL81" s="189"/>
      <c r="GM81" s="189"/>
      <c r="GN81" s="189"/>
      <c r="GO81" s="189"/>
      <c r="GP81" s="189"/>
      <c r="GQ81" s="189"/>
      <c r="GR81" s="189"/>
      <c r="GS81" s="189"/>
      <c r="GT81" s="189"/>
      <c r="GU81" s="189"/>
      <c r="GV81" s="189"/>
      <c r="GW81" s="189"/>
      <c r="GX81" s="189"/>
      <c r="GY81" s="189"/>
      <c r="GZ81" s="189"/>
      <c r="HA81" s="189"/>
      <c r="HB81" s="189"/>
      <c r="HC81" s="189"/>
      <c r="HD81" s="189"/>
      <c r="HE81" s="189"/>
      <c r="HF81" s="189"/>
      <c r="HG81" s="189"/>
      <c r="HH81" s="189"/>
      <c r="HI81" s="189"/>
      <c r="HJ81" s="189"/>
      <c r="HK81" s="189"/>
      <c r="HL81" s="189"/>
      <c r="HM81" s="189"/>
      <c r="HN81" s="189"/>
      <c r="HO81" s="189"/>
      <c r="HP81" s="189"/>
      <c r="HQ81" s="189"/>
      <c r="HR81" s="189"/>
      <c r="HS81" s="189"/>
      <c r="HT81" s="189"/>
      <c r="HU81" s="189"/>
      <c r="HV81" s="189"/>
      <c r="HW81" s="189"/>
      <c r="HX81" s="189"/>
      <c r="HY81" s="189"/>
      <c r="HZ81" s="189"/>
      <c r="IA81" s="189"/>
      <c r="IB81" s="189"/>
      <c r="IC81" s="189"/>
      <c r="ID81" s="189"/>
      <c r="IE81" s="189"/>
      <c r="IF81" s="189"/>
      <c r="IG81" s="189"/>
      <c r="IH81" s="189"/>
      <c r="II81" s="189"/>
      <c r="IJ81" s="189"/>
      <c r="IK81" s="189"/>
      <c r="IL81" s="189"/>
      <c r="IM81" s="189"/>
      <c r="IN81" s="189"/>
      <c r="IO81" s="189"/>
      <c r="IP81" s="189"/>
      <c r="IQ81" s="189"/>
      <c r="IR81" s="189"/>
      <c r="IS81" s="189"/>
      <c r="IT81" s="189"/>
      <c r="IU81" s="189"/>
      <c r="IV81" s="189"/>
    </row>
    <row r="82" ht="11.25" customHeight="1">
      <c r="A82" s="189"/>
      <c r="B82" s="189" t="s">
        <v>1026</v>
      </c>
      <c r="V82" s="287">
        <f>BN19</f>
        <v>0</v>
      </c>
      <c r="W82" s="25"/>
      <c r="X82" s="25"/>
      <c r="Y82" s="189" t="s">
        <v>1027</v>
      </c>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204"/>
      <c r="CH82" s="204"/>
      <c r="CI82" s="204"/>
      <c r="CJ82" s="204"/>
      <c r="CK82" s="204"/>
      <c r="CL82" s="204"/>
      <c r="CM82" s="204"/>
      <c r="CN82" s="204"/>
      <c r="CO82" s="204"/>
      <c r="CP82" s="204"/>
      <c r="CQ82" s="204"/>
      <c r="CR82" s="189"/>
      <c r="CS82" s="189"/>
      <c r="CT82" s="189"/>
      <c r="CU82" s="189"/>
      <c r="CV82" s="189"/>
      <c r="CW82" s="189"/>
      <c r="CX82" s="189"/>
      <c r="CY82" s="189"/>
      <c r="CZ82" s="189"/>
      <c r="DA82" s="189"/>
      <c r="DB82" s="189"/>
      <c r="DC82" s="189"/>
      <c r="DD82" s="189"/>
      <c r="DE82" s="189"/>
      <c r="DF82" s="189"/>
      <c r="DG82" s="189"/>
      <c r="DH82" s="189"/>
      <c r="DI82" s="189"/>
      <c r="DJ82" s="189"/>
      <c r="DK82" s="189"/>
      <c r="DL82" s="189"/>
      <c r="DM82" s="189"/>
      <c r="DN82" s="189"/>
      <c r="DO82" s="189"/>
      <c r="DP82" s="189"/>
      <c r="DQ82" s="189"/>
      <c r="DR82" s="189"/>
      <c r="DS82" s="189"/>
      <c r="DT82" s="189"/>
      <c r="DU82" s="189"/>
      <c r="DV82" s="189"/>
      <c r="DW82" s="189"/>
      <c r="DX82" s="189"/>
      <c r="DY82" s="189"/>
      <c r="DZ82" s="189"/>
      <c r="EA82" s="189"/>
      <c r="EB82" s="189"/>
      <c r="EC82" s="189"/>
      <c r="ED82" s="189"/>
      <c r="EE82" s="189"/>
      <c r="EF82" s="189"/>
      <c r="EG82" s="189"/>
      <c r="EH82" s="189"/>
      <c r="EI82" s="189"/>
      <c r="EJ82" s="189"/>
      <c r="EK82" s="189"/>
      <c r="EL82" s="189"/>
      <c r="EM82" s="189"/>
      <c r="EN82" s="189"/>
      <c r="EO82" s="189"/>
      <c r="EP82" s="189"/>
      <c r="EQ82" s="189"/>
      <c r="ER82" s="189"/>
      <c r="ES82" s="189"/>
      <c r="ET82" s="189"/>
      <c r="EU82" s="189"/>
      <c r="EV82" s="189"/>
      <c r="EW82" s="189"/>
      <c r="EX82" s="189"/>
      <c r="EY82" s="189"/>
      <c r="EZ82" s="189"/>
      <c r="FA82" s="189"/>
      <c r="FB82" s="189"/>
      <c r="FC82" s="189"/>
      <c r="FD82" s="189"/>
      <c r="FE82" s="189"/>
      <c r="FF82" s="189"/>
      <c r="FG82" s="189"/>
      <c r="FH82" s="189"/>
      <c r="FI82" s="189"/>
      <c r="FJ82" s="189"/>
      <c r="FK82" s="189"/>
      <c r="FL82" s="189"/>
      <c r="FM82" s="189"/>
      <c r="FN82" s="189"/>
      <c r="FO82" s="189"/>
      <c r="FP82" s="189"/>
      <c r="FQ82" s="189"/>
      <c r="FR82" s="189"/>
      <c r="FS82" s="189"/>
      <c r="FT82" s="189"/>
      <c r="FU82" s="189"/>
      <c r="FV82" s="189"/>
      <c r="FW82" s="189"/>
      <c r="FX82" s="189"/>
      <c r="FY82" s="189"/>
      <c r="FZ82" s="189"/>
      <c r="GA82" s="189"/>
      <c r="GB82" s="189"/>
      <c r="GC82" s="189"/>
      <c r="GD82" s="189"/>
      <c r="GE82" s="189"/>
      <c r="GF82" s="189"/>
      <c r="GG82" s="189"/>
      <c r="GH82" s="189"/>
      <c r="GI82" s="189"/>
      <c r="GJ82" s="189"/>
      <c r="GK82" s="189"/>
      <c r="GL82" s="189"/>
      <c r="GM82" s="189"/>
      <c r="GN82" s="189"/>
      <c r="GO82" s="189"/>
      <c r="GP82" s="189"/>
      <c r="GQ82" s="189"/>
      <c r="GR82" s="189"/>
      <c r="GS82" s="189"/>
      <c r="GT82" s="189"/>
      <c r="GU82" s="189"/>
      <c r="GV82" s="189"/>
      <c r="GW82" s="189"/>
      <c r="GX82" s="189"/>
      <c r="GY82" s="189"/>
      <c r="GZ82" s="189"/>
      <c r="HA82" s="189"/>
      <c r="HB82" s="189"/>
      <c r="HC82" s="189"/>
      <c r="HD82" s="189"/>
      <c r="HE82" s="189"/>
      <c r="HF82" s="189"/>
      <c r="HG82" s="189"/>
      <c r="HH82" s="189"/>
      <c r="HI82" s="189"/>
      <c r="HJ82" s="189"/>
      <c r="HK82" s="189"/>
      <c r="HL82" s="189"/>
      <c r="HM82" s="189"/>
      <c r="HN82" s="189"/>
      <c r="HO82" s="189"/>
      <c r="HP82" s="189"/>
      <c r="HQ82" s="189"/>
      <c r="HR82" s="189"/>
      <c r="HS82" s="189"/>
      <c r="HT82" s="189"/>
      <c r="HU82" s="189"/>
      <c r="HV82" s="189"/>
      <c r="HW82" s="189"/>
      <c r="HX82" s="189"/>
      <c r="HY82" s="189"/>
      <c r="HZ82" s="189"/>
      <c r="IA82" s="189"/>
      <c r="IB82" s="189"/>
      <c r="IC82" s="189"/>
      <c r="ID82" s="189"/>
      <c r="IE82" s="189"/>
      <c r="IF82" s="189"/>
      <c r="IG82" s="189"/>
      <c r="IH82" s="189"/>
      <c r="II82" s="189"/>
      <c r="IJ82" s="189"/>
      <c r="IK82" s="189"/>
      <c r="IL82" s="189"/>
      <c r="IM82" s="189"/>
      <c r="IN82" s="189"/>
      <c r="IO82" s="189"/>
      <c r="IP82" s="189"/>
      <c r="IQ82" s="189"/>
      <c r="IR82" s="189"/>
      <c r="IS82" s="189"/>
      <c r="IT82" s="189"/>
      <c r="IU82" s="189"/>
      <c r="IV82" s="189"/>
    </row>
    <row r="83" ht="1.5" customHeight="1">
      <c r="A83" s="189"/>
      <c r="B83" s="189"/>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89"/>
      <c r="AL83" s="189"/>
      <c r="AM83" s="189"/>
      <c r="AN83" s="189"/>
      <c r="AO83" s="189"/>
      <c r="AP83" s="189"/>
      <c r="AQ83" s="189"/>
      <c r="AR83" s="189"/>
      <c r="AS83" s="189"/>
      <c r="AT83" s="189"/>
      <c r="AU83" s="189"/>
      <c r="AV83" s="189"/>
      <c r="AW83" s="189"/>
      <c r="AX83" s="189"/>
      <c r="AY83" s="189"/>
      <c r="AZ83" s="189"/>
      <c r="BA83" s="189"/>
      <c r="BB83" s="189"/>
      <c r="BC83" s="189"/>
      <c r="BD83" s="189"/>
      <c r="BE83" s="189"/>
      <c r="BF83" s="189"/>
      <c r="BG83" s="189"/>
      <c r="BH83" s="189"/>
      <c r="BI83" s="189"/>
      <c r="BJ83" s="189"/>
      <c r="BK83" s="189"/>
      <c r="BL83" s="189"/>
      <c r="BM83" s="189"/>
      <c r="BN83" s="189"/>
      <c r="BO83" s="189"/>
      <c r="BP83" s="189"/>
      <c r="BQ83" s="189"/>
      <c r="BR83" s="189"/>
      <c r="BS83" s="189"/>
      <c r="BT83" s="189"/>
      <c r="BU83" s="189"/>
      <c r="BV83" s="189"/>
      <c r="BW83" s="189"/>
      <c r="BX83" s="189"/>
      <c r="BY83" s="189"/>
      <c r="BZ83" s="189"/>
      <c r="CA83" s="189"/>
      <c r="CB83" s="189"/>
      <c r="CC83" s="189"/>
      <c r="CD83" s="189"/>
      <c r="CE83" s="189"/>
      <c r="CF83" s="189"/>
      <c r="CG83" s="204"/>
      <c r="CH83" s="204"/>
      <c r="CI83" s="204"/>
      <c r="CJ83" s="204"/>
      <c r="CK83" s="204"/>
      <c r="CL83" s="204"/>
      <c r="CM83" s="204"/>
      <c r="CN83" s="204"/>
      <c r="CO83" s="204"/>
      <c r="CP83" s="204"/>
      <c r="CQ83" s="204"/>
      <c r="CR83" s="189"/>
      <c r="CS83" s="189"/>
      <c r="CT83" s="189"/>
      <c r="CU83" s="189"/>
      <c r="CV83" s="189"/>
      <c r="CW83" s="189"/>
      <c r="CX83" s="189"/>
      <c r="CY83" s="189"/>
      <c r="CZ83" s="189"/>
      <c r="DA83" s="189"/>
      <c r="DB83" s="189"/>
      <c r="DC83" s="189"/>
      <c r="DD83" s="189"/>
      <c r="DE83" s="189"/>
      <c r="DF83" s="189"/>
      <c r="DG83" s="189"/>
      <c r="DH83" s="189"/>
      <c r="DI83" s="189"/>
      <c r="DJ83" s="189"/>
      <c r="DK83" s="189"/>
      <c r="DL83" s="189"/>
      <c r="DM83" s="189"/>
      <c r="DN83" s="189"/>
      <c r="DO83" s="189"/>
      <c r="DP83" s="189"/>
      <c r="DQ83" s="189"/>
      <c r="DR83" s="189"/>
      <c r="DS83" s="189"/>
      <c r="DT83" s="189"/>
      <c r="DU83" s="189"/>
      <c r="DV83" s="189"/>
      <c r="DW83" s="189"/>
      <c r="DX83" s="189"/>
      <c r="DY83" s="189"/>
      <c r="DZ83" s="189"/>
      <c r="EA83" s="189"/>
      <c r="EB83" s="189"/>
      <c r="EC83" s="189"/>
      <c r="ED83" s="189"/>
      <c r="EE83" s="189"/>
      <c r="EF83" s="189"/>
      <c r="EG83" s="189"/>
      <c r="EH83" s="189"/>
      <c r="EI83" s="189"/>
      <c r="EJ83" s="189"/>
      <c r="EK83" s="189"/>
      <c r="EL83" s="189"/>
      <c r="EM83" s="189"/>
      <c r="EN83" s="189"/>
      <c r="EO83" s="189"/>
      <c r="EP83" s="189"/>
      <c r="EQ83" s="189"/>
      <c r="ER83" s="189"/>
      <c r="ES83" s="189"/>
      <c r="ET83" s="189"/>
      <c r="EU83" s="189"/>
      <c r="EV83" s="189"/>
      <c r="EW83" s="189"/>
      <c r="EX83" s="189"/>
      <c r="EY83" s="189"/>
      <c r="EZ83" s="189"/>
      <c r="FA83" s="189"/>
      <c r="FB83" s="189"/>
      <c r="FC83" s="189"/>
      <c r="FD83" s="189"/>
      <c r="FE83" s="189"/>
      <c r="FF83" s="189"/>
      <c r="FG83" s="189"/>
      <c r="FH83" s="189"/>
      <c r="FI83" s="189"/>
      <c r="FJ83" s="189"/>
      <c r="FK83" s="189"/>
      <c r="FL83" s="189"/>
      <c r="FM83" s="189"/>
      <c r="FN83" s="189"/>
      <c r="FO83" s="189"/>
      <c r="FP83" s="189"/>
      <c r="FQ83" s="189"/>
      <c r="FR83" s="189"/>
      <c r="FS83" s="189"/>
      <c r="FT83" s="189"/>
      <c r="FU83" s="189"/>
      <c r="FV83" s="189"/>
      <c r="FW83" s="189"/>
      <c r="FX83" s="189"/>
      <c r="FY83" s="189"/>
      <c r="FZ83" s="189"/>
      <c r="GA83" s="189"/>
      <c r="GB83" s="189"/>
      <c r="GC83" s="189"/>
      <c r="GD83" s="189"/>
      <c r="GE83" s="189"/>
      <c r="GF83" s="189"/>
      <c r="GG83" s="189"/>
      <c r="GH83" s="189"/>
      <c r="GI83" s="189"/>
      <c r="GJ83" s="189"/>
      <c r="GK83" s="189"/>
      <c r="GL83" s="189"/>
      <c r="GM83" s="189"/>
      <c r="GN83" s="189"/>
      <c r="GO83" s="189"/>
      <c r="GP83" s="189"/>
      <c r="GQ83" s="189"/>
      <c r="GR83" s="189"/>
      <c r="GS83" s="189"/>
      <c r="GT83" s="189"/>
      <c r="GU83" s="189"/>
      <c r="GV83" s="189"/>
      <c r="GW83" s="189"/>
      <c r="GX83" s="189"/>
      <c r="GY83" s="189"/>
      <c r="GZ83" s="189"/>
      <c r="HA83" s="189"/>
      <c r="HB83" s="189"/>
      <c r="HC83" s="189"/>
      <c r="HD83" s="189"/>
      <c r="HE83" s="189"/>
      <c r="HF83" s="189"/>
      <c r="HG83" s="189"/>
      <c r="HH83" s="189"/>
      <c r="HI83" s="189"/>
      <c r="HJ83" s="189"/>
      <c r="HK83" s="189"/>
      <c r="HL83" s="189"/>
      <c r="HM83" s="189"/>
      <c r="HN83" s="189"/>
      <c r="HO83" s="189"/>
      <c r="HP83" s="189"/>
      <c r="HQ83" s="189"/>
      <c r="HR83" s="189"/>
      <c r="HS83" s="189"/>
      <c r="HT83" s="189"/>
      <c r="HU83" s="189"/>
      <c r="HV83" s="189"/>
      <c r="HW83" s="189"/>
      <c r="HX83" s="189"/>
      <c r="HY83" s="189"/>
      <c r="HZ83" s="189"/>
      <c r="IA83" s="189"/>
      <c r="IB83" s="189"/>
      <c r="IC83" s="189"/>
      <c r="ID83" s="189"/>
      <c r="IE83" s="189"/>
      <c r="IF83" s="189"/>
      <c r="IG83" s="189"/>
      <c r="IH83" s="189"/>
      <c r="II83" s="189"/>
      <c r="IJ83" s="189"/>
      <c r="IK83" s="189"/>
      <c r="IL83" s="189"/>
      <c r="IM83" s="189"/>
      <c r="IN83" s="189"/>
      <c r="IO83" s="189"/>
      <c r="IP83" s="189"/>
      <c r="IQ83" s="189"/>
      <c r="IR83" s="189"/>
      <c r="IS83" s="189"/>
      <c r="IT83" s="189"/>
      <c r="IU83" s="189"/>
      <c r="IV83" s="189"/>
    </row>
    <row r="84" ht="11.25" customHeight="1">
      <c r="A84" s="189" t="s">
        <v>1028</v>
      </c>
      <c r="Z84" s="11"/>
      <c r="AA84" s="189"/>
      <c r="AB84" s="11"/>
      <c r="AC84" s="11"/>
      <c r="AD84" s="11"/>
      <c r="AE84" s="189"/>
      <c r="AF84" s="189"/>
      <c r="AG84" s="189"/>
      <c r="AH84" s="189"/>
      <c r="AI84" s="189"/>
      <c r="AJ84" s="189"/>
      <c r="AK84" s="189"/>
      <c r="AL84" s="189"/>
      <c r="AM84" s="189"/>
      <c r="AN84" s="189"/>
      <c r="AO84" s="189"/>
      <c r="AP84" s="189"/>
      <c r="AQ84" s="189"/>
      <c r="AR84" s="189"/>
      <c r="AS84" s="189"/>
      <c r="AT84" s="189"/>
      <c r="AU84" s="189"/>
      <c r="AV84" s="189"/>
      <c r="AW84" s="189"/>
      <c r="AX84" s="189"/>
      <c r="AY84" s="189"/>
      <c r="AZ84" s="189"/>
      <c r="BA84" s="189"/>
      <c r="BB84" s="189"/>
      <c r="BC84" s="189"/>
      <c r="BD84" s="189"/>
      <c r="BE84" s="189"/>
      <c r="BF84" s="189"/>
      <c r="BG84" s="189"/>
      <c r="BH84" s="189"/>
      <c r="BI84" s="189"/>
      <c r="BJ84" s="189"/>
      <c r="BK84" s="189"/>
      <c r="BL84" s="189"/>
      <c r="BM84" s="189"/>
      <c r="BN84" s="189"/>
      <c r="BO84" s="189"/>
      <c r="BP84" s="189"/>
      <c r="BQ84" s="189"/>
      <c r="BR84" s="189"/>
      <c r="BS84" s="189"/>
      <c r="BT84" s="189"/>
      <c r="BU84" s="189"/>
      <c r="BV84" s="189"/>
      <c r="BW84" s="189"/>
      <c r="BX84" s="189"/>
      <c r="BY84" s="189"/>
      <c r="BZ84" s="189"/>
      <c r="CA84" s="189"/>
      <c r="CB84" s="189"/>
      <c r="CC84" s="189"/>
      <c r="CD84" s="189"/>
      <c r="CE84" s="189"/>
      <c r="CF84" s="189"/>
      <c r="CG84" s="204"/>
      <c r="CH84" s="204"/>
      <c r="CI84" s="204"/>
      <c r="CJ84" s="204"/>
      <c r="CK84" s="204"/>
      <c r="CL84" s="204"/>
      <c r="CM84" s="204"/>
      <c r="CN84" s="204"/>
      <c r="CO84" s="204"/>
      <c r="CP84" s="204"/>
      <c r="CQ84" s="204"/>
      <c r="CR84" s="189"/>
      <c r="CS84" s="189"/>
      <c r="CT84" s="189"/>
      <c r="CU84" s="189"/>
      <c r="CV84" s="189"/>
      <c r="CW84" s="189"/>
      <c r="CX84" s="189"/>
      <c r="CY84" s="189"/>
      <c r="CZ84" s="189"/>
      <c r="DA84" s="189"/>
      <c r="DB84" s="189"/>
      <c r="DC84" s="189"/>
      <c r="DD84" s="189"/>
      <c r="DE84" s="189"/>
      <c r="DF84" s="189"/>
      <c r="DG84" s="189"/>
      <c r="DH84" s="189"/>
      <c r="DI84" s="189"/>
      <c r="DJ84" s="189"/>
      <c r="DK84" s="189"/>
      <c r="DL84" s="189"/>
      <c r="DM84" s="189"/>
      <c r="DN84" s="189"/>
      <c r="DO84" s="189"/>
      <c r="DP84" s="189"/>
      <c r="DQ84" s="189"/>
      <c r="DR84" s="189"/>
      <c r="DS84" s="189"/>
      <c r="DT84" s="189"/>
      <c r="DU84" s="189"/>
      <c r="DV84" s="189"/>
      <c r="DW84" s="189"/>
      <c r="DX84" s="189"/>
      <c r="DY84" s="189"/>
      <c r="DZ84" s="189"/>
      <c r="EA84" s="189"/>
      <c r="EB84" s="189"/>
      <c r="EC84" s="189"/>
      <c r="ED84" s="189"/>
      <c r="EE84" s="189"/>
      <c r="EF84" s="189"/>
      <c r="EG84" s="189"/>
      <c r="EH84" s="189"/>
      <c r="EI84" s="189"/>
      <c r="EJ84" s="189"/>
      <c r="EK84" s="189"/>
      <c r="EL84" s="189"/>
      <c r="EM84" s="189"/>
      <c r="EN84" s="189"/>
      <c r="EO84" s="189"/>
      <c r="EP84" s="189"/>
      <c r="EQ84" s="189"/>
      <c r="ER84" s="189"/>
      <c r="ES84" s="189"/>
      <c r="ET84" s="189"/>
      <c r="EU84" s="189"/>
      <c r="EV84" s="189"/>
      <c r="EW84" s="189"/>
      <c r="EX84" s="189"/>
      <c r="EY84" s="189"/>
      <c r="EZ84" s="189"/>
      <c r="FA84" s="189"/>
      <c r="FB84" s="189"/>
      <c r="FC84" s="189"/>
      <c r="FD84" s="189"/>
      <c r="FE84" s="189"/>
      <c r="FF84" s="189"/>
      <c r="FG84" s="189"/>
      <c r="FH84" s="189"/>
      <c r="FI84" s="189"/>
      <c r="FJ84" s="189"/>
      <c r="FK84" s="189"/>
      <c r="FL84" s="189"/>
      <c r="FM84" s="189"/>
      <c r="FN84" s="189"/>
      <c r="FO84" s="189"/>
      <c r="FP84" s="189"/>
      <c r="FQ84" s="189"/>
      <c r="FR84" s="189"/>
      <c r="FS84" s="189"/>
      <c r="FT84" s="189"/>
      <c r="FU84" s="189"/>
      <c r="FV84" s="189"/>
      <c r="FW84" s="189"/>
      <c r="FX84" s="189"/>
      <c r="FY84" s="189"/>
      <c r="FZ84" s="189"/>
      <c r="GA84" s="189"/>
      <c r="GB84" s="189"/>
      <c r="GC84" s="189"/>
      <c r="GD84" s="189"/>
      <c r="GE84" s="189"/>
      <c r="GF84" s="189"/>
      <c r="GG84" s="189"/>
      <c r="GH84" s="189"/>
      <c r="GI84" s="189"/>
      <c r="GJ84" s="189"/>
      <c r="GK84" s="189"/>
      <c r="GL84" s="189"/>
      <c r="GM84" s="189"/>
      <c r="GN84" s="189"/>
      <c r="GO84" s="189"/>
      <c r="GP84" s="189"/>
      <c r="GQ84" s="189"/>
      <c r="GR84" s="189"/>
      <c r="GS84" s="189"/>
      <c r="GT84" s="189"/>
      <c r="GU84" s="189"/>
      <c r="GV84" s="189"/>
      <c r="GW84" s="189"/>
      <c r="GX84" s="189"/>
      <c r="GY84" s="189"/>
      <c r="GZ84" s="189"/>
      <c r="HA84" s="189"/>
      <c r="HB84" s="189"/>
      <c r="HC84" s="189"/>
      <c r="HD84" s="189"/>
      <c r="HE84" s="189"/>
      <c r="HF84" s="189"/>
      <c r="HG84" s="189"/>
      <c r="HH84" s="189"/>
      <c r="HI84" s="189"/>
      <c r="HJ84" s="189"/>
      <c r="HK84" s="189"/>
      <c r="HL84" s="189"/>
      <c r="HM84" s="189"/>
      <c r="HN84" s="189"/>
      <c r="HO84" s="189"/>
      <c r="HP84" s="189"/>
      <c r="HQ84" s="189"/>
      <c r="HR84" s="189"/>
      <c r="HS84" s="189"/>
      <c r="HT84" s="189"/>
      <c r="HU84" s="189"/>
      <c r="HV84" s="189"/>
      <c r="HW84" s="189"/>
      <c r="HX84" s="189"/>
      <c r="HY84" s="189"/>
      <c r="HZ84" s="189"/>
      <c r="IA84" s="189"/>
      <c r="IB84" s="189"/>
      <c r="IC84" s="189"/>
      <c r="ID84" s="189"/>
      <c r="IE84" s="189"/>
      <c r="IF84" s="189"/>
      <c r="IG84" s="189"/>
      <c r="IH84" s="189"/>
      <c r="II84" s="189"/>
      <c r="IJ84" s="189"/>
      <c r="IK84" s="189"/>
      <c r="IL84" s="189"/>
      <c r="IM84" s="189"/>
      <c r="IN84" s="189"/>
      <c r="IO84" s="189"/>
      <c r="IP84" s="189"/>
      <c r="IQ84" s="189"/>
      <c r="IR84" s="189"/>
      <c r="IS84" s="189"/>
      <c r="IT84" s="189"/>
      <c r="IU84" s="189"/>
      <c r="IV84" s="189"/>
    </row>
    <row r="85" ht="11.25" customHeight="1">
      <c r="A85" s="189"/>
      <c r="B85" s="189" t="s">
        <v>1029</v>
      </c>
      <c r="V85" s="287">
        <f>BO19</f>
        <v>2</v>
      </c>
      <c r="W85" s="25"/>
      <c r="X85" s="25"/>
      <c r="Y85" s="189" t="s">
        <v>1030</v>
      </c>
      <c r="Z85" s="189"/>
      <c r="AA85" s="189"/>
      <c r="AB85" s="189"/>
      <c r="AC85" s="189"/>
      <c r="AD85" s="189"/>
      <c r="AE85" s="189"/>
      <c r="AF85" s="189"/>
      <c r="AG85" s="189"/>
      <c r="AH85" s="189"/>
      <c r="AI85" s="189"/>
      <c r="AJ85" s="189"/>
      <c r="AK85" s="189"/>
      <c r="AL85" s="189"/>
      <c r="AM85" s="189"/>
      <c r="AN85" s="189"/>
      <c r="AO85" s="189"/>
      <c r="AP85" s="189"/>
      <c r="AQ85" s="189"/>
      <c r="AR85" s="189"/>
      <c r="AS85" s="189"/>
      <c r="AT85" s="189"/>
      <c r="AU85" s="189"/>
      <c r="AV85" s="189"/>
      <c r="AW85" s="189"/>
      <c r="AX85" s="189"/>
      <c r="AY85" s="189"/>
      <c r="AZ85" s="189"/>
      <c r="BA85" s="189"/>
      <c r="BB85" s="189"/>
      <c r="BC85" s="189"/>
      <c r="BD85" s="189"/>
      <c r="BE85" s="189"/>
      <c r="BF85" s="189"/>
      <c r="BG85" s="189"/>
      <c r="BH85" s="189"/>
      <c r="BI85" s="189"/>
      <c r="BJ85" s="189"/>
      <c r="BK85" s="189"/>
      <c r="BL85" s="189"/>
      <c r="BM85" s="189"/>
      <c r="BN85" s="189"/>
      <c r="BO85" s="189"/>
      <c r="BP85" s="189"/>
      <c r="BQ85" s="189"/>
      <c r="BR85" s="189"/>
      <c r="BS85" s="189"/>
      <c r="BT85" s="189"/>
      <c r="BU85" s="189"/>
      <c r="BV85" s="189"/>
      <c r="BW85" s="189"/>
      <c r="BX85" s="189"/>
      <c r="BY85" s="189"/>
      <c r="BZ85" s="189"/>
      <c r="CA85" s="189"/>
      <c r="CB85" s="189"/>
      <c r="CC85" s="189"/>
      <c r="CD85" s="189"/>
      <c r="CE85" s="189"/>
      <c r="CF85" s="189"/>
      <c r="CG85" s="204"/>
      <c r="CH85" s="204"/>
      <c r="CI85" s="204"/>
      <c r="CJ85" s="204"/>
      <c r="CK85" s="204"/>
      <c r="CL85" s="204"/>
      <c r="CM85" s="204"/>
      <c r="CN85" s="204"/>
      <c r="CO85" s="204"/>
      <c r="CP85" s="204"/>
      <c r="CQ85" s="204"/>
      <c r="CR85" s="189"/>
      <c r="CS85" s="189"/>
      <c r="CT85" s="189"/>
      <c r="CU85" s="189"/>
      <c r="CV85" s="189"/>
      <c r="CW85" s="189"/>
      <c r="CX85" s="189"/>
      <c r="CY85" s="189"/>
      <c r="CZ85" s="189"/>
      <c r="DA85" s="189"/>
      <c r="DB85" s="189"/>
      <c r="DC85" s="189"/>
      <c r="DD85" s="189"/>
      <c r="DE85" s="189"/>
      <c r="DF85" s="189"/>
      <c r="DG85" s="189"/>
      <c r="DH85" s="189"/>
      <c r="DI85" s="189"/>
      <c r="DJ85" s="189"/>
      <c r="DK85" s="189"/>
      <c r="DL85" s="189"/>
      <c r="DM85" s="189"/>
      <c r="DN85" s="189"/>
      <c r="DO85" s="189"/>
      <c r="DP85" s="189"/>
      <c r="DQ85" s="189"/>
      <c r="DR85" s="189"/>
      <c r="DS85" s="189"/>
      <c r="DT85" s="189"/>
      <c r="DU85" s="189"/>
      <c r="DV85" s="189"/>
      <c r="DW85" s="189"/>
      <c r="DX85" s="189"/>
      <c r="DY85" s="189"/>
      <c r="DZ85" s="189"/>
      <c r="EA85" s="189"/>
      <c r="EB85" s="189"/>
      <c r="EC85" s="189"/>
      <c r="ED85" s="189"/>
      <c r="EE85" s="189"/>
      <c r="EF85" s="189"/>
      <c r="EG85" s="189"/>
      <c r="EH85" s="189"/>
      <c r="EI85" s="189"/>
      <c r="EJ85" s="189"/>
      <c r="EK85" s="189"/>
      <c r="EL85" s="189"/>
      <c r="EM85" s="189"/>
      <c r="EN85" s="189"/>
      <c r="EO85" s="189"/>
      <c r="EP85" s="189"/>
      <c r="EQ85" s="189"/>
      <c r="ER85" s="189"/>
      <c r="ES85" s="189"/>
      <c r="ET85" s="189"/>
      <c r="EU85" s="189"/>
      <c r="EV85" s="189"/>
      <c r="EW85" s="189"/>
      <c r="EX85" s="189"/>
      <c r="EY85" s="189"/>
      <c r="EZ85" s="189"/>
      <c r="FA85" s="189"/>
      <c r="FB85" s="189"/>
      <c r="FC85" s="189"/>
      <c r="FD85" s="189"/>
      <c r="FE85" s="189"/>
      <c r="FF85" s="189"/>
      <c r="FG85" s="189"/>
      <c r="FH85" s="189"/>
      <c r="FI85" s="189"/>
      <c r="FJ85" s="189"/>
      <c r="FK85" s="189"/>
      <c r="FL85" s="189"/>
      <c r="FM85" s="189"/>
      <c r="FN85" s="189"/>
      <c r="FO85" s="189"/>
      <c r="FP85" s="189"/>
      <c r="FQ85" s="189"/>
      <c r="FR85" s="189"/>
      <c r="FS85" s="189"/>
      <c r="FT85" s="189"/>
      <c r="FU85" s="189"/>
      <c r="FV85" s="189"/>
      <c r="FW85" s="189"/>
      <c r="FX85" s="189"/>
      <c r="FY85" s="189"/>
      <c r="FZ85" s="189"/>
      <c r="GA85" s="189"/>
      <c r="GB85" s="189"/>
      <c r="GC85" s="189"/>
      <c r="GD85" s="189"/>
      <c r="GE85" s="189"/>
      <c r="GF85" s="189"/>
      <c r="GG85" s="189"/>
      <c r="GH85" s="189"/>
      <c r="GI85" s="189"/>
      <c r="GJ85" s="189"/>
      <c r="GK85" s="189"/>
      <c r="GL85" s="189"/>
      <c r="GM85" s="189"/>
      <c r="GN85" s="189"/>
      <c r="GO85" s="189"/>
      <c r="GP85" s="189"/>
      <c r="GQ85" s="189"/>
      <c r="GR85" s="189"/>
      <c r="GS85" s="189"/>
      <c r="GT85" s="189"/>
      <c r="GU85" s="189"/>
      <c r="GV85" s="189"/>
      <c r="GW85" s="189"/>
      <c r="GX85" s="189"/>
      <c r="GY85" s="189"/>
      <c r="GZ85" s="189"/>
      <c r="HA85" s="189"/>
      <c r="HB85" s="189"/>
      <c r="HC85" s="189"/>
      <c r="HD85" s="189"/>
      <c r="HE85" s="189"/>
      <c r="HF85" s="189"/>
      <c r="HG85" s="189"/>
      <c r="HH85" s="189"/>
      <c r="HI85" s="189"/>
      <c r="HJ85" s="189"/>
      <c r="HK85" s="189"/>
      <c r="HL85" s="189"/>
      <c r="HM85" s="189"/>
      <c r="HN85" s="189"/>
      <c r="HO85" s="189"/>
      <c r="HP85" s="189"/>
      <c r="HQ85" s="189"/>
      <c r="HR85" s="189"/>
      <c r="HS85" s="189"/>
      <c r="HT85" s="189"/>
      <c r="HU85" s="189"/>
      <c r="HV85" s="189"/>
      <c r="HW85" s="189"/>
      <c r="HX85" s="189"/>
      <c r="HY85" s="189"/>
      <c r="HZ85" s="189"/>
      <c r="IA85" s="189"/>
      <c r="IB85" s="189"/>
      <c r="IC85" s="189"/>
      <c r="ID85" s="189"/>
      <c r="IE85" s="189"/>
      <c r="IF85" s="189"/>
      <c r="IG85" s="189"/>
      <c r="IH85" s="189"/>
      <c r="II85" s="189"/>
      <c r="IJ85" s="189"/>
      <c r="IK85" s="189"/>
      <c r="IL85" s="189"/>
      <c r="IM85" s="189"/>
      <c r="IN85" s="189"/>
      <c r="IO85" s="189"/>
      <c r="IP85" s="189"/>
      <c r="IQ85" s="189"/>
      <c r="IR85" s="189"/>
      <c r="IS85" s="189"/>
      <c r="IT85" s="189"/>
      <c r="IU85" s="189"/>
      <c r="IV85" s="189"/>
    </row>
    <row r="86" ht="11.25" customHeight="1">
      <c r="A86" s="189"/>
      <c r="B86" s="189" t="s">
        <v>1031</v>
      </c>
      <c r="V86" s="287" t="str">
        <f>IF(AH18&gt;1,"Yes","No")</f>
        <v>No</v>
      </c>
      <c r="W86" s="25"/>
      <c r="X86" s="25"/>
      <c r="Y86" s="189" t="s">
        <v>749</v>
      </c>
      <c r="Z86" s="189"/>
      <c r="AA86" s="189"/>
      <c r="AB86" s="189"/>
      <c r="AC86" s="189"/>
      <c r="AD86" s="189"/>
      <c r="AE86" s="189"/>
      <c r="AF86" s="189"/>
      <c r="AG86" s="189"/>
      <c r="AH86" s="189"/>
      <c r="AI86" s="189" t="s">
        <v>1032</v>
      </c>
      <c r="AJ86" s="189"/>
      <c r="AK86" s="222" t="s">
        <v>1033</v>
      </c>
      <c r="AL86" s="222" t="s">
        <v>1034</v>
      </c>
      <c r="AM86" s="189" t="s">
        <v>1035</v>
      </c>
      <c r="AN86" s="189"/>
      <c r="AO86" s="189"/>
      <c r="AP86" s="189"/>
      <c r="AQ86" s="189"/>
      <c r="AR86" s="189"/>
      <c r="AS86" s="189"/>
      <c r="AT86" s="189"/>
      <c r="AU86" s="189"/>
      <c r="AV86" s="189"/>
      <c r="AW86" s="189"/>
      <c r="AX86" s="189"/>
      <c r="AY86" s="189"/>
      <c r="AZ86" s="189"/>
      <c r="BA86" s="189"/>
      <c r="BB86" s="189"/>
      <c r="BC86" s="189"/>
      <c r="BD86" s="189"/>
      <c r="BE86" s="189"/>
      <c r="BF86" s="189"/>
      <c r="BG86" s="189"/>
      <c r="BH86" s="189"/>
      <c r="BI86" s="189"/>
      <c r="BJ86" s="189"/>
      <c r="BK86" s="189"/>
      <c r="BL86" s="189"/>
      <c r="BM86" s="189"/>
      <c r="BN86" s="189"/>
      <c r="BO86" s="189"/>
      <c r="BP86" s="189"/>
      <c r="BQ86" s="189"/>
      <c r="BR86" s="189"/>
      <c r="BS86" s="189"/>
      <c r="BT86" s="189"/>
      <c r="BU86" s="189"/>
      <c r="BV86" s="189"/>
      <c r="BW86" s="189"/>
      <c r="BX86" s="189"/>
      <c r="BY86" s="189"/>
      <c r="BZ86" s="189"/>
      <c r="CA86" s="189"/>
      <c r="CB86" s="189"/>
      <c r="CC86" s="189"/>
      <c r="CD86" s="189"/>
      <c r="CE86" s="189"/>
      <c r="CF86" s="189"/>
      <c r="CG86" s="204"/>
      <c r="CH86" s="204"/>
      <c r="CI86" s="204"/>
      <c r="CJ86" s="204"/>
      <c r="CK86" s="204"/>
      <c r="CL86" s="204"/>
      <c r="CM86" s="204"/>
      <c r="CN86" s="204"/>
      <c r="CO86" s="204"/>
      <c r="CP86" s="204"/>
      <c r="CQ86" s="204"/>
      <c r="CR86" s="189"/>
      <c r="CS86" s="189"/>
      <c r="CT86" s="189"/>
      <c r="CU86" s="189"/>
      <c r="CV86" s="189"/>
      <c r="CW86" s="189"/>
      <c r="CX86" s="189"/>
      <c r="CY86" s="189"/>
      <c r="CZ86" s="189"/>
      <c r="DA86" s="189"/>
      <c r="DB86" s="189"/>
      <c r="DC86" s="189"/>
      <c r="DD86" s="189"/>
      <c r="DE86" s="189"/>
      <c r="DF86" s="189"/>
      <c r="DG86" s="189"/>
      <c r="DH86" s="189"/>
      <c r="DI86" s="189"/>
      <c r="DJ86" s="189"/>
      <c r="DK86" s="189"/>
      <c r="DL86" s="189"/>
      <c r="DM86" s="189"/>
      <c r="DN86" s="189"/>
      <c r="DO86" s="189"/>
      <c r="DP86" s="189"/>
      <c r="DQ86" s="189"/>
      <c r="DR86" s="189"/>
      <c r="DS86" s="189"/>
      <c r="DT86" s="189"/>
      <c r="DU86" s="189"/>
      <c r="DV86" s="189"/>
      <c r="DW86" s="189"/>
      <c r="DX86" s="189"/>
      <c r="DY86" s="189"/>
      <c r="DZ86" s="189"/>
      <c r="EA86" s="189"/>
      <c r="EB86" s="189"/>
      <c r="EC86" s="189"/>
      <c r="ED86" s="189"/>
      <c r="EE86" s="189"/>
      <c r="EF86" s="189"/>
      <c r="EG86" s="189"/>
      <c r="EH86" s="189"/>
      <c r="EI86" s="189"/>
      <c r="EJ86" s="189"/>
      <c r="EK86" s="189"/>
      <c r="EL86" s="189"/>
      <c r="EM86" s="189"/>
      <c r="EN86" s="189"/>
      <c r="EO86" s="189"/>
      <c r="EP86" s="189"/>
      <c r="EQ86" s="189"/>
      <c r="ER86" s="189"/>
      <c r="ES86" s="189"/>
      <c r="ET86" s="189"/>
      <c r="EU86" s="189"/>
      <c r="EV86" s="189"/>
      <c r="EW86" s="189"/>
      <c r="EX86" s="189"/>
      <c r="EY86" s="189"/>
      <c r="EZ86" s="189"/>
      <c r="FA86" s="189"/>
      <c r="FB86" s="189"/>
      <c r="FC86" s="189"/>
      <c r="FD86" s="189"/>
      <c r="FE86" s="189"/>
      <c r="FF86" s="189"/>
      <c r="FG86" s="189"/>
      <c r="FH86" s="189"/>
      <c r="FI86" s="189"/>
      <c r="FJ86" s="189"/>
      <c r="FK86" s="189"/>
      <c r="FL86" s="189"/>
      <c r="FM86" s="189"/>
      <c r="FN86" s="189"/>
      <c r="FO86" s="189"/>
      <c r="FP86" s="189"/>
      <c r="FQ86" s="189"/>
      <c r="FR86" s="189"/>
      <c r="FS86" s="189"/>
      <c r="FT86" s="189"/>
      <c r="FU86" s="189"/>
      <c r="FV86" s="189"/>
      <c r="FW86" s="189"/>
      <c r="FX86" s="189"/>
      <c r="FY86" s="189"/>
      <c r="FZ86" s="189"/>
      <c r="GA86" s="189"/>
      <c r="GB86" s="189"/>
      <c r="GC86" s="189"/>
      <c r="GD86" s="189"/>
      <c r="GE86" s="189"/>
      <c r="GF86" s="189"/>
      <c r="GG86" s="189"/>
      <c r="GH86" s="189"/>
      <c r="GI86" s="189"/>
      <c r="GJ86" s="189"/>
      <c r="GK86" s="189"/>
      <c r="GL86" s="189"/>
      <c r="GM86" s="189"/>
      <c r="GN86" s="189"/>
      <c r="GO86" s="189"/>
      <c r="GP86" s="189"/>
      <c r="GQ86" s="189"/>
      <c r="GR86" s="189"/>
      <c r="GS86" s="189"/>
      <c r="GT86" s="189"/>
      <c r="GU86" s="189"/>
      <c r="GV86" s="189"/>
      <c r="GW86" s="189"/>
      <c r="GX86" s="189"/>
      <c r="GY86" s="189"/>
      <c r="GZ86" s="189"/>
      <c r="HA86" s="189"/>
      <c r="HB86" s="189"/>
      <c r="HC86" s="189"/>
      <c r="HD86" s="189"/>
      <c r="HE86" s="189"/>
      <c r="HF86" s="189"/>
      <c r="HG86" s="189"/>
      <c r="HH86" s="189"/>
      <c r="HI86" s="189"/>
      <c r="HJ86" s="189"/>
      <c r="HK86" s="189"/>
      <c r="HL86" s="189"/>
      <c r="HM86" s="189"/>
      <c r="HN86" s="189"/>
      <c r="HO86" s="189"/>
      <c r="HP86" s="189"/>
      <c r="HQ86" s="189"/>
      <c r="HR86" s="189"/>
      <c r="HS86" s="189"/>
      <c r="HT86" s="189"/>
      <c r="HU86" s="189"/>
      <c r="HV86" s="189"/>
      <c r="HW86" s="189"/>
      <c r="HX86" s="189"/>
      <c r="HY86" s="189"/>
      <c r="HZ86" s="189"/>
      <c r="IA86" s="189"/>
      <c r="IB86" s="189"/>
      <c r="IC86" s="189"/>
      <c r="ID86" s="189"/>
      <c r="IE86" s="189"/>
      <c r="IF86" s="189"/>
      <c r="IG86" s="189"/>
      <c r="IH86" s="189"/>
      <c r="II86" s="189"/>
      <c r="IJ86" s="189"/>
      <c r="IK86" s="189"/>
      <c r="IL86" s="189"/>
      <c r="IM86" s="189"/>
      <c r="IN86" s="189"/>
      <c r="IO86" s="189"/>
      <c r="IP86" s="189"/>
      <c r="IQ86" s="189"/>
      <c r="IR86" s="189"/>
      <c r="IS86" s="189"/>
      <c r="IT86" s="189"/>
      <c r="IU86" s="189"/>
      <c r="IV86" s="189"/>
    </row>
    <row r="87" ht="11.25" customHeight="1">
      <c r="A87" s="189"/>
      <c r="B87" s="189" t="s">
        <v>1036</v>
      </c>
      <c r="V87" s="287">
        <f>BB58</f>
        <v>2</v>
      </c>
      <c r="W87" s="25"/>
      <c r="X87" s="25"/>
      <c r="Y87" s="189" t="s">
        <v>1007</v>
      </c>
      <c r="Z87" s="189"/>
      <c r="AA87" s="189"/>
      <c r="AB87" s="189"/>
      <c r="AC87" s="189"/>
      <c r="AD87" s="189"/>
      <c r="AE87" s="189"/>
      <c r="AF87" s="189"/>
      <c r="AG87" s="189" t="s">
        <v>1037</v>
      </c>
      <c r="AH87" s="189"/>
      <c r="AI87" s="189" t="str">
        <f>C46</f>
        <v>Yes</v>
      </c>
      <c r="AJ87" s="189"/>
      <c r="AK87" s="222">
        <f>SUM(AN18+AV18+BG37+BI37)</f>
        <v>1</v>
      </c>
      <c r="AL87" s="222">
        <f>SUM(AU18+BJ37+BH37+BE37)</f>
        <v>0</v>
      </c>
      <c r="AM87" s="417">
        <f>SUM(AQ54/J25)</f>
        <v>0.1578947368</v>
      </c>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c r="BK87" s="189"/>
      <c r="BL87" s="189"/>
      <c r="BM87" s="189"/>
      <c r="BN87" s="189"/>
      <c r="BO87" s="189"/>
      <c r="BP87" s="189"/>
      <c r="BQ87" s="189"/>
      <c r="BR87" s="189"/>
      <c r="BS87" s="189"/>
      <c r="BT87" s="189"/>
      <c r="BU87" s="189"/>
      <c r="BV87" s="189"/>
      <c r="BW87" s="189"/>
      <c r="BX87" s="189"/>
      <c r="BY87" s="189"/>
      <c r="BZ87" s="189"/>
      <c r="CA87" s="189"/>
      <c r="CB87" s="189"/>
      <c r="CC87" s="189"/>
      <c r="CD87" s="189"/>
      <c r="CE87" s="189"/>
      <c r="CF87" s="189"/>
      <c r="CG87" s="204"/>
      <c r="CH87" s="204"/>
      <c r="CI87" s="204"/>
      <c r="CJ87" s="204"/>
      <c r="CK87" s="204"/>
      <c r="CL87" s="204"/>
      <c r="CM87" s="204"/>
      <c r="CN87" s="204"/>
      <c r="CO87" s="204"/>
      <c r="CP87" s="204"/>
      <c r="CQ87" s="204"/>
      <c r="CR87" s="189"/>
      <c r="CS87" s="189"/>
      <c r="CT87" s="189"/>
      <c r="CU87" s="189"/>
      <c r="CV87" s="189"/>
      <c r="CW87" s="189"/>
      <c r="CX87" s="189"/>
      <c r="CY87" s="189"/>
      <c r="CZ87" s="189"/>
      <c r="DA87" s="189"/>
      <c r="DB87" s="189"/>
      <c r="DC87" s="189"/>
      <c r="DD87" s="189"/>
      <c r="DE87" s="189"/>
      <c r="DF87" s="189"/>
      <c r="DG87" s="189"/>
      <c r="DH87" s="189"/>
      <c r="DI87" s="189"/>
      <c r="DJ87" s="189"/>
      <c r="DK87" s="189"/>
      <c r="DL87" s="189"/>
      <c r="DM87" s="189"/>
      <c r="DN87" s="189"/>
      <c r="DO87" s="189"/>
      <c r="DP87" s="189"/>
      <c r="DQ87" s="189"/>
      <c r="DR87" s="189"/>
      <c r="DS87" s="189"/>
      <c r="DT87" s="189"/>
      <c r="DU87" s="189"/>
      <c r="DV87" s="189"/>
      <c r="DW87" s="189"/>
      <c r="DX87" s="189"/>
      <c r="DY87" s="189"/>
      <c r="DZ87" s="189"/>
      <c r="EA87" s="189"/>
      <c r="EB87" s="189"/>
      <c r="EC87" s="189"/>
      <c r="ED87" s="189"/>
      <c r="EE87" s="189"/>
      <c r="EF87" s="189"/>
      <c r="EG87" s="189"/>
      <c r="EH87" s="189"/>
      <c r="EI87" s="189"/>
      <c r="EJ87" s="189"/>
      <c r="EK87" s="189"/>
      <c r="EL87" s="189"/>
      <c r="EM87" s="189"/>
      <c r="EN87" s="189"/>
      <c r="EO87" s="189"/>
      <c r="EP87" s="189"/>
      <c r="EQ87" s="189"/>
      <c r="ER87" s="189"/>
      <c r="ES87" s="189"/>
      <c r="ET87" s="189"/>
      <c r="EU87" s="189"/>
      <c r="EV87" s="189"/>
      <c r="EW87" s="189"/>
      <c r="EX87" s="189"/>
      <c r="EY87" s="189"/>
      <c r="EZ87" s="189"/>
      <c r="FA87" s="189"/>
      <c r="FB87" s="189"/>
      <c r="FC87" s="189"/>
      <c r="FD87" s="189"/>
      <c r="FE87" s="189"/>
      <c r="FF87" s="189"/>
      <c r="FG87" s="189"/>
      <c r="FH87" s="189"/>
      <c r="FI87" s="189"/>
      <c r="FJ87" s="189"/>
      <c r="FK87" s="189"/>
      <c r="FL87" s="189"/>
      <c r="FM87" s="189"/>
      <c r="FN87" s="189"/>
      <c r="FO87" s="189"/>
      <c r="FP87" s="189"/>
      <c r="FQ87" s="189"/>
      <c r="FR87" s="189"/>
      <c r="FS87" s="189"/>
      <c r="FT87" s="189"/>
      <c r="FU87" s="189"/>
      <c r="FV87" s="189"/>
      <c r="FW87" s="189"/>
      <c r="FX87" s="189"/>
      <c r="FY87" s="189"/>
      <c r="FZ87" s="189"/>
      <c r="GA87" s="189"/>
      <c r="GB87" s="189"/>
      <c r="GC87" s="189"/>
      <c r="GD87" s="189"/>
      <c r="GE87" s="189"/>
      <c r="GF87" s="189"/>
      <c r="GG87" s="189"/>
      <c r="GH87" s="189"/>
      <c r="GI87" s="189"/>
      <c r="GJ87" s="189"/>
      <c r="GK87" s="189"/>
      <c r="GL87" s="189"/>
      <c r="GM87" s="189"/>
      <c r="GN87" s="189"/>
      <c r="GO87" s="189"/>
      <c r="GP87" s="189"/>
      <c r="GQ87" s="189"/>
      <c r="GR87" s="189"/>
      <c r="GS87" s="189"/>
      <c r="GT87" s="189"/>
      <c r="GU87" s="189"/>
      <c r="GV87" s="189"/>
      <c r="GW87" s="189"/>
      <c r="GX87" s="189"/>
      <c r="GY87" s="189"/>
      <c r="GZ87" s="189"/>
      <c r="HA87" s="189"/>
      <c r="HB87" s="189"/>
      <c r="HC87" s="189"/>
      <c r="HD87" s="189"/>
      <c r="HE87" s="189"/>
      <c r="HF87" s="189"/>
      <c r="HG87" s="189"/>
      <c r="HH87" s="189"/>
      <c r="HI87" s="189"/>
      <c r="HJ87" s="189"/>
      <c r="HK87" s="189"/>
      <c r="HL87" s="189"/>
      <c r="HM87" s="189"/>
      <c r="HN87" s="189"/>
      <c r="HO87" s="189"/>
      <c r="HP87" s="189"/>
      <c r="HQ87" s="189"/>
      <c r="HR87" s="189"/>
      <c r="HS87" s="189"/>
      <c r="HT87" s="189"/>
      <c r="HU87" s="189"/>
      <c r="HV87" s="189"/>
      <c r="HW87" s="189"/>
      <c r="HX87" s="189"/>
      <c r="HY87" s="189"/>
      <c r="HZ87" s="189"/>
      <c r="IA87" s="189"/>
      <c r="IB87" s="189"/>
      <c r="IC87" s="189"/>
      <c r="ID87" s="189"/>
      <c r="IE87" s="189"/>
      <c r="IF87" s="189"/>
      <c r="IG87" s="189"/>
      <c r="IH87" s="189"/>
      <c r="II87" s="189"/>
      <c r="IJ87" s="189"/>
      <c r="IK87" s="189"/>
      <c r="IL87" s="189"/>
      <c r="IM87" s="189"/>
      <c r="IN87" s="189"/>
      <c r="IO87" s="189"/>
      <c r="IP87" s="189"/>
      <c r="IQ87" s="189"/>
      <c r="IR87" s="189"/>
      <c r="IS87" s="189"/>
      <c r="IT87" s="189"/>
      <c r="IU87" s="189"/>
      <c r="IV87" s="189"/>
    </row>
    <row r="88" ht="11.25" customHeight="1">
      <c r="A88" s="189"/>
      <c r="B88" s="189" t="s">
        <v>1038</v>
      </c>
      <c r="V88" s="287" t="str">
        <f>IF(BB58&gt;0,"Yes","No")</f>
        <v>Yes</v>
      </c>
      <c r="W88" s="25"/>
      <c r="X88" s="25"/>
      <c r="Y88" s="189" t="s">
        <v>1007</v>
      </c>
      <c r="Z88" s="189"/>
      <c r="AA88" s="189"/>
      <c r="AB88" s="189"/>
      <c r="AC88" s="189"/>
      <c r="AD88" s="189"/>
      <c r="AE88" s="189"/>
      <c r="AF88" s="189"/>
      <c r="AG88" s="189" t="str">
        <f>IF(BE37&gt;0,"Yes","No")</f>
        <v>No</v>
      </c>
      <c r="AH88" s="189"/>
      <c r="AI88" s="189" t="str">
        <f>G46</f>
        <v>Yes</v>
      </c>
      <c r="AJ88" s="189"/>
      <c r="AK88" s="189"/>
      <c r="AL88" s="189"/>
      <c r="AM88" s="189"/>
      <c r="AN88" s="189"/>
      <c r="AO88" s="189"/>
      <c r="AP88" s="189"/>
      <c r="AQ88" s="189"/>
      <c r="AR88" s="189"/>
      <c r="AS88" s="189"/>
      <c r="AT88" s="189"/>
      <c r="AU88" s="189"/>
      <c r="AV88" s="189"/>
      <c r="AW88" s="189"/>
      <c r="AX88" s="189"/>
      <c r="AY88" s="189"/>
      <c r="AZ88" s="189"/>
      <c r="BA88" s="189"/>
      <c r="BB88" s="189"/>
      <c r="BC88" s="189"/>
      <c r="BD88" s="189"/>
      <c r="BE88" s="189"/>
      <c r="BF88" s="189"/>
      <c r="BG88" s="189"/>
      <c r="BH88" s="189"/>
      <c r="BI88" s="189"/>
      <c r="BJ88" s="189"/>
      <c r="BK88" s="189"/>
      <c r="BL88" s="189"/>
      <c r="BM88" s="189"/>
      <c r="BN88" s="189"/>
      <c r="BO88" s="189"/>
      <c r="BP88" s="189"/>
      <c r="BQ88" s="189"/>
      <c r="BR88" s="189"/>
      <c r="BS88" s="189"/>
      <c r="BT88" s="189"/>
      <c r="BU88" s="189"/>
      <c r="BV88" s="189"/>
      <c r="BW88" s="189"/>
      <c r="BX88" s="189"/>
      <c r="BY88" s="189"/>
      <c r="BZ88" s="189"/>
      <c r="CA88" s="189"/>
      <c r="CB88" s="189"/>
      <c r="CC88" s="189"/>
      <c r="CD88" s="189"/>
      <c r="CE88" s="189"/>
      <c r="CF88" s="189"/>
      <c r="CG88" s="204"/>
      <c r="CH88" s="204"/>
      <c r="CI88" s="204"/>
      <c r="CJ88" s="204"/>
      <c r="CK88" s="204"/>
      <c r="CL88" s="204"/>
      <c r="CM88" s="204"/>
      <c r="CN88" s="204"/>
      <c r="CO88" s="204"/>
      <c r="CP88" s="204"/>
      <c r="CQ88" s="204"/>
      <c r="CR88" s="189"/>
      <c r="CS88" s="189"/>
      <c r="CT88" s="189"/>
      <c r="CU88" s="189"/>
      <c r="CV88" s="189"/>
      <c r="CW88" s="189"/>
      <c r="CX88" s="189"/>
      <c r="CY88" s="189"/>
      <c r="CZ88" s="189"/>
      <c r="DA88" s="189"/>
      <c r="DB88" s="189"/>
      <c r="DC88" s="189"/>
      <c r="DD88" s="189"/>
      <c r="DE88" s="189"/>
      <c r="DF88" s="189"/>
      <c r="DG88" s="189"/>
      <c r="DH88" s="189"/>
      <c r="DI88" s="189"/>
      <c r="DJ88" s="189"/>
      <c r="DK88" s="189"/>
      <c r="DL88" s="189"/>
      <c r="DM88" s="189"/>
      <c r="DN88" s="189"/>
      <c r="DO88" s="189"/>
      <c r="DP88" s="189"/>
      <c r="DQ88" s="189"/>
      <c r="DR88" s="189"/>
      <c r="DS88" s="189"/>
      <c r="DT88" s="189"/>
      <c r="DU88" s="189"/>
      <c r="DV88" s="189"/>
      <c r="DW88" s="189"/>
      <c r="DX88" s="189"/>
      <c r="DY88" s="189"/>
      <c r="DZ88" s="189"/>
      <c r="EA88" s="189"/>
      <c r="EB88" s="189"/>
      <c r="EC88" s="189"/>
      <c r="ED88" s="189"/>
      <c r="EE88" s="189"/>
      <c r="EF88" s="189"/>
      <c r="EG88" s="189"/>
      <c r="EH88" s="189"/>
      <c r="EI88" s="189"/>
      <c r="EJ88" s="189"/>
      <c r="EK88" s="189"/>
      <c r="EL88" s="189"/>
      <c r="EM88" s="189"/>
      <c r="EN88" s="189"/>
      <c r="EO88" s="189"/>
      <c r="EP88" s="189"/>
      <c r="EQ88" s="189"/>
      <c r="ER88" s="189"/>
      <c r="ES88" s="189"/>
      <c r="ET88" s="189"/>
      <c r="EU88" s="189"/>
      <c r="EV88" s="189"/>
      <c r="EW88" s="189"/>
      <c r="EX88" s="189"/>
      <c r="EY88" s="189"/>
      <c r="EZ88" s="189"/>
      <c r="FA88" s="189"/>
      <c r="FB88" s="189"/>
      <c r="FC88" s="189"/>
      <c r="FD88" s="189"/>
      <c r="FE88" s="189"/>
      <c r="FF88" s="189"/>
      <c r="FG88" s="189"/>
      <c r="FH88" s="189"/>
      <c r="FI88" s="189"/>
      <c r="FJ88" s="189"/>
      <c r="FK88" s="189"/>
      <c r="FL88" s="189"/>
      <c r="FM88" s="189"/>
      <c r="FN88" s="189"/>
      <c r="FO88" s="189"/>
      <c r="FP88" s="189"/>
      <c r="FQ88" s="189"/>
      <c r="FR88" s="189"/>
      <c r="FS88" s="189"/>
      <c r="FT88" s="189"/>
      <c r="FU88" s="189"/>
      <c r="FV88" s="189"/>
      <c r="FW88" s="189"/>
      <c r="FX88" s="189"/>
      <c r="FY88" s="189"/>
      <c r="FZ88" s="189"/>
      <c r="GA88" s="189"/>
      <c r="GB88" s="189"/>
      <c r="GC88" s="189"/>
      <c r="GD88" s="189"/>
      <c r="GE88" s="189"/>
      <c r="GF88" s="189"/>
      <c r="GG88" s="189"/>
      <c r="GH88" s="189"/>
      <c r="GI88" s="189"/>
      <c r="GJ88" s="189"/>
      <c r="GK88" s="189"/>
      <c r="GL88" s="189"/>
      <c r="GM88" s="189"/>
      <c r="GN88" s="189"/>
      <c r="GO88" s="189"/>
      <c r="GP88" s="189"/>
      <c r="GQ88" s="189"/>
      <c r="GR88" s="189"/>
      <c r="GS88" s="189"/>
      <c r="GT88" s="189"/>
      <c r="GU88" s="189"/>
      <c r="GV88" s="189"/>
      <c r="GW88" s="189"/>
      <c r="GX88" s="189"/>
      <c r="GY88" s="189"/>
      <c r="GZ88" s="189"/>
      <c r="HA88" s="189"/>
      <c r="HB88" s="189"/>
      <c r="HC88" s="189"/>
      <c r="HD88" s="189"/>
      <c r="HE88" s="189"/>
      <c r="HF88" s="189"/>
      <c r="HG88" s="189"/>
      <c r="HH88" s="189"/>
      <c r="HI88" s="189"/>
      <c r="HJ88" s="189"/>
      <c r="HK88" s="189"/>
      <c r="HL88" s="189"/>
      <c r="HM88" s="189"/>
      <c r="HN88" s="189"/>
      <c r="HO88" s="189"/>
      <c r="HP88" s="189"/>
      <c r="HQ88" s="189"/>
      <c r="HR88" s="189"/>
      <c r="HS88" s="189"/>
      <c r="HT88" s="189"/>
      <c r="HU88" s="189"/>
      <c r="HV88" s="189"/>
      <c r="HW88" s="189"/>
      <c r="HX88" s="189"/>
      <c r="HY88" s="189"/>
      <c r="HZ88" s="189"/>
      <c r="IA88" s="189"/>
      <c r="IB88" s="189"/>
      <c r="IC88" s="189"/>
      <c r="ID88" s="189"/>
      <c r="IE88" s="189"/>
      <c r="IF88" s="189"/>
      <c r="IG88" s="189"/>
      <c r="IH88" s="189"/>
      <c r="II88" s="189"/>
      <c r="IJ88" s="189"/>
      <c r="IK88" s="189"/>
      <c r="IL88" s="189"/>
      <c r="IM88" s="189"/>
      <c r="IN88" s="189"/>
      <c r="IO88" s="189"/>
      <c r="IP88" s="189"/>
      <c r="IQ88" s="189"/>
      <c r="IR88" s="189"/>
      <c r="IS88" s="189"/>
      <c r="IT88" s="189"/>
      <c r="IU88" s="189"/>
      <c r="IV88" s="189"/>
    </row>
    <row r="89" ht="3.0" customHeight="1">
      <c r="A89" s="189"/>
      <c r="B89" s="189"/>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t="str">
        <f>K46</f>
        <v>Yes</v>
      </c>
      <c r="AJ89" s="189"/>
      <c r="AK89" s="189"/>
      <c r="AL89" s="189"/>
      <c r="AM89" s="189"/>
      <c r="AN89" s="189"/>
      <c r="AO89" s="189"/>
      <c r="AP89" s="189"/>
      <c r="AQ89" s="189"/>
      <c r="AR89" s="189"/>
      <c r="AS89" s="189"/>
      <c r="AT89" s="189"/>
      <c r="AU89" s="189"/>
      <c r="AV89" s="189"/>
      <c r="AW89" s="189"/>
      <c r="AX89" s="189"/>
      <c r="AY89" s="189"/>
      <c r="AZ89" s="189"/>
      <c r="BA89" s="189"/>
      <c r="BB89" s="189"/>
      <c r="BC89" s="189"/>
      <c r="BD89" s="189"/>
      <c r="BE89" s="189"/>
      <c r="BF89" s="189"/>
      <c r="BG89" s="189"/>
      <c r="BH89" s="189"/>
      <c r="BI89" s="189"/>
      <c r="BJ89" s="189"/>
      <c r="BK89" s="189"/>
      <c r="BL89" s="189"/>
      <c r="BM89" s="189"/>
      <c r="BN89" s="189"/>
      <c r="BO89" s="189"/>
      <c r="BP89" s="189"/>
      <c r="BQ89" s="189"/>
      <c r="BR89" s="189"/>
      <c r="BS89" s="189"/>
      <c r="BT89" s="189"/>
      <c r="BU89" s="189"/>
      <c r="BV89" s="189"/>
      <c r="BW89" s="189"/>
      <c r="BX89" s="189"/>
      <c r="BY89" s="189"/>
      <c r="BZ89" s="189"/>
      <c r="CA89" s="189"/>
      <c r="CB89" s="189"/>
      <c r="CC89" s="189"/>
      <c r="CD89" s="189"/>
      <c r="CE89" s="189"/>
      <c r="CF89" s="189"/>
      <c r="CG89" s="204"/>
      <c r="CH89" s="204"/>
      <c r="CI89" s="204"/>
      <c r="CJ89" s="204"/>
      <c r="CK89" s="204"/>
      <c r="CL89" s="204"/>
      <c r="CM89" s="204"/>
      <c r="CN89" s="204"/>
      <c r="CO89" s="204"/>
      <c r="CP89" s="204"/>
      <c r="CQ89" s="204"/>
      <c r="CR89" s="189"/>
      <c r="CS89" s="189"/>
      <c r="CT89" s="189"/>
      <c r="CU89" s="189"/>
      <c r="CV89" s="189"/>
      <c r="CW89" s="189"/>
      <c r="CX89" s="189"/>
      <c r="CY89" s="189"/>
      <c r="CZ89" s="189"/>
      <c r="DA89" s="189"/>
      <c r="DB89" s="189"/>
      <c r="DC89" s="189"/>
      <c r="DD89" s="189"/>
      <c r="DE89" s="189"/>
      <c r="DF89" s="189"/>
      <c r="DG89" s="189"/>
      <c r="DH89" s="189"/>
      <c r="DI89" s="189"/>
      <c r="DJ89" s="189"/>
      <c r="DK89" s="189"/>
      <c r="DL89" s="189"/>
      <c r="DM89" s="189"/>
      <c r="DN89" s="189"/>
      <c r="DO89" s="189"/>
      <c r="DP89" s="189"/>
      <c r="DQ89" s="189"/>
      <c r="DR89" s="189"/>
      <c r="DS89" s="189"/>
      <c r="DT89" s="189"/>
      <c r="DU89" s="189"/>
      <c r="DV89" s="189"/>
      <c r="DW89" s="189"/>
      <c r="DX89" s="189"/>
      <c r="DY89" s="189"/>
      <c r="DZ89" s="189"/>
      <c r="EA89" s="189"/>
      <c r="EB89" s="189"/>
      <c r="EC89" s="189"/>
      <c r="ED89" s="189"/>
      <c r="EE89" s="189"/>
      <c r="EF89" s="189"/>
      <c r="EG89" s="189"/>
      <c r="EH89" s="189"/>
      <c r="EI89" s="189"/>
      <c r="EJ89" s="189"/>
      <c r="EK89" s="189"/>
      <c r="EL89" s="189"/>
      <c r="EM89" s="189"/>
      <c r="EN89" s="189"/>
      <c r="EO89" s="189"/>
      <c r="EP89" s="189"/>
      <c r="EQ89" s="189"/>
      <c r="ER89" s="189"/>
      <c r="ES89" s="189"/>
      <c r="ET89" s="189"/>
      <c r="EU89" s="189"/>
      <c r="EV89" s="189"/>
      <c r="EW89" s="189"/>
      <c r="EX89" s="189"/>
      <c r="EY89" s="189"/>
      <c r="EZ89" s="189"/>
      <c r="FA89" s="189"/>
      <c r="FB89" s="189"/>
      <c r="FC89" s="189"/>
      <c r="FD89" s="189"/>
      <c r="FE89" s="189"/>
      <c r="FF89" s="189"/>
      <c r="FG89" s="189"/>
      <c r="FH89" s="189"/>
      <c r="FI89" s="189"/>
      <c r="FJ89" s="189"/>
      <c r="FK89" s="189"/>
      <c r="FL89" s="189"/>
      <c r="FM89" s="189"/>
      <c r="FN89" s="189"/>
      <c r="FO89" s="189"/>
      <c r="FP89" s="189"/>
      <c r="FQ89" s="189"/>
      <c r="FR89" s="189"/>
      <c r="FS89" s="189"/>
      <c r="FT89" s="189"/>
      <c r="FU89" s="189"/>
      <c r="FV89" s="189"/>
      <c r="FW89" s="189"/>
      <c r="FX89" s="189"/>
      <c r="FY89" s="189"/>
      <c r="FZ89" s="189"/>
      <c r="GA89" s="189"/>
      <c r="GB89" s="189"/>
      <c r="GC89" s="189"/>
      <c r="GD89" s="189"/>
      <c r="GE89" s="189"/>
      <c r="GF89" s="189"/>
      <c r="GG89" s="189"/>
      <c r="GH89" s="189"/>
      <c r="GI89" s="189"/>
      <c r="GJ89" s="189"/>
      <c r="GK89" s="189"/>
      <c r="GL89" s="189"/>
      <c r="GM89" s="189"/>
      <c r="GN89" s="189"/>
      <c r="GO89" s="189"/>
      <c r="GP89" s="189"/>
      <c r="GQ89" s="189"/>
      <c r="GR89" s="189"/>
      <c r="GS89" s="189"/>
      <c r="GT89" s="189"/>
      <c r="GU89" s="189"/>
      <c r="GV89" s="189"/>
      <c r="GW89" s="189"/>
      <c r="GX89" s="189"/>
      <c r="GY89" s="189"/>
      <c r="GZ89" s="189"/>
      <c r="HA89" s="189"/>
      <c r="HB89" s="189"/>
      <c r="HC89" s="189"/>
      <c r="HD89" s="189"/>
      <c r="HE89" s="189"/>
      <c r="HF89" s="189"/>
      <c r="HG89" s="189"/>
      <c r="HH89" s="189"/>
      <c r="HI89" s="189"/>
      <c r="HJ89" s="189"/>
      <c r="HK89" s="189"/>
      <c r="HL89" s="189"/>
      <c r="HM89" s="189"/>
      <c r="HN89" s="189"/>
      <c r="HO89" s="189"/>
      <c r="HP89" s="189"/>
      <c r="HQ89" s="189"/>
      <c r="HR89" s="189"/>
      <c r="HS89" s="189"/>
      <c r="HT89" s="189"/>
      <c r="HU89" s="189"/>
      <c r="HV89" s="189"/>
      <c r="HW89" s="189"/>
      <c r="HX89" s="189"/>
      <c r="HY89" s="189"/>
      <c r="HZ89" s="189"/>
      <c r="IA89" s="189"/>
      <c r="IB89" s="189"/>
      <c r="IC89" s="189"/>
      <c r="ID89" s="189"/>
      <c r="IE89" s="189"/>
      <c r="IF89" s="189"/>
      <c r="IG89" s="189"/>
      <c r="IH89" s="189"/>
      <c r="II89" s="189"/>
      <c r="IJ89" s="189"/>
      <c r="IK89" s="189"/>
      <c r="IL89" s="189"/>
      <c r="IM89" s="189"/>
      <c r="IN89" s="189"/>
      <c r="IO89" s="189"/>
      <c r="IP89" s="189"/>
      <c r="IQ89" s="189"/>
      <c r="IR89" s="189"/>
      <c r="IS89" s="189"/>
      <c r="IT89" s="189"/>
      <c r="IU89" s="189"/>
      <c r="IV89" s="189"/>
    </row>
    <row r="90" ht="12.75" customHeight="1">
      <c r="A90" s="252" t="s">
        <v>1040</v>
      </c>
      <c r="B90" s="8"/>
      <c r="C90" s="8"/>
      <c r="D90" s="8"/>
      <c r="E90" s="8"/>
      <c r="F90" s="8"/>
      <c r="G90" s="8"/>
      <c r="H90" s="8"/>
      <c r="I90" s="8"/>
      <c r="J90" s="8"/>
      <c r="K90" s="8"/>
      <c r="L90" s="8"/>
      <c r="M90" s="8"/>
      <c r="N90" s="8"/>
      <c r="O90" s="8"/>
      <c r="P90" s="8"/>
      <c r="Q90" s="8"/>
      <c r="R90" s="8"/>
      <c r="S90" s="8"/>
      <c r="T90" s="8"/>
      <c r="U90" s="8"/>
      <c r="V90" s="8"/>
      <c r="W90" s="8"/>
      <c r="X90" s="8"/>
      <c r="Y90" s="10"/>
      <c r="Z90" s="210"/>
      <c r="AA90" s="189"/>
      <c r="AB90" s="210"/>
      <c r="AC90" s="210"/>
      <c r="AD90" s="210"/>
      <c r="AE90" s="189"/>
      <c r="AF90" s="189"/>
      <c r="AG90" s="189" t="str">
        <f>IF(J42="yes","yes","No")</f>
        <v>No</v>
      </c>
      <c r="AH90" s="189"/>
      <c r="AI90" s="189" t="str">
        <f>O46</f>
        <v>No</v>
      </c>
      <c r="AJ90" s="189"/>
      <c r="AK90" s="189"/>
      <c r="AL90" s="189"/>
      <c r="AM90" s="189"/>
      <c r="AN90" s="189"/>
      <c r="AO90" s="189"/>
      <c r="AP90" s="189"/>
      <c r="AQ90" s="189"/>
      <c r="AR90" s="189"/>
      <c r="AS90" s="189"/>
      <c r="AT90" s="189"/>
      <c r="AU90" s="189"/>
      <c r="AV90" s="189"/>
      <c r="AW90" s="189"/>
      <c r="AX90" s="189"/>
      <c r="AY90" s="189"/>
      <c r="AZ90" s="189"/>
      <c r="BA90" s="189"/>
      <c r="BB90" s="189"/>
      <c r="BC90" s="189"/>
      <c r="BD90" s="189"/>
      <c r="BE90" s="189"/>
      <c r="BF90" s="189"/>
      <c r="BG90" s="189"/>
      <c r="BH90" s="189"/>
      <c r="BI90" s="189"/>
      <c r="BJ90" s="189"/>
      <c r="BK90" s="189"/>
      <c r="BL90" s="189"/>
      <c r="BM90" s="189"/>
      <c r="BN90" s="189"/>
      <c r="BO90" s="189"/>
      <c r="BP90" s="189"/>
      <c r="BQ90" s="189"/>
      <c r="BR90" s="189"/>
      <c r="BS90" s="189"/>
      <c r="BT90" s="189"/>
      <c r="BU90" s="189"/>
      <c r="BV90" s="189"/>
      <c r="BW90" s="189"/>
      <c r="BX90" s="189"/>
      <c r="BY90" s="189"/>
      <c r="BZ90" s="189"/>
      <c r="CA90" s="189"/>
      <c r="CB90" s="189"/>
      <c r="CC90" s="189"/>
      <c r="CD90" s="189"/>
      <c r="CE90" s="189"/>
      <c r="CF90" s="189"/>
      <c r="CG90" s="204"/>
      <c r="CH90" s="204"/>
      <c r="CI90" s="204"/>
      <c r="CJ90" s="204"/>
      <c r="CK90" s="204"/>
      <c r="CL90" s="204"/>
      <c r="CM90" s="204"/>
      <c r="CN90" s="204"/>
      <c r="CO90" s="204"/>
      <c r="CP90" s="204"/>
      <c r="CQ90" s="204"/>
      <c r="CR90" s="189"/>
      <c r="CS90" s="189"/>
      <c r="CT90" s="189"/>
      <c r="CU90" s="189"/>
      <c r="CV90" s="189"/>
      <c r="CW90" s="189"/>
      <c r="CX90" s="189"/>
      <c r="CY90" s="189"/>
      <c r="CZ90" s="189"/>
      <c r="DA90" s="189"/>
      <c r="DB90" s="189"/>
      <c r="DC90" s="189"/>
      <c r="DD90" s="189"/>
      <c r="DE90" s="189"/>
      <c r="DF90" s="189"/>
      <c r="DG90" s="189"/>
      <c r="DH90" s="189"/>
      <c r="DI90" s="189"/>
      <c r="DJ90" s="189"/>
      <c r="DK90" s="189"/>
      <c r="DL90" s="189"/>
      <c r="DM90" s="189"/>
      <c r="DN90" s="189"/>
      <c r="DO90" s="189"/>
      <c r="DP90" s="189"/>
      <c r="DQ90" s="189"/>
      <c r="DR90" s="189"/>
      <c r="DS90" s="189"/>
      <c r="DT90" s="189"/>
      <c r="DU90" s="189"/>
      <c r="DV90" s="189"/>
      <c r="DW90" s="189"/>
      <c r="DX90" s="189"/>
      <c r="DY90" s="189"/>
      <c r="DZ90" s="189"/>
      <c r="EA90" s="189"/>
      <c r="EB90" s="189"/>
      <c r="EC90" s="189"/>
      <c r="ED90" s="189"/>
      <c r="EE90" s="189"/>
      <c r="EF90" s="189"/>
      <c r="EG90" s="189"/>
      <c r="EH90" s="189"/>
      <c r="EI90" s="189"/>
      <c r="EJ90" s="189"/>
      <c r="EK90" s="189"/>
      <c r="EL90" s="189"/>
      <c r="EM90" s="189"/>
      <c r="EN90" s="189"/>
      <c r="EO90" s="189"/>
      <c r="EP90" s="189"/>
      <c r="EQ90" s="189"/>
      <c r="ER90" s="189"/>
      <c r="ES90" s="189"/>
      <c r="ET90" s="189"/>
      <c r="EU90" s="189"/>
      <c r="EV90" s="189"/>
      <c r="EW90" s="189"/>
      <c r="EX90" s="189"/>
      <c r="EY90" s="189"/>
      <c r="EZ90" s="189"/>
      <c r="FA90" s="189"/>
      <c r="FB90" s="189"/>
      <c r="FC90" s="189"/>
      <c r="FD90" s="189"/>
      <c r="FE90" s="189"/>
      <c r="FF90" s="189"/>
      <c r="FG90" s="189"/>
      <c r="FH90" s="189"/>
      <c r="FI90" s="189"/>
      <c r="FJ90" s="189"/>
      <c r="FK90" s="189"/>
      <c r="FL90" s="189"/>
      <c r="FM90" s="189"/>
      <c r="FN90" s="189"/>
      <c r="FO90" s="189"/>
      <c r="FP90" s="189"/>
      <c r="FQ90" s="189"/>
      <c r="FR90" s="189"/>
      <c r="FS90" s="189"/>
      <c r="FT90" s="189"/>
      <c r="FU90" s="189"/>
      <c r="FV90" s="189"/>
      <c r="FW90" s="189"/>
      <c r="FX90" s="189"/>
      <c r="FY90" s="189"/>
      <c r="FZ90" s="189"/>
      <c r="GA90" s="189"/>
      <c r="GB90" s="189"/>
      <c r="GC90" s="189"/>
      <c r="GD90" s="189"/>
      <c r="GE90" s="189"/>
      <c r="GF90" s="189"/>
      <c r="GG90" s="189"/>
      <c r="GH90" s="189"/>
      <c r="GI90" s="189"/>
      <c r="GJ90" s="189"/>
      <c r="GK90" s="189"/>
      <c r="GL90" s="189"/>
      <c r="GM90" s="189"/>
      <c r="GN90" s="189"/>
      <c r="GO90" s="189"/>
      <c r="GP90" s="189"/>
      <c r="GQ90" s="189"/>
      <c r="GR90" s="189"/>
      <c r="GS90" s="189"/>
      <c r="GT90" s="189"/>
      <c r="GU90" s="189"/>
      <c r="GV90" s="189"/>
      <c r="GW90" s="189"/>
      <c r="GX90" s="189"/>
      <c r="GY90" s="189"/>
      <c r="GZ90" s="189"/>
      <c r="HA90" s="189"/>
      <c r="HB90" s="189"/>
      <c r="HC90" s="189"/>
      <c r="HD90" s="189"/>
      <c r="HE90" s="189"/>
      <c r="HF90" s="189"/>
      <c r="HG90" s="189"/>
      <c r="HH90" s="189"/>
      <c r="HI90" s="189"/>
      <c r="HJ90" s="189"/>
      <c r="HK90" s="189"/>
      <c r="HL90" s="189"/>
      <c r="HM90" s="189"/>
      <c r="HN90" s="189"/>
      <c r="HO90" s="189"/>
      <c r="HP90" s="189"/>
      <c r="HQ90" s="189"/>
      <c r="HR90" s="189"/>
      <c r="HS90" s="189"/>
      <c r="HT90" s="189"/>
      <c r="HU90" s="189"/>
      <c r="HV90" s="189"/>
      <c r="HW90" s="189"/>
      <c r="HX90" s="189"/>
      <c r="HY90" s="189"/>
      <c r="HZ90" s="189"/>
      <c r="IA90" s="189"/>
      <c r="IB90" s="189"/>
      <c r="IC90" s="189"/>
      <c r="ID90" s="189"/>
      <c r="IE90" s="189"/>
      <c r="IF90" s="189"/>
      <c r="IG90" s="189"/>
      <c r="IH90" s="189"/>
      <c r="II90" s="189"/>
      <c r="IJ90" s="189"/>
      <c r="IK90" s="189"/>
      <c r="IL90" s="189"/>
      <c r="IM90" s="189"/>
      <c r="IN90" s="189"/>
      <c r="IO90" s="189"/>
      <c r="IP90" s="189"/>
      <c r="IQ90" s="189"/>
      <c r="IR90" s="189"/>
      <c r="IS90" s="189"/>
      <c r="IT90" s="189"/>
      <c r="IU90" s="189"/>
      <c r="IV90" s="189"/>
    </row>
    <row r="91" ht="12.75" customHeight="1">
      <c r="A91" s="257" t="s">
        <v>1047</v>
      </c>
      <c r="B91" s="8"/>
      <c r="C91" s="8"/>
      <c r="D91" s="8"/>
      <c r="E91" s="8"/>
      <c r="F91" s="8"/>
      <c r="G91" s="8"/>
      <c r="H91" s="8"/>
      <c r="I91" s="8"/>
      <c r="J91" s="8"/>
      <c r="K91" s="8"/>
      <c r="L91" s="8"/>
      <c r="M91" s="8"/>
      <c r="N91" s="8"/>
      <c r="O91" s="8"/>
      <c r="P91" s="8"/>
      <c r="Q91" s="8"/>
      <c r="R91" s="8"/>
      <c r="S91" s="8"/>
      <c r="T91" s="8"/>
      <c r="U91" s="8"/>
      <c r="V91" s="8"/>
      <c r="W91" s="8"/>
      <c r="X91" s="8"/>
      <c r="Y91" s="10"/>
      <c r="Z91" s="183"/>
      <c r="AA91" s="189"/>
      <c r="AB91" s="183"/>
      <c r="AC91" s="183"/>
      <c r="AD91" s="183"/>
      <c r="AE91" s="189"/>
      <c r="AF91" s="189"/>
      <c r="AG91" s="189" t="str">
        <f>IF(V42="Yes","Yes","No")</f>
        <v>Yes</v>
      </c>
      <c r="AH91" s="189"/>
      <c r="AI91" s="189" t="str">
        <f>S46</f>
        <v>Yes</v>
      </c>
      <c r="AJ91" s="189"/>
      <c r="AK91" s="189"/>
      <c r="AL91" s="189"/>
      <c r="AM91" s="189"/>
      <c r="AN91" s="189"/>
      <c r="AO91" s="189"/>
      <c r="AP91" s="189"/>
      <c r="AQ91" s="189"/>
      <c r="AR91" s="189"/>
      <c r="AS91" s="189"/>
      <c r="AT91" s="189"/>
      <c r="AU91" s="189"/>
      <c r="AV91" s="189"/>
      <c r="AW91" s="189"/>
      <c r="AX91" s="189"/>
      <c r="AY91" s="189"/>
      <c r="AZ91" s="189"/>
      <c r="BA91" s="189"/>
      <c r="BB91" s="189"/>
      <c r="BC91" s="189"/>
      <c r="BD91" s="189"/>
      <c r="BE91" s="189"/>
      <c r="BF91" s="189"/>
      <c r="BG91" s="189"/>
      <c r="BH91" s="189"/>
      <c r="BI91" s="189"/>
      <c r="BJ91" s="189"/>
      <c r="BK91" s="189"/>
      <c r="BL91" s="189"/>
      <c r="BM91" s="189"/>
      <c r="BN91" s="189"/>
      <c r="BO91" s="189"/>
      <c r="BP91" s="189"/>
      <c r="BQ91" s="189"/>
      <c r="BR91" s="189"/>
      <c r="BS91" s="189"/>
      <c r="BT91" s="189"/>
      <c r="BU91" s="189"/>
      <c r="BV91" s="189"/>
      <c r="BW91" s="189"/>
      <c r="BX91" s="189"/>
      <c r="BY91" s="189"/>
      <c r="BZ91" s="189"/>
      <c r="CA91" s="189"/>
      <c r="CB91" s="189"/>
      <c r="CC91" s="189"/>
      <c r="CD91" s="189"/>
      <c r="CE91" s="189"/>
      <c r="CF91" s="189"/>
      <c r="CG91" s="204"/>
      <c r="CH91" s="204"/>
      <c r="CI91" s="204"/>
      <c r="CJ91" s="204"/>
      <c r="CK91" s="204"/>
      <c r="CL91" s="204"/>
      <c r="CM91" s="204"/>
      <c r="CN91" s="204"/>
      <c r="CO91" s="204"/>
      <c r="CP91" s="204"/>
      <c r="CQ91" s="204"/>
      <c r="CR91" s="189"/>
      <c r="CS91" s="189"/>
      <c r="CT91" s="189"/>
      <c r="CU91" s="189"/>
      <c r="CV91" s="189"/>
      <c r="CW91" s="189"/>
      <c r="CX91" s="189"/>
      <c r="CY91" s="189"/>
      <c r="CZ91" s="189"/>
      <c r="DA91" s="189"/>
      <c r="DB91" s="189"/>
      <c r="DC91" s="189"/>
      <c r="DD91" s="189"/>
      <c r="DE91" s="189"/>
      <c r="DF91" s="189"/>
      <c r="DG91" s="189"/>
      <c r="DH91" s="189"/>
      <c r="DI91" s="189"/>
      <c r="DJ91" s="189"/>
      <c r="DK91" s="189"/>
      <c r="DL91" s="189"/>
      <c r="DM91" s="189"/>
      <c r="DN91" s="189"/>
      <c r="DO91" s="189"/>
      <c r="DP91" s="189"/>
      <c r="DQ91" s="189"/>
      <c r="DR91" s="189"/>
      <c r="DS91" s="189"/>
      <c r="DT91" s="189"/>
      <c r="DU91" s="189"/>
      <c r="DV91" s="189"/>
      <c r="DW91" s="189"/>
      <c r="DX91" s="189"/>
      <c r="DY91" s="189"/>
      <c r="DZ91" s="189"/>
      <c r="EA91" s="189"/>
      <c r="EB91" s="189"/>
      <c r="EC91" s="189"/>
      <c r="ED91" s="189"/>
      <c r="EE91" s="189"/>
      <c r="EF91" s="189"/>
      <c r="EG91" s="189"/>
      <c r="EH91" s="189"/>
      <c r="EI91" s="189"/>
      <c r="EJ91" s="189"/>
      <c r="EK91" s="189"/>
      <c r="EL91" s="189"/>
      <c r="EM91" s="189"/>
      <c r="EN91" s="189"/>
      <c r="EO91" s="189"/>
      <c r="EP91" s="189"/>
      <c r="EQ91" s="189"/>
      <c r="ER91" s="189"/>
      <c r="ES91" s="189"/>
      <c r="ET91" s="189"/>
      <c r="EU91" s="189"/>
      <c r="EV91" s="189"/>
      <c r="EW91" s="189"/>
      <c r="EX91" s="189"/>
      <c r="EY91" s="189"/>
      <c r="EZ91" s="189"/>
      <c r="FA91" s="189"/>
      <c r="FB91" s="189"/>
      <c r="FC91" s="189"/>
      <c r="FD91" s="189"/>
      <c r="FE91" s="189"/>
      <c r="FF91" s="189"/>
      <c r="FG91" s="189"/>
      <c r="FH91" s="189"/>
      <c r="FI91" s="189"/>
      <c r="FJ91" s="189"/>
      <c r="FK91" s="189"/>
      <c r="FL91" s="189"/>
      <c r="FM91" s="189"/>
      <c r="FN91" s="189"/>
      <c r="FO91" s="189"/>
      <c r="FP91" s="189"/>
      <c r="FQ91" s="189"/>
      <c r="FR91" s="189"/>
      <c r="FS91" s="189"/>
      <c r="FT91" s="189"/>
      <c r="FU91" s="189"/>
      <c r="FV91" s="189"/>
      <c r="FW91" s="189"/>
      <c r="FX91" s="189"/>
      <c r="FY91" s="189"/>
      <c r="FZ91" s="189"/>
      <c r="GA91" s="189"/>
      <c r="GB91" s="189"/>
      <c r="GC91" s="189"/>
      <c r="GD91" s="189"/>
      <c r="GE91" s="189"/>
      <c r="GF91" s="189"/>
      <c r="GG91" s="189"/>
      <c r="GH91" s="189"/>
      <c r="GI91" s="189"/>
      <c r="GJ91" s="189"/>
      <c r="GK91" s="189"/>
      <c r="GL91" s="189"/>
      <c r="GM91" s="189"/>
      <c r="GN91" s="189"/>
      <c r="GO91" s="189"/>
      <c r="GP91" s="189"/>
      <c r="GQ91" s="189"/>
      <c r="GR91" s="189"/>
      <c r="GS91" s="189"/>
      <c r="GT91" s="189"/>
      <c r="GU91" s="189"/>
      <c r="GV91" s="189"/>
      <c r="GW91" s="189"/>
      <c r="GX91" s="189"/>
      <c r="GY91" s="189"/>
      <c r="GZ91" s="189"/>
      <c r="HA91" s="189"/>
      <c r="HB91" s="189"/>
      <c r="HC91" s="189"/>
      <c r="HD91" s="189"/>
      <c r="HE91" s="189"/>
      <c r="HF91" s="189"/>
      <c r="HG91" s="189"/>
      <c r="HH91" s="189"/>
      <c r="HI91" s="189"/>
      <c r="HJ91" s="189"/>
      <c r="HK91" s="189"/>
      <c r="HL91" s="189"/>
      <c r="HM91" s="189"/>
      <c r="HN91" s="189"/>
      <c r="HO91" s="189"/>
      <c r="HP91" s="189"/>
      <c r="HQ91" s="189"/>
      <c r="HR91" s="189"/>
      <c r="HS91" s="189"/>
      <c r="HT91" s="189"/>
      <c r="HU91" s="189"/>
      <c r="HV91" s="189"/>
      <c r="HW91" s="189"/>
      <c r="HX91" s="189"/>
      <c r="HY91" s="189"/>
      <c r="HZ91" s="189"/>
      <c r="IA91" s="189"/>
      <c r="IB91" s="189"/>
      <c r="IC91" s="189"/>
      <c r="ID91" s="189"/>
      <c r="IE91" s="189"/>
      <c r="IF91" s="189"/>
      <c r="IG91" s="189"/>
      <c r="IH91" s="189"/>
      <c r="II91" s="189"/>
      <c r="IJ91" s="189"/>
      <c r="IK91" s="189"/>
      <c r="IL91" s="189"/>
      <c r="IM91" s="189"/>
      <c r="IN91" s="189"/>
      <c r="IO91" s="189"/>
      <c r="IP91" s="189"/>
      <c r="IQ91" s="189"/>
      <c r="IR91" s="189"/>
      <c r="IS91" s="189"/>
      <c r="IT91" s="189"/>
      <c r="IU91" s="189"/>
      <c r="IV91" s="189"/>
    </row>
    <row r="92" ht="12.75" customHeight="1">
      <c r="A92" s="189" t="s">
        <v>914</v>
      </c>
      <c r="Z92" s="189"/>
      <c r="AA92" s="189"/>
      <c r="AB92" s="189"/>
      <c r="AC92" s="189"/>
      <c r="AD92" s="189"/>
      <c r="AE92" s="189"/>
      <c r="AF92" s="189"/>
      <c r="AG92" s="189">
        <f>COUNTIF(AG88:AG91,"Yes")</f>
        <v>1</v>
      </c>
      <c r="AH92" s="189"/>
      <c r="AI92" s="189" t="str">
        <f>W46</f>
        <v>Yes</v>
      </c>
      <c r="AJ92" s="189"/>
      <c r="AK92" s="189"/>
      <c r="AL92" s="189"/>
      <c r="AM92" s="189"/>
      <c r="AN92" s="189"/>
      <c r="AO92" s="189"/>
      <c r="AP92" s="189"/>
      <c r="AQ92" s="189"/>
      <c r="AR92" s="189"/>
      <c r="AS92" s="189"/>
      <c r="AT92" s="189"/>
      <c r="AU92" s="189"/>
      <c r="AV92" s="189"/>
      <c r="AW92" s="189"/>
      <c r="AX92" s="189"/>
      <c r="AY92" s="189"/>
      <c r="AZ92" s="189"/>
      <c r="BA92" s="189"/>
      <c r="BB92" s="189"/>
      <c r="BC92" s="189"/>
      <c r="BD92" s="189"/>
      <c r="BE92" s="189"/>
      <c r="BF92" s="189"/>
      <c r="BG92" s="189"/>
      <c r="BH92" s="189"/>
      <c r="BI92" s="189"/>
      <c r="BJ92" s="189"/>
      <c r="BK92" s="189"/>
      <c r="BL92" s="189"/>
      <c r="BM92" s="189"/>
      <c r="BN92" s="189"/>
      <c r="BO92" s="189"/>
      <c r="BP92" s="189"/>
      <c r="BQ92" s="189"/>
      <c r="BR92" s="189"/>
      <c r="BS92" s="189"/>
      <c r="BT92" s="189"/>
      <c r="BU92" s="189"/>
      <c r="BV92" s="189"/>
      <c r="BW92" s="189"/>
      <c r="BX92" s="189"/>
      <c r="BY92" s="189"/>
      <c r="BZ92" s="189"/>
      <c r="CA92" s="189"/>
      <c r="CB92" s="189"/>
      <c r="CC92" s="189"/>
      <c r="CD92" s="189"/>
      <c r="CE92" s="189"/>
      <c r="CF92" s="189"/>
      <c r="CG92" s="204"/>
      <c r="CH92" s="204"/>
      <c r="CI92" s="204"/>
      <c r="CJ92" s="204"/>
      <c r="CK92" s="204"/>
      <c r="CL92" s="204"/>
      <c r="CM92" s="204"/>
      <c r="CN92" s="204"/>
      <c r="CO92" s="204"/>
      <c r="CP92" s="204"/>
      <c r="CQ92" s="204"/>
      <c r="CR92" s="189"/>
      <c r="CS92" s="189"/>
      <c r="CT92" s="189"/>
      <c r="CU92" s="189"/>
      <c r="CV92" s="189"/>
      <c r="CW92" s="189"/>
      <c r="CX92" s="189"/>
      <c r="CY92" s="189"/>
      <c r="CZ92" s="189"/>
      <c r="DA92" s="189"/>
      <c r="DB92" s="189"/>
      <c r="DC92" s="189"/>
      <c r="DD92" s="189"/>
      <c r="DE92" s="189"/>
      <c r="DF92" s="189"/>
      <c r="DG92" s="189"/>
      <c r="DH92" s="189"/>
      <c r="DI92" s="189"/>
      <c r="DJ92" s="189"/>
      <c r="DK92" s="189"/>
      <c r="DL92" s="189"/>
      <c r="DM92" s="189"/>
      <c r="DN92" s="189"/>
      <c r="DO92" s="189"/>
      <c r="DP92" s="189"/>
      <c r="DQ92" s="189"/>
      <c r="DR92" s="189"/>
      <c r="DS92" s="189"/>
      <c r="DT92" s="189"/>
      <c r="DU92" s="189"/>
      <c r="DV92" s="189"/>
      <c r="DW92" s="189"/>
      <c r="DX92" s="189"/>
      <c r="DY92" s="189"/>
      <c r="DZ92" s="189"/>
      <c r="EA92" s="189"/>
      <c r="EB92" s="189"/>
      <c r="EC92" s="189"/>
      <c r="ED92" s="189"/>
      <c r="EE92" s="189"/>
      <c r="EF92" s="189"/>
      <c r="EG92" s="189"/>
      <c r="EH92" s="189"/>
      <c r="EI92" s="189"/>
      <c r="EJ92" s="189"/>
      <c r="EK92" s="189"/>
      <c r="EL92" s="189"/>
      <c r="EM92" s="189"/>
      <c r="EN92" s="189"/>
      <c r="EO92" s="189"/>
      <c r="EP92" s="189"/>
      <c r="EQ92" s="189"/>
      <c r="ER92" s="189"/>
      <c r="ES92" s="189"/>
      <c r="ET92" s="189"/>
      <c r="EU92" s="189"/>
      <c r="EV92" s="189"/>
      <c r="EW92" s="189"/>
      <c r="EX92" s="189"/>
      <c r="EY92" s="189"/>
      <c r="EZ92" s="189"/>
      <c r="FA92" s="189"/>
      <c r="FB92" s="189"/>
      <c r="FC92" s="189"/>
      <c r="FD92" s="189"/>
      <c r="FE92" s="189"/>
      <c r="FF92" s="189"/>
      <c r="FG92" s="189"/>
      <c r="FH92" s="189"/>
      <c r="FI92" s="189"/>
      <c r="FJ92" s="189"/>
      <c r="FK92" s="189"/>
      <c r="FL92" s="189"/>
      <c r="FM92" s="189"/>
      <c r="FN92" s="189"/>
      <c r="FO92" s="189"/>
      <c r="FP92" s="189"/>
      <c r="FQ92" s="189"/>
      <c r="FR92" s="189"/>
      <c r="FS92" s="189"/>
      <c r="FT92" s="189"/>
      <c r="FU92" s="189"/>
      <c r="FV92" s="189"/>
      <c r="FW92" s="189"/>
      <c r="FX92" s="189"/>
      <c r="FY92" s="189"/>
      <c r="FZ92" s="189"/>
      <c r="GA92" s="189"/>
      <c r="GB92" s="189"/>
      <c r="GC92" s="189"/>
      <c r="GD92" s="189"/>
      <c r="GE92" s="189"/>
      <c r="GF92" s="189"/>
      <c r="GG92" s="189"/>
      <c r="GH92" s="189"/>
      <c r="GI92" s="189"/>
      <c r="GJ92" s="189"/>
      <c r="GK92" s="189"/>
      <c r="GL92" s="189"/>
      <c r="GM92" s="189"/>
      <c r="GN92" s="189"/>
      <c r="GO92" s="189"/>
      <c r="GP92" s="189"/>
      <c r="GQ92" s="189"/>
      <c r="GR92" s="189"/>
      <c r="GS92" s="189"/>
      <c r="GT92" s="189"/>
      <c r="GU92" s="189"/>
      <c r="GV92" s="189"/>
      <c r="GW92" s="189"/>
      <c r="GX92" s="189"/>
      <c r="GY92" s="189"/>
      <c r="GZ92" s="189"/>
      <c r="HA92" s="189"/>
      <c r="HB92" s="189"/>
      <c r="HC92" s="189"/>
      <c r="HD92" s="189"/>
      <c r="HE92" s="189"/>
      <c r="HF92" s="189"/>
      <c r="HG92" s="189"/>
      <c r="HH92" s="189"/>
      <c r="HI92" s="189"/>
      <c r="HJ92" s="189"/>
      <c r="HK92" s="189"/>
      <c r="HL92" s="189"/>
      <c r="HM92" s="189"/>
      <c r="HN92" s="189"/>
      <c r="HO92" s="189"/>
      <c r="HP92" s="189"/>
      <c r="HQ92" s="189"/>
      <c r="HR92" s="189"/>
      <c r="HS92" s="189"/>
      <c r="HT92" s="189"/>
      <c r="HU92" s="189"/>
      <c r="HV92" s="189"/>
      <c r="HW92" s="189"/>
      <c r="HX92" s="189"/>
      <c r="HY92" s="189"/>
      <c r="HZ92" s="189"/>
      <c r="IA92" s="189"/>
      <c r="IB92" s="189"/>
      <c r="IC92" s="189"/>
      <c r="ID92" s="189"/>
      <c r="IE92" s="189"/>
      <c r="IF92" s="189"/>
      <c r="IG92" s="189"/>
      <c r="IH92" s="189"/>
      <c r="II92" s="189"/>
      <c r="IJ92" s="189"/>
      <c r="IK92" s="189"/>
      <c r="IL92" s="189"/>
      <c r="IM92" s="189"/>
      <c r="IN92" s="189"/>
      <c r="IO92" s="189"/>
      <c r="IP92" s="189"/>
      <c r="IQ92" s="189"/>
      <c r="IR92" s="189"/>
      <c r="IS92" s="189"/>
      <c r="IT92" s="189"/>
      <c r="IU92" s="189"/>
      <c r="IV92" s="189"/>
    </row>
    <row r="93" ht="12.75" customHeight="1">
      <c r="A93" s="189"/>
      <c r="B93" s="189" t="s">
        <v>589</v>
      </c>
      <c r="D93" s="287">
        <f>BP18</f>
        <v>66</v>
      </c>
      <c r="E93" s="25"/>
      <c r="F93" s="25"/>
      <c r="G93" s="224" t="s">
        <v>1050</v>
      </c>
      <c r="J93" s="287">
        <f>BQ18</f>
        <v>45</v>
      </c>
      <c r="K93" s="25"/>
      <c r="L93" s="25"/>
      <c r="M93" s="189"/>
      <c r="N93" s="224" t="s">
        <v>1051</v>
      </c>
      <c r="Q93" s="287">
        <f>BR18</f>
        <v>28</v>
      </c>
      <c r="R93" s="25"/>
      <c r="S93" s="25"/>
      <c r="T93" s="189"/>
      <c r="U93" s="189" t="s">
        <v>1052</v>
      </c>
      <c r="W93" s="287">
        <f>BS18</f>
        <v>6</v>
      </c>
      <c r="X93" s="25"/>
      <c r="Y93" s="25"/>
      <c r="Z93" s="222"/>
      <c r="AA93" s="189"/>
      <c r="AB93" s="222"/>
      <c r="AC93" s="222"/>
      <c r="AD93" s="222"/>
      <c r="AE93" s="189"/>
      <c r="AF93" s="189"/>
      <c r="AG93" s="189"/>
      <c r="AH93" s="189"/>
      <c r="AI93" s="189" t="str">
        <f>F47</f>
        <v>No</v>
      </c>
      <c r="AJ93" s="189"/>
      <c r="AK93" s="189"/>
      <c r="AL93" s="189"/>
      <c r="AM93" s="189"/>
      <c r="AN93" s="189"/>
      <c r="AO93" s="189"/>
      <c r="AP93" s="189"/>
      <c r="AQ93" s="189"/>
      <c r="AR93" s="189"/>
      <c r="AS93" s="189"/>
      <c r="AT93" s="189"/>
      <c r="AU93" s="189"/>
      <c r="AV93" s="189"/>
      <c r="AW93" s="189"/>
      <c r="AX93" s="189"/>
      <c r="AY93" s="189"/>
      <c r="AZ93" s="189"/>
      <c r="BA93" s="189"/>
      <c r="BB93" s="189"/>
      <c r="BC93" s="189"/>
      <c r="BD93" s="189"/>
      <c r="BE93" s="189"/>
      <c r="BF93" s="189"/>
      <c r="BG93" s="189"/>
      <c r="BH93" s="189"/>
      <c r="BI93" s="189"/>
      <c r="BJ93" s="189"/>
      <c r="BK93" s="189"/>
      <c r="BL93" s="189"/>
      <c r="BM93" s="189"/>
      <c r="BN93" s="189"/>
      <c r="BO93" s="189"/>
      <c r="BP93" s="189"/>
      <c r="BQ93" s="189"/>
      <c r="BR93" s="189"/>
      <c r="BS93" s="189"/>
      <c r="BT93" s="189"/>
      <c r="BU93" s="189"/>
      <c r="BV93" s="189"/>
      <c r="BW93" s="189"/>
      <c r="BX93" s="189"/>
      <c r="BY93" s="189"/>
      <c r="BZ93" s="189"/>
      <c r="CA93" s="189"/>
      <c r="CB93" s="189"/>
      <c r="CC93" s="189"/>
      <c r="CD93" s="189"/>
      <c r="CE93" s="189"/>
      <c r="CF93" s="189"/>
      <c r="CG93" s="204"/>
      <c r="CH93" s="204"/>
      <c r="CI93" s="204"/>
      <c r="CJ93" s="204"/>
      <c r="CK93" s="204"/>
      <c r="CL93" s="204"/>
      <c r="CM93" s="204"/>
      <c r="CN93" s="204"/>
      <c r="CO93" s="204"/>
      <c r="CP93" s="204"/>
      <c r="CQ93" s="204"/>
      <c r="CR93" s="189"/>
      <c r="CS93" s="189"/>
      <c r="CT93" s="189"/>
      <c r="CU93" s="189"/>
      <c r="CV93" s="189"/>
      <c r="CW93" s="189"/>
      <c r="CX93" s="189"/>
      <c r="CY93" s="189"/>
      <c r="CZ93" s="189"/>
      <c r="DA93" s="189"/>
      <c r="DB93" s="189"/>
      <c r="DC93" s="189"/>
      <c r="DD93" s="189"/>
      <c r="DE93" s="189"/>
      <c r="DF93" s="189"/>
      <c r="DG93" s="189"/>
      <c r="DH93" s="189"/>
      <c r="DI93" s="189"/>
      <c r="DJ93" s="189"/>
      <c r="DK93" s="189"/>
      <c r="DL93" s="189"/>
      <c r="DM93" s="189"/>
      <c r="DN93" s="189"/>
      <c r="DO93" s="189"/>
      <c r="DP93" s="189"/>
      <c r="DQ93" s="189"/>
      <c r="DR93" s="189"/>
      <c r="DS93" s="189"/>
      <c r="DT93" s="189"/>
      <c r="DU93" s="189"/>
      <c r="DV93" s="189"/>
      <c r="DW93" s="189"/>
      <c r="DX93" s="189"/>
      <c r="DY93" s="189"/>
      <c r="DZ93" s="189"/>
      <c r="EA93" s="189"/>
      <c r="EB93" s="189"/>
      <c r="EC93" s="189"/>
      <c r="ED93" s="189"/>
      <c r="EE93" s="189"/>
      <c r="EF93" s="189"/>
      <c r="EG93" s="189"/>
      <c r="EH93" s="189"/>
      <c r="EI93" s="189"/>
      <c r="EJ93" s="189"/>
      <c r="EK93" s="189"/>
      <c r="EL93" s="189"/>
      <c r="EM93" s="189"/>
      <c r="EN93" s="189"/>
      <c r="EO93" s="189"/>
      <c r="EP93" s="189"/>
      <c r="EQ93" s="189"/>
      <c r="ER93" s="189"/>
      <c r="ES93" s="189"/>
      <c r="ET93" s="189"/>
      <c r="EU93" s="189"/>
      <c r="EV93" s="189"/>
      <c r="EW93" s="189"/>
      <c r="EX93" s="189"/>
      <c r="EY93" s="189"/>
      <c r="EZ93" s="189"/>
      <c r="FA93" s="189"/>
      <c r="FB93" s="189"/>
      <c r="FC93" s="189"/>
      <c r="FD93" s="189"/>
      <c r="FE93" s="189"/>
      <c r="FF93" s="189"/>
      <c r="FG93" s="189"/>
      <c r="FH93" s="189"/>
      <c r="FI93" s="189"/>
      <c r="FJ93" s="189"/>
      <c r="FK93" s="189"/>
      <c r="FL93" s="189"/>
      <c r="FM93" s="189"/>
      <c r="FN93" s="189"/>
      <c r="FO93" s="189"/>
      <c r="FP93" s="189"/>
      <c r="FQ93" s="189"/>
      <c r="FR93" s="189"/>
      <c r="FS93" s="189"/>
      <c r="FT93" s="189"/>
      <c r="FU93" s="189"/>
      <c r="FV93" s="189"/>
      <c r="FW93" s="189"/>
      <c r="FX93" s="189"/>
      <c r="FY93" s="189"/>
      <c r="FZ93" s="189"/>
      <c r="GA93" s="189"/>
      <c r="GB93" s="189"/>
      <c r="GC93" s="189"/>
      <c r="GD93" s="189"/>
      <c r="GE93" s="189"/>
      <c r="GF93" s="189"/>
      <c r="GG93" s="189"/>
      <c r="GH93" s="189"/>
      <c r="GI93" s="189"/>
      <c r="GJ93" s="189"/>
      <c r="GK93" s="189"/>
      <c r="GL93" s="189"/>
      <c r="GM93" s="189"/>
      <c r="GN93" s="189"/>
      <c r="GO93" s="189"/>
      <c r="GP93" s="189"/>
      <c r="GQ93" s="189"/>
      <c r="GR93" s="189"/>
      <c r="GS93" s="189"/>
      <c r="GT93" s="189"/>
      <c r="GU93" s="189"/>
      <c r="GV93" s="189"/>
      <c r="GW93" s="189"/>
      <c r="GX93" s="189"/>
      <c r="GY93" s="189"/>
      <c r="GZ93" s="189"/>
      <c r="HA93" s="189"/>
      <c r="HB93" s="189"/>
      <c r="HC93" s="189"/>
      <c r="HD93" s="189"/>
      <c r="HE93" s="189"/>
      <c r="HF93" s="189"/>
      <c r="HG93" s="189"/>
      <c r="HH93" s="189"/>
      <c r="HI93" s="189"/>
      <c r="HJ93" s="189"/>
      <c r="HK93" s="189"/>
      <c r="HL93" s="189"/>
      <c r="HM93" s="189"/>
      <c r="HN93" s="189"/>
      <c r="HO93" s="189"/>
      <c r="HP93" s="189"/>
      <c r="HQ93" s="189"/>
      <c r="HR93" s="189"/>
      <c r="HS93" s="189"/>
      <c r="HT93" s="189"/>
      <c r="HU93" s="189"/>
      <c r="HV93" s="189"/>
      <c r="HW93" s="189"/>
      <c r="HX93" s="189"/>
      <c r="HY93" s="189"/>
      <c r="HZ93" s="189"/>
      <c r="IA93" s="189"/>
      <c r="IB93" s="189"/>
      <c r="IC93" s="189"/>
      <c r="ID93" s="189"/>
      <c r="IE93" s="189"/>
      <c r="IF93" s="189"/>
      <c r="IG93" s="189"/>
      <c r="IH93" s="189"/>
      <c r="II93" s="189"/>
      <c r="IJ93" s="189"/>
      <c r="IK93" s="189"/>
      <c r="IL93" s="189"/>
      <c r="IM93" s="189"/>
      <c r="IN93" s="189"/>
      <c r="IO93" s="189"/>
      <c r="IP93" s="189"/>
      <c r="IQ93" s="189"/>
      <c r="IR93" s="189"/>
      <c r="IS93" s="189"/>
      <c r="IT93" s="189"/>
      <c r="IU93" s="189"/>
      <c r="IV93" s="189"/>
    </row>
    <row r="94" ht="12.75" customHeight="1">
      <c r="A94" s="189"/>
      <c r="B94" s="189"/>
      <c r="C94" s="11"/>
      <c r="D94" s="224" t="s">
        <v>1055</v>
      </c>
      <c r="J94" s="287">
        <f>BT18</f>
        <v>0</v>
      </c>
      <c r="K94" s="25"/>
      <c r="L94" s="25"/>
      <c r="M94" s="189"/>
      <c r="N94" s="224" t="s">
        <v>1057</v>
      </c>
      <c r="W94" s="287">
        <f>BV18</f>
        <v>0</v>
      </c>
      <c r="X94" s="25"/>
      <c r="Y94" s="25"/>
      <c r="Z94" s="222"/>
      <c r="AA94" s="189"/>
      <c r="AB94" s="222"/>
      <c r="AC94" s="222"/>
      <c r="AD94" s="222"/>
      <c r="AE94" s="189"/>
      <c r="AF94" s="189"/>
      <c r="AG94" s="189"/>
      <c r="AH94" s="189"/>
      <c r="AI94" s="189">
        <f>COUNTIF(AI87:AI93,"Yes")</f>
        <v>5</v>
      </c>
      <c r="AJ94" s="189"/>
      <c r="AK94" s="189"/>
      <c r="AL94" s="189"/>
      <c r="AM94" s="189"/>
      <c r="AN94" s="189"/>
      <c r="AO94" s="189"/>
      <c r="AP94" s="189"/>
      <c r="AQ94" s="189"/>
      <c r="AR94" s="189"/>
      <c r="AS94" s="189"/>
      <c r="AT94" s="189"/>
      <c r="AU94" s="189"/>
      <c r="AV94" s="189"/>
      <c r="AW94" s="189"/>
      <c r="AX94" s="189"/>
      <c r="AY94" s="189"/>
      <c r="AZ94" s="189"/>
      <c r="BA94" s="189"/>
      <c r="BB94" s="189"/>
      <c r="BC94" s="189"/>
      <c r="BD94" s="189"/>
      <c r="BE94" s="189"/>
      <c r="BF94" s="189"/>
      <c r="BG94" s="189"/>
      <c r="BH94" s="189"/>
      <c r="BI94" s="189"/>
      <c r="BJ94" s="189"/>
      <c r="BK94" s="189"/>
      <c r="BL94" s="189"/>
      <c r="BM94" s="189"/>
      <c r="BN94" s="189"/>
      <c r="BO94" s="189"/>
      <c r="BP94" s="189"/>
      <c r="BQ94" s="189"/>
      <c r="BR94" s="189"/>
      <c r="BS94" s="189"/>
      <c r="BT94" s="189"/>
      <c r="BU94" s="189"/>
      <c r="BV94" s="189"/>
      <c r="BW94" s="189"/>
      <c r="BX94" s="189"/>
      <c r="BY94" s="189"/>
      <c r="BZ94" s="189"/>
      <c r="CA94" s="189"/>
      <c r="CB94" s="189"/>
      <c r="CC94" s="189"/>
      <c r="CD94" s="189"/>
      <c r="CE94" s="189"/>
      <c r="CF94" s="189"/>
      <c r="CG94" s="204"/>
      <c r="CH94" s="204"/>
      <c r="CI94" s="204"/>
      <c r="CJ94" s="204"/>
      <c r="CK94" s="204"/>
      <c r="CL94" s="204"/>
      <c r="CM94" s="204"/>
      <c r="CN94" s="204"/>
      <c r="CO94" s="204"/>
      <c r="CP94" s="204"/>
      <c r="CQ94" s="204"/>
      <c r="CR94" s="189"/>
      <c r="CS94" s="189"/>
      <c r="CT94" s="189"/>
      <c r="CU94" s="189"/>
      <c r="CV94" s="189"/>
      <c r="CW94" s="189"/>
      <c r="CX94" s="189"/>
      <c r="CY94" s="189"/>
      <c r="CZ94" s="189"/>
      <c r="DA94" s="189"/>
      <c r="DB94" s="189"/>
      <c r="DC94" s="189"/>
      <c r="DD94" s="189"/>
      <c r="DE94" s="189"/>
      <c r="DF94" s="189"/>
      <c r="DG94" s="189"/>
      <c r="DH94" s="189"/>
      <c r="DI94" s="189"/>
      <c r="DJ94" s="189"/>
      <c r="DK94" s="189"/>
      <c r="DL94" s="189"/>
      <c r="DM94" s="189"/>
      <c r="DN94" s="189"/>
      <c r="DO94" s="189"/>
      <c r="DP94" s="189"/>
      <c r="DQ94" s="189"/>
      <c r="DR94" s="189"/>
      <c r="DS94" s="189"/>
      <c r="DT94" s="189"/>
      <c r="DU94" s="189"/>
      <c r="DV94" s="189"/>
      <c r="DW94" s="189"/>
      <c r="DX94" s="189"/>
      <c r="DY94" s="189"/>
      <c r="DZ94" s="189"/>
      <c r="EA94" s="189"/>
      <c r="EB94" s="189"/>
      <c r="EC94" s="189"/>
      <c r="ED94" s="189"/>
      <c r="EE94" s="189"/>
      <c r="EF94" s="189"/>
      <c r="EG94" s="189"/>
      <c r="EH94" s="189"/>
      <c r="EI94" s="189"/>
      <c r="EJ94" s="189"/>
      <c r="EK94" s="189"/>
      <c r="EL94" s="189"/>
      <c r="EM94" s="189"/>
      <c r="EN94" s="189"/>
      <c r="EO94" s="189"/>
      <c r="EP94" s="189"/>
      <c r="EQ94" s="189"/>
      <c r="ER94" s="189"/>
      <c r="ES94" s="189"/>
      <c r="ET94" s="189"/>
      <c r="EU94" s="189"/>
      <c r="EV94" s="189"/>
      <c r="EW94" s="189"/>
      <c r="EX94" s="189"/>
      <c r="EY94" s="189"/>
      <c r="EZ94" s="189"/>
      <c r="FA94" s="189"/>
      <c r="FB94" s="189"/>
      <c r="FC94" s="189"/>
      <c r="FD94" s="189"/>
      <c r="FE94" s="189"/>
      <c r="FF94" s="189"/>
      <c r="FG94" s="189"/>
      <c r="FH94" s="189"/>
      <c r="FI94" s="189"/>
      <c r="FJ94" s="189"/>
      <c r="FK94" s="189"/>
      <c r="FL94" s="189"/>
      <c r="FM94" s="189"/>
      <c r="FN94" s="189"/>
      <c r="FO94" s="189"/>
      <c r="FP94" s="189"/>
      <c r="FQ94" s="189"/>
      <c r="FR94" s="189"/>
      <c r="FS94" s="189"/>
      <c r="FT94" s="189"/>
      <c r="FU94" s="189"/>
      <c r="FV94" s="189"/>
      <c r="FW94" s="189"/>
      <c r="FX94" s="189"/>
      <c r="FY94" s="189"/>
      <c r="FZ94" s="189"/>
      <c r="GA94" s="189"/>
      <c r="GB94" s="189"/>
      <c r="GC94" s="189"/>
      <c r="GD94" s="189"/>
      <c r="GE94" s="189"/>
      <c r="GF94" s="189"/>
      <c r="GG94" s="189"/>
      <c r="GH94" s="189"/>
      <c r="GI94" s="189"/>
      <c r="GJ94" s="189"/>
      <c r="GK94" s="189"/>
      <c r="GL94" s="189"/>
      <c r="GM94" s="189"/>
      <c r="GN94" s="189"/>
      <c r="GO94" s="189"/>
      <c r="GP94" s="189"/>
      <c r="GQ94" s="189"/>
      <c r="GR94" s="189"/>
      <c r="GS94" s="189"/>
      <c r="GT94" s="189"/>
      <c r="GU94" s="189"/>
      <c r="GV94" s="189"/>
      <c r="GW94" s="189"/>
      <c r="GX94" s="189"/>
      <c r="GY94" s="189"/>
      <c r="GZ94" s="189"/>
      <c r="HA94" s="189"/>
      <c r="HB94" s="189"/>
      <c r="HC94" s="189"/>
      <c r="HD94" s="189"/>
      <c r="HE94" s="189"/>
      <c r="HF94" s="189"/>
      <c r="HG94" s="189"/>
      <c r="HH94" s="189"/>
      <c r="HI94" s="189"/>
      <c r="HJ94" s="189"/>
      <c r="HK94" s="189"/>
      <c r="HL94" s="189"/>
      <c r="HM94" s="189"/>
      <c r="HN94" s="189"/>
      <c r="HO94" s="189"/>
      <c r="HP94" s="189"/>
      <c r="HQ94" s="189"/>
      <c r="HR94" s="189"/>
      <c r="HS94" s="189"/>
      <c r="HT94" s="189"/>
      <c r="HU94" s="189"/>
      <c r="HV94" s="189"/>
      <c r="HW94" s="189"/>
      <c r="HX94" s="189"/>
      <c r="HY94" s="189"/>
      <c r="HZ94" s="189"/>
      <c r="IA94" s="189"/>
      <c r="IB94" s="189"/>
      <c r="IC94" s="189"/>
      <c r="ID94" s="189"/>
      <c r="IE94" s="189"/>
      <c r="IF94" s="189"/>
      <c r="IG94" s="189"/>
      <c r="IH94" s="189"/>
      <c r="II94" s="189"/>
      <c r="IJ94" s="189"/>
      <c r="IK94" s="189"/>
      <c r="IL94" s="189"/>
      <c r="IM94" s="189"/>
      <c r="IN94" s="189"/>
      <c r="IO94" s="189"/>
      <c r="IP94" s="189"/>
      <c r="IQ94" s="189"/>
      <c r="IR94" s="189"/>
      <c r="IS94" s="189"/>
      <c r="IT94" s="189"/>
      <c r="IU94" s="189"/>
      <c r="IV94" s="189"/>
    </row>
    <row r="95" ht="12.75" customHeight="1">
      <c r="A95" s="189"/>
      <c r="B95" s="224"/>
      <c r="C95" s="11"/>
      <c r="D95" s="224" t="s">
        <v>1061</v>
      </c>
      <c r="J95" s="287">
        <f>BU18</f>
        <v>1</v>
      </c>
      <c r="K95" s="25"/>
      <c r="L95" s="25"/>
      <c r="M95" s="189"/>
      <c r="N95" s="420"/>
      <c r="O95" s="420"/>
      <c r="P95" s="224" t="s">
        <v>1062</v>
      </c>
      <c r="W95" s="287">
        <f>BW18</f>
        <v>35</v>
      </c>
      <c r="X95" s="25"/>
      <c r="Y95" s="25"/>
      <c r="Z95" s="222"/>
      <c r="AA95" s="189"/>
      <c r="AB95" s="222"/>
      <c r="AC95" s="222"/>
      <c r="AD95" s="222"/>
      <c r="AE95" s="189"/>
      <c r="AF95" s="189"/>
      <c r="AG95" s="189"/>
      <c r="AH95" s="189"/>
      <c r="AI95" s="189"/>
      <c r="AJ95" s="189"/>
      <c r="AK95" s="189"/>
      <c r="AL95" s="189"/>
      <c r="AM95" s="189"/>
      <c r="AN95" s="189"/>
      <c r="AO95" s="189"/>
      <c r="AP95" s="189"/>
      <c r="AQ95" s="189"/>
      <c r="AR95" s="189"/>
      <c r="AS95" s="189"/>
      <c r="AT95" s="189"/>
      <c r="AU95" s="189"/>
      <c r="AV95" s="189"/>
      <c r="AW95" s="189"/>
      <c r="AX95" s="189"/>
      <c r="AY95" s="189"/>
      <c r="AZ95" s="189"/>
      <c r="BA95" s="189"/>
      <c r="BB95" s="189"/>
      <c r="BC95" s="189"/>
      <c r="BD95" s="189"/>
      <c r="BE95" s="189"/>
      <c r="BF95" s="189"/>
      <c r="BG95" s="189"/>
      <c r="BH95" s="189"/>
      <c r="BI95" s="189"/>
      <c r="BJ95" s="189"/>
      <c r="BK95" s="189"/>
      <c r="BL95" s="189"/>
      <c r="BM95" s="189"/>
      <c r="BN95" s="189"/>
      <c r="BO95" s="189"/>
      <c r="BP95" s="189"/>
      <c r="BQ95" s="189"/>
      <c r="BR95" s="189"/>
      <c r="BS95" s="189"/>
      <c r="BT95" s="189"/>
      <c r="BU95" s="189"/>
      <c r="BV95" s="189"/>
      <c r="BW95" s="189"/>
      <c r="BX95" s="189"/>
      <c r="BY95" s="189"/>
      <c r="BZ95" s="189"/>
      <c r="CA95" s="189"/>
      <c r="CB95" s="189"/>
      <c r="CC95" s="189"/>
      <c r="CD95" s="189"/>
      <c r="CE95" s="189"/>
      <c r="CF95" s="189"/>
      <c r="CG95" s="204"/>
      <c r="CH95" s="204"/>
      <c r="CI95" s="204"/>
      <c r="CJ95" s="204"/>
      <c r="CK95" s="204"/>
      <c r="CL95" s="204"/>
      <c r="CM95" s="204"/>
      <c r="CN95" s="204"/>
      <c r="CO95" s="204"/>
      <c r="CP95" s="204"/>
      <c r="CQ95" s="204"/>
      <c r="CR95" s="189"/>
      <c r="CS95" s="189"/>
      <c r="CT95" s="189"/>
      <c r="CU95" s="189"/>
      <c r="CV95" s="189"/>
      <c r="CW95" s="189"/>
      <c r="CX95" s="189"/>
      <c r="CY95" s="189"/>
      <c r="CZ95" s="189"/>
      <c r="DA95" s="189"/>
      <c r="DB95" s="189"/>
      <c r="DC95" s="189"/>
      <c r="DD95" s="189"/>
      <c r="DE95" s="189"/>
      <c r="DF95" s="189"/>
      <c r="DG95" s="189"/>
      <c r="DH95" s="189"/>
      <c r="DI95" s="189"/>
      <c r="DJ95" s="189"/>
      <c r="DK95" s="189"/>
      <c r="DL95" s="189"/>
      <c r="DM95" s="189"/>
      <c r="DN95" s="189"/>
      <c r="DO95" s="189"/>
      <c r="DP95" s="189"/>
      <c r="DQ95" s="189"/>
      <c r="DR95" s="189"/>
      <c r="DS95" s="189"/>
      <c r="DT95" s="189"/>
      <c r="DU95" s="189"/>
      <c r="DV95" s="189"/>
      <c r="DW95" s="189"/>
      <c r="DX95" s="189"/>
      <c r="DY95" s="189"/>
      <c r="DZ95" s="189"/>
      <c r="EA95" s="189"/>
      <c r="EB95" s="189"/>
      <c r="EC95" s="189"/>
      <c r="ED95" s="189"/>
      <c r="EE95" s="189"/>
      <c r="EF95" s="189"/>
      <c r="EG95" s="189"/>
      <c r="EH95" s="189"/>
      <c r="EI95" s="189"/>
      <c r="EJ95" s="189"/>
      <c r="EK95" s="189"/>
      <c r="EL95" s="189"/>
      <c r="EM95" s="189"/>
      <c r="EN95" s="189"/>
      <c r="EO95" s="189"/>
      <c r="EP95" s="189"/>
      <c r="EQ95" s="189"/>
      <c r="ER95" s="189"/>
      <c r="ES95" s="189"/>
      <c r="ET95" s="189"/>
      <c r="EU95" s="189"/>
      <c r="EV95" s="189"/>
      <c r="EW95" s="189"/>
      <c r="EX95" s="189"/>
      <c r="EY95" s="189"/>
      <c r="EZ95" s="189"/>
      <c r="FA95" s="189"/>
      <c r="FB95" s="189"/>
      <c r="FC95" s="189"/>
      <c r="FD95" s="189"/>
      <c r="FE95" s="189"/>
      <c r="FF95" s="189"/>
      <c r="FG95" s="189"/>
      <c r="FH95" s="189"/>
      <c r="FI95" s="189"/>
      <c r="FJ95" s="189"/>
      <c r="FK95" s="189"/>
      <c r="FL95" s="189"/>
      <c r="FM95" s="189"/>
      <c r="FN95" s="189"/>
      <c r="FO95" s="189"/>
      <c r="FP95" s="189"/>
      <c r="FQ95" s="189"/>
      <c r="FR95" s="189"/>
      <c r="FS95" s="189"/>
      <c r="FT95" s="189"/>
      <c r="FU95" s="189"/>
      <c r="FV95" s="189"/>
      <c r="FW95" s="189"/>
      <c r="FX95" s="189"/>
      <c r="FY95" s="189"/>
      <c r="FZ95" s="189"/>
      <c r="GA95" s="189"/>
      <c r="GB95" s="189"/>
      <c r="GC95" s="189"/>
      <c r="GD95" s="189"/>
      <c r="GE95" s="189"/>
      <c r="GF95" s="189"/>
      <c r="GG95" s="189"/>
      <c r="GH95" s="189"/>
      <c r="GI95" s="189"/>
      <c r="GJ95" s="189"/>
      <c r="GK95" s="189"/>
      <c r="GL95" s="189"/>
      <c r="GM95" s="189"/>
      <c r="GN95" s="189"/>
      <c r="GO95" s="189"/>
      <c r="GP95" s="189"/>
      <c r="GQ95" s="189"/>
      <c r="GR95" s="189"/>
      <c r="GS95" s="189"/>
      <c r="GT95" s="189"/>
      <c r="GU95" s="189"/>
      <c r="GV95" s="189"/>
      <c r="GW95" s="189"/>
      <c r="GX95" s="189"/>
      <c r="GY95" s="189"/>
      <c r="GZ95" s="189"/>
      <c r="HA95" s="189"/>
      <c r="HB95" s="189"/>
      <c r="HC95" s="189"/>
      <c r="HD95" s="189"/>
      <c r="HE95" s="189"/>
      <c r="HF95" s="189"/>
      <c r="HG95" s="189"/>
      <c r="HH95" s="189"/>
      <c r="HI95" s="189"/>
      <c r="HJ95" s="189"/>
      <c r="HK95" s="189"/>
      <c r="HL95" s="189"/>
      <c r="HM95" s="189"/>
      <c r="HN95" s="189"/>
      <c r="HO95" s="189"/>
      <c r="HP95" s="189"/>
      <c r="HQ95" s="189"/>
      <c r="HR95" s="189"/>
      <c r="HS95" s="189"/>
      <c r="HT95" s="189"/>
      <c r="HU95" s="189"/>
      <c r="HV95" s="189"/>
      <c r="HW95" s="189"/>
      <c r="HX95" s="189"/>
      <c r="HY95" s="189"/>
      <c r="HZ95" s="189"/>
      <c r="IA95" s="189"/>
      <c r="IB95" s="189"/>
      <c r="IC95" s="189"/>
      <c r="ID95" s="189"/>
      <c r="IE95" s="189"/>
      <c r="IF95" s="189"/>
      <c r="IG95" s="189"/>
      <c r="IH95" s="189"/>
      <c r="II95" s="189"/>
      <c r="IJ95" s="189"/>
      <c r="IK95" s="189"/>
      <c r="IL95" s="189"/>
      <c r="IM95" s="189"/>
      <c r="IN95" s="189"/>
      <c r="IO95" s="189"/>
      <c r="IP95" s="189"/>
      <c r="IQ95" s="189"/>
      <c r="IR95" s="189"/>
      <c r="IS95" s="189"/>
      <c r="IT95" s="189"/>
      <c r="IU95" s="189"/>
      <c r="IV95" s="189"/>
    </row>
    <row r="96" ht="3.0" customHeight="1">
      <c r="A96" s="189"/>
      <c r="B96" s="11"/>
      <c r="C96" s="11"/>
      <c r="D96" s="11"/>
      <c r="E96" s="11"/>
      <c r="F96" s="11"/>
      <c r="G96" s="11"/>
      <c r="H96" s="11"/>
      <c r="I96" s="11"/>
      <c r="J96" s="222"/>
      <c r="K96" s="222"/>
      <c r="L96" s="222"/>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89"/>
      <c r="AL96" s="189"/>
      <c r="AM96" s="189"/>
      <c r="AN96" s="189"/>
      <c r="AO96" s="189"/>
      <c r="AP96" s="189"/>
      <c r="AQ96" s="189"/>
      <c r="AR96" s="189"/>
      <c r="AS96" s="189"/>
      <c r="AT96" s="189"/>
      <c r="AU96" s="189"/>
      <c r="AV96" s="189"/>
      <c r="AW96" s="189"/>
      <c r="AX96" s="189"/>
      <c r="AY96" s="189"/>
      <c r="AZ96" s="189"/>
      <c r="BA96" s="189"/>
      <c r="BB96" s="189"/>
      <c r="BC96" s="189"/>
      <c r="BD96" s="189"/>
      <c r="BE96" s="189"/>
      <c r="BF96" s="189"/>
      <c r="BG96" s="189"/>
      <c r="BH96" s="189"/>
      <c r="BI96" s="189"/>
      <c r="BJ96" s="189"/>
      <c r="BK96" s="189"/>
      <c r="BL96" s="189"/>
      <c r="BM96" s="189"/>
      <c r="BN96" s="189"/>
      <c r="BO96" s="189"/>
      <c r="BP96" s="189"/>
      <c r="BQ96" s="189"/>
      <c r="BR96" s="189"/>
      <c r="BS96" s="189"/>
      <c r="BT96" s="189"/>
      <c r="BU96" s="189"/>
      <c r="BV96" s="189"/>
      <c r="BW96" s="189"/>
      <c r="BX96" s="189"/>
      <c r="BY96" s="189"/>
      <c r="BZ96" s="189"/>
      <c r="CA96" s="189"/>
      <c r="CB96" s="189"/>
      <c r="CC96" s="189"/>
      <c r="CD96" s="189"/>
      <c r="CE96" s="189"/>
      <c r="CF96" s="189"/>
      <c r="CG96" s="204"/>
      <c r="CH96" s="204"/>
      <c r="CI96" s="204"/>
      <c r="CJ96" s="204"/>
      <c r="CK96" s="204"/>
      <c r="CL96" s="204"/>
      <c r="CM96" s="204"/>
      <c r="CN96" s="204"/>
      <c r="CO96" s="204"/>
      <c r="CP96" s="204"/>
      <c r="CQ96" s="204"/>
      <c r="CR96" s="189"/>
      <c r="CS96" s="189"/>
      <c r="CT96" s="189"/>
      <c r="CU96" s="189"/>
      <c r="CV96" s="189"/>
      <c r="CW96" s="189"/>
      <c r="CX96" s="189"/>
      <c r="CY96" s="189"/>
      <c r="CZ96" s="189"/>
      <c r="DA96" s="189"/>
      <c r="DB96" s="189"/>
      <c r="DC96" s="189"/>
      <c r="DD96" s="189"/>
      <c r="DE96" s="189"/>
      <c r="DF96" s="189"/>
      <c r="DG96" s="189"/>
      <c r="DH96" s="189"/>
      <c r="DI96" s="189"/>
      <c r="DJ96" s="189"/>
      <c r="DK96" s="189"/>
      <c r="DL96" s="189"/>
      <c r="DM96" s="189"/>
      <c r="DN96" s="189"/>
      <c r="DO96" s="189"/>
      <c r="DP96" s="189"/>
      <c r="DQ96" s="189"/>
      <c r="DR96" s="189"/>
      <c r="DS96" s="189"/>
      <c r="DT96" s="189"/>
      <c r="DU96" s="189"/>
      <c r="DV96" s="189"/>
      <c r="DW96" s="189"/>
      <c r="DX96" s="189"/>
      <c r="DY96" s="189"/>
      <c r="DZ96" s="189"/>
      <c r="EA96" s="189"/>
      <c r="EB96" s="189"/>
      <c r="EC96" s="189"/>
      <c r="ED96" s="189"/>
      <c r="EE96" s="189"/>
      <c r="EF96" s="189"/>
      <c r="EG96" s="189"/>
      <c r="EH96" s="189"/>
      <c r="EI96" s="189"/>
      <c r="EJ96" s="189"/>
      <c r="EK96" s="189"/>
      <c r="EL96" s="189"/>
      <c r="EM96" s="189"/>
      <c r="EN96" s="189"/>
      <c r="EO96" s="189"/>
      <c r="EP96" s="189"/>
      <c r="EQ96" s="189"/>
      <c r="ER96" s="189"/>
      <c r="ES96" s="189"/>
      <c r="ET96" s="189"/>
      <c r="EU96" s="189"/>
      <c r="EV96" s="189"/>
      <c r="EW96" s="189"/>
      <c r="EX96" s="189"/>
      <c r="EY96" s="189"/>
      <c r="EZ96" s="189"/>
      <c r="FA96" s="189"/>
      <c r="FB96" s="189"/>
      <c r="FC96" s="189"/>
      <c r="FD96" s="189"/>
      <c r="FE96" s="189"/>
      <c r="FF96" s="189"/>
      <c r="FG96" s="189"/>
      <c r="FH96" s="189"/>
      <c r="FI96" s="189"/>
      <c r="FJ96" s="189"/>
      <c r="FK96" s="189"/>
      <c r="FL96" s="189"/>
      <c r="FM96" s="189"/>
      <c r="FN96" s="189"/>
      <c r="FO96" s="189"/>
      <c r="FP96" s="189"/>
      <c r="FQ96" s="189"/>
      <c r="FR96" s="189"/>
      <c r="FS96" s="189"/>
      <c r="FT96" s="189"/>
      <c r="FU96" s="189"/>
      <c r="FV96" s="189"/>
      <c r="FW96" s="189"/>
      <c r="FX96" s="189"/>
      <c r="FY96" s="189"/>
      <c r="FZ96" s="189"/>
      <c r="GA96" s="189"/>
      <c r="GB96" s="189"/>
      <c r="GC96" s="189"/>
      <c r="GD96" s="189"/>
      <c r="GE96" s="189"/>
      <c r="GF96" s="189"/>
      <c r="GG96" s="189"/>
      <c r="GH96" s="189"/>
      <c r="GI96" s="189"/>
      <c r="GJ96" s="189"/>
      <c r="GK96" s="189"/>
      <c r="GL96" s="189"/>
      <c r="GM96" s="189"/>
      <c r="GN96" s="189"/>
      <c r="GO96" s="189"/>
      <c r="GP96" s="189"/>
      <c r="GQ96" s="189"/>
      <c r="GR96" s="189"/>
      <c r="GS96" s="189"/>
      <c r="GT96" s="189"/>
      <c r="GU96" s="189"/>
      <c r="GV96" s="189"/>
      <c r="GW96" s="189"/>
      <c r="GX96" s="189"/>
      <c r="GY96" s="189"/>
      <c r="GZ96" s="189"/>
      <c r="HA96" s="189"/>
      <c r="HB96" s="189"/>
      <c r="HC96" s="189"/>
      <c r="HD96" s="189"/>
      <c r="HE96" s="189"/>
      <c r="HF96" s="189"/>
      <c r="HG96" s="189"/>
      <c r="HH96" s="189"/>
      <c r="HI96" s="189"/>
      <c r="HJ96" s="189"/>
      <c r="HK96" s="189"/>
      <c r="HL96" s="189"/>
      <c r="HM96" s="189"/>
      <c r="HN96" s="189"/>
      <c r="HO96" s="189"/>
      <c r="HP96" s="189"/>
      <c r="HQ96" s="189"/>
      <c r="HR96" s="189"/>
      <c r="HS96" s="189"/>
      <c r="HT96" s="189"/>
      <c r="HU96" s="189"/>
      <c r="HV96" s="189"/>
      <c r="HW96" s="189"/>
      <c r="HX96" s="189"/>
      <c r="HY96" s="189"/>
      <c r="HZ96" s="189"/>
      <c r="IA96" s="189"/>
      <c r="IB96" s="189"/>
      <c r="IC96" s="189"/>
      <c r="ID96" s="189"/>
      <c r="IE96" s="189"/>
      <c r="IF96" s="189"/>
      <c r="IG96" s="189"/>
      <c r="IH96" s="189"/>
      <c r="II96" s="189"/>
      <c r="IJ96" s="189"/>
      <c r="IK96" s="189"/>
      <c r="IL96" s="189"/>
      <c r="IM96" s="189"/>
      <c r="IN96" s="189"/>
      <c r="IO96" s="189"/>
      <c r="IP96" s="189"/>
      <c r="IQ96" s="189"/>
      <c r="IR96" s="189"/>
      <c r="IS96" s="189"/>
      <c r="IT96" s="189"/>
      <c r="IU96" s="189"/>
      <c r="IV96" s="189"/>
    </row>
    <row r="97" ht="12.75" customHeight="1">
      <c r="A97" s="189" t="s">
        <v>1067</v>
      </c>
      <c r="Z97" s="11"/>
      <c r="AA97" s="204"/>
      <c r="AB97" s="11"/>
      <c r="AC97" s="11"/>
      <c r="AD97" s="11"/>
      <c r="AE97" s="189"/>
      <c r="AF97" s="204"/>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c r="BC97" s="205"/>
      <c r="BD97" s="205"/>
      <c r="BE97" s="205"/>
      <c r="BF97" s="205"/>
      <c r="BG97" s="205"/>
      <c r="BH97" s="205"/>
      <c r="BI97" s="205"/>
      <c r="BJ97" s="205"/>
      <c r="BK97" s="205"/>
      <c r="BL97" s="205"/>
      <c r="BM97" s="205"/>
      <c r="BN97" s="205"/>
      <c r="BO97" s="205"/>
      <c r="BP97" s="205"/>
      <c r="BQ97" s="205"/>
      <c r="BR97" s="205"/>
      <c r="BS97" s="205"/>
      <c r="BT97" s="204"/>
      <c r="BU97" s="204"/>
      <c r="BV97" s="204"/>
      <c r="BW97" s="204"/>
      <c r="BX97" s="204"/>
      <c r="BY97" s="204"/>
      <c r="BZ97" s="204"/>
      <c r="CA97" s="204"/>
      <c r="CB97" s="204"/>
      <c r="CC97" s="204"/>
      <c r="CD97" s="204"/>
      <c r="CE97" s="204"/>
      <c r="CF97" s="189"/>
      <c r="CG97" s="204"/>
      <c r="CH97" s="204"/>
      <c r="CI97" s="204"/>
      <c r="CJ97" s="204"/>
      <c r="CK97" s="204"/>
      <c r="CL97" s="204"/>
      <c r="CM97" s="204"/>
      <c r="CN97" s="204"/>
      <c r="CO97" s="204"/>
      <c r="CP97" s="204"/>
      <c r="CQ97" s="204"/>
      <c r="CR97" s="189"/>
      <c r="CS97" s="189"/>
      <c r="CT97" s="189"/>
      <c r="CU97" s="189"/>
      <c r="CV97" s="189"/>
      <c r="CW97" s="189"/>
      <c r="CX97" s="189"/>
      <c r="CY97" s="189"/>
      <c r="CZ97" s="189"/>
      <c r="DA97" s="189"/>
      <c r="DB97" s="189"/>
      <c r="DC97" s="189"/>
      <c r="DD97" s="189"/>
      <c r="DE97" s="189"/>
      <c r="DF97" s="189"/>
      <c r="DG97" s="189"/>
      <c r="DH97" s="189"/>
      <c r="DI97" s="189"/>
      <c r="DJ97" s="189"/>
      <c r="DK97" s="189"/>
      <c r="DL97" s="189"/>
      <c r="DM97" s="189"/>
      <c r="DN97" s="189"/>
      <c r="DO97" s="189"/>
      <c r="DP97" s="189"/>
      <c r="DQ97" s="189"/>
      <c r="DR97" s="189"/>
      <c r="DS97" s="189"/>
      <c r="DT97" s="189"/>
      <c r="DU97" s="189"/>
      <c r="DV97" s="189"/>
      <c r="DW97" s="189"/>
      <c r="DX97" s="189"/>
      <c r="DY97" s="189"/>
      <c r="DZ97" s="189"/>
      <c r="EA97" s="189"/>
      <c r="EB97" s="189"/>
      <c r="EC97" s="189"/>
      <c r="ED97" s="189"/>
      <c r="EE97" s="189"/>
      <c r="EF97" s="189"/>
      <c r="EG97" s="189"/>
      <c r="EH97" s="189"/>
      <c r="EI97" s="189"/>
      <c r="EJ97" s="189"/>
      <c r="EK97" s="189"/>
      <c r="EL97" s="189"/>
      <c r="EM97" s="189"/>
      <c r="EN97" s="189"/>
      <c r="EO97" s="189"/>
      <c r="EP97" s="189"/>
      <c r="EQ97" s="189"/>
      <c r="ER97" s="189"/>
      <c r="ES97" s="189"/>
      <c r="ET97" s="189"/>
      <c r="EU97" s="189"/>
      <c r="EV97" s="189"/>
      <c r="EW97" s="189"/>
      <c r="EX97" s="189"/>
      <c r="EY97" s="189"/>
      <c r="EZ97" s="189"/>
      <c r="FA97" s="189"/>
      <c r="FB97" s="189"/>
      <c r="FC97" s="189"/>
      <c r="FD97" s="189"/>
      <c r="FE97" s="189"/>
      <c r="FF97" s="189"/>
      <c r="FG97" s="189"/>
      <c r="FH97" s="189"/>
      <c r="FI97" s="189"/>
      <c r="FJ97" s="189"/>
      <c r="FK97" s="189"/>
      <c r="FL97" s="189"/>
      <c r="FM97" s="189"/>
      <c r="FN97" s="189"/>
      <c r="FO97" s="189"/>
      <c r="FP97" s="189"/>
      <c r="FQ97" s="189"/>
      <c r="FR97" s="189"/>
      <c r="FS97" s="189"/>
      <c r="FT97" s="189"/>
      <c r="FU97" s="189"/>
      <c r="FV97" s="189"/>
      <c r="FW97" s="189"/>
      <c r="FX97" s="189"/>
      <c r="FY97" s="189"/>
      <c r="FZ97" s="189"/>
      <c r="GA97" s="189"/>
      <c r="GB97" s="189"/>
      <c r="GC97" s="189"/>
      <c r="GD97" s="189"/>
      <c r="GE97" s="189"/>
      <c r="GF97" s="189"/>
      <c r="GG97" s="189"/>
      <c r="GH97" s="189"/>
      <c r="GI97" s="189"/>
      <c r="GJ97" s="189"/>
      <c r="GK97" s="189"/>
      <c r="GL97" s="189"/>
      <c r="GM97" s="189"/>
      <c r="GN97" s="189"/>
      <c r="GO97" s="189"/>
      <c r="GP97" s="189"/>
      <c r="GQ97" s="189"/>
      <c r="GR97" s="189"/>
      <c r="GS97" s="189"/>
      <c r="GT97" s="189"/>
      <c r="GU97" s="189"/>
      <c r="GV97" s="189"/>
      <c r="GW97" s="189"/>
      <c r="GX97" s="189"/>
      <c r="GY97" s="189"/>
      <c r="GZ97" s="189"/>
      <c r="HA97" s="189"/>
      <c r="HB97" s="189"/>
      <c r="HC97" s="189"/>
      <c r="HD97" s="189"/>
      <c r="HE97" s="189"/>
      <c r="HF97" s="189"/>
      <c r="HG97" s="189"/>
      <c r="HH97" s="189"/>
      <c r="HI97" s="189"/>
      <c r="HJ97" s="189"/>
      <c r="HK97" s="189"/>
      <c r="HL97" s="189"/>
      <c r="HM97" s="189"/>
      <c r="HN97" s="189"/>
      <c r="HO97" s="189"/>
      <c r="HP97" s="189"/>
      <c r="HQ97" s="189"/>
      <c r="HR97" s="189"/>
      <c r="HS97" s="189"/>
      <c r="HT97" s="189"/>
      <c r="HU97" s="189"/>
      <c r="HV97" s="189"/>
      <c r="HW97" s="189"/>
      <c r="HX97" s="189"/>
      <c r="HY97" s="189"/>
      <c r="HZ97" s="189"/>
      <c r="IA97" s="189"/>
      <c r="IB97" s="189"/>
      <c r="IC97" s="189"/>
      <c r="ID97" s="189"/>
      <c r="IE97" s="189"/>
      <c r="IF97" s="189"/>
      <c r="IG97" s="189"/>
      <c r="IH97" s="189"/>
      <c r="II97" s="189"/>
      <c r="IJ97" s="189"/>
      <c r="IK97" s="189"/>
      <c r="IL97" s="189"/>
      <c r="IM97" s="189"/>
      <c r="IN97" s="189"/>
      <c r="IO97" s="189"/>
      <c r="IP97" s="189"/>
      <c r="IQ97" s="189"/>
      <c r="IR97" s="189"/>
      <c r="IS97" s="189"/>
      <c r="IT97" s="189"/>
      <c r="IU97" s="189"/>
      <c r="IV97" s="189"/>
    </row>
    <row r="98" ht="12.75" customHeight="1">
      <c r="A98" s="189"/>
      <c r="B98" s="189" t="s">
        <v>37</v>
      </c>
      <c r="D98" s="287">
        <f>BX18</f>
        <v>0</v>
      </c>
      <c r="E98" s="25"/>
      <c r="F98" s="25"/>
      <c r="G98" s="224" t="s">
        <v>1068</v>
      </c>
      <c r="J98" s="287">
        <f>BY18</f>
        <v>0</v>
      </c>
      <c r="K98" s="25"/>
      <c r="L98" s="25"/>
      <c r="M98" s="224" t="s">
        <v>1069</v>
      </c>
      <c r="Q98" s="287">
        <f>BZ18</f>
        <v>11</v>
      </c>
      <c r="R98" s="25"/>
      <c r="S98" s="25"/>
      <c r="T98" s="189"/>
      <c r="U98" s="189"/>
      <c r="V98" s="189"/>
      <c r="W98" s="189"/>
      <c r="X98" s="189"/>
      <c r="Y98" s="189"/>
      <c r="Z98" s="189"/>
      <c r="AA98" s="204"/>
      <c r="AB98" s="189"/>
      <c r="AC98" s="189"/>
      <c r="AD98" s="189"/>
      <c r="AE98" s="189"/>
      <c r="AF98" s="204"/>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c r="BC98" s="205"/>
      <c r="BD98" s="205"/>
      <c r="BE98" s="205"/>
      <c r="BF98" s="205"/>
      <c r="BG98" s="205"/>
      <c r="BH98" s="205"/>
      <c r="BI98" s="205"/>
      <c r="BJ98" s="205"/>
      <c r="BK98" s="205"/>
      <c r="BL98" s="205"/>
      <c r="BM98" s="205"/>
      <c r="BN98" s="205"/>
      <c r="BO98" s="205"/>
      <c r="BP98" s="205"/>
      <c r="BQ98" s="205"/>
      <c r="BR98" s="205"/>
      <c r="BS98" s="205"/>
      <c r="BT98" s="204"/>
      <c r="BU98" s="204"/>
      <c r="BV98" s="204"/>
      <c r="BW98" s="204"/>
      <c r="BX98" s="204"/>
      <c r="BY98" s="204"/>
      <c r="BZ98" s="204"/>
      <c r="CA98" s="204"/>
      <c r="CB98" s="204"/>
      <c r="CC98" s="204"/>
      <c r="CD98" s="204"/>
      <c r="CE98" s="204"/>
      <c r="CF98" s="189"/>
      <c r="CG98" s="204"/>
      <c r="CH98" s="204"/>
      <c r="CI98" s="204"/>
      <c r="CJ98" s="204"/>
      <c r="CK98" s="204"/>
      <c r="CL98" s="204"/>
      <c r="CM98" s="204"/>
      <c r="CN98" s="204"/>
      <c r="CO98" s="204"/>
      <c r="CP98" s="204"/>
      <c r="CQ98" s="204"/>
      <c r="CR98" s="189"/>
      <c r="CS98" s="189"/>
      <c r="CT98" s="189"/>
      <c r="CU98" s="189"/>
      <c r="CV98" s="189"/>
      <c r="CW98" s="189"/>
      <c r="CX98" s="189"/>
      <c r="CY98" s="189"/>
      <c r="CZ98" s="189"/>
      <c r="DA98" s="189"/>
      <c r="DB98" s="189"/>
      <c r="DC98" s="189"/>
      <c r="DD98" s="189"/>
      <c r="DE98" s="189"/>
      <c r="DF98" s="189"/>
      <c r="DG98" s="189"/>
      <c r="DH98" s="189"/>
      <c r="DI98" s="189"/>
      <c r="DJ98" s="189"/>
      <c r="DK98" s="189"/>
      <c r="DL98" s="189"/>
      <c r="DM98" s="189"/>
      <c r="DN98" s="189"/>
      <c r="DO98" s="189"/>
      <c r="DP98" s="189"/>
      <c r="DQ98" s="189"/>
      <c r="DR98" s="189"/>
      <c r="DS98" s="189"/>
      <c r="DT98" s="189"/>
      <c r="DU98" s="189"/>
      <c r="DV98" s="189"/>
      <c r="DW98" s="189"/>
      <c r="DX98" s="189"/>
      <c r="DY98" s="189"/>
      <c r="DZ98" s="189"/>
      <c r="EA98" s="189"/>
      <c r="EB98" s="189"/>
      <c r="EC98" s="189"/>
      <c r="ED98" s="189"/>
      <c r="EE98" s="189"/>
      <c r="EF98" s="189"/>
      <c r="EG98" s="189"/>
      <c r="EH98" s="189"/>
      <c r="EI98" s="189"/>
      <c r="EJ98" s="189"/>
      <c r="EK98" s="189"/>
      <c r="EL98" s="189"/>
      <c r="EM98" s="189"/>
      <c r="EN98" s="189"/>
      <c r="EO98" s="189"/>
      <c r="EP98" s="189"/>
      <c r="EQ98" s="189"/>
      <c r="ER98" s="189"/>
      <c r="ES98" s="189"/>
      <c r="ET98" s="189"/>
      <c r="EU98" s="189"/>
      <c r="EV98" s="189"/>
      <c r="EW98" s="189"/>
      <c r="EX98" s="189"/>
      <c r="EY98" s="189"/>
      <c r="EZ98" s="189"/>
      <c r="FA98" s="189"/>
      <c r="FB98" s="189"/>
      <c r="FC98" s="189"/>
      <c r="FD98" s="189"/>
      <c r="FE98" s="189"/>
      <c r="FF98" s="189"/>
      <c r="FG98" s="189"/>
      <c r="FH98" s="189"/>
      <c r="FI98" s="189"/>
      <c r="FJ98" s="189"/>
      <c r="FK98" s="189"/>
      <c r="FL98" s="189"/>
      <c r="FM98" s="189"/>
      <c r="FN98" s="189"/>
      <c r="FO98" s="189"/>
      <c r="FP98" s="189"/>
      <c r="FQ98" s="189"/>
      <c r="FR98" s="189"/>
      <c r="FS98" s="189"/>
      <c r="FT98" s="189"/>
      <c r="FU98" s="189"/>
      <c r="FV98" s="189"/>
      <c r="FW98" s="189"/>
      <c r="FX98" s="189"/>
      <c r="FY98" s="189"/>
      <c r="FZ98" s="189"/>
      <c r="GA98" s="189"/>
      <c r="GB98" s="189"/>
      <c r="GC98" s="189"/>
      <c r="GD98" s="189"/>
      <c r="GE98" s="189"/>
      <c r="GF98" s="189"/>
      <c r="GG98" s="189"/>
      <c r="GH98" s="189"/>
      <c r="GI98" s="189"/>
      <c r="GJ98" s="189"/>
      <c r="GK98" s="189"/>
      <c r="GL98" s="189"/>
      <c r="GM98" s="189"/>
      <c r="GN98" s="189"/>
      <c r="GO98" s="189"/>
      <c r="GP98" s="189"/>
      <c r="GQ98" s="189"/>
      <c r="GR98" s="189"/>
      <c r="GS98" s="189"/>
      <c r="GT98" s="189"/>
      <c r="GU98" s="189"/>
      <c r="GV98" s="189"/>
      <c r="GW98" s="189"/>
      <c r="GX98" s="189"/>
      <c r="GY98" s="189"/>
      <c r="GZ98" s="189"/>
      <c r="HA98" s="189"/>
      <c r="HB98" s="189"/>
      <c r="HC98" s="189"/>
      <c r="HD98" s="189"/>
      <c r="HE98" s="189"/>
      <c r="HF98" s="189"/>
      <c r="HG98" s="189"/>
      <c r="HH98" s="189"/>
      <c r="HI98" s="189"/>
      <c r="HJ98" s="189"/>
      <c r="HK98" s="189"/>
      <c r="HL98" s="189"/>
      <c r="HM98" s="189"/>
      <c r="HN98" s="189"/>
      <c r="HO98" s="189"/>
      <c r="HP98" s="189"/>
      <c r="HQ98" s="189"/>
      <c r="HR98" s="189"/>
      <c r="HS98" s="189"/>
      <c r="HT98" s="189"/>
      <c r="HU98" s="189"/>
      <c r="HV98" s="189"/>
      <c r="HW98" s="189"/>
      <c r="HX98" s="189"/>
      <c r="HY98" s="189"/>
      <c r="HZ98" s="189"/>
      <c r="IA98" s="189"/>
      <c r="IB98" s="189"/>
      <c r="IC98" s="189"/>
      <c r="ID98" s="189"/>
      <c r="IE98" s="189"/>
      <c r="IF98" s="189"/>
      <c r="IG98" s="189"/>
      <c r="IH98" s="189"/>
      <c r="II98" s="189"/>
      <c r="IJ98" s="189"/>
      <c r="IK98" s="189"/>
      <c r="IL98" s="189"/>
      <c r="IM98" s="189"/>
      <c r="IN98" s="189"/>
      <c r="IO98" s="189"/>
      <c r="IP98" s="189"/>
      <c r="IQ98" s="189"/>
      <c r="IR98" s="189"/>
      <c r="IS98" s="189"/>
      <c r="IT98" s="189"/>
      <c r="IU98" s="189"/>
      <c r="IV98" s="189"/>
    </row>
    <row r="99" ht="3.0"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204"/>
      <c r="AB99" s="11"/>
      <c r="AC99" s="11"/>
      <c r="AD99" s="11"/>
      <c r="AE99" s="189"/>
      <c r="AF99" s="204"/>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205"/>
      <c r="BQ99" s="205"/>
      <c r="BR99" s="205"/>
      <c r="BS99" s="205"/>
      <c r="BT99" s="204"/>
      <c r="BU99" s="204"/>
      <c r="BV99" s="204"/>
      <c r="BW99" s="204"/>
      <c r="BX99" s="204"/>
      <c r="BY99" s="204"/>
      <c r="BZ99" s="204"/>
      <c r="CA99" s="204"/>
      <c r="CB99" s="204"/>
      <c r="CC99" s="204"/>
      <c r="CD99" s="204"/>
      <c r="CE99" s="204"/>
      <c r="CG99" s="204"/>
      <c r="CH99" s="204"/>
      <c r="CI99" s="204"/>
      <c r="CJ99" s="204"/>
      <c r="CK99" s="204"/>
      <c r="CL99" s="204"/>
      <c r="CM99" s="204"/>
      <c r="CN99" s="204"/>
      <c r="CO99" s="204"/>
      <c r="CP99" s="204"/>
      <c r="CQ99" s="204"/>
      <c r="CR99" s="189"/>
      <c r="CS99" s="189"/>
      <c r="CT99" s="189"/>
      <c r="CU99" s="189"/>
      <c r="CV99" s="189"/>
      <c r="CW99" s="189"/>
      <c r="CX99" s="189"/>
      <c r="CY99" s="189"/>
      <c r="CZ99" s="189"/>
      <c r="DA99" s="189"/>
      <c r="DB99" s="189"/>
      <c r="DC99" s="189"/>
      <c r="DD99" s="189"/>
      <c r="DE99" s="189"/>
      <c r="DF99" s="189"/>
      <c r="DG99" s="189"/>
      <c r="DH99" s="189"/>
      <c r="DI99" s="189"/>
      <c r="DJ99" s="189"/>
      <c r="DK99" s="189"/>
      <c r="DL99" s="189"/>
      <c r="DM99" s="189"/>
      <c r="DN99" s="189"/>
      <c r="DO99" s="189"/>
      <c r="DP99" s="189"/>
      <c r="DQ99" s="189"/>
      <c r="DR99" s="189"/>
      <c r="DS99" s="189"/>
      <c r="DT99" s="189"/>
      <c r="DU99" s="189"/>
      <c r="DV99" s="189"/>
      <c r="DW99" s="189"/>
      <c r="DX99" s="189"/>
      <c r="DY99" s="189"/>
      <c r="DZ99" s="189"/>
      <c r="EA99" s="189"/>
      <c r="EB99" s="189"/>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row>
    <row r="100" ht="12.75" customHeight="1">
      <c r="A100" s="257" t="s">
        <v>535</v>
      </c>
      <c r="B100" s="8"/>
      <c r="C100" s="8"/>
      <c r="D100" s="8"/>
      <c r="E100" s="8"/>
      <c r="F100" s="8"/>
      <c r="G100" s="8"/>
      <c r="H100" s="8"/>
      <c r="I100" s="8"/>
      <c r="J100" s="8"/>
      <c r="K100" s="8"/>
      <c r="L100" s="8"/>
      <c r="M100" s="8"/>
      <c r="N100" s="8"/>
      <c r="O100" s="8"/>
      <c r="P100" s="8"/>
      <c r="Q100" s="8"/>
      <c r="R100" s="8"/>
      <c r="S100" s="8"/>
      <c r="T100" s="8"/>
      <c r="U100" s="8"/>
      <c r="V100" s="8"/>
      <c r="W100" s="8"/>
      <c r="X100" s="8"/>
      <c r="Y100" s="10"/>
      <c r="Z100" s="183"/>
      <c r="AA100" s="204"/>
      <c r="AB100" s="183"/>
      <c r="AC100" s="183"/>
      <c r="AD100" s="183"/>
      <c r="AE100" s="189"/>
      <c r="AF100" s="204"/>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c r="BB100" s="205"/>
      <c r="BC100" s="205"/>
      <c r="BD100" s="205"/>
      <c r="BE100" s="205"/>
      <c r="BF100" s="205"/>
      <c r="BG100" s="205"/>
      <c r="BH100" s="205"/>
      <c r="BI100" s="205"/>
      <c r="BJ100" s="205"/>
      <c r="BK100" s="205"/>
      <c r="BL100" s="205"/>
      <c r="BM100" s="205"/>
      <c r="BN100" s="205"/>
      <c r="BO100" s="205"/>
      <c r="BP100" s="205"/>
      <c r="BQ100" s="205"/>
      <c r="BR100" s="205"/>
      <c r="BS100" s="205"/>
      <c r="BT100" s="204"/>
      <c r="BU100" s="204"/>
      <c r="BV100" s="204"/>
      <c r="BW100" s="204"/>
      <c r="BX100" s="204"/>
      <c r="BY100" s="204"/>
      <c r="BZ100" s="204"/>
      <c r="CA100" s="204"/>
      <c r="CB100" s="204"/>
      <c r="CC100" s="204"/>
      <c r="CD100" s="204"/>
      <c r="CE100" s="204"/>
      <c r="CG100" s="204"/>
      <c r="CH100" s="204"/>
      <c r="CI100" s="204"/>
      <c r="CJ100" s="204"/>
      <c r="CK100" s="204"/>
      <c r="CL100" s="204"/>
      <c r="CM100" s="204"/>
      <c r="CN100" s="204"/>
      <c r="CO100" s="204"/>
      <c r="CP100" s="204"/>
      <c r="CQ100" s="204"/>
      <c r="CR100" s="189"/>
      <c r="CS100" s="189"/>
      <c r="CT100" s="189"/>
      <c r="CU100" s="189"/>
      <c r="CV100" s="189"/>
      <c r="CW100" s="189"/>
      <c r="CX100" s="189"/>
      <c r="CY100" s="189"/>
      <c r="CZ100" s="189"/>
      <c r="DA100" s="189"/>
      <c r="DB100" s="189"/>
      <c r="DC100" s="189"/>
      <c r="DD100" s="189"/>
      <c r="DE100" s="189"/>
      <c r="DF100" s="189"/>
      <c r="DG100" s="189"/>
      <c r="DH100" s="189"/>
      <c r="DI100" s="189"/>
      <c r="DJ100" s="189"/>
      <c r="DK100" s="189"/>
      <c r="DL100" s="189"/>
      <c r="DM100" s="189"/>
      <c r="DN100" s="189"/>
      <c r="DO100" s="189"/>
      <c r="DP100" s="189"/>
      <c r="DQ100" s="189"/>
      <c r="DR100" s="189"/>
      <c r="DS100" s="189"/>
      <c r="DT100" s="189"/>
      <c r="DU100" s="189"/>
      <c r="DV100" s="189"/>
      <c r="DW100" s="189"/>
      <c r="DX100" s="189"/>
      <c r="DY100" s="189"/>
      <c r="DZ100" s="189"/>
      <c r="EA100" s="189"/>
      <c r="EB100" s="189"/>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row>
    <row r="101" ht="12.75" customHeight="1">
      <c r="A101" s="189" t="s">
        <v>1073</v>
      </c>
      <c r="Z101" s="189"/>
      <c r="AA101" s="204"/>
      <c r="AB101" s="189"/>
      <c r="AC101" s="189"/>
      <c r="AD101" s="189"/>
      <c r="AE101" s="189"/>
      <c r="AF101" s="204"/>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c r="BC101" s="205"/>
      <c r="BD101" s="205"/>
      <c r="BE101" s="205"/>
      <c r="BF101" s="205"/>
      <c r="BG101" s="205"/>
      <c r="BH101" s="205"/>
      <c r="BI101" s="205"/>
      <c r="BJ101" s="205"/>
      <c r="BK101" s="205"/>
      <c r="BL101" s="205"/>
      <c r="BM101" s="205"/>
      <c r="BN101" s="205"/>
      <c r="BO101" s="205"/>
      <c r="BP101" s="205"/>
      <c r="BQ101" s="205"/>
      <c r="BR101" s="205"/>
      <c r="BS101" s="205"/>
      <c r="BT101" s="204"/>
      <c r="BU101" s="204"/>
      <c r="BV101" s="204"/>
      <c r="BW101" s="204"/>
      <c r="BX101" s="204"/>
      <c r="BY101" s="204"/>
      <c r="BZ101" s="204"/>
      <c r="CA101" s="204"/>
      <c r="CB101" s="204"/>
      <c r="CC101" s="204"/>
      <c r="CD101" s="204"/>
      <c r="CE101" s="204"/>
      <c r="CG101" s="204"/>
      <c r="CH101" s="204"/>
      <c r="CI101" s="204"/>
      <c r="CJ101" s="204"/>
      <c r="CK101" s="204"/>
      <c r="CL101" s="204"/>
      <c r="CM101" s="204"/>
      <c r="CN101" s="204"/>
      <c r="CO101" s="204"/>
      <c r="CP101" s="204"/>
      <c r="CQ101" s="204"/>
      <c r="CR101" s="189"/>
      <c r="CS101" s="189"/>
      <c r="CT101" s="189"/>
      <c r="CU101" s="189"/>
      <c r="CV101" s="189"/>
      <c r="CW101" s="189"/>
      <c r="CX101" s="189"/>
      <c r="CY101" s="189"/>
      <c r="CZ101" s="189"/>
      <c r="DA101" s="189"/>
      <c r="DB101" s="189"/>
      <c r="DC101" s="189"/>
      <c r="DD101" s="189"/>
      <c r="DE101" s="189"/>
      <c r="DF101" s="189"/>
      <c r="DG101" s="189"/>
      <c r="DH101" s="189"/>
      <c r="DI101" s="189"/>
      <c r="DJ101" s="189"/>
      <c r="DK101" s="189"/>
      <c r="DL101" s="189"/>
      <c r="DM101" s="189"/>
      <c r="DN101" s="189"/>
      <c r="DO101" s="189"/>
      <c r="DP101" s="189"/>
      <c r="DQ101" s="189"/>
      <c r="DR101" s="189"/>
      <c r="DS101" s="189"/>
      <c r="DT101" s="189"/>
      <c r="DU101" s="189"/>
      <c r="DV101" s="189"/>
      <c r="DW101" s="189"/>
      <c r="DX101" s="189"/>
      <c r="DY101" s="189"/>
      <c r="DZ101" s="189"/>
      <c r="EA101" s="189"/>
      <c r="EB101" s="189"/>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c r="IM101" s="11"/>
      <c r="IN101" s="11"/>
      <c r="IO101" s="11"/>
      <c r="IP101" s="11"/>
      <c r="IQ101" s="11"/>
      <c r="IR101" s="11"/>
      <c r="IS101" s="11"/>
      <c r="IT101" s="11"/>
      <c r="IU101" s="11"/>
      <c r="IV101" s="11"/>
    </row>
    <row r="102" ht="12.75" customHeight="1">
      <c r="A102" s="11"/>
      <c r="B102" s="189" t="s">
        <v>872</v>
      </c>
      <c r="D102" s="287">
        <f>'Project List'!F341</f>
        <v>1728.5</v>
      </c>
      <c r="E102" s="25"/>
      <c r="F102" s="25"/>
      <c r="G102" s="189" t="s">
        <v>1074</v>
      </c>
      <c r="H102" s="187"/>
      <c r="I102" s="11"/>
      <c r="M102" s="11"/>
      <c r="N102" s="11"/>
      <c r="O102" s="11"/>
      <c r="P102" s="11"/>
      <c r="Q102" s="224" t="s">
        <v>1075</v>
      </c>
      <c r="U102" s="422">
        <f>IF(U16=0,0,D102/U16)</f>
        <v>17.285</v>
      </c>
      <c r="V102" s="189"/>
      <c r="W102" s="11"/>
      <c r="X102" s="11"/>
      <c r="Y102" s="11"/>
      <c r="Z102" s="11"/>
      <c r="AA102" s="204"/>
      <c r="AB102" s="11"/>
      <c r="AC102" s="11"/>
      <c r="AD102" s="11"/>
      <c r="AE102" s="189"/>
      <c r="AF102" s="204"/>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c r="BC102" s="205"/>
      <c r="BD102" s="205"/>
      <c r="BE102" s="205"/>
      <c r="BF102" s="205"/>
      <c r="BG102" s="205"/>
      <c r="BH102" s="205"/>
      <c r="BI102" s="205"/>
      <c r="BJ102" s="205"/>
      <c r="BK102" s="205"/>
      <c r="BL102" s="205"/>
      <c r="BM102" s="205"/>
      <c r="BN102" s="205"/>
      <c r="BO102" s="205"/>
      <c r="BP102" s="205"/>
      <c r="BQ102" s="205"/>
      <c r="BR102" s="205"/>
      <c r="BS102" s="205"/>
      <c r="BT102" s="204"/>
      <c r="BU102" s="204"/>
      <c r="BV102" s="204"/>
      <c r="BW102" s="204"/>
      <c r="BX102" s="204"/>
      <c r="BY102" s="204"/>
      <c r="BZ102" s="204"/>
      <c r="CA102" s="204"/>
      <c r="CB102" s="204"/>
      <c r="CC102" s="204"/>
      <c r="CD102" s="204"/>
      <c r="CE102" s="204"/>
      <c r="CG102" s="204"/>
      <c r="CH102" s="204"/>
      <c r="CI102" s="204"/>
      <c r="CJ102" s="204"/>
      <c r="CK102" s="204"/>
      <c r="CL102" s="204"/>
      <c r="CM102" s="204"/>
      <c r="CN102" s="204"/>
      <c r="CO102" s="204"/>
      <c r="CP102" s="204"/>
      <c r="CQ102" s="204"/>
      <c r="CR102" s="189"/>
      <c r="CS102" s="189"/>
      <c r="CT102" s="189"/>
      <c r="CU102" s="189"/>
      <c r="CV102" s="189"/>
      <c r="CW102" s="189"/>
      <c r="CX102" s="189"/>
      <c r="CY102" s="189"/>
      <c r="CZ102" s="189"/>
      <c r="DA102" s="189"/>
      <c r="DB102" s="189"/>
      <c r="DC102" s="189"/>
      <c r="DD102" s="189"/>
      <c r="DE102" s="189"/>
      <c r="DF102" s="189"/>
      <c r="DG102" s="189"/>
      <c r="DH102" s="189"/>
      <c r="DI102" s="189"/>
      <c r="DJ102" s="189"/>
      <c r="DK102" s="189"/>
      <c r="DL102" s="189"/>
      <c r="DM102" s="189"/>
      <c r="DN102" s="189"/>
      <c r="DO102" s="189"/>
      <c r="DP102" s="189"/>
      <c r="DQ102" s="189"/>
      <c r="DR102" s="189"/>
      <c r="DS102" s="189"/>
      <c r="DT102" s="189"/>
      <c r="DU102" s="189"/>
      <c r="DV102" s="189"/>
      <c r="DW102" s="189"/>
      <c r="DX102" s="189"/>
      <c r="DY102" s="189"/>
      <c r="DZ102" s="189"/>
      <c r="EA102" s="189"/>
      <c r="EB102" s="189"/>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c r="IM102" s="11"/>
      <c r="IN102" s="11"/>
      <c r="IO102" s="11"/>
      <c r="IP102" s="11"/>
      <c r="IQ102" s="11"/>
      <c r="IR102" s="11"/>
      <c r="IS102" s="11"/>
      <c r="IT102" s="11"/>
      <c r="IU102" s="11"/>
      <c r="IV102" s="11"/>
    </row>
    <row r="103" ht="1.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204"/>
      <c r="AB103" s="11"/>
      <c r="AC103" s="11"/>
      <c r="AD103" s="11"/>
      <c r="AE103" s="189"/>
      <c r="AF103" s="204"/>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205"/>
      <c r="BQ103" s="205"/>
      <c r="BR103" s="205"/>
      <c r="BS103" s="205"/>
      <c r="BT103" s="204"/>
      <c r="BU103" s="204"/>
      <c r="BV103" s="204"/>
      <c r="BW103" s="204"/>
      <c r="BX103" s="204"/>
      <c r="BY103" s="204"/>
      <c r="BZ103" s="204"/>
      <c r="CA103" s="204"/>
      <c r="CB103" s="204"/>
      <c r="CC103" s="204"/>
      <c r="CD103" s="204"/>
      <c r="CE103" s="204"/>
      <c r="CG103" s="204"/>
      <c r="CH103" s="204"/>
      <c r="CI103" s="204"/>
      <c r="CJ103" s="204"/>
      <c r="CK103" s="204"/>
      <c r="CL103" s="204"/>
      <c r="CM103" s="204"/>
      <c r="CN103" s="204"/>
      <c r="CO103" s="204"/>
      <c r="CP103" s="204"/>
      <c r="CQ103" s="204"/>
      <c r="CR103" s="189"/>
      <c r="CS103" s="189"/>
      <c r="CT103" s="189"/>
      <c r="CU103" s="189"/>
      <c r="CV103" s="189"/>
      <c r="CW103" s="189"/>
      <c r="CX103" s="189"/>
      <c r="CY103" s="189"/>
      <c r="CZ103" s="189"/>
      <c r="DA103" s="189"/>
      <c r="DB103" s="189"/>
      <c r="DC103" s="189"/>
      <c r="DD103" s="189"/>
      <c r="DE103" s="189"/>
      <c r="DF103" s="189"/>
      <c r="DG103" s="189"/>
      <c r="DH103" s="189"/>
      <c r="DI103" s="189"/>
      <c r="DJ103" s="189"/>
      <c r="DK103" s="189"/>
      <c r="DL103" s="189"/>
      <c r="DM103" s="189"/>
      <c r="DN103" s="189"/>
      <c r="DO103" s="189"/>
      <c r="DP103" s="189"/>
      <c r="DQ103" s="189"/>
      <c r="DR103" s="189"/>
      <c r="DS103" s="189"/>
      <c r="DT103" s="189"/>
      <c r="DU103" s="189"/>
      <c r="DV103" s="189"/>
      <c r="DW103" s="189"/>
      <c r="DX103" s="189"/>
      <c r="DY103" s="189"/>
      <c r="DZ103" s="189"/>
      <c r="EA103" s="189"/>
      <c r="EB103" s="189"/>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row>
    <row r="104" ht="12.75" customHeight="1">
      <c r="A104" s="257" t="s">
        <v>1076</v>
      </c>
      <c r="B104" s="8"/>
      <c r="C104" s="8"/>
      <c r="D104" s="8"/>
      <c r="E104" s="8"/>
      <c r="F104" s="8"/>
      <c r="G104" s="8"/>
      <c r="H104" s="8"/>
      <c r="I104" s="8"/>
      <c r="J104" s="8"/>
      <c r="K104" s="8"/>
      <c r="L104" s="8"/>
      <c r="M104" s="8"/>
      <c r="N104" s="8"/>
      <c r="O104" s="8"/>
      <c r="P104" s="8"/>
      <c r="Q104" s="8"/>
      <c r="R104" s="8"/>
      <c r="S104" s="8"/>
      <c r="T104" s="8"/>
      <c r="U104" s="8"/>
      <c r="V104" s="8"/>
      <c r="W104" s="8"/>
      <c r="X104" s="8"/>
      <c r="Y104" s="10"/>
      <c r="Z104" s="183"/>
      <c r="AA104" s="204"/>
      <c r="AB104" s="183"/>
      <c r="AC104" s="183"/>
      <c r="AD104" s="183"/>
      <c r="AE104" s="189"/>
      <c r="AF104" s="204"/>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c r="BB104" s="205"/>
      <c r="BC104" s="205"/>
      <c r="BD104" s="205"/>
      <c r="BE104" s="205"/>
      <c r="BF104" s="205"/>
      <c r="BG104" s="205"/>
      <c r="BH104" s="205"/>
      <c r="BI104" s="205"/>
      <c r="BJ104" s="205"/>
      <c r="BK104" s="205"/>
      <c r="BL104" s="205"/>
      <c r="BM104" s="205"/>
      <c r="BN104" s="205"/>
      <c r="BO104" s="205"/>
      <c r="BP104" s="205"/>
      <c r="BQ104" s="205"/>
      <c r="BR104" s="205"/>
      <c r="BS104" s="205"/>
      <c r="BT104" s="204"/>
      <c r="BU104" s="204"/>
      <c r="BV104" s="204"/>
      <c r="BW104" s="204"/>
      <c r="BX104" s="204"/>
      <c r="BY104" s="204"/>
      <c r="BZ104" s="204"/>
      <c r="CA104" s="204"/>
      <c r="CB104" s="204"/>
      <c r="CC104" s="204"/>
      <c r="CD104" s="204"/>
      <c r="CE104" s="204"/>
      <c r="CG104" s="204"/>
      <c r="CH104" s="204"/>
      <c r="CI104" s="204"/>
      <c r="CJ104" s="204"/>
      <c r="CK104" s="204"/>
      <c r="CL104" s="204"/>
      <c r="CM104" s="204"/>
      <c r="CN104" s="204"/>
      <c r="CO104" s="204"/>
      <c r="CP104" s="204"/>
      <c r="CQ104" s="204"/>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row>
    <row r="105" ht="12.75" customHeight="1">
      <c r="A105" s="189" t="s">
        <v>914</v>
      </c>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204"/>
      <c r="AB105" s="189"/>
      <c r="AC105" s="189"/>
      <c r="AD105" s="189"/>
      <c r="AE105" s="189"/>
      <c r="AF105" s="204"/>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c r="BC105" s="205"/>
      <c r="BD105" s="205"/>
      <c r="BE105" s="205"/>
      <c r="BF105" s="205"/>
      <c r="BG105" s="205"/>
      <c r="BH105" s="205"/>
      <c r="BI105" s="205"/>
      <c r="BJ105" s="205"/>
      <c r="BK105" s="205"/>
      <c r="BL105" s="205"/>
      <c r="BM105" s="205"/>
      <c r="BN105" s="205"/>
      <c r="BO105" s="205"/>
      <c r="BP105" s="205"/>
      <c r="BQ105" s="205"/>
      <c r="BR105" s="205"/>
      <c r="BS105" s="205"/>
      <c r="BT105" s="204"/>
      <c r="BU105" s="204"/>
      <c r="BV105" s="204"/>
      <c r="BW105" s="204"/>
      <c r="BX105" s="204"/>
      <c r="BY105" s="204"/>
      <c r="BZ105" s="204"/>
      <c r="CA105" s="204"/>
      <c r="CB105" s="204"/>
      <c r="CC105" s="204"/>
      <c r="CD105" s="204"/>
      <c r="CE105" s="204"/>
      <c r="CF105" s="189"/>
      <c r="CG105" s="204"/>
      <c r="CH105" s="204"/>
      <c r="CI105" s="204"/>
      <c r="CJ105" s="204"/>
      <c r="CK105" s="204"/>
      <c r="CL105" s="204"/>
      <c r="CM105" s="204"/>
      <c r="CN105" s="204"/>
      <c r="CO105" s="204"/>
      <c r="CP105" s="204"/>
      <c r="CQ105" s="204"/>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c r="FA105" s="189"/>
      <c r="FB105" s="189"/>
      <c r="FC105" s="189"/>
      <c r="FD105" s="189"/>
      <c r="FE105" s="189"/>
      <c r="FF105" s="189"/>
      <c r="FG105" s="189"/>
      <c r="FH105" s="189"/>
      <c r="FI105" s="189"/>
      <c r="FJ105" s="189"/>
      <c r="FK105" s="189"/>
      <c r="FL105" s="189"/>
      <c r="FM105" s="189"/>
      <c r="FN105" s="189"/>
      <c r="FO105" s="189"/>
      <c r="FP105" s="189"/>
      <c r="FQ105" s="189"/>
      <c r="FR105" s="189"/>
      <c r="FS105" s="189"/>
      <c r="FT105" s="189"/>
      <c r="FU105" s="189"/>
      <c r="FV105" s="189"/>
      <c r="FW105" s="189"/>
      <c r="FX105" s="189"/>
      <c r="FY105" s="189"/>
      <c r="FZ105" s="189"/>
      <c r="GA105" s="189"/>
      <c r="GB105" s="189"/>
      <c r="GC105" s="189"/>
      <c r="GD105" s="189"/>
      <c r="GE105" s="189"/>
      <c r="GF105" s="189"/>
      <c r="GG105" s="189"/>
      <c r="GH105" s="189"/>
      <c r="GI105" s="189"/>
      <c r="GJ105" s="189"/>
      <c r="GK105" s="189"/>
      <c r="GL105" s="189"/>
      <c r="GM105" s="189"/>
      <c r="GN105" s="189"/>
      <c r="GO105" s="189"/>
      <c r="GP105" s="189"/>
      <c r="GQ105" s="189"/>
      <c r="GR105" s="189"/>
      <c r="GS105" s="189"/>
      <c r="GT105" s="189"/>
      <c r="GU105" s="189"/>
      <c r="GV105" s="189"/>
      <c r="GW105" s="189"/>
      <c r="GX105" s="189"/>
      <c r="GY105" s="189"/>
      <c r="GZ105" s="189"/>
      <c r="HA105" s="189"/>
      <c r="HB105" s="189"/>
      <c r="HC105" s="189"/>
      <c r="HD105" s="189"/>
      <c r="HE105" s="189"/>
      <c r="HF105" s="189"/>
      <c r="HG105" s="189"/>
      <c r="HH105" s="189"/>
      <c r="HI105" s="189"/>
      <c r="HJ105" s="189"/>
      <c r="HK105" s="189"/>
      <c r="HL105" s="189"/>
      <c r="HM105" s="189"/>
      <c r="HN105" s="189"/>
      <c r="HO105" s="189"/>
      <c r="HP105" s="189"/>
      <c r="HQ105" s="189"/>
      <c r="HR105" s="189"/>
      <c r="HS105" s="189"/>
      <c r="HT105" s="189"/>
      <c r="HU105" s="189"/>
      <c r="HV105" s="189"/>
      <c r="HW105" s="189"/>
      <c r="HX105" s="189"/>
      <c r="HY105" s="189"/>
      <c r="HZ105" s="189"/>
      <c r="IA105" s="189"/>
      <c r="IB105" s="189"/>
      <c r="IC105" s="189"/>
      <c r="ID105" s="189"/>
      <c r="IE105" s="189"/>
      <c r="IF105" s="189"/>
      <c r="IG105" s="189"/>
      <c r="IH105" s="189"/>
      <c r="II105" s="189"/>
      <c r="IJ105" s="189"/>
      <c r="IK105" s="189"/>
      <c r="IL105" s="189"/>
      <c r="IM105" s="189"/>
      <c r="IN105" s="189"/>
      <c r="IO105" s="189"/>
      <c r="IP105" s="189"/>
      <c r="IQ105" s="189"/>
      <c r="IR105" s="189"/>
      <c r="IS105" s="189"/>
      <c r="IT105" s="189"/>
      <c r="IU105" s="189"/>
      <c r="IV105" s="189"/>
    </row>
    <row r="106" ht="12.75" customHeight="1">
      <c r="A106" s="224" t="s">
        <v>1077</v>
      </c>
      <c r="D106" s="287">
        <f>CA18</f>
        <v>2</v>
      </c>
      <c r="E106" s="25"/>
      <c r="F106" s="25"/>
      <c r="G106" s="189"/>
      <c r="H106" s="187" t="s">
        <v>1078</v>
      </c>
      <c r="W106" s="423">
        <f>CB18</f>
        <v>95.35</v>
      </c>
      <c r="X106" s="25"/>
      <c r="Y106" s="25"/>
      <c r="Z106" s="424"/>
      <c r="AA106" s="204"/>
      <c r="AB106" s="424"/>
      <c r="AC106" s="424"/>
      <c r="AD106" s="424"/>
      <c r="AE106" s="189"/>
      <c r="AF106" s="204"/>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c r="BB106" s="205"/>
      <c r="BC106" s="205"/>
      <c r="BD106" s="205"/>
      <c r="BE106" s="205"/>
      <c r="BF106" s="205"/>
      <c r="BG106" s="205"/>
      <c r="BH106" s="205"/>
      <c r="BI106" s="205"/>
      <c r="BJ106" s="205"/>
      <c r="BK106" s="205"/>
      <c r="BL106" s="205"/>
      <c r="BM106" s="205"/>
      <c r="BN106" s="205"/>
      <c r="BO106" s="205"/>
      <c r="BP106" s="205"/>
      <c r="BQ106" s="205"/>
      <c r="BR106" s="205"/>
      <c r="BS106" s="205"/>
      <c r="BT106" s="204"/>
      <c r="BU106" s="204"/>
      <c r="BV106" s="204"/>
      <c r="BW106" s="204"/>
      <c r="BX106" s="204"/>
      <c r="BY106" s="204"/>
      <c r="BZ106" s="204"/>
      <c r="CA106" s="204"/>
      <c r="CB106" s="204"/>
      <c r="CC106" s="204"/>
      <c r="CD106" s="204"/>
      <c r="CE106" s="204"/>
      <c r="CF106" s="189"/>
      <c r="CG106" s="204"/>
      <c r="CH106" s="204"/>
      <c r="CI106" s="204"/>
      <c r="CJ106" s="204"/>
      <c r="CK106" s="204"/>
      <c r="CL106" s="204"/>
      <c r="CM106" s="204"/>
      <c r="CN106" s="204"/>
      <c r="CO106" s="204"/>
      <c r="CP106" s="204"/>
      <c r="CQ106" s="204"/>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row>
    <row r="107" ht="12.75" customHeight="1">
      <c r="A107" s="187" t="s">
        <v>1080</v>
      </c>
      <c r="D107" s="423">
        <f>CC18</f>
        <v>0</v>
      </c>
      <c r="E107" s="25"/>
      <c r="F107" s="25"/>
      <c r="G107" s="189"/>
      <c r="H107" s="187" t="s">
        <v>1081</v>
      </c>
      <c r="N107" s="423">
        <f>CD18</f>
        <v>0</v>
      </c>
      <c r="O107" s="25"/>
      <c r="P107" s="25"/>
      <c r="Q107" s="189"/>
      <c r="R107" s="189"/>
      <c r="S107" s="189" t="s">
        <v>1082</v>
      </c>
      <c r="V107" s="189" t="s">
        <v>1083</v>
      </c>
      <c r="W107" s="425">
        <f>IF(U16=0,0,W106/U16)</f>
        <v>0.9535</v>
      </c>
      <c r="X107" s="128"/>
      <c r="Y107" s="128"/>
      <c r="Z107" s="424"/>
      <c r="AA107" s="204"/>
      <c r="AB107" s="424"/>
      <c r="AC107" s="424"/>
      <c r="AD107" s="424"/>
      <c r="AE107" s="189"/>
      <c r="AF107" s="204" t="s">
        <v>1085</v>
      </c>
      <c r="AG107" s="205" t="s">
        <v>1086</v>
      </c>
      <c r="AH107" s="205"/>
      <c r="AI107" s="205"/>
      <c r="AJ107" s="205"/>
      <c r="AK107" s="205"/>
      <c r="AL107" s="205"/>
      <c r="AM107" s="205"/>
      <c r="AN107" s="205"/>
      <c r="AO107" s="205"/>
      <c r="AP107" s="205"/>
      <c r="AQ107" s="205"/>
      <c r="AR107" s="205"/>
      <c r="AS107" s="205"/>
      <c r="AT107" s="205"/>
      <c r="AU107" s="205"/>
      <c r="AV107" s="205"/>
      <c r="AW107" s="205"/>
      <c r="AX107" s="205"/>
      <c r="AY107" s="205"/>
      <c r="AZ107" s="205"/>
      <c r="BA107" s="205"/>
      <c r="BB107" s="205"/>
      <c r="BC107" s="205"/>
      <c r="BD107" s="205"/>
      <c r="BE107" s="205"/>
      <c r="BF107" s="205"/>
      <c r="BG107" s="205"/>
      <c r="BH107" s="205"/>
      <c r="BI107" s="205"/>
      <c r="BJ107" s="205"/>
      <c r="BK107" s="205"/>
      <c r="BL107" s="205"/>
      <c r="BM107" s="205"/>
      <c r="BN107" s="205"/>
      <c r="BO107" s="205"/>
      <c r="BP107" s="205"/>
      <c r="BQ107" s="205"/>
      <c r="BR107" s="205"/>
      <c r="BS107" s="205"/>
      <c r="BT107" s="204"/>
      <c r="BU107" s="204"/>
      <c r="BV107" s="204"/>
      <c r="BW107" s="204"/>
      <c r="BX107" s="204"/>
      <c r="BY107" s="204"/>
      <c r="BZ107" s="204"/>
      <c r="CA107" s="204"/>
      <c r="CB107" s="204"/>
      <c r="CC107" s="204"/>
      <c r="CD107" s="204"/>
      <c r="CE107" s="204"/>
      <c r="CF107" s="189"/>
      <c r="CG107" s="204"/>
      <c r="CH107" s="204"/>
      <c r="CI107" s="204"/>
      <c r="CJ107" s="204"/>
      <c r="CK107" s="204"/>
      <c r="CL107" s="204"/>
      <c r="CM107" s="204"/>
      <c r="CN107" s="204"/>
      <c r="CO107" s="204"/>
      <c r="CP107" s="204"/>
      <c r="CQ107" s="204"/>
      <c r="CR107" s="189"/>
      <c r="CS107" s="189"/>
      <c r="CT107" s="189"/>
      <c r="CU107" s="189"/>
      <c r="CV107" s="189"/>
      <c r="CW107" s="189"/>
      <c r="CX107" s="189"/>
      <c r="CY107" s="189"/>
      <c r="CZ107" s="189"/>
      <c r="DA107" s="189"/>
      <c r="DB107" s="189"/>
      <c r="DC107" s="189"/>
      <c r="DD107" s="189"/>
      <c r="DE107" s="189"/>
      <c r="DF107" s="189"/>
      <c r="DG107" s="189"/>
      <c r="DH107" s="189"/>
      <c r="DI107" s="189"/>
      <c r="DJ107" s="189"/>
      <c r="DK107" s="189"/>
      <c r="DL107" s="189"/>
      <c r="DM107" s="189"/>
      <c r="DN107" s="189"/>
      <c r="DO107" s="189"/>
      <c r="DP107" s="189"/>
      <c r="DQ107" s="189"/>
      <c r="DR107" s="189"/>
      <c r="DS107" s="189"/>
      <c r="DT107" s="189"/>
      <c r="DU107" s="189"/>
      <c r="DV107" s="189"/>
      <c r="DW107" s="189"/>
      <c r="DX107" s="189"/>
      <c r="DY107" s="189"/>
      <c r="DZ107" s="189"/>
      <c r="EA107" s="189"/>
      <c r="EB107" s="189"/>
      <c r="EC107" s="189"/>
      <c r="ED107" s="189"/>
      <c r="EE107" s="189"/>
      <c r="EF107" s="189"/>
      <c r="EG107" s="189"/>
      <c r="EH107" s="189"/>
      <c r="EI107" s="189"/>
      <c r="EJ107" s="189"/>
      <c r="EK107" s="189"/>
      <c r="EL107" s="189"/>
      <c r="EM107" s="189"/>
      <c r="EN107" s="189"/>
      <c r="EO107" s="189"/>
      <c r="EP107" s="189"/>
      <c r="EQ107" s="189"/>
      <c r="ER107" s="189"/>
      <c r="ES107" s="189"/>
      <c r="ET107" s="189"/>
      <c r="EU107" s="189"/>
      <c r="EV107" s="189"/>
      <c r="EW107" s="189"/>
      <c r="EX107" s="189"/>
      <c r="EY107" s="189"/>
      <c r="EZ107" s="189"/>
      <c r="FA107" s="189"/>
      <c r="FB107" s="189"/>
      <c r="FC107" s="189"/>
      <c r="FD107" s="189"/>
      <c r="FE107" s="189"/>
      <c r="FF107" s="189"/>
      <c r="FG107" s="189"/>
      <c r="FH107" s="189"/>
      <c r="FI107" s="189"/>
      <c r="FJ107" s="189"/>
      <c r="FK107" s="189"/>
      <c r="FL107" s="189"/>
      <c r="FM107" s="189"/>
      <c r="FN107" s="189"/>
      <c r="FO107" s="189"/>
      <c r="FP107" s="189"/>
      <c r="FQ107" s="189"/>
      <c r="FR107" s="189"/>
      <c r="FS107" s="189"/>
      <c r="FT107" s="189"/>
      <c r="FU107" s="189"/>
      <c r="FV107" s="189"/>
      <c r="FW107" s="189"/>
      <c r="FX107" s="189"/>
      <c r="FY107" s="189"/>
      <c r="FZ107" s="189"/>
      <c r="GA107" s="189"/>
      <c r="GB107" s="189"/>
      <c r="GC107" s="189"/>
      <c r="GD107" s="189"/>
      <c r="GE107" s="189"/>
      <c r="GF107" s="189"/>
      <c r="GG107" s="189"/>
      <c r="GH107" s="189"/>
      <c r="GI107" s="189"/>
      <c r="GJ107" s="189"/>
      <c r="GK107" s="189"/>
      <c r="GL107" s="189"/>
      <c r="GM107" s="189"/>
      <c r="GN107" s="189"/>
      <c r="GO107" s="189"/>
      <c r="GP107" s="189"/>
      <c r="GQ107" s="189"/>
      <c r="GR107" s="189"/>
      <c r="GS107" s="189"/>
      <c r="GT107" s="189"/>
      <c r="GU107" s="189"/>
      <c r="GV107" s="189"/>
      <c r="GW107" s="189"/>
      <c r="GX107" s="189"/>
      <c r="GY107" s="189"/>
      <c r="GZ107" s="189"/>
      <c r="HA107" s="189"/>
      <c r="HB107" s="189"/>
      <c r="HC107" s="189"/>
      <c r="HD107" s="189"/>
      <c r="HE107" s="189"/>
      <c r="HF107" s="189"/>
      <c r="HG107" s="189"/>
      <c r="HH107" s="189"/>
      <c r="HI107" s="189"/>
      <c r="HJ107" s="189"/>
      <c r="HK107" s="189"/>
      <c r="HL107" s="189"/>
      <c r="HM107" s="189"/>
      <c r="HN107" s="189"/>
      <c r="HO107" s="189"/>
      <c r="HP107" s="189"/>
      <c r="HQ107" s="189"/>
      <c r="HR107" s="189"/>
      <c r="HS107" s="189"/>
      <c r="HT107" s="189"/>
      <c r="HU107" s="189"/>
      <c r="HV107" s="189"/>
      <c r="HW107" s="189"/>
      <c r="HX107" s="189"/>
      <c r="HY107" s="189"/>
      <c r="HZ107" s="189"/>
      <c r="IA107" s="189"/>
      <c r="IB107" s="189"/>
      <c r="IC107" s="189"/>
      <c r="ID107" s="189"/>
      <c r="IE107" s="189"/>
      <c r="IF107" s="189"/>
      <c r="IG107" s="189"/>
      <c r="IH107" s="189"/>
      <c r="II107" s="189"/>
      <c r="IJ107" s="189"/>
      <c r="IK107" s="189"/>
      <c r="IL107" s="189"/>
      <c r="IM107" s="189"/>
      <c r="IN107" s="189"/>
      <c r="IO107" s="189"/>
      <c r="IP107" s="189"/>
      <c r="IQ107" s="189"/>
      <c r="IR107" s="189"/>
      <c r="IS107" s="189"/>
      <c r="IT107" s="189"/>
      <c r="IU107" s="189"/>
      <c r="IV107" s="189"/>
    </row>
    <row r="108" ht="1.5" customHeight="1">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204"/>
      <c r="AB108" s="189"/>
      <c r="AC108" s="189"/>
      <c r="AD108" s="189"/>
      <c r="AE108" s="189"/>
      <c r="AF108" s="204"/>
      <c r="AG108" s="205"/>
      <c r="AH108" s="205"/>
      <c r="AI108" s="205"/>
      <c r="AJ108" s="205"/>
      <c r="AK108" s="205"/>
      <c r="AL108" s="205"/>
      <c r="AM108" s="205"/>
      <c r="AN108" s="205"/>
      <c r="AO108" s="205"/>
      <c r="AP108" s="205"/>
      <c r="AQ108" s="205"/>
      <c r="AR108" s="205"/>
      <c r="AS108" s="205"/>
      <c r="AT108" s="205"/>
      <c r="AU108" s="205"/>
      <c r="AV108" s="205"/>
      <c r="AW108" s="205"/>
      <c r="AX108" s="205"/>
      <c r="AY108" s="205"/>
      <c r="AZ108" s="205"/>
      <c r="BA108" s="205"/>
      <c r="BB108" s="205"/>
      <c r="BC108" s="205"/>
      <c r="BD108" s="205"/>
      <c r="BE108" s="205"/>
      <c r="BF108" s="205"/>
      <c r="BG108" s="205"/>
      <c r="BH108" s="205"/>
      <c r="BI108" s="205"/>
      <c r="BJ108" s="205"/>
      <c r="BK108" s="205"/>
      <c r="BL108" s="205"/>
      <c r="BM108" s="205"/>
      <c r="BN108" s="205"/>
      <c r="BO108" s="205"/>
      <c r="BP108" s="205"/>
      <c r="BQ108" s="205"/>
      <c r="BR108" s="205"/>
      <c r="BS108" s="205"/>
      <c r="BT108" s="204"/>
      <c r="BU108" s="204"/>
      <c r="BV108" s="204"/>
      <c r="BW108" s="204"/>
      <c r="BX108" s="204"/>
      <c r="BY108" s="204"/>
      <c r="BZ108" s="204"/>
      <c r="CA108" s="204"/>
      <c r="CB108" s="204"/>
      <c r="CC108" s="204"/>
      <c r="CD108" s="204"/>
      <c r="CE108" s="204"/>
      <c r="CF108" s="189"/>
      <c r="CG108" s="204"/>
      <c r="CH108" s="204"/>
      <c r="CI108" s="204"/>
      <c r="CJ108" s="204"/>
      <c r="CK108" s="204"/>
      <c r="CL108" s="204"/>
      <c r="CM108" s="204"/>
      <c r="CN108" s="204"/>
      <c r="CO108" s="204"/>
      <c r="CP108" s="204"/>
      <c r="CQ108" s="204"/>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89"/>
      <c r="DX108" s="189"/>
      <c r="DY108" s="189"/>
      <c r="DZ108" s="189"/>
      <c r="EA108" s="189"/>
      <c r="EB108" s="189"/>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89"/>
      <c r="FE108" s="189"/>
      <c r="FF108" s="189"/>
      <c r="FG108" s="189"/>
      <c r="FH108" s="189"/>
      <c r="FI108" s="189"/>
      <c r="FJ108" s="189"/>
      <c r="FK108" s="189"/>
      <c r="FL108" s="189"/>
      <c r="FM108" s="189"/>
      <c r="FN108" s="189"/>
      <c r="FO108" s="189"/>
      <c r="FP108" s="189"/>
      <c r="FQ108" s="189"/>
      <c r="FR108" s="189"/>
      <c r="FS108" s="189"/>
      <c r="FT108" s="189"/>
      <c r="FU108" s="189"/>
      <c r="FV108" s="189"/>
      <c r="FW108" s="189"/>
      <c r="FX108" s="189"/>
      <c r="FY108" s="189"/>
      <c r="FZ108" s="189"/>
      <c r="GA108" s="189"/>
      <c r="GB108" s="189"/>
      <c r="GC108" s="189"/>
      <c r="GD108" s="189"/>
      <c r="GE108" s="189"/>
      <c r="GF108" s="189"/>
      <c r="GG108" s="189"/>
      <c r="GH108" s="189"/>
      <c r="GI108" s="189"/>
      <c r="GJ108" s="189"/>
      <c r="GK108" s="189"/>
      <c r="GL108" s="189"/>
      <c r="GM108" s="189"/>
      <c r="GN108" s="189"/>
      <c r="GO108" s="189"/>
      <c r="GP108" s="189"/>
      <c r="GQ108" s="189"/>
      <c r="GR108" s="189"/>
      <c r="GS108" s="189"/>
      <c r="GT108" s="189"/>
      <c r="GU108" s="189"/>
      <c r="GV108" s="189"/>
      <c r="GW108" s="189"/>
      <c r="GX108" s="189"/>
      <c r="GY108" s="189"/>
      <c r="GZ108" s="189"/>
      <c r="HA108" s="189"/>
      <c r="HB108" s="189"/>
      <c r="HC108" s="189"/>
      <c r="HD108" s="189"/>
      <c r="HE108" s="189"/>
      <c r="HF108" s="189"/>
      <c r="HG108" s="189"/>
      <c r="HH108" s="189"/>
      <c r="HI108" s="189"/>
      <c r="HJ108" s="189"/>
      <c r="HK108" s="189"/>
      <c r="HL108" s="189"/>
      <c r="HM108" s="189"/>
      <c r="HN108" s="189"/>
      <c r="HO108" s="189"/>
      <c r="HP108" s="189"/>
      <c r="HQ108" s="189"/>
      <c r="HR108" s="189"/>
      <c r="HS108" s="189"/>
      <c r="HT108" s="189"/>
      <c r="HU108" s="189"/>
      <c r="HV108" s="189"/>
      <c r="HW108" s="189"/>
      <c r="HX108" s="189"/>
      <c r="HY108" s="189"/>
      <c r="HZ108" s="189"/>
      <c r="IA108" s="189"/>
      <c r="IB108" s="189"/>
      <c r="IC108" s="189"/>
      <c r="ID108" s="189"/>
      <c r="IE108" s="189"/>
      <c r="IF108" s="189"/>
      <c r="IG108" s="189"/>
      <c r="IH108" s="189"/>
      <c r="II108" s="189"/>
      <c r="IJ108" s="189"/>
      <c r="IK108" s="189"/>
      <c r="IL108" s="189"/>
      <c r="IM108" s="189"/>
      <c r="IN108" s="189"/>
      <c r="IO108" s="189"/>
      <c r="IP108" s="189"/>
      <c r="IQ108" s="189"/>
      <c r="IR108" s="189"/>
      <c r="IS108" s="189"/>
      <c r="IT108" s="189"/>
      <c r="IU108" s="189"/>
      <c r="IV108" s="189"/>
    </row>
    <row r="109" ht="12.75" customHeight="1">
      <c r="A109" s="252" t="s">
        <v>1090</v>
      </c>
      <c r="B109" s="8"/>
      <c r="C109" s="8"/>
      <c r="D109" s="8"/>
      <c r="E109" s="8"/>
      <c r="F109" s="8"/>
      <c r="G109" s="8"/>
      <c r="H109" s="8"/>
      <c r="I109" s="8"/>
      <c r="J109" s="8"/>
      <c r="K109" s="8"/>
      <c r="L109" s="8"/>
      <c r="M109" s="8"/>
      <c r="N109" s="8"/>
      <c r="O109" s="8"/>
      <c r="P109" s="8"/>
      <c r="Q109" s="8"/>
      <c r="R109" s="8"/>
      <c r="S109" s="8"/>
      <c r="T109" s="8"/>
      <c r="U109" s="8"/>
      <c r="V109" s="8"/>
      <c r="W109" s="8"/>
      <c r="X109" s="8"/>
      <c r="Y109" s="10"/>
      <c r="Z109" s="210"/>
      <c r="AA109" s="204"/>
      <c r="AB109" s="210"/>
      <c r="AC109" s="210"/>
      <c r="AD109" s="210"/>
      <c r="AE109" s="189"/>
      <c r="AF109" s="426" t="s">
        <v>1091</v>
      </c>
      <c r="AG109" s="427" t="s">
        <v>1092</v>
      </c>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c r="BC109" s="205"/>
      <c r="BD109" s="205"/>
      <c r="BE109" s="205"/>
      <c r="BF109" s="205"/>
      <c r="BG109" s="205"/>
      <c r="BH109" s="205"/>
      <c r="BI109" s="205"/>
      <c r="BJ109" s="205"/>
      <c r="BK109" s="205"/>
      <c r="BL109" s="205"/>
      <c r="BM109" s="205"/>
      <c r="BN109" s="205"/>
      <c r="BO109" s="205"/>
      <c r="BP109" s="205"/>
      <c r="BQ109" s="205"/>
      <c r="BR109" s="205"/>
      <c r="BS109" s="205"/>
      <c r="BT109" s="204"/>
      <c r="BU109" s="204"/>
      <c r="BV109" s="204"/>
      <c r="BW109" s="204"/>
      <c r="BX109" s="204"/>
      <c r="BY109" s="204"/>
      <c r="BZ109" s="204"/>
      <c r="CA109" s="204"/>
      <c r="CB109" s="204"/>
      <c r="CC109" s="204"/>
      <c r="CD109" s="204"/>
      <c r="CE109" s="204"/>
      <c r="CG109" s="204"/>
      <c r="CH109" s="204"/>
      <c r="CI109" s="204"/>
      <c r="CJ109" s="204"/>
      <c r="CK109" s="204"/>
      <c r="CL109" s="204"/>
      <c r="CM109" s="204"/>
      <c r="CN109" s="204"/>
      <c r="CO109" s="204"/>
      <c r="CP109" s="204"/>
      <c r="CQ109" s="204"/>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c r="IM109" s="11"/>
      <c r="IN109" s="11"/>
      <c r="IO109" s="11"/>
      <c r="IP109" s="11"/>
      <c r="IQ109" s="11"/>
      <c r="IR109" s="11"/>
      <c r="IS109" s="11"/>
      <c r="IT109" s="11"/>
      <c r="IU109" s="11"/>
      <c r="IV109" s="11"/>
    </row>
    <row r="110" ht="12.75" customHeight="1">
      <c r="A110" s="428" t="s">
        <v>1094</v>
      </c>
      <c r="B110" s="8"/>
      <c r="C110" s="8"/>
      <c r="D110" s="8"/>
      <c r="E110" s="8"/>
      <c r="F110" s="8"/>
      <c r="G110" s="8"/>
      <c r="H110" s="8"/>
      <c r="I110" s="8"/>
      <c r="J110" s="8"/>
      <c r="K110" s="8"/>
      <c r="L110" s="8"/>
      <c r="M110" s="8"/>
      <c r="N110" s="8"/>
      <c r="O110" s="10"/>
      <c r="P110" s="429"/>
      <c r="Q110" s="428" t="s">
        <v>1095</v>
      </c>
      <c r="R110" s="8"/>
      <c r="S110" s="8"/>
      <c r="T110" s="8"/>
      <c r="U110" s="8"/>
      <c r="V110" s="8"/>
      <c r="W110" s="8"/>
      <c r="X110" s="8"/>
      <c r="Y110" s="10"/>
      <c r="Z110" s="430"/>
      <c r="AA110" s="204"/>
      <c r="AB110" s="430"/>
      <c r="AC110" s="430"/>
      <c r="AD110" s="430"/>
      <c r="AE110" s="189"/>
      <c r="AF110" s="431"/>
      <c r="AG110" s="205"/>
      <c r="AH110" s="205"/>
      <c r="AI110" s="205"/>
      <c r="AJ110" s="205"/>
      <c r="AK110" s="205"/>
      <c r="AL110" s="205"/>
      <c r="AM110" s="205"/>
      <c r="AN110" s="205"/>
      <c r="AO110" s="205"/>
      <c r="AP110" s="205"/>
      <c r="AQ110" s="205"/>
      <c r="AR110" s="205"/>
      <c r="AS110" s="205"/>
      <c r="AT110" s="205"/>
      <c r="AU110" s="205"/>
      <c r="AV110" s="205"/>
      <c r="AW110" s="205"/>
      <c r="AX110" s="205"/>
      <c r="AY110" s="205"/>
      <c r="AZ110" s="205"/>
      <c r="BA110" s="205"/>
      <c r="BB110" s="205"/>
      <c r="BC110" s="205"/>
      <c r="BD110" s="205"/>
      <c r="BE110" s="205"/>
      <c r="BF110" s="205"/>
      <c r="BG110" s="205"/>
      <c r="BH110" s="205"/>
      <c r="BI110" s="205"/>
      <c r="BJ110" s="205"/>
      <c r="BK110" s="205"/>
      <c r="BL110" s="205"/>
      <c r="BM110" s="205"/>
      <c r="BN110" s="205"/>
      <c r="BO110" s="205"/>
      <c r="BP110" s="205"/>
      <c r="BQ110" s="205"/>
      <c r="BR110" s="205"/>
      <c r="BS110" s="205"/>
      <c r="BT110" s="204"/>
      <c r="BU110" s="204"/>
      <c r="BV110" s="204"/>
      <c r="BW110" s="204"/>
      <c r="BX110" s="204"/>
      <c r="BY110" s="204"/>
      <c r="BZ110" s="204"/>
      <c r="CA110" s="204"/>
      <c r="CB110" s="204"/>
      <c r="CC110" s="204"/>
      <c r="CD110" s="204"/>
      <c r="CE110" s="204"/>
      <c r="CF110" s="189"/>
      <c r="CG110" s="204"/>
      <c r="CH110" s="204"/>
      <c r="CI110" s="204"/>
      <c r="CJ110" s="204"/>
      <c r="CK110" s="204"/>
      <c r="CL110" s="204"/>
      <c r="CM110" s="204"/>
      <c r="CN110" s="204"/>
      <c r="CO110" s="204"/>
      <c r="CP110" s="204"/>
      <c r="CQ110" s="204"/>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89"/>
      <c r="DW110" s="189"/>
      <c r="DX110" s="189"/>
      <c r="DY110" s="189"/>
      <c r="DZ110" s="189"/>
      <c r="EA110" s="189"/>
      <c r="EB110" s="189"/>
      <c r="EC110" s="189"/>
      <c r="ED110" s="189"/>
      <c r="EE110" s="189"/>
      <c r="EF110" s="189"/>
      <c r="EG110" s="189"/>
      <c r="EH110" s="189"/>
      <c r="EI110" s="189"/>
      <c r="EJ110" s="189"/>
      <c r="EK110" s="189"/>
      <c r="EL110" s="189"/>
      <c r="EM110" s="189"/>
      <c r="EN110" s="189"/>
      <c r="EO110" s="189"/>
      <c r="EP110" s="189"/>
      <c r="EQ110" s="189"/>
      <c r="ER110" s="189"/>
      <c r="ES110" s="189"/>
      <c r="ET110" s="189"/>
      <c r="EU110" s="189"/>
      <c r="EV110" s="189"/>
      <c r="EW110" s="189"/>
      <c r="EX110" s="189"/>
      <c r="EY110" s="189"/>
      <c r="EZ110" s="189"/>
      <c r="FA110" s="189"/>
      <c r="FB110" s="189"/>
      <c r="FC110" s="189"/>
      <c r="FD110" s="189"/>
      <c r="FE110" s="189"/>
      <c r="FF110" s="189"/>
      <c r="FG110" s="189"/>
      <c r="FH110" s="189"/>
      <c r="FI110" s="189"/>
      <c r="FJ110" s="189"/>
      <c r="FK110" s="189"/>
      <c r="FL110" s="189"/>
      <c r="FM110" s="189"/>
      <c r="FN110" s="189"/>
      <c r="FO110" s="189"/>
      <c r="FP110" s="189"/>
      <c r="FQ110" s="189"/>
      <c r="FR110" s="189"/>
      <c r="FS110" s="189"/>
      <c r="FT110" s="189"/>
      <c r="FU110" s="189"/>
      <c r="FV110" s="189"/>
      <c r="FW110" s="189"/>
      <c r="FX110" s="189"/>
      <c r="FY110" s="189"/>
      <c r="FZ110" s="189"/>
      <c r="GA110" s="189"/>
      <c r="GB110" s="189"/>
      <c r="GC110" s="189"/>
      <c r="GD110" s="189"/>
      <c r="GE110" s="189"/>
      <c r="GF110" s="189"/>
      <c r="GG110" s="189"/>
      <c r="GH110" s="189"/>
      <c r="GI110" s="189"/>
      <c r="GJ110" s="189"/>
      <c r="GK110" s="189"/>
      <c r="GL110" s="189"/>
      <c r="GM110" s="189"/>
      <c r="GN110" s="189"/>
      <c r="GO110" s="189"/>
      <c r="GP110" s="189"/>
      <c r="GQ110" s="189"/>
      <c r="GR110" s="189"/>
      <c r="GS110" s="189"/>
      <c r="GT110" s="189"/>
      <c r="GU110" s="189"/>
      <c r="GV110" s="189"/>
      <c r="GW110" s="189"/>
      <c r="GX110" s="189"/>
      <c r="GY110" s="189"/>
      <c r="GZ110" s="189"/>
      <c r="HA110" s="189"/>
      <c r="HB110" s="189"/>
      <c r="HC110" s="189"/>
      <c r="HD110" s="189"/>
      <c r="HE110" s="189"/>
      <c r="HF110" s="189"/>
      <c r="HG110" s="189"/>
      <c r="HH110" s="189"/>
      <c r="HI110" s="189"/>
      <c r="HJ110" s="189"/>
      <c r="HK110" s="189"/>
      <c r="HL110" s="189"/>
      <c r="HM110" s="189"/>
      <c r="HN110" s="189"/>
      <c r="HO110" s="189"/>
      <c r="HP110" s="189"/>
      <c r="HQ110" s="189"/>
      <c r="HR110" s="189"/>
      <c r="HS110" s="189"/>
      <c r="HT110" s="189"/>
      <c r="HU110" s="189"/>
      <c r="HV110" s="189"/>
      <c r="HW110" s="189"/>
      <c r="HX110" s="189"/>
      <c r="HY110" s="189"/>
      <c r="HZ110" s="189"/>
      <c r="IA110" s="189"/>
      <c r="IB110" s="189"/>
      <c r="IC110" s="189"/>
      <c r="ID110" s="189"/>
      <c r="IE110" s="189"/>
      <c r="IF110" s="189"/>
      <c r="IG110" s="189"/>
      <c r="IH110" s="189"/>
      <c r="II110" s="189"/>
      <c r="IJ110" s="189"/>
      <c r="IK110" s="189"/>
      <c r="IL110" s="189"/>
      <c r="IM110" s="189"/>
      <c r="IN110" s="189"/>
      <c r="IO110" s="189"/>
      <c r="IP110" s="189"/>
      <c r="IQ110" s="189"/>
      <c r="IR110" s="189"/>
      <c r="IS110" s="189"/>
      <c r="IT110" s="189"/>
      <c r="IU110" s="189"/>
      <c r="IV110" s="189"/>
    </row>
    <row r="111" ht="12.75" customHeight="1">
      <c r="A111" s="432">
        <v>5.0</v>
      </c>
      <c r="B111" s="433">
        <v>1.0</v>
      </c>
      <c r="C111" s="433">
        <v>1.0</v>
      </c>
      <c r="D111" s="433">
        <v>2.0</v>
      </c>
      <c r="E111" s="433"/>
      <c r="F111" s="433">
        <v>4.0</v>
      </c>
      <c r="G111" s="433">
        <v>1.0</v>
      </c>
      <c r="H111" s="433">
        <v>1.0</v>
      </c>
      <c r="I111" s="433"/>
      <c r="J111" s="433">
        <v>3.0</v>
      </c>
      <c r="K111" s="433">
        <v>1.0</v>
      </c>
      <c r="L111" s="433">
        <v>1.0</v>
      </c>
      <c r="M111" s="433">
        <v>1.0</v>
      </c>
      <c r="N111" s="433">
        <v>2.0</v>
      </c>
      <c r="O111" s="434"/>
      <c r="P111" s="435"/>
      <c r="Q111" s="432">
        <v>2.0</v>
      </c>
      <c r="R111" s="433">
        <v>2.0</v>
      </c>
      <c r="S111" s="433">
        <v>2.0</v>
      </c>
      <c r="T111" s="433">
        <v>1.0</v>
      </c>
      <c r="U111" s="433">
        <v>2.0</v>
      </c>
      <c r="V111" s="433">
        <v>1.0</v>
      </c>
      <c r="W111" s="433">
        <v>2.0</v>
      </c>
      <c r="X111" s="433">
        <v>2.0</v>
      </c>
      <c r="Y111" s="434">
        <v>2.0</v>
      </c>
      <c r="Z111" s="436"/>
      <c r="AA111" s="205"/>
      <c r="AB111" s="436"/>
      <c r="AC111" s="436"/>
      <c r="AD111" s="436"/>
      <c r="AE111" s="222"/>
      <c r="AF111" s="437"/>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c r="BC111" s="205"/>
      <c r="BD111" s="205"/>
      <c r="BE111" s="205"/>
      <c r="BF111" s="205"/>
      <c r="BG111" s="205"/>
      <c r="BH111" s="205"/>
      <c r="BI111" s="205"/>
      <c r="BJ111" s="205"/>
      <c r="BK111" s="205"/>
      <c r="BL111" s="205"/>
      <c r="BM111" s="205"/>
      <c r="BN111" s="205"/>
      <c r="BO111" s="205"/>
      <c r="BP111" s="205"/>
      <c r="BQ111" s="205"/>
      <c r="BR111" s="205"/>
      <c r="BS111" s="205"/>
      <c r="BT111" s="205"/>
      <c r="BU111" s="205"/>
      <c r="BV111" s="205"/>
      <c r="BW111" s="205"/>
      <c r="BX111" s="205"/>
      <c r="BY111" s="205"/>
      <c r="BZ111" s="205"/>
      <c r="CA111" s="205"/>
      <c r="CB111" s="205"/>
      <c r="CC111" s="205"/>
      <c r="CD111" s="205"/>
      <c r="CE111" s="205"/>
      <c r="CF111" s="222"/>
      <c r="CG111" s="205"/>
      <c r="CH111" s="205"/>
      <c r="CI111" s="205"/>
      <c r="CJ111" s="205"/>
      <c r="CK111" s="205"/>
      <c r="CL111" s="205"/>
      <c r="CM111" s="205"/>
      <c r="CN111" s="205"/>
      <c r="CO111" s="205"/>
      <c r="CP111" s="205"/>
      <c r="CQ111" s="205"/>
      <c r="CR111" s="222"/>
      <c r="CS111" s="222"/>
      <c r="CT111" s="222"/>
      <c r="CU111" s="222"/>
      <c r="CV111" s="222"/>
      <c r="CW111" s="222"/>
      <c r="CX111" s="222"/>
      <c r="CY111" s="222"/>
      <c r="CZ111" s="222"/>
      <c r="DA111" s="222"/>
      <c r="DB111" s="222"/>
      <c r="DC111" s="222"/>
      <c r="DD111" s="222"/>
      <c r="DE111" s="222"/>
      <c r="DF111" s="222"/>
      <c r="DG111" s="222"/>
      <c r="DH111" s="222"/>
      <c r="DI111" s="222"/>
      <c r="DJ111" s="222"/>
      <c r="DK111" s="222"/>
      <c r="DL111" s="222"/>
      <c r="DM111" s="222"/>
      <c r="DN111" s="222"/>
      <c r="DO111" s="222"/>
      <c r="DP111" s="222"/>
      <c r="DQ111" s="222"/>
      <c r="DR111" s="222"/>
      <c r="DS111" s="222"/>
      <c r="DT111" s="222"/>
      <c r="DU111" s="222"/>
      <c r="DV111" s="222"/>
      <c r="DW111" s="222"/>
      <c r="DX111" s="222"/>
      <c r="DY111" s="222"/>
      <c r="DZ111" s="222"/>
      <c r="EA111" s="222"/>
      <c r="EB111" s="222"/>
      <c r="EC111" s="222"/>
      <c r="ED111" s="222"/>
      <c r="EE111" s="222"/>
      <c r="EF111" s="222"/>
      <c r="EG111" s="222"/>
      <c r="EH111" s="222"/>
      <c r="EI111" s="222"/>
      <c r="EJ111" s="222"/>
      <c r="EK111" s="222"/>
      <c r="EL111" s="222"/>
      <c r="EM111" s="222"/>
      <c r="EN111" s="222"/>
      <c r="EO111" s="222"/>
      <c r="EP111" s="222"/>
      <c r="EQ111" s="222"/>
      <c r="ER111" s="222"/>
      <c r="ES111" s="222"/>
      <c r="ET111" s="222"/>
      <c r="EU111" s="222"/>
      <c r="EV111" s="222"/>
      <c r="EW111" s="222"/>
      <c r="EX111" s="222"/>
      <c r="EY111" s="222"/>
      <c r="EZ111" s="222"/>
      <c r="FA111" s="222"/>
      <c r="FB111" s="222"/>
      <c r="FC111" s="222"/>
      <c r="FD111" s="222"/>
      <c r="FE111" s="222"/>
      <c r="FF111" s="222"/>
      <c r="FG111" s="222"/>
      <c r="FH111" s="222"/>
      <c r="FI111" s="222"/>
      <c r="FJ111" s="222"/>
      <c r="FK111" s="222"/>
      <c r="FL111" s="222"/>
      <c r="FM111" s="222"/>
      <c r="FN111" s="222"/>
      <c r="FO111" s="222"/>
      <c r="FP111" s="222"/>
      <c r="FQ111" s="222"/>
      <c r="FR111" s="222"/>
      <c r="FS111" s="222"/>
      <c r="FT111" s="222"/>
      <c r="FU111" s="222"/>
      <c r="FV111" s="222"/>
      <c r="FW111" s="222"/>
      <c r="FX111" s="222"/>
      <c r="FY111" s="222"/>
      <c r="FZ111" s="222"/>
      <c r="GA111" s="222"/>
      <c r="GB111" s="222"/>
      <c r="GC111" s="222"/>
      <c r="GD111" s="222"/>
      <c r="GE111" s="222"/>
      <c r="GF111" s="222"/>
      <c r="GG111" s="222"/>
      <c r="GH111" s="222"/>
      <c r="GI111" s="222"/>
      <c r="GJ111" s="222"/>
      <c r="GK111" s="222"/>
      <c r="GL111" s="222"/>
      <c r="GM111" s="222"/>
      <c r="GN111" s="222"/>
      <c r="GO111" s="222"/>
      <c r="GP111" s="222"/>
      <c r="GQ111" s="222"/>
      <c r="GR111" s="222"/>
      <c r="GS111" s="222"/>
      <c r="GT111" s="222"/>
      <c r="GU111" s="222"/>
      <c r="GV111" s="222"/>
      <c r="GW111" s="222"/>
      <c r="GX111" s="222"/>
      <c r="GY111" s="222"/>
      <c r="GZ111" s="222"/>
      <c r="HA111" s="222"/>
      <c r="HB111" s="222"/>
      <c r="HC111" s="222"/>
      <c r="HD111" s="222"/>
      <c r="HE111" s="222"/>
      <c r="HF111" s="222"/>
      <c r="HG111" s="222"/>
      <c r="HH111" s="222"/>
      <c r="HI111" s="222"/>
      <c r="HJ111" s="222"/>
      <c r="HK111" s="222"/>
      <c r="HL111" s="222"/>
      <c r="HM111" s="222"/>
      <c r="HN111" s="222"/>
      <c r="HO111" s="222"/>
      <c r="HP111" s="222"/>
      <c r="HQ111" s="222"/>
      <c r="HR111" s="222"/>
      <c r="HS111" s="222"/>
      <c r="HT111" s="222"/>
      <c r="HU111" s="222"/>
      <c r="HV111" s="222"/>
      <c r="HW111" s="222"/>
      <c r="HX111" s="222"/>
      <c r="HY111" s="222"/>
      <c r="HZ111" s="222"/>
      <c r="IA111" s="222"/>
      <c r="IB111" s="222"/>
      <c r="IC111" s="222"/>
      <c r="ID111" s="222"/>
      <c r="IE111" s="222"/>
      <c r="IF111" s="222"/>
      <c r="IG111" s="222"/>
      <c r="IH111" s="222"/>
      <c r="II111" s="222"/>
      <c r="IJ111" s="222"/>
      <c r="IK111" s="222"/>
      <c r="IL111" s="222"/>
      <c r="IM111" s="222"/>
      <c r="IN111" s="222"/>
      <c r="IO111" s="222"/>
      <c r="IP111" s="222"/>
      <c r="IQ111" s="222"/>
      <c r="IR111" s="222"/>
      <c r="IS111" s="222"/>
      <c r="IT111" s="222"/>
      <c r="IU111" s="222"/>
      <c r="IV111" s="222"/>
    </row>
    <row r="112" ht="12.75" customHeight="1">
      <c r="A112" s="306" t="s">
        <v>1096</v>
      </c>
      <c r="B112" s="306" t="s">
        <v>1097</v>
      </c>
      <c r="C112" s="294" t="s">
        <v>1098</v>
      </c>
      <c r="D112" s="294" t="s">
        <v>1099</v>
      </c>
      <c r="E112" s="294"/>
      <c r="F112" s="438" t="s">
        <v>1100</v>
      </c>
      <c r="G112" s="294" t="s">
        <v>1101</v>
      </c>
      <c r="H112" s="294" t="s">
        <v>1102</v>
      </c>
      <c r="I112" s="294"/>
      <c r="J112" s="294">
        <v>3.0</v>
      </c>
      <c r="K112" s="294" t="s">
        <v>1103</v>
      </c>
      <c r="L112" s="294" t="s">
        <v>1104</v>
      </c>
      <c r="M112" s="294" t="s">
        <v>1105</v>
      </c>
      <c r="N112" s="294" t="s">
        <v>1106</v>
      </c>
      <c r="O112" s="296"/>
      <c r="P112" s="222"/>
      <c r="Q112" s="306">
        <v>1.0</v>
      </c>
      <c r="R112" s="294">
        <v>2.0</v>
      </c>
      <c r="S112" s="294" t="s">
        <v>1107</v>
      </c>
      <c r="T112" s="294" t="s">
        <v>1108</v>
      </c>
      <c r="U112" s="294" t="s">
        <v>1103</v>
      </c>
      <c r="V112" s="294" t="s">
        <v>1104</v>
      </c>
      <c r="W112" s="294">
        <v>5.0</v>
      </c>
      <c r="X112" s="294">
        <v>6.0</v>
      </c>
      <c r="Y112" s="296">
        <v>7.0</v>
      </c>
      <c r="Z112" s="222"/>
      <c r="AA112" s="205"/>
      <c r="AB112" s="222"/>
      <c r="AC112" s="222"/>
      <c r="AD112" s="222"/>
      <c r="AE112" s="222"/>
      <c r="AF112" s="431"/>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c r="BC112" s="205"/>
      <c r="BD112" s="205"/>
      <c r="BE112" s="205"/>
      <c r="BF112" s="205"/>
      <c r="BG112" s="205"/>
      <c r="BH112" s="205"/>
      <c r="BI112" s="205"/>
      <c r="BJ112" s="205"/>
      <c r="BK112" s="205"/>
      <c r="BL112" s="205"/>
      <c r="BM112" s="205"/>
      <c r="BN112" s="205"/>
      <c r="BO112" s="205"/>
      <c r="BP112" s="205"/>
      <c r="BQ112" s="205"/>
      <c r="BR112" s="205"/>
      <c r="BS112" s="205"/>
      <c r="BT112" s="205"/>
      <c r="BU112" s="205"/>
      <c r="BV112" s="205"/>
      <c r="BW112" s="205"/>
      <c r="BX112" s="205"/>
      <c r="BY112" s="205"/>
      <c r="BZ112" s="205"/>
      <c r="CA112" s="205"/>
      <c r="CB112" s="205"/>
      <c r="CC112" s="205"/>
      <c r="CD112" s="205"/>
      <c r="CE112" s="205"/>
      <c r="CF112" s="222"/>
      <c r="CG112" s="205"/>
      <c r="CH112" s="205"/>
      <c r="CI112" s="205"/>
      <c r="CJ112" s="205"/>
      <c r="CK112" s="205"/>
      <c r="CL112" s="205"/>
      <c r="CM112" s="205"/>
      <c r="CN112" s="205"/>
      <c r="CO112" s="205"/>
      <c r="CP112" s="205"/>
      <c r="CQ112" s="205"/>
      <c r="CR112" s="222"/>
      <c r="CS112" s="222"/>
      <c r="CT112" s="222"/>
      <c r="CU112" s="222"/>
      <c r="CV112" s="222"/>
      <c r="CW112" s="222"/>
      <c r="CX112" s="222"/>
      <c r="CY112" s="222"/>
      <c r="CZ112" s="222"/>
      <c r="DA112" s="222"/>
      <c r="DB112" s="222"/>
      <c r="DC112" s="222"/>
      <c r="DD112" s="222"/>
      <c r="DE112" s="222"/>
      <c r="DF112" s="222"/>
      <c r="DG112" s="222"/>
      <c r="DH112" s="222"/>
      <c r="DI112" s="222"/>
      <c r="DJ112" s="222"/>
      <c r="DK112" s="222"/>
      <c r="DL112" s="222"/>
      <c r="DM112" s="222"/>
      <c r="DN112" s="222"/>
      <c r="DO112" s="222"/>
      <c r="DP112" s="222"/>
      <c r="DQ112" s="222"/>
      <c r="DR112" s="222"/>
      <c r="DS112" s="222"/>
      <c r="DT112" s="222"/>
      <c r="DU112" s="222"/>
      <c r="DV112" s="222"/>
      <c r="DW112" s="222"/>
      <c r="DX112" s="222"/>
      <c r="DY112" s="222"/>
      <c r="DZ112" s="222"/>
      <c r="EA112" s="222"/>
      <c r="EB112" s="222"/>
      <c r="EC112" s="222"/>
      <c r="ED112" s="222"/>
      <c r="EE112" s="222"/>
      <c r="EF112" s="222"/>
      <c r="EG112" s="222"/>
      <c r="EH112" s="222"/>
      <c r="EI112" s="222"/>
      <c r="EJ112" s="222"/>
      <c r="EK112" s="222"/>
      <c r="EL112" s="222"/>
      <c r="EM112" s="222"/>
      <c r="EN112" s="222"/>
      <c r="EO112" s="222"/>
      <c r="EP112" s="222"/>
      <c r="EQ112" s="222"/>
      <c r="ER112" s="222"/>
      <c r="ES112" s="222"/>
      <c r="ET112" s="222"/>
      <c r="EU112" s="222"/>
      <c r="EV112" s="222"/>
      <c r="EW112" s="222"/>
      <c r="EX112" s="222"/>
      <c r="EY112" s="222"/>
      <c r="EZ112" s="222"/>
      <c r="FA112" s="222"/>
      <c r="FB112" s="222"/>
      <c r="FC112" s="222"/>
      <c r="FD112" s="222"/>
      <c r="FE112" s="222"/>
      <c r="FF112" s="222"/>
      <c r="FG112" s="222"/>
      <c r="FH112" s="222"/>
      <c r="FI112" s="222"/>
      <c r="FJ112" s="222"/>
      <c r="FK112" s="222"/>
      <c r="FL112" s="222"/>
      <c r="FM112" s="222"/>
      <c r="FN112" s="222"/>
      <c r="FO112" s="222"/>
      <c r="FP112" s="222"/>
      <c r="FQ112" s="222"/>
      <c r="FR112" s="222"/>
      <c r="FS112" s="222"/>
      <c r="FT112" s="222"/>
      <c r="FU112" s="222"/>
      <c r="FV112" s="222"/>
      <c r="FW112" s="222"/>
      <c r="FX112" s="222"/>
      <c r="FY112" s="222"/>
      <c r="FZ112" s="222"/>
      <c r="GA112" s="222"/>
      <c r="GB112" s="222"/>
      <c r="GC112" s="222"/>
      <c r="GD112" s="222"/>
      <c r="GE112" s="222"/>
      <c r="GF112" s="222"/>
      <c r="GG112" s="222"/>
      <c r="GH112" s="222"/>
      <c r="GI112" s="222"/>
      <c r="GJ112" s="222"/>
      <c r="GK112" s="222"/>
      <c r="GL112" s="222"/>
      <c r="GM112" s="222"/>
      <c r="GN112" s="222"/>
      <c r="GO112" s="222"/>
      <c r="GP112" s="222"/>
      <c r="GQ112" s="222"/>
      <c r="GR112" s="222"/>
      <c r="GS112" s="222"/>
      <c r="GT112" s="222"/>
      <c r="GU112" s="222"/>
      <c r="GV112" s="222"/>
      <c r="GW112" s="222"/>
      <c r="GX112" s="222"/>
      <c r="GY112" s="222"/>
      <c r="GZ112" s="222"/>
      <c r="HA112" s="222"/>
      <c r="HB112" s="222"/>
      <c r="HC112" s="222"/>
      <c r="HD112" s="222"/>
      <c r="HE112" s="222"/>
      <c r="HF112" s="222"/>
      <c r="HG112" s="222"/>
      <c r="HH112" s="222"/>
      <c r="HI112" s="222"/>
      <c r="HJ112" s="222"/>
      <c r="HK112" s="222"/>
      <c r="HL112" s="222"/>
      <c r="HM112" s="222"/>
      <c r="HN112" s="222"/>
      <c r="HO112" s="222"/>
      <c r="HP112" s="222"/>
      <c r="HQ112" s="222"/>
      <c r="HR112" s="222"/>
      <c r="HS112" s="222"/>
      <c r="HT112" s="222"/>
      <c r="HU112" s="222"/>
      <c r="HV112" s="222"/>
      <c r="HW112" s="222"/>
      <c r="HX112" s="222"/>
      <c r="HY112" s="222"/>
      <c r="HZ112" s="222"/>
      <c r="IA112" s="222"/>
      <c r="IB112" s="222"/>
      <c r="IC112" s="222"/>
      <c r="ID112" s="222"/>
      <c r="IE112" s="222"/>
      <c r="IF112" s="222"/>
      <c r="IG112" s="222"/>
      <c r="IH112" s="222"/>
      <c r="II112" s="222"/>
      <c r="IJ112" s="222"/>
      <c r="IK112" s="222"/>
      <c r="IL112" s="222"/>
      <c r="IM112" s="222"/>
      <c r="IN112" s="222"/>
      <c r="IO112" s="222"/>
      <c r="IP112" s="222"/>
      <c r="IQ112" s="222"/>
      <c r="IR112" s="222"/>
      <c r="IS112" s="222"/>
      <c r="IT112" s="222"/>
      <c r="IU112" s="222"/>
      <c r="IV112" s="222"/>
    </row>
    <row r="113" ht="12.75" customHeight="1">
      <c r="A113" s="439">
        <f>IF(J27&gt;24,5,IF(J27&gt;19,4,IF(J27&gt;14,3,IF(J27&gt;9,2,IF(J27&gt;4,1,0)))))</f>
        <v>4</v>
      </c>
      <c r="B113" s="440">
        <f>IF(V26&gt;0,1,0)</f>
        <v>0</v>
      </c>
      <c r="C113" s="441">
        <f>IF(J26="Yes",1,0)</f>
        <v>0</v>
      </c>
      <c r="D113" s="441">
        <f>IF(J28&gt;9,2,IF(J28&gt;4,1,IF(J28&lt;5,0)))</f>
        <v>1</v>
      </c>
      <c r="E113" s="442"/>
      <c r="F113" s="441">
        <f>IF(V25&gt;79%,4,IF(V25&gt;59%,3,IF(V25&gt;49%,2,IF(V25&gt;39%,1,0))))</f>
        <v>1</v>
      </c>
      <c r="G113" s="441">
        <f>IF(J32="Yes",1,0)</f>
        <v>1</v>
      </c>
      <c r="H113" s="441">
        <f>IF(J33="Yes",1,0)</f>
        <v>0</v>
      </c>
      <c r="I113" s="442"/>
      <c r="J113" s="441">
        <f>IF(R36&lt;&gt;"Sept.: None",3,IF(V36&lt;&gt;"October: None",3,IF(B37&lt;&gt;"Nov.: None",3,IF(F37=AF109,3,0))))</f>
        <v>3</v>
      </c>
      <c r="K113" s="441">
        <f>IF(J41="Yes",1,0)</f>
        <v>1</v>
      </c>
      <c r="L113" s="441">
        <f>IF(V41="Yes",1,0)</f>
        <v>1</v>
      </c>
      <c r="M113" s="441">
        <f>IF(AG92&gt;0,1,0)</f>
        <v>1</v>
      </c>
      <c r="N113" s="441">
        <f>IF(V48&gt;3,2,0)</f>
        <v>2</v>
      </c>
      <c r="O113" s="443"/>
      <c r="P113" s="222"/>
      <c r="Q113" s="440">
        <f>IF(V53="Yes",2,0)</f>
        <v>0</v>
      </c>
      <c r="R113" s="441">
        <f>IF(V54="Yes",2,0)</f>
        <v>0</v>
      </c>
      <c r="S113" s="441">
        <f>IF(L59&gt;1,2,IF(L59=1,1,0))</f>
        <v>0</v>
      </c>
      <c r="T113" s="441">
        <f>IF(X57="Yes",1,0)</f>
        <v>0</v>
      </c>
      <c r="U113" s="444">
        <f>IF(L58&gt;1,2,IF(L58=1,1,0))</f>
        <v>0</v>
      </c>
      <c r="V113" s="441">
        <f>IF(W57="Yes",1,0)</f>
        <v>0</v>
      </c>
      <c r="W113" s="441">
        <f>IF(V28&gt;2,2,IF(V28&gt;0,1,0))</f>
        <v>1</v>
      </c>
      <c r="X113" s="441">
        <f>IF(V62&gt;4,2,IF(V62&gt;2,1,0))</f>
        <v>0</v>
      </c>
      <c r="Y113" s="445">
        <f>IF(Y16&gt;9,2,IF(Y16&gt;4,1,0))</f>
        <v>0</v>
      </c>
      <c r="Z113" s="222"/>
      <c r="AA113" s="205"/>
      <c r="AB113" s="222"/>
      <c r="AC113" s="222"/>
      <c r="AD113" s="222"/>
      <c r="AE113" s="222"/>
      <c r="AF113" s="431"/>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5"/>
      <c r="BC113" s="205"/>
      <c r="BD113" s="205"/>
      <c r="BE113" s="205"/>
      <c r="BF113" s="205"/>
      <c r="BG113" s="205"/>
      <c r="BH113" s="205"/>
      <c r="BI113" s="205"/>
      <c r="BJ113" s="205"/>
      <c r="BK113" s="205"/>
      <c r="BL113" s="205"/>
      <c r="BM113" s="205"/>
      <c r="BN113" s="205"/>
      <c r="BO113" s="205"/>
      <c r="BP113" s="205"/>
      <c r="BQ113" s="205"/>
      <c r="BR113" s="205"/>
      <c r="BS113" s="205"/>
      <c r="BT113" s="205"/>
      <c r="BU113" s="205"/>
      <c r="BV113" s="205"/>
      <c r="BW113" s="205"/>
      <c r="BX113" s="205"/>
      <c r="BY113" s="205"/>
      <c r="BZ113" s="205"/>
      <c r="CA113" s="205"/>
      <c r="CB113" s="205"/>
      <c r="CC113" s="205"/>
      <c r="CD113" s="205"/>
      <c r="CE113" s="205"/>
      <c r="CF113" s="222"/>
      <c r="CG113" s="205"/>
      <c r="CH113" s="205"/>
      <c r="CI113" s="205"/>
      <c r="CJ113" s="205"/>
      <c r="CK113" s="205"/>
      <c r="CL113" s="205"/>
      <c r="CM113" s="205"/>
      <c r="CN113" s="205"/>
      <c r="CO113" s="205"/>
      <c r="CP113" s="205"/>
      <c r="CQ113" s="205"/>
      <c r="CR113" s="222"/>
      <c r="CS113" s="222"/>
      <c r="CT113" s="222"/>
      <c r="CU113" s="222"/>
      <c r="CV113" s="222"/>
      <c r="CW113" s="222"/>
      <c r="CX113" s="222"/>
      <c r="CY113" s="222"/>
      <c r="CZ113" s="222"/>
      <c r="DA113" s="222"/>
      <c r="DB113" s="222"/>
      <c r="DC113" s="222"/>
      <c r="DD113" s="222"/>
      <c r="DE113" s="222"/>
      <c r="DF113" s="222"/>
      <c r="DG113" s="222"/>
      <c r="DH113" s="222"/>
      <c r="DI113" s="222"/>
      <c r="DJ113" s="222"/>
      <c r="DK113" s="222"/>
      <c r="DL113" s="222"/>
      <c r="DM113" s="222"/>
      <c r="DN113" s="222"/>
      <c r="DO113" s="222"/>
      <c r="DP113" s="222"/>
      <c r="DQ113" s="222"/>
      <c r="DR113" s="222"/>
      <c r="DS113" s="222"/>
      <c r="DT113" s="222"/>
      <c r="DU113" s="222"/>
      <c r="DV113" s="222"/>
      <c r="DW113" s="222"/>
      <c r="DX113" s="222"/>
      <c r="DY113" s="222"/>
      <c r="DZ113" s="222"/>
      <c r="EA113" s="222"/>
      <c r="EB113" s="222"/>
      <c r="EC113" s="222"/>
      <c r="ED113" s="222"/>
      <c r="EE113" s="222"/>
      <c r="EF113" s="222"/>
      <c r="EG113" s="222"/>
      <c r="EH113" s="222"/>
      <c r="EI113" s="222"/>
      <c r="EJ113" s="222"/>
      <c r="EK113" s="222"/>
      <c r="EL113" s="222"/>
      <c r="EM113" s="222"/>
      <c r="EN113" s="222"/>
      <c r="EO113" s="222"/>
      <c r="EP113" s="222"/>
      <c r="EQ113" s="222"/>
      <c r="ER113" s="222"/>
      <c r="ES113" s="222"/>
      <c r="ET113" s="222"/>
      <c r="EU113" s="222"/>
      <c r="EV113" s="222"/>
      <c r="EW113" s="222"/>
      <c r="EX113" s="222"/>
      <c r="EY113" s="222"/>
      <c r="EZ113" s="222"/>
      <c r="FA113" s="222"/>
      <c r="FB113" s="222"/>
      <c r="FC113" s="222"/>
      <c r="FD113" s="222"/>
      <c r="FE113" s="222"/>
      <c r="FF113" s="222"/>
      <c r="FG113" s="222"/>
      <c r="FH113" s="222"/>
      <c r="FI113" s="222"/>
      <c r="FJ113" s="222"/>
      <c r="FK113" s="222"/>
      <c r="FL113" s="222"/>
      <c r="FM113" s="222"/>
      <c r="FN113" s="222"/>
      <c r="FO113" s="222"/>
      <c r="FP113" s="222"/>
      <c r="FQ113" s="222"/>
      <c r="FR113" s="222"/>
      <c r="FS113" s="222"/>
      <c r="FT113" s="222"/>
      <c r="FU113" s="222"/>
      <c r="FV113" s="222"/>
      <c r="FW113" s="222"/>
      <c r="FX113" s="222"/>
      <c r="FY113" s="222"/>
      <c r="FZ113" s="222"/>
      <c r="GA113" s="222"/>
      <c r="GB113" s="222"/>
      <c r="GC113" s="222"/>
      <c r="GD113" s="222"/>
      <c r="GE113" s="222"/>
      <c r="GF113" s="222"/>
      <c r="GG113" s="222"/>
      <c r="GH113" s="222"/>
      <c r="GI113" s="222"/>
      <c r="GJ113" s="222"/>
      <c r="GK113" s="222"/>
      <c r="GL113" s="222"/>
      <c r="GM113" s="222"/>
      <c r="GN113" s="222"/>
      <c r="GO113" s="222"/>
      <c r="GP113" s="222"/>
      <c r="GQ113" s="222"/>
      <c r="GR113" s="222"/>
      <c r="GS113" s="222"/>
      <c r="GT113" s="222"/>
      <c r="GU113" s="222"/>
      <c r="GV113" s="222"/>
      <c r="GW113" s="222"/>
      <c r="GX113" s="222"/>
      <c r="GY113" s="222"/>
      <c r="GZ113" s="222"/>
      <c r="HA113" s="222"/>
      <c r="HB113" s="222"/>
      <c r="HC113" s="222"/>
      <c r="HD113" s="222"/>
      <c r="HE113" s="222"/>
      <c r="HF113" s="222"/>
      <c r="HG113" s="222"/>
      <c r="HH113" s="222"/>
      <c r="HI113" s="222"/>
      <c r="HJ113" s="222"/>
      <c r="HK113" s="222"/>
      <c r="HL113" s="222"/>
      <c r="HM113" s="222"/>
      <c r="HN113" s="222"/>
      <c r="HO113" s="222"/>
      <c r="HP113" s="222"/>
      <c r="HQ113" s="222"/>
      <c r="HR113" s="222"/>
      <c r="HS113" s="222"/>
      <c r="HT113" s="222"/>
      <c r="HU113" s="222"/>
      <c r="HV113" s="222"/>
      <c r="HW113" s="222"/>
      <c r="HX113" s="222"/>
      <c r="HY113" s="222"/>
      <c r="HZ113" s="222"/>
      <c r="IA113" s="222"/>
      <c r="IB113" s="222"/>
      <c r="IC113" s="222"/>
      <c r="ID113" s="222"/>
      <c r="IE113" s="222"/>
      <c r="IF113" s="222"/>
      <c r="IG113" s="222"/>
      <c r="IH113" s="222"/>
      <c r="II113" s="222"/>
      <c r="IJ113" s="222"/>
      <c r="IK113" s="222"/>
      <c r="IL113" s="222"/>
      <c r="IM113" s="222"/>
      <c r="IN113" s="222"/>
      <c r="IO113" s="222"/>
      <c r="IP113" s="222"/>
      <c r="IQ113" s="222"/>
      <c r="IR113" s="222"/>
      <c r="IS113" s="222"/>
      <c r="IT113" s="222"/>
      <c r="IU113" s="222"/>
      <c r="IV113" s="222"/>
    </row>
    <row r="114" ht="12.75" customHeight="1">
      <c r="A114" s="428" t="s">
        <v>1109</v>
      </c>
      <c r="B114" s="8"/>
      <c r="C114" s="8"/>
      <c r="D114" s="8"/>
      <c r="E114" s="8"/>
      <c r="F114" s="8"/>
      <c r="G114" s="8"/>
      <c r="H114" s="8"/>
      <c r="I114" s="10"/>
      <c r="J114" s="428" t="s">
        <v>1110</v>
      </c>
      <c r="K114" s="8"/>
      <c r="L114" s="8"/>
      <c r="M114" s="8"/>
      <c r="N114" s="8"/>
      <c r="O114" s="8"/>
      <c r="P114" s="8"/>
      <c r="Q114" s="10"/>
      <c r="R114" s="428" t="s">
        <v>1111</v>
      </c>
      <c r="S114" s="8"/>
      <c r="T114" s="8"/>
      <c r="U114" s="8"/>
      <c r="V114" s="8"/>
      <c r="W114" s="8"/>
      <c r="X114" s="8"/>
      <c r="Y114" s="10"/>
      <c r="Z114" s="430"/>
      <c r="AA114" s="204"/>
      <c r="AB114" s="430"/>
      <c r="AC114" s="430"/>
      <c r="AD114" s="430"/>
      <c r="AE114" s="189"/>
      <c r="AF114" s="204"/>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c r="BC114" s="205"/>
      <c r="BD114" s="205"/>
      <c r="BE114" s="205"/>
      <c r="BF114" s="205"/>
      <c r="BG114" s="205"/>
      <c r="BH114" s="205"/>
      <c r="BI114" s="205"/>
      <c r="BJ114" s="205"/>
      <c r="BK114" s="205"/>
      <c r="BL114" s="205"/>
      <c r="BM114" s="205"/>
      <c r="BN114" s="205"/>
      <c r="BO114" s="205"/>
      <c r="BP114" s="205"/>
      <c r="BQ114" s="205"/>
      <c r="BR114" s="205"/>
      <c r="BS114" s="205"/>
      <c r="BT114" s="204"/>
      <c r="BU114" s="204"/>
      <c r="BV114" s="204"/>
      <c r="BW114" s="204"/>
      <c r="BX114" s="204"/>
      <c r="BY114" s="204"/>
      <c r="BZ114" s="204"/>
      <c r="CA114" s="204"/>
      <c r="CB114" s="204"/>
      <c r="CC114" s="204"/>
      <c r="CD114" s="204"/>
      <c r="CE114" s="204"/>
      <c r="CF114" s="189"/>
      <c r="CG114" s="204"/>
      <c r="CH114" s="204"/>
      <c r="CI114" s="204"/>
      <c r="CJ114" s="204"/>
      <c r="CK114" s="204"/>
      <c r="CL114" s="204"/>
      <c r="CM114" s="204"/>
      <c r="CN114" s="204"/>
      <c r="CO114" s="204"/>
      <c r="CP114" s="204"/>
      <c r="CQ114" s="204"/>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89"/>
      <c r="DW114" s="189"/>
      <c r="DX114" s="189"/>
      <c r="DY114" s="189"/>
      <c r="DZ114" s="189"/>
      <c r="EA114" s="189"/>
      <c r="EB114" s="189"/>
      <c r="EC114" s="189"/>
      <c r="ED114" s="189"/>
      <c r="EE114" s="189"/>
      <c r="EF114" s="189"/>
      <c r="EG114" s="189"/>
      <c r="EH114" s="189"/>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c r="FE114" s="189"/>
      <c r="FF114" s="189"/>
      <c r="FG114" s="189"/>
      <c r="FH114" s="189"/>
      <c r="FI114" s="189"/>
      <c r="FJ114" s="189"/>
      <c r="FK114" s="189"/>
      <c r="FL114" s="189"/>
      <c r="FM114" s="189"/>
      <c r="FN114" s="189"/>
      <c r="FO114" s="189"/>
      <c r="FP114" s="189"/>
      <c r="FQ114" s="189"/>
      <c r="FR114" s="189"/>
      <c r="FS114" s="189"/>
      <c r="FT114" s="189"/>
      <c r="FU114" s="189"/>
      <c r="FV114" s="189"/>
      <c r="FW114" s="189"/>
      <c r="FX114" s="189"/>
      <c r="FY114" s="189"/>
      <c r="FZ114" s="189"/>
      <c r="GA114" s="189"/>
      <c r="GB114" s="189"/>
      <c r="GC114" s="189"/>
      <c r="GD114" s="189"/>
      <c r="GE114" s="189"/>
      <c r="GF114" s="189"/>
      <c r="GG114" s="189"/>
      <c r="GH114" s="189"/>
      <c r="GI114" s="189"/>
      <c r="GJ114" s="189"/>
      <c r="GK114" s="189"/>
      <c r="GL114" s="189"/>
      <c r="GM114" s="189"/>
      <c r="GN114" s="189"/>
      <c r="GO114" s="189"/>
      <c r="GP114" s="189"/>
      <c r="GQ114" s="189"/>
      <c r="GR114" s="189"/>
      <c r="GS114" s="189"/>
      <c r="GT114" s="189"/>
      <c r="GU114" s="189"/>
      <c r="GV114" s="189"/>
      <c r="GW114" s="189"/>
      <c r="GX114" s="189"/>
      <c r="GY114" s="189"/>
      <c r="GZ114" s="189"/>
      <c r="HA114" s="189"/>
      <c r="HB114" s="189"/>
      <c r="HC114" s="189"/>
      <c r="HD114" s="189"/>
      <c r="HE114" s="189"/>
      <c r="HF114" s="189"/>
      <c r="HG114" s="189"/>
      <c r="HH114" s="189"/>
      <c r="HI114" s="189"/>
      <c r="HJ114" s="189"/>
      <c r="HK114" s="189"/>
      <c r="HL114" s="189"/>
      <c r="HM114" s="189"/>
      <c r="HN114" s="189"/>
      <c r="HO114" s="189"/>
      <c r="HP114" s="189"/>
      <c r="HQ114" s="189"/>
      <c r="HR114" s="189"/>
      <c r="HS114" s="189"/>
      <c r="HT114" s="189"/>
      <c r="HU114" s="189"/>
      <c r="HV114" s="189"/>
      <c r="HW114" s="189"/>
      <c r="HX114" s="189"/>
      <c r="HY114" s="189"/>
      <c r="HZ114" s="189"/>
      <c r="IA114" s="189"/>
      <c r="IB114" s="189"/>
      <c r="IC114" s="189"/>
      <c r="ID114" s="189"/>
      <c r="IE114" s="189"/>
      <c r="IF114" s="189"/>
      <c r="IG114" s="189"/>
      <c r="IH114" s="189"/>
      <c r="II114" s="189"/>
      <c r="IJ114" s="189"/>
      <c r="IK114" s="189"/>
      <c r="IL114" s="189"/>
      <c r="IM114" s="189"/>
      <c r="IN114" s="189"/>
      <c r="IO114" s="189"/>
      <c r="IP114" s="189"/>
      <c r="IQ114" s="189"/>
      <c r="IR114" s="189"/>
      <c r="IS114" s="189"/>
      <c r="IT114" s="189"/>
      <c r="IU114" s="189"/>
      <c r="IV114" s="189"/>
    </row>
    <row r="115" ht="12.75" customHeight="1">
      <c r="A115" s="432">
        <v>2.0</v>
      </c>
      <c r="B115" s="433">
        <v>1.0</v>
      </c>
      <c r="C115" s="433">
        <v>2.0</v>
      </c>
      <c r="D115" s="433">
        <v>2.0</v>
      </c>
      <c r="E115" s="433"/>
      <c r="F115" s="433">
        <v>1.0</v>
      </c>
      <c r="G115" s="433">
        <v>1.0</v>
      </c>
      <c r="H115" s="434"/>
      <c r="I115" s="436"/>
      <c r="J115" s="432">
        <v>2.0</v>
      </c>
      <c r="K115" s="433">
        <v>2.0</v>
      </c>
      <c r="L115" s="433">
        <v>2.0</v>
      </c>
      <c r="M115" s="433">
        <v>2.0</v>
      </c>
      <c r="N115" s="433">
        <v>2.0</v>
      </c>
      <c r="O115" s="433">
        <v>2.0</v>
      </c>
      <c r="P115" s="446"/>
      <c r="Q115" s="447"/>
      <c r="R115" s="432">
        <v>50.0</v>
      </c>
      <c r="S115" s="433">
        <v>60.0</v>
      </c>
      <c r="T115" s="434">
        <v>20.0</v>
      </c>
      <c r="U115" s="436"/>
      <c r="V115" s="436"/>
      <c r="W115" s="436"/>
      <c r="X115" s="448">
        <f>SUM(A111:Y111)+SUM(A115:T115)</f>
        <v>190</v>
      </c>
      <c r="Y115" s="10"/>
      <c r="Z115" s="436"/>
      <c r="AA115" s="205"/>
      <c r="AB115" s="436"/>
      <c r="AC115" s="436"/>
      <c r="AD115" s="436"/>
      <c r="AE115" s="222"/>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c r="BB115" s="205"/>
      <c r="BC115" s="205"/>
      <c r="BD115" s="205"/>
      <c r="BE115" s="205"/>
      <c r="BF115" s="205"/>
      <c r="BG115" s="205"/>
      <c r="BH115" s="205"/>
      <c r="BI115" s="205"/>
      <c r="BJ115" s="205"/>
      <c r="BK115" s="205"/>
      <c r="BL115" s="205"/>
      <c r="BM115" s="205"/>
      <c r="BN115" s="205"/>
      <c r="BO115" s="205"/>
      <c r="BP115" s="205"/>
      <c r="BQ115" s="205"/>
      <c r="BR115" s="205"/>
      <c r="BS115" s="205"/>
      <c r="BT115" s="205"/>
      <c r="BU115" s="205"/>
      <c r="BV115" s="205"/>
      <c r="BW115" s="205"/>
      <c r="BX115" s="205"/>
      <c r="BY115" s="205"/>
      <c r="BZ115" s="205"/>
      <c r="CA115" s="205"/>
      <c r="CB115" s="205"/>
      <c r="CC115" s="205"/>
      <c r="CD115" s="205"/>
      <c r="CE115" s="205"/>
      <c r="CF115" s="222"/>
      <c r="CG115" s="205"/>
      <c r="CH115" s="205"/>
      <c r="CI115" s="205"/>
      <c r="CJ115" s="205"/>
      <c r="CK115" s="205"/>
      <c r="CL115" s="205"/>
      <c r="CM115" s="205"/>
      <c r="CN115" s="205"/>
      <c r="CO115" s="205"/>
      <c r="CP115" s="205"/>
      <c r="CQ115" s="205"/>
      <c r="CR115" s="222"/>
      <c r="CS115" s="222"/>
      <c r="CT115" s="222"/>
      <c r="CU115" s="222"/>
      <c r="CV115" s="222"/>
      <c r="CW115" s="222"/>
      <c r="CX115" s="222"/>
      <c r="CY115" s="222"/>
      <c r="CZ115" s="222"/>
      <c r="DA115" s="222"/>
      <c r="DB115" s="222"/>
      <c r="DC115" s="222"/>
      <c r="DD115" s="222"/>
      <c r="DE115" s="222"/>
      <c r="DF115" s="222"/>
      <c r="DG115" s="222"/>
      <c r="DH115" s="222"/>
      <c r="DI115" s="222"/>
      <c r="DJ115" s="222"/>
      <c r="DK115" s="222"/>
      <c r="DL115" s="222"/>
      <c r="DM115" s="222"/>
      <c r="DN115" s="222"/>
      <c r="DO115" s="222"/>
      <c r="DP115" s="222"/>
      <c r="DQ115" s="222"/>
      <c r="DR115" s="222"/>
      <c r="DS115" s="222"/>
      <c r="DT115" s="222"/>
      <c r="DU115" s="222"/>
      <c r="DV115" s="222"/>
      <c r="DW115" s="222"/>
      <c r="DX115" s="222"/>
      <c r="DY115" s="222"/>
      <c r="DZ115" s="222"/>
      <c r="EA115" s="222"/>
      <c r="EB115" s="222"/>
      <c r="EC115" s="222"/>
      <c r="ED115" s="222"/>
      <c r="EE115" s="222"/>
      <c r="EF115" s="222"/>
      <c r="EG115" s="222"/>
      <c r="EH115" s="222"/>
      <c r="EI115" s="222"/>
      <c r="EJ115" s="222"/>
      <c r="EK115" s="222"/>
      <c r="EL115" s="222"/>
      <c r="EM115" s="222"/>
      <c r="EN115" s="222"/>
      <c r="EO115" s="222"/>
      <c r="EP115" s="222"/>
      <c r="EQ115" s="222"/>
      <c r="ER115" s="222"/>
      <c r="ES115" s="222"/>
      <c r="ET115" s="222"/>
      <c r="EU115" s="222"/>
      <c r="EV115" s="222"/>
      <c r="EW115" s="222"/>
      <c r="EX115" s="222"/>
      <c r="EY115" s="222"/>
      <c r="EZ115" s="222"/>
      <c r="FA115" s="222"/>
      <c r="FB115" s="222"/>
      <c r="FC115" s="222"/>
      <c r="FD115" s="222"/>
      <c r="FE115" s="222"/>
      <c r="FF115" s="222"/>
      <c r="FG115" s="222"/>
      <c r="FH115" s="222"/>
      <c r="FI115" s="222"/>
      <c r="FJ115" s="222"/>
      <c r="FK115" s="222"/>
      <c r="FL115" s="222"/>
      <c r="FM115" s="222"/>
      <c r="FN115" s="222"/>
      <c r="FO115" s="222"/>
      <c r="FP115" s="222"/>
      <c r="FQ115" s="222"/>
      <c r="FR115" s="222"/>
      <c r="FS115" s="222"/>
      <c r="FT115" s="222"/>
      <c r="FU115" s="222"/>
      <c r="FV115" s="222"/>
      <c r="FW115" s="222"/>
      <c r="FX115" s="222"/>
      <c r="FY115" s="222"/>
      <c r="FZ115" s="222"/>
      <c r="GA115" s="222"/>
      <c r="GB115" s="222"/>
      <c r="GC115" s="222"/>
      <c r="GD115" s="222"/>
      <c r="GE115" s="222"/>
      <c r="GF115" s="222"/>
      <c r="GG115" s="222"/>
      <c r="GH115" s="222"/>
      <c r="GI115" s="222"/>
      <c r="GJ115" s="222"/>
      <c r="GK115" s="222"/>
      <c r="GL115" s="222"/>
      <c r="GM115" s="222"/>
      <c r="GN115" s="222"/>
      <c r="GO115" s="222"/>
      <c r="GP115" s="222"/>
      <c r="GQ115" s="222"/>
      <c r="GR115" s="222"/>
      <c r="GS115" s="222"/>
      <c r="GT115" s="222"/>
      <c r="GU115" s="222"/>
      <c r="GV115" s="222"/>
      <c r="GW115" s="222"/>
      <c r="GX115" s="222"/>
      <c r="GY115" s="222"/>
      <c r="GZ115" s="222"/>
      <c r="HA115" s="222"/>
      <c r="HB115" s="222"/>
      <c r="HC115" s="222"/>
      <c r="HD115" s="222"/>
      <c r="HE115" s="222"/>
      <c r="HF115" s="222"/>
      <c r="HG115" s="222"/>
      <c r="HH115" s="222"/>
      <c r="HI115" s="222"/>
      <c r="HJ115" s="222"/>
      <c r="HK115" s="222"/>
      <c r="HL115" s="222"/>
      <c r="HM115" s="222"/>
      <c r="HN115" s="222"/>
      <c r="HO115" s="222"/>
      <c r="HP115" s="222"/>
      <c r="HQ115" s="222"/>
      <c r="HR115" s="222"/>
      <c r="HS115" s="222"/>
      <c r="HT115" s="222"/>
      <c r="HU115" s="222"/>
      <c r="HV115" s="222"/>
      <c r="HW115" s="222"/>
      <c r="HX115" s="222"/>
      <c r="HY115" s="222"/>
      <c r="HZ115" s="222"/>
      <c r="IA115" s="222"/>
      <c r="IB115" s="222"/>
      <c r="IC115" s="222"/>
      <c r="ID115" s="222"/>
      <c r="IE115" s="222"/>
      <c r="IF115" s="222"/>
      <c r="IG115" s="222"/>
      <c r="IH115" s="222"/>
      <c r="II115" s="222"/>
      <c r="IJ115" s="222"/>
      <c r="IK115" s="222"/>
      <c r="IL115" s="222"/>
      <c r="IM115" s="222"/>
      <c r="IN115" s="222"/>
      <c r="IO115" s="222"/>
      <c r="IP115" s="222"/>
      <c r="IQ115" s="222"/>
      <c r="IR115" s="222"/>
      <c r="IS115" s="222"/>
      <c r="IT115" s="222"/>
      <c r="IU115" s="222"/>
      <c r="IV115" s="222"/>
    </row>
    <row r="116" ht="12.75" customHeight="1">
      <c r="A116" s="306">
        <v>1.0</v>
      </c>
      <c r="B116" s="306">
        <v>2.0</v>
      </c>
      <c r="C116" s="294" t="s">
        <v>1107</v>
      </c>
      <c r="D116" s="294" t="s">
        <v>1108</v>
      </c>
      <c r="E116" s="294"/>
      <c r="F116" s="294" t="s">
        <v>1103</v>
      </c>
      <c r="G116" s="294" t="s">
        <v>1104</v>
      </c>
      <c r="H116" s="296"/>
      <c r="I116" s="222"/>
      <c r="J116" s="306">
        <v>1.0</v>
      </c>
      <c r="K116" s="294">
        <v>2.0</v>
      </c>
      <c r="L116" s="294">
        <v>3.0</v>
      </c>
      <c r="M116" s="294">
        <v>4.0</v>
      </c>
      <c r="N116" s="294">
        <v>5.0</v>
      </c>
      <c r="O116" s="294">
        <v>6.0</v>
      </c>
      <c r="P116" s="296"/>
      <c r="Q116" s="222"/>
      <c r="R116" s="306" t="s">
        <v>1112</v>
      </c>
      <c r="S116" s="294" t="s">
        <v>1113</v>
      </c>
      <c r="T116" s="296" t="s">
        <v>1114</v>
      </c>
      <c r="U116" s="222"/>
      <c r="V116" s="222"/>
      <c r="W116" s="222"/>
      <c r="X116" s="222"/>
      <c r="Y116" s="222"/>
      <c r="Z116" s="222"/>
      <c r="AA116" s="205"/>
      <c r="AB116" s="222"/>
      <c r="AC116" s="222"/>
      <c r="AD116" s="222"/>
      <c r="AE116" s="222"/>
      <c r="AF116" s="205"/>
      <c r="AG116" s="205"/>
      <c r="AH116" s="205"/>
      <c r="AI116" s="205"/>
      <c r="AJ116" s="205"/>
      <c r="AK116" s="205"/>
      <c r="AL116" s="205"/>
      <c r="AM116" s="205"/>
      <c r="AN116" s="205"/>
      <c r="AO116" s="205"/>
      <c r="AP116" s="205"/>
      <c r="AQ116" s="205"/>
      <c r="AR116" s="205"/>
      <c r="AS116" s="205"/>
      <c r="AT116" s="205"/>
      <c r="AU116" s="205"/>
      <c r="AV116" s="205"/>
      <c r="AW116" s="205"/>
      <c r="AX116" s="205"/>
      <c r="AY116" s="205"/>
      <c r="AZ116" s="205"/>
      <c r="BA116" s="205"/>
      <c r="BB116" s="205"/>
      <c r="BC116" s="205"/>
      <c r="BD116" s="205"/>
      <c r="BE116" s="205"/>
      <c r="BF116" s="205"/>
      <c r="BG116" s="205"/>
      <c r="BH116" s="205"/>
      <c r="BI116" s="205"/>
      <c r="BJ116" s="205"/>
      <c r="BK116" s="205"/>
      <c r="BL116" s="205"/>
      <c r="BM116" s="205"/>
      <c r="BN116" s="205"/>
      <c r="BO116" s="205"/>
      <c r="BP116" s="205"/>
      <c r="BQ116" s="205"/>
      <c r="BR116" s="205"/>
      <c r="BS116" s="205"/>
      <c r="BT116" s="205"/>
      <c r="BU116" s="205"/>
      <c r="BV116" s="205"/>
      <c r="BW116" s="205"/>
      <c r="BX116" s="205"/>
      <c r="BY116" s="205"/>
      <c r="BZ116" s="205"/>
      <c r="CA116" s="205"/>
      <c r="CB116" s="205"/>
      <c r="CC116" s="205"/>
      <c r="CD116" s="205"/>
      <c r="CE116" s="205"/>
      <c r="CF116" s="222"/>
      <c r="CG116" s="205"/>
      <c r="CH116" s="205"/>
      <c r="CI116" s="205"/>
      <c r="CJ116" s="205"/>
      <c r="CK116" s="205"/>
      <c r="CL116" s="205"/>
      <c r="CM116" s="205"/>
      <c r="CN116" s="205"/>
      <c r="CO116" s="205"/>
      <c r="CP116" s="205"/>
      <c r="CQ116" s="205"/>
      <c r="CR116" s="222"/>
      <c r="CS116" s="222"/>
      <c r="CT116" s="222"/>
      <c r="CU116" s="222"/>
      <c r="CV116" s="222"/>
      <c r="CW116" s="222"/>
      <c r="CX116" s="222"/>
      <c r="CY116" s="222"/>
      <c r="CZ116" s="222"/>
      <c r="DA116" s="222"/>
      <c r="DB116" s="222"/>
      <c r="DC116" s="222"/>
      <c r="DD116" s="222"/>
      <c r="DE116" s="222"/>
      <c r="DF116" s="222"/>
      <c r="DG116" s="222"/>
      <c r="DH116" s="222"/>
      <c r="DI116" s="222"/>
      <c r="DJ116" s="222"/>
      <c r="DK116" s="222"/>
      <c r="DL116" s="222"/>
      <c r="DM116" s="222"/>
      <c r="DN116" s="222"/>
      <c r="DO116" s="222"/>
      <c r="DP116" s="222"/>
      <c r="DQ116" s="222"/>
      <c r="DR116" s="222"/>
      <c r="DS116" s="222"/>
      <c r="DT116" s="222"/>
      <c r="DU116" s="222"/>
      <c r="DV116" s="222"/>
      <c r="DW116" s="222"/>
      <c r="DX116" s="222"/>
      <c r="DY116" s="222"/>
      <c r="DZ116" s="222"/>
      <c r="EA116" s="222"/>
      <c r="EB116" s="222"/>
      <c r="EC116" s="222"/>
      <c r="ED116" s="222"/>
      <c r="EE116" s="222"/>
      <c r="EF116" s="222"/>
      <c r="EG116" s="222"/>
      <c r="EH116" s="222"/>
      <c r="EI116" s="222"/>
      <c r="EJ116" s="222"/>
      <c r="EK116" s="222"/>
      <c r="EL116" s="222"/>
      <c r="EM116" s="222"/>
      <c r="EN116" s="222"/>
      <c r="EO116" s="222"/>
      <c r="EP116" s="222"/>
      <c r="EQ116" s="222"/>
      <c r="ER116" s="222"/>
      <c r="ES116" s="222"/>
      <c r="ET116" s="222"/>
      <c r="EU116" s="222"/>
      <c r="EV116" s="222"/>
      <c r="EW116" s="222"/>
      <c r="EX116" s="222"/>
      <c r="EY116" s="222"/>
      <c r="EZ116" s="222"/>
      <c r="FA116" s="222"/>
      <c r="FB116" s="222"/>
      <c r="FC116" s="222"/>
      <c r="FD116" s="222"/>
      <c r="FE116" s="222"/>
      <c r="FF116" s="222"/>
      <c r="FG116" s="222"/>
      <c r="FH116" s="222"/>
      <c r="FI116" s="222"/>
      <c r="FJ116" s="222"/>
      <c r="FK116" s="222"/>
      <c r="FL116" s="222"/>
      <c r="FM116" s="222"/>
      <c r="FN116" s="222"/>
      <c r="FO116" s="222"/>
      <c r="FP116" s="222"/>
      <c r="FQ116" s="222"/>
      <c r="FR116" s="222"/>
      <c r="FS116" s="222"/>
      <c r="FT116" s="222"/>
      <c r="FU116" s="222"/>
      <c r="FV116" s="222"/>
      <c r="FW116" s="222"/>
      <c r="FX116" s="222"/>
      <c r="FY116" s="222"/>
      <c r="FZ116" s="222"/>
      <c r="GA116" s="222"/>
      <c r="GB116" s="222"/>
      <c r="GC116" s="222"/>
      <c r="GD116" s="222"/>
      <c r="GE116" s="222"/>
      <c r="GF116" s="222"/>
      <c r="GG116" s="222"/>
      <c r="GH116" s="222"/>
      <c r="GI116" s="222"/>
      <c r="GJ116" s="222"/>
      <c r="GK116" s="222"/>
      <c r="GL116" s="222"/>
      <c r="GM116" s="222"/>
      <c r="GN116" s="222"/>
      <c r="GO116" s="222"/>
      <c r="GP116" s="222"/>
      <c r="GQ116" s="222"/>
      <c r="GR116" s="222"/>
      <c r="GS116" s="222"/>
      <c r="GT116" s="222"/>
      <c r="GU116" s="222"/>
      <c r="GV116" s="222"/>
      <c r="GW116" s="222"/>
      <c r="GX116" s="222"/>
      <c r="GY116" s="222"/>
      <c r="GZ116" s="222"/>
      <c r="HA116" s="222"/>
      <c r="HB116" s="222"/>
      <c r="HC116" s="222"/>
      <c r="HD116" s="222"/>
      <c r="HE116" s="222"/>
      <c r="HF116" s="222"/>
      <c r="HG116" s="222"/>
      <c r="HH116" s="222"/>
      <c r="HI116" s="222"/>
      <c r="HJ116" s="222"/>
      <c r="HK116" s="222"/>
      <c r="HL116" s="222"/>
      <c r="HM116" s="222"/>
      <c r="HN116" s="222"/>
      <c r="HO116" s="222"/>
      <c r="HP116" s="222"/>
      <c r="HQ116" s="222"/>
      <c r="HR116" s="222"/>
      <c r="HS116" s="222"/>
      <c r="HT116" s="222"/>
      <c r="HU116" s="222"/>
      <c r="HV116" s="222"/>
      <c r="HW116" s="222"/>
      <c r="HX116" s="222"/>
      <c r="HY116" s="222"/>
      <c r="HZ116" s="222"/>
      <c r="IA116" s="222"/>
      <c r="IB116" s="222"/>
      <c r="IC116" s="222"/>
      <c r="ID116" s="222"/>
      <c r="IE116" s="222"/>
      <c r="IF116" s="222"/>
      <c r="IG116" s="222"/>
      <c r="IH116" s="222"/>
      <c r="II116" s="222"/>
      <c r="IJ116" s="222"/>
      <c r="IK116" s="222"/>
      <c r="IL116" s="222"/>
      <c r="IM116" s="222"/>
      <c r="IN116" s="222"/>
      <c r="IO116" s="222"/>
      <c r="IP116" s="222"/>
      <c r="IQ116" s="222"/>
      <c r="IR116" s="222"/>
      <c r="IS116" s="222"/>
      <c r="IT116" s="222"/>
      <c r="IU116" s="222"/>
      <c r="IV116" s="222"/>
    </row>
    <row r="117" ht="12.75" customHeight="1">
      <c r="A117" s="439">
        <f>IF(K66="Yes",2,0)</f>
        <v>2</v>
      </c>
      <c r="B117" s="440">
        <f>IF(V57="Yes",1,0)</f>
        <v>0</v>
      </c>
      <c r="C117" s="441">
        <f>IF(K67="Yes",2,0)</f>
        <v>0</v>
      </c>
      <c r="D117" s="441">
        <f>IF(V67="Yes",2,0)</f>
        <v>0</v>
      </c>
      <c r="E117" s="442"/>
      <c r="F117" s="441">
        <f>IF(K75="Yes",1,0)</f>
        <v>0</v>
      </c>
      <c r="G117" s="441">
        <f>IF(BM19&gt;1,1,IF(BM19&gt;0,1,0))</f>
        <v>1</v>
      </c>
      <c r="H117" s="443"/>
      <c r="I117" s="222"/>
      <c r="J117" s="440">
        <f>IF(V80&gt;0.74,2,0)</f>
        <v>2</v>
      </c>
      <c r="K117" s="441">
        <f>IF(V81&gt;1,2,0)</f>
        <v>0</v>
      </c>
      <c r="L117" s="441">
        <f>IF(V82&gt;1,2,0)</f>
        <v>0</v>
      </c>
      <c r="M117" s="441">
        <f>IF(I20="Yes",2,0)</f>
        <v>0</v>
      </c>
      <c r="N117" s="441">
        <f>IF(V85&gt;0,2,0)</f>
        <v>2</v>
      </c>
      <c r="O117" s="441">
        <f>IF(V86="Yes",2,0)</f>
        <v>0</v>
      </c>
      <c r="P117" s="443"/>
      <c r="Q117" s="222"/>
      <c r="R117" s="449">
        <f>IF(D93&gt;49,50,IF(D93&lt;50,D93,0))</f>
        <v>50</v>
      </c>
      <c r="S117" s="450">
        <f>IF(U102&gt;59,60,IF(U102&lt;59,U102,0))</f>
        <v>17.285</v>
      </c>
      <c r="T117" s="451">
        <f>IF(W107&gt;19,20,IF(W107&gt;=0,W107,IF(W107="",0)))</f>
        <v>0.9535</v>
      </c>
      <c r="U117" s="222"/>
      <c r="V117" s="222"/>
      <c r="W117" s="222"/>
      <c r="X117" s="222"/>
      <c r="Y117" s="222"/>
      <c r="Z117" s="222"/>
      <c r="AA117" s="205"/>
      <c r="AB117" s="222"/>
      <c r="AC117" s="222"/>
      <c r="AD117" s="222"/>
      <c r="AE117" s="222"/>
      <c r="AF117" s="205"/>
      <c r="AG117" s="205"/>
      <c r="AH117" s="205"/>
      <c r="AI117" s="205"/>
      <c r="AJ117" s="205"/>
      <c r="AK117" s="205"/>
      <c r="AL117" s="205"/>
      <c r="AM117" s="205"/>
      <c r="AN117" s="205"/>
      <c r="AO117" s="205"/>
      <c r="AP117" s="205"/>
      <c r="AQ117" s="205"/>
      <c r="AR117" s="205"/>
      <c r="AS117" s="205"/>
      <c r="AT117" s="205"/>
      <c r="AU117" s="205"/>
      <c r="AV117" s="205"/>
      <c r="AW117" s="205"/>
      <c r="AX117" s="205"/>
      <c r="AY117" s="205"/>
      <c r="AZ117" s="205"/>
      <c r="BA117" s="205"/>
      <c r="BB117" s="205"/>
      <c r="BC117" s="205"/>
      <c r="BD117" s="205"/>
      <c r="BE117" s="205"/>
      <c r="BF117" s="205"/>
      <c r="BG117" s="205"/>
      <c r="BH117" s="205"/>
      <c r="BI117" s="205"/>
      <c r="BJ117" s="205"/>
      <c r="BK117" s="205"/>
      <c r="BL117" s="205"/>
      <c r="BM117" s="205"/>
      <c r="BN117" s="205"/>
      <c r="BO117" s="205"/>
      <c r="BP117" s="205"/>
      <c r="BQ117" s="205"/>
      <c r="BR117" s="205"/>
      <c r="BS117" s="205"/>
      <c r="BT117" s="205"/>
      <c r="BU117" s="205"/>
      <c r="BV117" s="205"/>
      <c r="BW117" s="205"/>
      <c r="BX117" s="205"/>
      <c r="BY117" s="205"/>
      <c r="BZ117" s="205"/>
      <c r="CA117" s="205"/>
      <c r="CB117" s="205"/>
      <c r="CC117" s="205"/>
      <c r="CD117" s="205"/>
      <c r="CE117" s="205"/>
      <c r="CF117" s="222"/>
      <c r="CG117" s="205"/>
      <c r="CH117" s="205"/>
      <c r="CI117" s="205"/>
      <c r="CJ117" s="205"/>
      <c r="CK117" s="205"/>
      <c r="CL117" s="205"/>
      <c r="CM117" s="205"/>
      <c r="CN117" s="205"/>
      <c r="CO117" s="205"/>
      <c r="CP117" s="205"/>
      <c r="CQ117" s="205"/>
      <c r="CR117" s="222"/>
      <c r="CS117" s="222"/>
      <c r="CT117" s="222"/>
      <c r="CU117" s="222"/>
      <c r="CV117" s="222"/>
      <c r="CW117" s="222"/>
      <c r="CX117" s="222"/>
      <c r="CY117" s="222"/>
      <c r="CZ117" s="222"/>
      <c r="DA117" s="222"/>
      <c r="DB117" s="222"/>
      <c r="DC117" s="222"/>
      <c r="DD117" s="222"/>
      <c r="DE117" s="222"/>
      <c r="DF117" s="222"/>
      <c r="DG117" s="222"/>
      <c r="DH117" s="222"/>
      <c r="DI117" s="222"/>
      <c r="DJ117" s="222"/>
      <c r="DK117" s="222"/>
      <c r="DL117" s="222"/>
      <c r="DM117" s="222"/>
      <c r="DN117" s="222"/>
      <c r="DO117" s="222"/>
      <c r="DP117" s="222"/>
      <c r="DQ117" s="222"/>
      <c r="DR117" s="222"/>
      <c r="DS117" s="222"/>
      <c r="DT117" s="222"/>
      <c r="DU117" s="222"/>
      <c r="DV117" s="222"/>
      <c r="DW117" s="222"/>
      <c r="DX117" s="222"/>
      <c r="DY117" s="222"/>
      <c r="DZ117" s="222"/>
      <c r="EA117" s="222"/>
      <c r="EB117" s="222"/>
      <c r="EC117" s="222"/>
      <c r="ED117" s="222"/>
      <c r="EE117" s="222"/>
      <c r="EF117" s="222"/>
      <c r="EG117" s="222"/>
      <c r="EH117" s="222"/>
      <c r="EI117" s="222"/>
      <c r="EJ117" s="222"/>
      <c r="EK117" s="222"/>
      <c r="EL117" s="222"/>
      <c r="EM117" s="222"/>
      <c r="EN117" s="222"/>
      <c r="EO117" s="222"/>
      <c r="EP117" s="222"/>
      <c r="EQ117" s="222"/>
      <c r="ER117" s="222"/>
      <c r="ES117" s="222"/>
      <c r="ET117" s="222"/>
      <c r="EU117" s="222"/>
      <c r="EV117" s="222"/>
      <c r="EW117" s="222"/>
      <c r="EX117" s="222"/>
      <c r="EY117" s="222"/>
      <c r="EZ117" s="222"/>
      <c r="FA117" s="222"/>
      <c r="FB117" s="222"/>
      <c r="FC117" s="222"/>
      <c r="FD117" s="222"/>
      <c r="FE117" s="222"/>
      <c r="FF117" s="222"/>
      <c r="FG117" s="222"/>
      <c r="FH117" s="222"/>
      <c r="FI117" s="222"/>
      <c r="FJ117" s="222"/>
      <c r="FK117" s="222"/>
      <c r="FL117" s="222"/>
      <c r="FM117" s="222"/>
      <c r="FN117" s="222"/>
      <c r="FO117" s="222"/>
      <c r="FP117" s="222"/>
      <c r="FQ117" s="222"/>
      <c r="FR117" s="222"/>
      <c r="FS117" s="222"/>
      <c r="FT117" s="222"/>
      <c r="FU117" s="222"/>
      <c r="FV117" s="222"/>
      <c r="FW117" s="222"/>
      <c r="FX117" s="222"/>
      <c r="FY117" s="222"/>
      <c r="FZ117" s="222"/>
      <c r="GA117" s="222"/>
      <c r="GB117" s="222"/>
      <c r="GC117" s="222"/>
      <c r="GD117" s="222"/>
      <c r="GE117" s="222"/>
      <c r="GF117" s="222"/>
      <c r="GG117" s="222"/>
      <c r="GH117" s="222"/>
      <c r="GI117" s="222"/>
      <c r="GJ117" s="222"/>
      <c r="GK117" s="222"/>
      <c r="GL117" s="222"/>
      <c r="GM117" s="222"/>
      <c r="GN117" s="222"/>
      <c r="GO117" s="222"/>
      <c r="GP117" s="222"/>
      <c r="GQ117" s="222"/>
      <c r="GR117" s="222"/>
      <c r="GS117" s="222"/>
      <c r="GT117" s="222"/>
      <c r="GU117" s="222"/>
      <c r="GV117" s="222"/>
      <c r="GW117" s="222"/>
      <c r="GX117" s="222"/>
      <c r="GY117" s="222"/>
      <c r="GZ117" s="222"/>
      <c r="HA117" s="222"/>
      <c r="HB117" s="222"/>
      <c r="HC117" s="222"/>
      <c r="HD117" s="222"/>
      <c r="HE117" s="222"/>
      <c r="HF117" s="222"/>
      <c r="HG117" s="222"/>
      <c r="HH117" s="222"/>
      <c r="HI117" s="222"/>
      <c r="HJ117" s="222"/>
      <c r="HK117" s="222"/>
      <c r="HL117" s="222"/>
      <c r="HM117" s="222"/>
      <c r="HN117" s="222"/>
      <c r="HO117" s="222"/>
      <c r="HP117" s="222"/>
      <c r="HQ117" s="222"/>
      <c r="HR117" s="222"/>
      <c r="HS117" s="222"/>
      <c r="HT117" s="222"/>
      <c r="HU117" s="222"/>
      <c r="HV117" s="222"/>
      <c r="HW117" s="222"/>
      <c r="HX117" s="222"/>
      <c r="HY117" s="222"/>
      <c r="HZ117" s="222"/>
      <c r="IA117" s="222"/>
      <c r="IB117" s="222"/>
      <c r="IC117" s="222"/>
      <c r="ID117" s="222"/>
      <c r="IE117" s="222"/>
      <c r="IF117" s="222"/>
      <c r="IG117" s="222"/>
      <c r="IH117" s="222"/>
      <c r="II117" s="222"/>
      <c r="IJ117" s="222"/>
      <c r="IK117" s="222"/>
      <c r="IL117" s="222"/>
      <c r="IM117" s="222"/>
      <c r="IN117" s="222"/>
      <c r="IO117" s="222"/>
      <c r="IP117" s="222"/>
      <c r="IQ117" s="222"/>
      <c r="IR117" s="222"/>
      <c r="IS117" s="222"/>
      <c r="IT117" s="222"/>
      <c r="IU117" s="222"/>
      <c r="IV117" s="222"/>
    </row>
    <row r="118" ht="12.75" customHeight="1">
      <c r="A118" s="189"/>
      <c r="B118" s="189"/>
      <c r="C118" s="189"/>
      <c r="D118" s="190" t="s">
        <v>1115</v>
      </c>
      <c r="H118" s="190" t="s">
        <v>1111</v>
      </c>
      <c r="K118" s="189"/>
      <c r="L118" s="189"/>
      <c r="M118" s="189"/>
      <c r="N118" s="189"/>
      <c r="O118" s="189"/>
      <c r="P118" s="189"/>
      <c r="Q118" s="189"/>
      <c r="R118" s="189"/>
      <c r="S118" s="189"/>
      <c r="T118" s="189"/>
      <c r="U118" s="189"/>
      <c r="V118" s="189"/>
      <c r="W118" s="189"/>
      <c r="X118" s="189"/>
      <c r="Y118" s="189"/>
      <c r="Z118" s="189"/>
      <c r="AA118" s="204"/>
      <c r="AB118" s="189"/>
      <c r="AC118" s="189"/>
      <c r="AD118" s="189"/>
      <c r="AE118" s="189"/>
      <c r="AF118" s="204"/>
      <c r="AG118" s="205"/>
      <c r="AH118" s="205"/>
      <c r="AI118" s="205"/>
      <c r="AJ118" s="205"/>
      <c r="AK118" s="205"/>
      <c r="AL118" s="205"/>
      <c r="AM118" s="205"/>
      <c r="AN118" s="205"/>
      <c r="AO118" s="205"/>
      <c r="AP118" s="205"/>
      <c r="AQ118" s="205"/>
      <c r="AR118" s="205"/>
      <c r="AS118" s="205"/>
      <c r="AT118" s="205"/>
      <c r="AU118" s="205"/>
      <c r="AV118" s="205"/>
      <c r="AW118" s="205"/>
      <c r="AX118" s="205"/>
      <c r="AY118" s="205"/>
      <c r="AZ118" s="205"/>
      <c r="BA118" s="205"/>
      <c r="BB118" s="205"/>
      <c r="BC118" s="205"/>
      <c r="BD118" s="205"/>
      <c r="BE118" s="205"/>
      <c r="BF118" s="205"/>
      <c r="BG118" s="205"/>
      <c r="BH118" s="205"/>
      <c r="BI118" s="205"/>
      <c r="BJ118" s="205"/>
      <c r="BK118" s="205"/>
      <c r="BL118" s="205"/>
      <c r="BM118" s="205"/>
      <c r="BN118" s="205"/>
      <c r="BO118" s="205"/>
      <c r="BP118" s="205"/>
      <c r="BQ118" s="205"/>
      <c r="BR118" s="205"/>
      <c r="BS118" s="205"/>
      <c r="BT118" s="204"/>
      <c r="BU118" s="204"/>
      <c r="BV118" s="204"/>
      <c r="BW118" s="204"/>
      <c r="BX118" s="204"/>
      <c r="BY118" s="204"/>
      <c r="BZ118" s="204"/>
      <c r="CA118" s="204"/>
      <c r="CB118" s="204"/>
      <c r="CC118" s="204"/>
      <c r="CD118" s="204"/>
      <c r="CE118" s="204"/>
      <c r="CF118" s="189"/>
      <c r="CG118" s="204"/>
      <c r="CH118" s="204"/>
      <c r="CI118" s="204"/>
      <c r="CJ118" s="204"/>
      <c r="CK118" s="204"/>
      <c r="CL118" s="204"/>
      <c r="CM118" s="204"/>
      <c r="CN118" s="204"/>
      <c r="CO118" s="204"/>
      <c r="CP118" s="204"/>
      <c r="CQ118" s="204"/>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89"/>
      <c r="DW118" s="189"/>
      <c r="DX118" s="189"/>
      <c r="DY118" s="189"/>
      <c r="DZ118" s="189"/>
      <c r="EA118" s="189"/>
      <c r="EB118" s="189"/>
      <c r="EC118" s="189"/>
      <c r="ED118" s="189"/>
      <c r="EE118" s="189"/>
      <c r="EF118" s="189"/>
      <c r="EG118" s="189"/>
      <c r="EH118" s="189"/>
      <c r="EI118" s="189"/>
      <c r="EJ118" s="189"/>
      <c r="EK118" s="189"/>
      <c r="EL118" s="189"/>
      <c r="EM118" s="189"/>
      <c r="EN118" s="189"/>
      <c r="EO118" s="189"/>
      <c r="EP118" s="189"/>
      <c r="EQ118" s="189"/>
      <c r="ER118" s="189"/>
      <c r="ES118" s="189"/>
      <c r="ET118" s="189"/>
      <c r="EU118" s="189"/>
      <c r="EV118" s="189"/>
      <c r="EW118" s="189"/>
      <c r="EX118" s="189"/>
      <c r="EY118" s="189"/>
      <c r="EZ118" s="189"/>
      <c r="FA118" s="189"/>
      <c r="FB118" s="189"/>
      <c r="FC118" s="189"/>
      <c r="FD118" s="189"/>
      <c r="FE118" s="189"/>
      <c r="FF118" s="189"/>
      <c r="FG118" s="189"/>
      <c r="FH118" s="189"/>
      <c r="FI118" s="189"/>
      <c r="FJ118" s="189"/>
      <c r="FK118" s="189"/>
      <c r="FL118" s="189"/>
      <c r="FM118" s="189"/>
      <c r="FN118" s="189"/>
      <c r="FO118" s="189"/>
      <c r="FP118" s="189"/>
      <c r="FQ118" s="189"/>
      <c r="FR118" s="189"/>
      <c r="FS118" s="189"/>
      <c r="FT118" s="189"/>
      <c r="FU118" s="189"/>
      <c r="FV118" s="189"/>
      <c r="FW118" s="189"/>
      <c r="FX118" s="189"/>
      <c r="FY118" s="189"/>
      <c r="FZ118" s="189"/>
      <c r="GA118" s="189"/>
      <c r="GB118" s="189"/>
      <c r="GC118" s="189"/>
      <c r="GD118" s="189"/>
      <c r="GE118" s="189"/>
      <c r="GF118" s="189"/>
      <c r="GG118" s="189"/>
      <c r="GH118" s="189"/>
      <c r="GI118" s="189"/>
      <c r="GJ118" s="189"/>
      <c r="GK118" s="189"/>
      <c r="GL118" s="189"/>
      <c r="GM118" s="189"/>
      <c r="GN118" s="189"/>
      <c r="GO118" s="189"/>
      <c r="GP118" s="189"/>
      <c r="GQ118" s="189"/>
      <c r="GR118" s="189"/>
      <c r="GS118" s="189"/>
      <c r="GT118" s="189"/>
      <c r="GU118" s="189"/>
      <c r="GV118" s="189"/>
      <c r="GW118" s="189"/>
      <c r="GX118" s="189"/>
      <c r="GY118" s="189"/>
      <c r="GZ118" s="189"/>
      <c r="HA118" s="189"/>
      <c r="HB118" s="189"/>
      <c r="HC118" s="189"/>
      <c r="HD118" s="189"/>
      <c r="HE118" s="189"/>
      <c r="HF118" s="189"/>
      <c r="HG118" s="189"/>
      <c r="HH118" s="189"/>
      <c r="HI118" s="189"/>
      <c r="HJ118" s="189"/>
      <c r="HK118" s="189"/>
      <c r="HL118" s="189"/>
      <c r="HM118" s="189"/>
      <c r="HN118" s="189"/>
      <c r="HO118" s="189"/>
      <c r="HP118" s="189"/>
      <c r="HQ118" s="189"/>
      <c r="HR118" s="189"/>
      <c r="HS118" s="189"/>
      <c r="HT118" s="189"/>
      <c r="HU118" s="189"/>
      <c r="HV118" s="189"/>
      <c r="HW118" s="189"/>
      <c r="HX118" s="189"/>
      <c r="HY118" s="189"/>
      <c r="HZ118" s="189"/>
      <c r="IA118" s="189"/>
      <c r="IB118" s="189"/>
      <c r="IC118" s="189"/>
      <c r="ID118" s="189"/>
      <c r="IE118" s="189"/>
      <c r="IF118" s="189"/>
      <c r="IG118" s="189"/>
      <c r="IH118" s="189"/>
      <c r="II118" s="189"/>
      <c r="IJ118" s="189"/>
      <c r="IK118" s="189"/>
      <c r="IL118" s="189"/>
      <c r="IM118" s="189"/>
      <c r="IN118" s="189"/>
      <c r="IO118" s="189"/>
      <c r="IP118" s="189"/>
      <c r="IQ118" s="189"/>
      <c r="IR118" s="189"/>
      <c r="IS118" s="189"/>
      <c r="IT118" s="189"/>
      <c r="IU118" s="189"/>
      <c r="IV118" s="189"/>
    </row>
    <row r="119" ht="12.75" customHeight="1">
      <c r="A119" s="190" t="s">
        <v>1116</v>
      </c>
      <c r="D119" s="436" t="s">
        <v>1112</v>
      </c>
      <c r="E119" s="436" t="s">
        <v>1113</v>
      </c>
      <c r="F119" s="436" t="s">
        <v>1114</v>
      </c>
      <c r="G119" s="436" t="s">
        <v>1117</v>
      </c>
      <c r="H119" s="436" t="s">
        <v>1112</v>
      </c>
      <c r="I119" s="436" t="s">
        <v>1113</v>
      </c>
      <c r="J119" s="436" t="s">
        <v>1114</v>
      </c>
      <c r="K119" s="222"/>
      <c r="L119" s="189"/>
      <c r="M119" s="189"/>
      <c r="N119" s="189"/>
      <c r="O119" s="189"/>
      <c r="P119" s="189"/>
      <c r="Q119" s="189"/>
      <c r="R119" s="189"/>
      <c r="S119" s="189"/>
      <c r="T119" s="189"/>
      <c r="U119" s="452">
        <f>SUM(D121:J121)</f>
        <v>91.2385</v>
      </c>
      <c r="V119" s="453"/>
      <c r="W119" s="453"/>
      <c r="X119" s="454"/>
      <c r="Y119" s="189"/>
      <c r="Z119" s="189"/>
      <c r="AA119" s="204"/>
      <c r="AB119" s="189"/>
      <c r="AC119" s="189"/>
      <c r="AD119" s="189"/>
      <c r="AE119" s="189"/>
      <c r="AF119" s="204"/>
      <c r="AG119" s="205"/>
      <c r="AH119" s="205"/>
      <c r="AI119" s="205"/>
      <c r="AJ119" s="205"/>
      <c r="AK119" s="205"/>
      <c r="AL119" s="205"/>
      <c r="AM119" s="205"/>
      <c r="AN119" s="205"/>
      <c r="AO119" s="205"/>
      <c r="AP119" s="205"/>
      <c r="AQ119" s="205"/>
      <c r="AR119" s="205"/>
      <c r="AS119" s="205"/>
      <c r="AT119" s="205"/>
      <c r="AU119" s="205"/>
      <c r="AV119" s="205"/>
      <c r="AW119" s="205"/>
      <c r="AX119" s="205"/>
      <c r="AY119" s="205"/>
      <c r="AZ119" s="205"/>
      <c r="BA119" s="205"/>
      <c r="BB119" s="205"/>
      <c r="BC119" s="205"/>
      <c r="BD119" s="205"/>
      <c r="BE119" s="205"/>
      <c r="BF119" s="205"/>
      <c r="BG119" s="205"/>
      <c r="BH119" s="205"/>
      <c r="BI119" s="205"/>
      <c r="BJ119" s="205"/>
      <c r="BK119" s="205"/>
      <c r="BL119" s="205"/>
      <c r="BM119" s="205"/>
      <c r="BN119" s="205"/>
      <c r="BO119" s="205"/>
      <c r="BP119" s="205"/>
      <c r="BQ119" s="205"/>
      <c r="BR119" s="205"/>
      <c r="BS119" s="205"/>
      <c r="BT119" s="204"/>
      <c r="BU119" s="204"/>
      <c r="BV119" s="204"/>
      <c r="BW119" s="204"/>
      <c r="BX119" s="204"/>
      <c r="BY119" s="204"/>
      <c r="BZ119" s="204"/>
      <c r="CA119" s="204"/>
      <c r="CB119" s="204"/>
      <c r="CC119" s="204"/>
      <c r="CD119" s="204"/>
      <c r="CE119" s="204"/>
      <c r="CF119" s="189"/>
      <c r="CG119" s="204"/>
      <c r="CH119" s="204"/>
      <c r="CI119" s="204"/>
      <c r="CJ119" s="204"/>
      <c r="CK119" s="204"/>
      <c r="CL119" s="204"/>
      <c r="CM119" s="204"/>
      <c r="CN119" s="204"/>
      <c r="CO119" s="204"/>
      <c r="CP119" s="204"/>
      <c r="CQ119" s="204"/>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89"/>
      <c r="DW119" s="189"/>
      <c r="DX119" s="189"/>
      <c r="DY119" s="189"/>
      <c r="DZ119" s="189"/>
      <c r="EA119" s="189"/>
      <c r="EB119" s="189"/>
      <c r="EC119" s="189"/>
      <c r="ED119" s="189"/>
      <c r="EE119" s="189"/>
      <c r="EF119" s="189"/>
      <c r="EG119" s="189"/>
      <c r="EH119" s="189"/>
      <c r="EI119" s="189"/>
      <c r="EJ119" s="189"/>
      <c r="EK119" s="189"/>
      <c r="EL119" s="189"/>
      <c r="EM119" s="189"/>
      <c r="EN119" s="189"/>
      <c r="EO119" s="189"/>
      <c r="EP119" s="189"/>
      <c r="EQ119" s="189"/>
      <c r="ER119" s="189"/>
      <c r="ES119" s="189"/>
      <c r="ET119" s="189"/>
      <c r="EU119" s="189"/>
      <c r="EV119" s="189"/>
      <c r="EW119" s="189"/>
      <c r="EX119" s="189"/>
      <c r="EY119" s="189"/>
      <c r="EZ119" s="189"/>
      <c r="FA119" s="189"/>
      <c r="FB119" s="189"/>
      <c r="FC119" s="189"/>
      <c r="FD119" s="189"/>
      <c r="FE119" s="189"/>
      <c r="FF119" s="189"/>
      <c r="FG119" s="189"/>
      <c r="FH119" s="189"/>
      <c r="FI119" s="189"/>
      <c r="FJ119" s="189"/>
      <c r="FK119" s="189"/>
      <c r="FL119" s="189"/>
      <c r="FM119" s="189"/>
      <c r="FN119" s="189"/>
      <c r="FO119" s="189"/>
      <c r="FP119" s="189"/>
      <c r="FQ119" s="189"/>
      <c r="FR119" s="189"/>
      <c r="FS119" s="189"/>
      <c r="FT119" s="189"/>
      <c r="FU119" s="189"/>
      <c r="FV119" s="189"/>
      <c r="FW119" s="189"/>
      <c r="FX119" s="189"/>
      <c r="FY119" s="189"/>
      <c r="FZ119" s="189"/>
      <c r="GA119" s="189"/>
      <c r="GB119" s="189"/>
      <c r="GC119" s="189"/>
      <c r="GD119" s="189"/>
      <c r="GE119" s="189"/>
      <c r="GF119" s="189"/>
      <c r="GG119" s="189"/>
      <c r="GH119" s="189"/>
      <c r="GI119" s="189"/>
      <c r="GJ119" s="189"/>
      <c r="GK119" s="189"/>
      <c r="GL119" s="189"/>
      <c r="GM119" s="189"/>
      <c r="GN119" s="189"/>
      <c r="GO119" s="189"/>
      <c r="GP119" s="189"/>
      <c r="GQ119" s="189"/>
      <c r="GR119" s="189"/>
      <c r="GS119" s="189"/>
      <c r="GT119" s="189"/>
      <c r="GU119" s="189"/>
      <c r="GV119" s="189"/>
      <c r="GW119" s="189"/>
      <c r="GX119" s="189"/>
      <c r="GY119" s="189"/>
      <c r="GZ119" s="189"/>
      <c r="HA119" s="189"/>
      <c r="HB119" s="189"/>
      <c r="HC119" s="189"/>
      <c r="HD119" s="189"/>
      <c r="HE119" s="189"/>
      <c r="HF119" s="189"/>
      <c r="HG119" s="189"/>
      <c r="HH119" s="189"/>
      <c r="HI119" s="189"/>
      <c r="HJ119" s="189"/>
      <c r="HK119" s="189"/>
      <c r="HL119" s="189"/>
      <c r="HM119" s="189"/>
      <c r="HN119" s="189"/>
      <c r="HO119" s="189"/>
      <c r="HP119" s="189"/>
      <c r="HQ119" s="189"/>
      <c r="HR119" s="189"/>
      <c r="HS119" s="189"/>
      <c r="HT119" s="189"/>
      <c r="HU119" s="189"/>
      <c r="HV119" s="189"/>
      <c r="HW119" s="189"/>
      <c r="HX119" s="189"/>
      <c r="HY119" s="189"/>
      <c r="HZ119" s="189"/>
      <c r="IA119" s="189"/>
      <c r="IB119" s="189"/>
      <c r="IC119" s="189"/>
      <c r="ID119" s="189"/>
      <c r="IE119" s="189"/>
      <c r="IF119" s="189"/>
      <c r="IG119" s="189"/>
      <c r="IH119" s="189"/>
      <c r="II119" s="189"/>
      <c r="IJ119" s="189"/>
      <c r="IK119" s="189"/>
      <c r="IL119" s="189"/>
      <c r="IM119" s="189"/>
      <c r="IN119" s="189"/>
      <c r="IO119" s="189"/>
      <c r="IP119" s="189"/>
      <c r="IQ119" s="189"/>
      <c r="IR119" s="189"/>
      <c r="IS119" s="189"/>
      <c r="IT119" s="189"/>
      <c r="IU119" s="189"/>
      <c r="IV119" s="189"/>
    </row>
    <row r="120" ht="12.75" customHeight="1">
      <c r="A120" s="190" t="s">
        <v>1118</v>
      </c>
      <c r="D120" s="455">
        <v>23.0</v>
      </c>
      <c r="E120" s="456">
        <v>16.0</v>
      </c>
      <c r="F120" s="456">
        <v>9.0</v>
      </c>
      <c r="G120" s="456">
        <v>12.0</v>
      </c>
      <c r="H120" s="456">
        <v>50.0</v>
      </c>
      <c r="I120" s="456">
        <v>60.0</v>
      </c>
      <c r="J120" s="456">
        <v>20.0</v>
      </c>
      <c r="K120" s="457">
        <f t="shared" ref="K120:K121" si="12">SUM(D120:J120)</f>
        <v>190</v>
      </c>
      <c r="L120" s="189"/>
      <c r="M120" s="189"/>
      <c r="N120" s="189" t="s">
        <v>1119</v>
      </c>
      <c r="O120" s="189"/>
      <c r="P120" s="189"/>
      <c r="Q120" s="189"/>
      <c r="R120" s="189"/>
      <c r="S120" s="189"/>
      <c r="T120" s="189"/>
      <c r="U120" s="458"/>
      <c r="X120" s="459"/>
      <c r="Y120" s="189"/>
      <c r="Z120" s="189"/>
      <c r="AA120" s="204"/>
      <c r="AB120" s="189"/>
      <c r="AC120" s="189"/>
      <c r="AD120" s="189"/>
      <c r="AE120" s="189"/>
      <c r="AF120" s="204"/>
      <c r="AG120" s="205"/>
      <c r="AH120" s="205"/>
      <c r="AI120" s="205"/>
      <c r="AJ120" s="205"/>
      <c r="AK120" s="205"/>
      <c r="AL120" s="205"/>
      <c r="AM120" s="205"/>
      <c r="AN120" s="205"/>
      <c r="AO120" s="205"/>
      <c r="AP120" s="205"/>
      <c r="AQ120" s="205"/>
      <c r="AR120" s="205"/>
      <c r="AS120" s="205"/>
      <c r="AT120" s="205"/>
      <c r="AU120" s="205"/>
      <c r="AV120" s="205"/>
      <c r="AW120" s="205"/>
      <c r="AX120" s="205"/>
      <c r="AY120" s="205"/>
      <c r="AZ120" s="205"/>
      <c r="BA120" s="205"/>
      <c r="BB120" s="205"/>
      <c r="BC120" s="205"/>
      <c r="BD120" s="205"/>
      <c r="BE120" s="205"/>
      <c r="BF120" s="205"/>
      <c r="BG120" s="205"/>
      <c r="BH120" s="205"/>
      <c r="BI120" s="205"/>
      <c r="BJ120" s="205"/>
      <c r="BK120" s="205"/>
      <c r="BL120" s="205"/>
      <c r="BM120" s="205"/>
      <c r="BN120" s="205"/>
      <c r="BO120" s="205"/>
      <c r="BP120" s="205"/>
      <c r="BQ120" s="205"/>
      <c r="BR120" s="205"/>
      <c r="BS120" s="205"/>
      <c r="BT120" s="204"/>
      <c r="BU120" s="204"/>
      <c r="BV120" s="204"/>
      <c r="BW120" s="204"/>
      <c r="BX120" s="204"/>
      <c r="BY120" s="204"/>
      <c r="BZ120" s="204"/>
      <c r="CA120" s="204"/>
      <c r="CB120" s="204"/>
      <c r="CC120" s="204"/>
      <c r="CD120" s="204"/>
      <c r="CE120" s="204"/>
      <c r="CF120" s="189"/>
      <c r="CG120" s="204"/>
      <c r="CH120" s="204"/>
      <c r="CI120" s="204"/>
      <c r="CJ120" s="204"/>
      <c r="CK120" s="204"/>
      <c r="CL120" s="204"/>
      <c r="CM120" s="204"/>
      <c r="CN120" s="204"/>
      <c r="CO120" s="204"/>
      <c r="CP120" s="204"/>
      <c r="CQ120" s="204"/>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89"/>
      <c r="DW120" s="189"/>
      <c r="DX120" s="189"/>
      <c r="DY120" s="189"/>
      <c r="DZ120" s="189"/>
      <c r="EA120" s="189"/>
      <c r="EB120" s="189"/>
      <c r="EC120" s="189"/>
      <c r="ED120" s="189"/>
      <c r="EE120" s="189"/>
      <c r="EF120" s="189"/>
      <c r="EG120" s="189"/>
      <c r="EH120" s="189"/>
      <c r="EI120" s="189"/>
      <c r="EJ120" s="189"/>
      <c r="EK120" s="189"/>
      <c r="EL120" s="189"/>
      <c r="EM120" s="189"/>
      <c r="EN120" s="189"/>
      <c r="EO120" s="189"/>
      <c r="EP120" s="189"/>
      <c r="EQ120" s="189"/>
      <c r="ER120" s="189"/>
      <c r="ES120" s="189"/>
      <c r="ET120" s="189"/>
      <c r="EU120" s="189"/>
      <c r="EV120" s="189"/>
      <c r="EW120" s="189"/>
      <c r="EX120" s="189"/>
      <c r="EY120" s="189"/>
      <c r="EZ120" s="189"/>
      <c r="FA120" s="189"/>
      <c r="FB120" s="189"/>
      <c r="FC120" s="189"/>
      <c r="FD120" s="189"/>
      <c r="FE120" s="189"/>
      <c r="FF120" s="189"/>
      <c r="FG120" s="189"/>
      <c r="FH120" s="189"/>
      <c r="FI120" s="189"/>
      <c r="FJ120" s="189"/>
      <c r="FK120" s="189"/>
      <c r="FL120" s="189"/>
      <c r="FM120" s="189"/>
      <c r="FN120" s="189"/>
      <c r="FO120" s="189"/>
      <c r="FP120" s="189"/>
      <c r="FQ120" s="189"/>
      <c r="FR120" s="189"/>
      <c r="FS120" s="189"/>
      <c r="FT120" s="189"/>
      <c r="FU120" s="189"/>
      <c r="FV120" s="189"/>
      <c r="FW120" s="189"/>
      <c r="FX120" s="189"/>
      <c r="FY120" s="189"/>
      <c r="FZ120" s="189"/>
      <c r="GA120" s="189"/>
      <c r="GB120" s="189"/>
      <c r="GC120" s="189"/>
      <c r="GD120" s="189"/>
      <c r="GE120" s="189"/>
      <c r="GF120" s="189"/>
      <c r="GG120" s="189"/>
      <c r="GH120" s="189"/>
      <c r="GI120" s="189"/>
      <c r="GJ120" s="189"/>
      <c r="GK120" s="189"/>
      <c r="GL120" s="189"/>
      <c r="GM120" s="189"/>
      <c r="GN120" s="189"/>
      <c r="GO120" s="189"/>
      <c r="GP120" s="189"/>
      <c r="GQ120" s="189"/>
      <c r="GR120" s="189"/>
      <c r="GS120" s="189"/>
      <c r="GT120" s="189"/>
      <c r="GU120" s="189"/>
      <c r="GV120" s="189"/>
      <c r="GW120" s="189"/>
      <c r="GX120" s="189"/>
      <c r="GY120" s="189"/>
      <c r="GZ120" s="189"/>
      <c r="HA120" s="189"/>
      <c r="HB120" s="189"/>
      <c r="HC120" s="189"/>
      <c r="HD120" s="189"/>
      <c r="HE120" s="189"/>
      <c r="HF120" s="189"/>
      <c r="HG120" s="189"/>
      <c r="HH120" s="189"/>
      <c r="HI120" s="189"/>
      <c r="HJ120" s="189"/>
      <c r="HK120" s="189"/>
      <c r="HL120" s="189"/>
      <c r="HM120" s="189"/>
      <c r="HN120" s="189"/>
      <c r="HO120" s="189"/>
      <c r="HP120" s="189"/>
      <c r="HQ120" s="189"/>
      <c r="HR120" s="189"/>
      <c r="HS120" s="189"/>
      <c r="HT120" s="189"/>
      <c r="HU120" s="189"/>
      <c r="HV120" s="189"/>
      <c r="HW120" s="189"/>
      <c r="HX120" s="189"/>
      <c r="HY120" s="189"/>
      <c r="HZ120" s="189"/>
      <c r="IA120" s="189"/>
      <c r="IB120" s="189"/>
      <c r="IC120" s="189"/>
      <c r="ID120" s="189"/>
      <c r="IE120" s="189"/>
      <c r="IF120" s="189"/>
      <c r="IG120" s="189"/>
      <c r="IH120" s="189"/>
      <c r="II120" s="189"/>
      <c r="IJ120" s="189"/>
      <c r="IK120" s="189"/>
      <c r="IL120" s="189"/>
      <c r="IM120" s="189"/>
      <c r="IN120" s="189"/>
      <c r="IO120" s="189"/>
      <c r="IP120" s="189"/>
      <c r="IQ120" s="189"/>
      <c r="IR120" s="189"/>
      <c r="IS120" s="189"/>
      <c r="IT120" s="189"/>
      <c r="IU120" s="189"/>
      <c r="IV120" s="189"/>
    </row>
    <row r="121" ht="12.75" customHeight="1">
      <c r="A121" s="190" t="s">
        <v>1120</v>
      </c>
      <c r="D121" s="460">
        <f>SUM(A113:O113)</f>
        <v>15</v>
      </c>
      <c r="E121" s="461">
        <f>SUM(Q113:Y113)</f>
        <v>1</v>
      </c>
      <c r="F121" s="461">
        <f>SUM(A117:H117)</f>
        <v>3</v>
      </c>
      <c r="G121" s="461">
        <f>SUM(J117:P117)</f>
        <v>4</v>
      </c>
      <c r="H121" s="461">
        <f t="shared" ref="H121:J121" si="11">R117</f>
        <v>50</v>
      </c>
      <c r="I121" s="461">
        <f t="shared" si="11"/>
        <v>17.285</v>
      </c>
      <c r="J121" s="461">
        <f t="shared" si="11"/>
        <v>0.9535</v>
      </c>
      <c r="K121" s="462">
        <f t="shared" si="12"/>
        <v>91.2385</v>
      </c>
      <c r="L121" s="189"/>
      <c r="M121" s="11"/>
      <c r="N121" s="256" t="str">
        <f>H19</f>
        <v>Stockton</v>
      </c>
      <c r="R121" s="11"/>
      <c r="S121" s="11"/>
      <c r="T121" s="11"/>
      <c r="U121" s="463"/>
      <c r="V121" s="464"/>
      <c r="W121" s="464"/>
      <c r="X121" s="465"/>
      <c r="Y121" s="11"/>
      <c r="Z121" s="11"/>
      <c r="AA121" s="204"/>
      <c r="AB121" s="11"/>
      <c r="AC121" s="11"/>
      <c r="AD121" s="11"/>
      <c r="AE121" s="189"/>
      <c r="AF121" s="204"/>
      <c r="AG121" s="205"/>
      <c r="AH121" s="205"/>
      <c r="AI121" s="205"/>
      <c r="AJ121" s="205"/>
      <c r="AK121" s="205"/>
      <c r="AL121" s="205"/>
      <c r="AM121" s="205"/>
      <c r="AN121" s="205"/>
      <c r="AO121" s="205"/>
      <c r="AP121" s="205"/>
      <c r="AQ121" s="205"/>
      <c r="AR121" s="205"/>
      <c r="AS121" s="205"/>
      <c r="AT121" s="205"/>
      <c r="AU121" s="205"/>
      <c r="AV121" s="205"/>
      <c r="AW121" s="205"/>
      <c r="AX121" s="205"/>
      <c r="AY121" s="205"/>
      <c r="AZ121" s="205"/>
      <c r="BA121" s="205"/>
      <c r="BB121" s="205"/>
      <c r="BC121" s="205"/>
      <c r="BD121" s="205"/>
      <c r="BE121" s="205"/>
      <c r="BF121" s="205"/>
      <c r="BG121" s="205"/>
      <c r="BH121" s="205"/>
      <c r="BI121" s="205"/>
      <c r="BJ121" s="205"/>
      <c r="BK121" s="205"/>
      <c r="BL121" s="205"/>
      <c r="BM121" s="205"/>
      <c r="BN121" s="205"/>
      <c r="BO121" s="205"/>
      <c r="BP121" s="205"/>
      <c r="BQ121" s="205"/>
      <c r="BR121" s="205"/>
      <c r="BS121" s="205"/>
      <c r="BT121" s="204"/>
      <c r="BU121" s="204"/>
      <c r="BV121" s="204"/>
      <c r="BW121" s="204"/>
      <c r="BX121" s="204"/>
      <c r="BY121" s="204"/>
      <c r="BZ121" s="204"/>
      <c r="CA121" s="204"/>
      <c r="CB121" s="204"/>
      <c r="CC121" s="204"/>
      <c r="CD121" s="204"/>
      <c r="CE121" s="204"/>
      <c r="CG121" s="204"/>
      <c r="CH121" s="204"/>
      <c r="CI121" s="204"/>
      <c r="CJ121" s="204"/>
      <c r="CK121" s="204"/>
      <c r="CL121" s="204"/>
      <c r="CM121" s="204"/>
      <c r="CN121" s="204"/>
      <c r="CO121" s="204"/>
      <c r="CP121" s="204"/>
      <c r="CQ121" s="204"/>
      <c r="CR121" s="189"/>
      <c r="CS121" s="189"/>
      <c r="CT121" s="189"/>
      <c r="CU121" s="189"/>
      <c r="CV121" s="189"/>
      <c r="CW121" s="189"/>
      <c r="CX121" s="189"/>
      <c r="CY121" s="189"/>
      <c r="CZ121" s="189"/>
      <c r="DA121" s="189"/>
      <c r="DB121" s="189"/>
      <c r="DC121" s="189"/>
      <c r="DD121" s="189"/>
      <c r="DE121" s="189"/>
      <c r="DF121" s="189"/>
      <c r="DG121" s="189"/>
      <c r="DH121" s="189"/>
      <c r="DI121" s="189"/>
      <c r="DJ121" s="189"/>
      <c r="DK121" s="189"/>
      <c r="DL121" s="189"/>
      <c r="DM121" s="189"/>
      <c r="DN121" s="189"/>
      <c r="DO121" s="189"/>
      <c r="DP121" s="189"/>
      <c r="DQ121" s="189"/>
      <c r="DR121" s="189"/>
      <c r="DS121" s="189"/>
      <c r="DT121" s="189"/>
      <c r="DU121" s="189"/>
      <c r="DV121" s="189"/>
      <c r="DW121" s="189"/>
      <c r="DX121" s="189"/>
      <c r="DY121" s="189"/>
      <c r="DZ121" s="189"/>
      <c r="EA121" s="189"/>
      <c r="EB121" s="189"/>
      <c r="EC121" s="11"/>
      <c r="ED121" s="11"/>
      <c r="EE121" s="11"/>
      <c r="EF121" s="11"/>
      <c r="EG121" s="11"/>
      <c r="EH121" s="11"/>
      <c r="EI121" s="11"/>
      <c r="EJ121" s="11"/>
      <c r="EK121" s="11"/>
      <c r="EL121" s="11"/>
      <c r="EM121" s="11"/>
      <c r="EN121" s="11"/>
      <c r="EO121" s="11"/>
      <c r="EP121" s="11"/>
      <c r="EQ121" s="11"/>
      <c r="ER121" s="11"/>
      <c r="ES121" s="11"/>
      <c r="ET121" s="11"/>
      <c r="EU121" s="11"/>
      <c r="EV121" s="11"/>
      <c r="EW121" s="11"/>
      <c r="EX121" s="11"/>
      <c r="EY121" s="11"/>
      <c r="EZ121" s="11"/>
      <c r="FA121" s="11"/>
      <c r="FB121" s="11"/>
      <c r="FC121" s="11"/>
      <c r="FD121" s="11"/>
      <c r="FE121" s="11"/>
      <c r="FF121" s="11"/>
      <c r="FG121" s="11"/>
      <c r="FH121" s="11"/>
      <c r="FI121" s="11"/>
      <c r="FJ121" s="11"/>
      <c r="FK121" s="11"/>
      <c r="FL121" s="11"/>
      <c r="FM121" s="11"/>
      <c r="FN121" s="11"/>
      <c r="FO121" s="11"/>
      <c r="FP121" s="11"/>
      <c r="FQ121" s="11"/>
      <c r="FR121" s="11"/>
      <c r="FS121" s="11"/>
      <c r="FT121" s="11"/>
      <c r="FU121" s="11"/>
      <c r="FV121" s="11"/>
      <c r="FW121" s="11"/>
      <c r="FX121" s="11"/>
      <c r="FY121" s="11"/>
      <c r="FZ121" s="11"/>
      <c r="GA121" s="11"/>
      <c r="GB121" s="11"/>
      <c r="GC121" s="11"/>
      <c r="GD121" s="11"/>
      <c r="GE121" s="11"/>
      <c r="GF121" s="11"/>
      <c r="GG121" s="11"/>
      <c r="GH121" s="11"/>
      <c r="GI121" s="11"/>
      <c r="GJ121" s="11"/>
      <c r="GK121" s="11"/>
      <c r="GL121" s="11"/>
      <c r="GM121" s="11"/>
      <c r="GN121" s="11"/>
      <c r="GO121" s="11"/>
      <c r="GP121" s="11"/>
      <c r="GQ121" s="11"/>
      <c r="GR121" s="11"/>
      <c r="GS121" s="11"/>
      <c r="GT121" s="11"/>
      <c r="GU121" s="11"/>
      <c r="GV121" s="11"/>
      <c r="GW121" s="11"/>
      <c r="GX121" s="11"/>
      <c r="GY121" s="11"/>
      <c r="GZ121" s="11"/>
      <c r="HA121" s="11"/>
      <c r="HB121" s="11"/>
      <c r="HC121" s="11"/>
      <c r="HD121" s="11"/>
      <c r="HE121" s="11"/>
      <c r="HF121" s="11"/>
      <c r="HG121" s="11"/>
      <c r="HH121" s="11"/>
      <c r="HI121" s="11"/>
      <c r="HJ121" s="11"/>
      <c r="HK121" s="11"/>
      <c r="HL121" s="11"/>
      <c r="HM121" s="11"/>
      <c r="HN121" s="11"/>
      <c r="HO121" s="11"/>
      <c r="HP121" s="11"/>
      <c r="HQ121" s="11"/>
      <c r="HR121" s="11"/>
      <c r="HS121" s="11"/>
      <c r="HT121" s="11"/>
      <c r="HU121" s="11"/>
      <c r="HV121" s="11"/>
      <c r="HW121" s="11"/>
      <c r="HX121" s="11"/>
      <c r="HY121" s="11"/>
      <c r="HZ121" s="11"/>
      <c r="IA121" s="11"/>
      <c r="IB121" s="11"/>
      <c r="IC121" s="11"/>
      <c r="ID121" s="11"/>
      <c r="IE121" s="11"/>
      <c r="IF121" s="11"/>
      <c r="IG121" s="11"/>
      <c r="IH121" s="11"/>
      <c r="II121" s="11"/>
      <c r="IJ121" s="11"/>
      <c r="IK121" s="11"/>
      <c r="IL121" s="11"/>
      <c r="IM121" s="11"/>
      <c r="IN121" s="11"/>
      <c r="IO121" s="11"/>
      <c r="IP121" s="11"/>
      <c r="IQ121" s="11"/>
      <c r="IR121" s="11"/>
      <c r="IS121" s="11"/>
      <c r="IT121" s="11"/>
      <c r="IU121" s="11"/>
      <c r="IV121" s="11"/>
    </row>
    <row r="122" ht="13.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204"/>
      <c r="AB122" s="11"/>
      <c r="AC122" s="11"/>
      <c r="AD122" s="11"/>
      <c r="AE122" s="189"/>
      <c r="AF122" s="204"/>
      <c r="AG122" s="205"/>
      <c r="AH122" s="205"/>
      <c r="AI122" s="205"/>
      <c r="AJ122" s="205"/>
      <c r="AK122" s="205"/>
      <c r="AL122" s="205"/>
      <c r="AM122" s="205"/>
      <c r="AN122" s="205"/>
      <c r="AO122" s="205"/>
      <c r="AP122" s="205"/>
      <c r="AQ122" s="205"/>
      <c r="AR122" s="205"/>
      <c r="AS122" s="205"/>
      <c r="AT122" s="205"/>
      <c r="AU122" s="205"/>
      <c r="AV122" s="205"/>
      <c r="AW122" s="205"/>
      <c r="AX122" s="205"/>
      <c r="AY122" s="205"/>
      <c r="AZ122" s="205"/>
      <c r="BA122" s="205"/>
      <c r="BB122" s="205"/>
      <c r="BC122" s="205"/>
      <c r="BD122" s="205"/>
      <c r="BE122" s="205"/>
      <c r="BF122" s="205"/>
      <c r="BG122" s="205"/>
      <c r="BH122" s="205"/>
      <c r="BI122" s="205"/>
      <c r="BJ122" s="205"/>
      <c r="BK122" s="205"/>
      <c r="BL122" s="205"/>
      <c r="BM122" s="205"/>
      <c r="BN122" s="205"/>
      <c r="BO122" s="205"/>
      <c r="BP122" s="205"/>
      <c r="BQ122" s="205"/>
      <c r="BR122" s="205"/>
      <c r="BS122" s="205"/>
      <c r="BT122" s="204"/>
      <c r="BU122" s="204"/>
      <c r="BV122" s="204"/>
      <c r="BW122" s="204"/>
      <c r="BX122" s="204"/>
      <c r="BY122" s="204"/>
      <c r="BZ122" s="204"/>
      <c r="CA122" s="204"/>
      <c r="CB122" s="204"/>
      <c r="CC122" s="204"/>
      <c r="CD122" s="204"/>
      <c r="CE122" s="204"/>
      <c r="CG122" s="204"/>
      <c r="CH122" s="204"/>
      <c r="CI122" s="204"/>
      <c r="CJ122" s="204"/>
      <c r="CK122" s="204"/>
      <c r="CL122" s="204"/>
      <c r="CM122" s="204"/>
      <c r="CN122" s="204"/>
      <c r="CO122" s="204"/>
      <c r="CP122" s="204"/>
      <c r="CQ122" s="204"/>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89"/>
      <c r="DW122" s="189"/>
      <c r="DX122" s="189"/>
      <c r="DY122" s="189"/>
      <c r="DZ122" s="189"/>
      <c r="EA122" s="189"/>
      <c r="EB122" s="189"/>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c r="IF122" s="11"/>
      <c r="IG122" s="11"/>
      <c r="IH122" s="11"/>
      <c r="II122" s="11"/>
      <c r="IJ122" s="11"/>
      <c r="IK122" s="11"/>
      <c r="IL122" s="11"/>
      <c r="IM122" s="11"/>
      <c r="IN122" s="11"/>
      <c r="IO122" s="11"/>
      <c r="IP122" s="11"/>
      <c r="IQ122" s="11"/>
      <c r="IR122" s="11"/>
      <c r="IS122" s="11"/>
      <c r="IT122" s="11"/>
      <c r="IU122" s="11"/>
      <c r="IV122" s="11"/>
    </row>
    <row r="123" ht="12.75" customHeight="1">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90"/>
      <c r="W123" s="190"/>
      <c r="X123" s="190"/>
      <c r="Y123" s="189"/>
      <c r="Z123" s="189"/>
      <c r="AA123" s="189"/>
      <c r="AB123" s="189"/>
      <c r="AC123" s="189"/>
      <c r="AD123" s="189"/>
      <c r="AE123" s="189"/>
      <c r="AF123" s="204"/>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205"/>
      <c r="CH123" s="204"/>
      <c r="CI123" s="204"/>
      <c r="CJ123" s="204"/>
      <c r="CK123" s="204"/>
      <c r="CL123" s="204"/>
      <c r="CM123" s="204"/>
      <c r="CN123" s="204"/>
      <c r="CO123" s="204"/>
      <c r="CP123" s="204"/>
      <c r="CQ123" s="204"/>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89"/>
      <c r="DW123" s="189"/>
      <c r="DX123" s="189"/>
      <c r="DY123" s="189"/>
      <c r="DZ123" s="189"/>
      <c r="EA123" s="189"/>
      <c r="EB123" s="189"/>
      <c r="EC123" s="189"/>
      <c r="ED123" s="189"/>
      <c r="EE123" s="189"/>
      <c r="EF123" s="189"/>
      <c r="EG123" s="189"/>
      <c r="EH123" s="189"/>
      <c r="EI123" s="189"/>
      <c r="EJ123" s="189"/>
      <c r="EK123" s="189"/>
      <c r="EL123" s="189"/>
      <c r="EM123" s="189"/>
      <c r="EN123" s="189"/>
      <c r="EO123" s="189"/>
      <c r="EP123" s="189"/>
      <c r="EQ123" s="189"/>
      <c r="ER123" s="189"/>
      <c r="ES123" s="189"/>
      <c r="ET123" s="189"/>
      <c r="EU123" s="189"/>
      <c r="EV123" s="189"/>
      <c r="EW123" s="189"/>
      <c r="EX123" s="189"/>
      <c r="EY123" s="189"/>
      <c r="EZ123" s="189"/>
      <c r="FA123" s="189"/>
      <c r="FB123" s="189"/>
      <c r="FC123" s="189"/>
      <c r="FD123" s="189"/>
      <c r="FE123" s="189"/>
      <c r="FF123" s="189"/>
      <c r="FG123" s="189"/>
      <c r="FH123" s="189"/>
      <c r="FI123" s="189"/>
      <c r="FJ123" s="189"/>
      <c r="FK123" s="189"/>
      <c r="FL123" s="189"/>
      <c r="FM123" s="189"/>
      <c r="FN123" s="189"/>
      <c r="FO123" s="189"/>
      <c r="FP123" s="189"/>
      <c r="FQ123" s="189"/>
      <c r="FR123" s="189"/>
      <c r="FS123" s="189"/>
      <c r="FT123" s="189"/>
      <c r="FU123" s="189"/>
      <c r="FV123" s="189"/>
      <c r="FW123" s="189"/>
      <c r="FX123" s="189"/>
      <c r="FY123" s="189"/>
      <c r="FZ123" s="189"/>
      <c r="GA123" s="189"/>
      <c r="GB123" s="189"/>
      <c r="GC123" s="189"/>
      <c r="GD123" s="189"/>
      <c r="GE123" s="189"/>
      <c r="GF123" s="189"/>
      <c r="GG123" s="189"/>
      <c r="GH123" s="189"/>
      <c r="GI123" s="189"/>
      <c r="GJ123" s="189"/>
      <c r="GK123" s="189"/>
      <c r="GL123" s="189"/>
      <c r="GM123" s="189"/>
      <c r="GN123" s="189"/>
      <c r="GO123" s="189"/>
      <c r="GP123" s="189"/>
      <c r="GQ123" s="189"/>
      <c r="GR123" s="189"/>
      <c r="GS123" s="189"/>
      <c r="GT123" s="189"/>
      <c r="GU123" s="189"/>
      <c r="GV123" s="189"/>
      <c r="GW123" s="189"/>
      <c r="GX123" s="189"/>
      <c r="GY123" s="189"/>
      <c r="GZ123" s="189"/>
      <c r="HA123" s="189"/>
      <c r="HB123" s="189"/>
      <c r="HC123" s="189"/>
      <c r="HD123" s="189"/>
      <c r="HE123" s="189"/>
      <c r="HF123" s="189"/>
      <c r="HG123" s="189"/>
      <c r="HH123" s="189"/>
      <c r="HI123" s="189"/>
      <c r="HJ123" s="189"/>
      <c r="HK123" s="189"/>
      <c r="HL123" s="189"/>
      <c r="HM123" s="189"/>
      <c r="HN123" s="189"/>
      <c r="HO123" s="189"/>
      <c r="HP123" s="189"/>
      <c r="HQ123" s="189"/>
      <c r="HR123" s="189"/>
      <c r="HS123" s="189"/>
      <c r="HT123" s="189"/>
      <c r="HU123" s="189"/>
      <c r="HV123" s="189"/>
      <c r="HW123" s="189"/>
      <c r="HX123" s="189"/>
      <c r="HY123" s="189"/>
      <c r="HZ123" s="189"/>
      <c r="IA123" s="189"/>
      <c r="IB123" s="189"/>
      <c r="IC123" s="189"/>
      <c r="ID123" s="189"/>
      <c r="IE123" s="189"/>
      <c r="IF123" s="189"/>
      <c r="IG123" s="189"/>
      <c r="IH123" s="189"/>
      <c r="II123" s="189"/>
      <c r="IJ123" s="189"/>
      <c r="IK123" s="189"/>
      <c r="IL123" s="189"/>
      <c r="IM123" s="189"/>
      <c r="IN123" s="189"/>
      <c r="IO123" s="189"/>
      <c r="IP123" s="189"/>
      <c r="IQ123" s="189"/>
      <c r="IR123" s="189"/>
      <c r="IS123" s="189"/>
      <c r="IT123" s="189"/>
      <c r="IU123" s="189"/>
      <c r="IV123" s="189"/>
    </row>
    <row r="124" ht="12.75" customHeight="1">
      <c r="A124" s="193"/>
      <c r="B124" s="193"/>
      <c r="C124" s="193"/>
      <c r="D124" s="193"/>
      <c r="E124" s="193"/>
      <c r="F124" s="193"/>
      <c r="G124" s="193"/>
      <c r="H124" s="193"/>
      <c r="I124" s="193"/>
      <c r="J124" s="193"/>
      <c r="K124" s="193"/>
      <c r="L124" s="193"/>
      <c r="M124" s="193"/>
      <c r="N124" s="193"/>
      <c r="O124" s="193"/>
      <c r="P124" s="193"/>
      <c r="Q124" s="193"/>
      <c r="R124" s="193"/>
      <c r="S124" s="193"/>
      <c r="T124" s="193"/>
      <c r="U124" s="193"/>
      <c r="V124" s="466"/>
      <c r="W124" s="466"/>
      <c r="X124" s="466"/>
      <c r="Y124" s="193"/>
      <c r="Z124" s="193"/>
      <c r="AA124" s="193"/>
      <c r="AB124" s="193"/>
      <c r="AC124" s="193"/>
      <c r="AD124" s="193"/>
      <c r="AE124" s="193"/>
      <c r="AF124" s="235"/>
      <c r="AG124" s="193"/>
      <c r="AH124" s="193"/>
      <c r="AI124" s="193"/>
      <c r="AJ124" s="193"/>
      <c r="AK124" s="193"/>
      <c r="AL124" s="193"/>
      <c r="AM124" s="193"/>
      <c r="AN124" s="193"/>
      <c r="AO124" s="193"/>
      <c r="AP124" s="193"/>
      <c r="AQ124" s="193"/>
      <c r="AR124" s="193"/>
      <c r="AS124" s="193"/>
      <c r="AT124" s="193"/>
      <c r="AU124" s="193"/>
      <c r="AV124" s="193"/>
      <c r="AW124" s="193"/>
      <c r="AX124" s="193"/>
      <c r="AY124" s="193"/>
      <c r="AZ124" s="193"/>
      <c r="BA124" s="193"/>
      <c r="BB124" s="193"/>
      <c r="BC124" s="193"/>
      <c r="BD124" s="193"/>
      <c r="BE124" s="193"/>
      <c r="BF124" s="193"/>
      <c r="BG124" s="193"/>
      <c r="BH124" s="193"/>
      <c r="BI124" s="193"/>
      <c r="BJ124" s="193"/>
      <c r="BK124" s="193"/>
      <c r="BL124" s="193"/>
      <c r="BM124" s="193"/>
      <c r="BN124" s="193"/>
      <c r="BO124" s="193"/>
      <c r="BP124" s="193"/>
      <c r="BQ124" s="193"/>
      <c r="BR124" s="193"/>
      <c r="BS124" s="193"/>
      <c r="BT124" s="193"/>
      <c r="BU124" s="193"/>
      <c r="BV124" s="193"/>
      <c r="BW124" s="193"/>
      <c r="BX124" s="193"/>
      <c r="BY124" s="193"/>
      <c r="BZ124" s="193"/>
      <c r="CA124" s="193"/>
      <c r="CB124" s="193"/>
      <c r="CC124" s="193"/>
      <c r="CD124" s="193"/>
      <c r="CE124" s="193"/>
      <c r="CF124" s="193"/>
      <c r="CG124" s="290"/>
      <c r="CH124" s="235"/>
      <c r="CI124" s="235"/>
      <c r="CJ124" s="235"/>
      <c r="CK124" s="235"/>
      <c r="CL124" s="235"/>
      <c r="CM124" s="235"/>
      <c r="CN124" s="235"/>
      <c r="CO124" s="235"/>
      <c r="CP124" s="235"/>
      <c r="CQ124" s="235"/>
      <c r="CR124" s="193"/>
      <c r="CS124" s="193"/>
      <c r="CT124" s="193"/>
      <c r="CU124" s="193"/>
      <c r="CV124" s="193"/>
      <c r="CW124" s="193"/>
      <c r="CX124" s="193"/>
      <c r="CY124" s="193"/>
      <c r="CZ124" s="193"/>
      <c r="DA124" s="193"/>
      <c r="DB124" s="193"/>
      <c r="DC124" s="193"/>
      <c r="DD124" s="193"/>
      <c r="DE124" s="193"/>
      <c r="DF124" s="193"/>
      <c r="DG124" s="193"/>
      <c r="DH124" s="193"/>
      <c r="DI124" s="193"/>
      <c r="DJ124" s="193"/>
      <c r="DK124" s="193"/>
      <c r="DL124" s="193"/>
      <c r="DM124" s="193"/>
      <c r="DN124" s="193"/>
      <c r="DO124" s="193"/>
      <c r="DP124" s="193"/>
      <c r="DQ124" s="193"/>
      <c r="DR124" s="193"/>
      <c r="DS124" s="193"/>
      <c r="DT124" s="193"/>
      <c r="DU124" s="193"/>
      <c r="DV124" s="193"/>
      <c r="DW124" s="193"/>
      <c r="DX124" s="193"/>
      <c r="DY124" s="193"/>
      <c r="DZ124" s="193"/>
      <c r="EA124" s="193"/>
      <c r="EB124" s="193"/>
      <c r="EC124" s="193"/>
      <c r="ED124" s="193"/>
      <c r="EE124" s="193"/>
      <c r="EF124" s="193"/>
      <c r="EG124" s="193"/>
      <c r="EH124" s="193"/>
      <c r="EI124" s="193"/>
      <c r="EJ124" s="193"/>
      <c r="EK124" s="193"/>
      <c r="EL124" s="193"/>
      <c r="EM124" s="193"/>
      <c r="EN124" s="193"/>
      <c r="EO124" s="193"/>
      <c r="EP124" s="193"/>
      <c r="EQ124" s="193"/>
      <c r="ER124" s="193"/>
      <c r="ES124" s="193"/>
      <c r="ET124" s="193"/>
      <c r="EU124" s="193"/>
      <c r="EV124" s="193"/>
      <c r="EW124" s="193"/>
      <c r="EX124" s="193"/>
      <c r="EY124" s="193"/>
      <c r="EZ124" s="193"/>
      <c r="FA124" s="193"/>
      <c r="FB124" s="193"/>
      <c r="FC124" s="193"/>
      <c r="FD124" s="193"/>
      <c r="FE124" s="193"/>
      <c r="FF124" s="193"/>
      <c r="FG124" s="193"/>
      <c r="FH124" s="193"/>
      <c r="FI124" s="193"/>
      <c r="FJ124" s="193"/>
      <c r="FK124" s="193"/>
      <c r="FL124" s="193"/>
      <c r="FM124" s="193"/>
      <c r="FN124" s="193"/>
      <c r="FO124" s="193"/>
      <c r="FP124" s="193"/>
      <c r="FQ124" s="193"/>
      <c r="FR124" s="193"/>
      <c r="FS124" s="193"/>
      <c r="FT124" s="193"/>
      <c r="FU124" s="193"/>
      <c r="FV124" s="193"/>
      <c r="FW124" s="193"/>
      <c r="FX124" s="193"/>
      <c r="FY124" s="193"/>
      <c r="FZ124" s="193"/>
      <c r="GA124" s="193"/>
      <c r="GB124" s="193"/>
      <c r="GC124" s="193"/>
      <c r="GD124" s="193"/>
      <c r="GE124" s="193"/>
      <c r="GF124" s="193"/>
      <c r="GG124" s="193"/>
      <c r="GH124" s="193"/>
      <c r="GI124" s="193"/>
      <c r="GJ124" s="193"/>
      <c r="GK124" s="193"/>
      <c r="GL124" s="193"/>
      <c r="GM124" s="193"/>
      <c r="GN124" s="193"/>
      <c r="GO124" s="193"/>
      <c r="GP124" s="193"/>
      <c r="GQ124" s="193"/>
      <c r="GR124" s="193"/>
      <c r="GS124" s="193"/>
      <c r="GT124" s="193"/>
      <c r="GU124" s="193"/>
      <c r="GV124" s="193"/>
      <c r="GW124" s="193"/>
      <c r="GX124" s="193"/>
      <c r="GY124" s="193"/>
      <c r="GZ124" s="193"/>
      <c r="HA124" s="193"/>
      <c r="HB124" s="193"/>
      <c r="HC124" s="193"/>
      <c r="HD124" s="193"/>
      <c r="HE124" s="193"/>
      <c r="HF124" s="193"/>
      <c r="HG124" s="193"/>
      <c r="HH124" s="193"/>
      <c r="HI124" s="193"/>
      <c r="HJ124" s="193"/>
      <c r="HK124" s="193"/>
      <c r="HL124" s="193"/>
      <c r="HM124" s="193"/>
      <c r="HN124" s="193"/>
      <c r="HO124" s="193"/>
      <c r="HP124" s="193"/>
      <c r="HQ124" s="193"/>
      <c r="HR124" s="193"/>
      <c r="HS124" s="193"/>
      <c r="HT124" s="193"/>
      <c r="HU124" s="193"/>
      <c r="HV124" s="193"/>
      <c r="HW124" s="193"/>
      <c r="HX124" s="193"/>
      <c r="HY124" s="193"/>
      <c r="HZ124" s="193"/>
      <c r="IA124" s="193"/>
      <c r="IB124" s="193"/>
      <c r="IC124" s="193"/>
      <c r="ID124" s="193"/>
      <c r="IE124" s="193"/>
      <c r="IF124" s="193"/>
      <c r="IG124" s="193"/>
      <c r="IH124" s="193"/>
      <c r="II124" s="193"/>
      <c r="IJ124" s="193"/>
      <c r="IK124" s="193"/>
      <c r="IL124" s="193"/>
      <c r="IM124" s="193"/>
      <c r="IN124" s="193"/>
      <c r="IO124" s="193"/>
      <c r="IP124" s="193"/>
      <c r="IQ124" s="193"/>
      <c r="IR124" s="193"/>
      <c r="IS124" s="193"/>
      <c r="IT124" s="193"/>
      <c r="IU124" s="193"/>
      <c r="IV124" s="193"/>
    </row>
    <row r="125" ht="12.75" customHeight="1">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90"/>
      <c r="W125" s="190"/>
      <c r="X125" s="190"/>
      <c r="Y125" s="189"/>
      <c r="Z125" s="189"/>
      <c r="AA125" s="189"/>
      <c r="AB125" s="189"/>
      <c r="AC125" s="189"/>
      <c r="AD125" s="189"/>
      <c r="AE125" s="189"/>
      <c r="AF125" s="204"/>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204"/>
      <c r="CH125" s="204"/>
      <c r="CI125" s="204"/>
      <c r="CJ125" s="204"/>
      <c r="CK125" s="204"/>
      <c r="CL125" s="204"/>
      <c r="CM125" s="204"/>
      <c r="CN125" s="204"/>
      <c r="CO125" s="204"/>
      <c r="CP125" s="204"/>
      <c r="CQ125" s="204"/>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89"/>
      <c r="DW125" s="189"/>
      <c r="DX125" s="189"/>
      <c r="DY125" s="189"/>
      <c r="DZ125" s="189"/>
      <c r="EA125" s="189"/>
      <c r="EB125" s="189"/>
      <c r="EC125" s="189"/>
      <c r="ED125" s="189"/>
      <c r="EE125" s="189"/>
      <c r="EF125" s="189"/>
      <c r="EG125" s="189"/>
      <c r="EH125" s="189"/>
      <c r="EI125" s="189"/>
      <c r="EJ125" s="189"/>
      <c r="EK125" s="189"/>
      <c r="EL125" s="189"/>
      <c r="EM125" s="189"/>
      <c r="EN125" s="189"/>
      <c r="EO125" s="189"/>
      <c r="EP125" s="189"/>
      <c r="EQ125" s="189"/>
      <c r="ER125" s="189"/>
      <c r="ES125" s="189"/>
      <c r="ET125" s="189"/>
      <c r="EU125" s="189"/>
      <c r="EV125" s="189"/>
      <c r="EW125" s="189"/>
      <c r="EX125" s="189"/>
      <c r="EY125" s="189"/>
      <c r="EZ125" s="189"/>
      <c r="FA125" s="189"/>
      <c r="FB125" s="189"/>
      <c r="FC125" s="189"/>
      <c r="FD125" s="189"/>
      <c r="FE125" s="189"/>
      <c r="FF125" s="189"/>
      <c r="FG125" s="189"/>
      <c r="FH125" s="189"/>
      <c r="FI125" s="189"/>
      <c r="FJ125" s="189"/>
      <c r="FK125" s="189"/>
      <c r="FL125" s="189"/>
      <c r="FM125" s="189"/>
      <c r="FN125" s="189"/>
      <c r="FO125" s="189"/>
      <c r="FP125" s="189"/>
      <c r="FQ125" s="189"/>
      <c r="FR125" s="189"/>
      <c r="FS125" s="189"/>
      <c r="FT125" s="189"/>
      <c r="FU125" s="189"/>
      <c r="FV125" s="189"/>
      <c r="FW125" s="189"/>
      <c r="FX125" s="189"/>
      <c r="FY125" s="189"/>
      <c r="FZ125" s="189"/>
      <c r="GA125" s="189"/>
      <c r="GB125" s="189"/>
      <c r="GC125" s="189"/>
      <c r="GD125" s="189"/>
      <c r="GE125" s="189"/>
      <c r="GF125" s="189"/>
      <c r="GG125" s="189"/>
      <c r="GH125" s="189"/>
      <c r="GI125" s="189"/>
      <c r="GJ125" s="189"/>
      <c r="GK125" s="189"/>
      <c r="GL125" s="189"/>
      <c r="GM125" s="189"/>
      <c r="GN125" s="189"/>
      <c r="GO125" s="189"/>
      <c r="GP125" s="189"/>
      <c r="GQ125" s="189"/>
      <c r="GR125" s="189"/>
      <c r="GS125" s="189"/>
      <c r="GT125" s="189"/>
      <c r="GU125" s="189"/>
      <c r="GV125" s="189"/>
      <c r="GW125" s="189"/>
      <c r="GX125" s="189"/>
      <c r="GY125" s="189"/>
      <c r="GZ125" s="189"/>
      <c r="HA125" s="189"/>
      <c r="HB125" s="189"/>
      <c r="HC125" s="189"/>
      <c r="HD125" s="189"/>
      <c r="HE125" s="189"/>
      <c r="HF125" s="189"/>
      <c r="HG125" s="189"/>
      <c r="HH125" s="189"/>
      <c r="HI125" s="189"/>
      <c r="HJ125" s="189"/>
      <c r="HK125" s="189"/>
      <c r="HL125" s="189"/>
      <c r="HM125" s="189"/>
      <c r="HN125" s="189"/>
      <c r="HO125" s="189"/>
      <c r="HP125" s="189"/>
      <c r="HQ125" s="189"/>
      <c r="HR125" s="189"/>
      <c r="HS125" s="189"/>
      <c r="HT125" s="189"/>
      <c r="HU125" s="189"/>
      <c r="HV125" s="189"/>
      <c r="HW125" s="189"/>
      <c r="HX125" s="189"/>
      <c r="HY125" s="189"/>
      <c r="HZ125" s="189"/>
      <c r="IA125" s="189"/>
      <c r="IB125" s="189"/>
      <c r="IC125" s="189"/>
      <c r="ID125" s="189"/>
      <c r="IE125" s="189"/>
      <c r="IF125" s="189"/>
      <c r="IG125" s="189"/>
      <c r="IH125" s="189"/>
      <c r="II125" s="189"/>
      <c r="IJ125" s="189"/>
      <c r="IK125" s="189"/>
      <c r="IL125" s="189"/>
      <c r="IM125" s="189"/>
      <c r="IN125" s="189"/>
      <c r="IO125" s="189"/>
      <c r="IP125" s="189"/>
      <c r="IQ125" s="189"/>
      <c r="IR125" s="189"/>
      <c r="IS125" s="189"/>
      <c r="IT125" s="189"/>
      <c r="IU125" s="189"/>
      <c r="IV125" s="189"/>
    </row>
    <row r="126" ht="12.75" customHeight="1">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90"/>
      <c r="W126" s="190"/>
      <c r="X126" s="190"/>
      <c r="Y126" s="189"/>
      <c r="Z126" s="189"/>
      <c r="AA126" s="189"/>
      <c r="AB126" s="189"/>
      <c r="AC126" s="189"/>
      <c r="AD126" s="189"/>
      <c r="AE126" s="189"/>
      <c r="AF126" s="204"/>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204"/>
      <c r="CH126" s="204"/>
      <c r="CI126" s="204"/>
      <c r="CJ126" s="204"/>
      <c r="CK126" s="204"/>
      <c r="CL126" s="204"/>
      <c r="CM126" s="204"/>
      <c r="CN126" s="204"/>
      <c r="CO126" s="204"/>
      <c r="CP126" s="204"/>
      <c r="CQ126" s="204"/>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89"/>
      <c r="DW126" s="189"/>
      <c r="DX126" s="189"/>
      <c r="DY126" s="189"/>
      <c r="DZ126" s="189"/>
      <c r="EA126" s="189"/>
      <c r="EB126" s="189"/>
      <c r="EC126" s="189"/>
      <c r="ED126" s="189"/>
      <c r="EE126" s="189"/>
      <c r="EF126" s="189"/>
      <c r="EG126" s="189"/>
      <c r="EH126" s="189"/>
      <c r="EI126" s="189"/>
      <c r="EJ126" s="189"/>
      <c r="EK126" s="189"/>
      <c r="EL126" s="189"/>
      <c r="EM126" s="189"/>
      <c r="EN126" s="189"/>
      <c r="EO126" s="189"/>
      <c r="EP126" s="189"/>
      <c r="EQ126" s="189"/>
      <c r="ER126" s="189"/>
      <c r="ES126" s="189"/>
      <c r="ET126" s="189"/>
      <c r="EU126" s="189"/>
      <c r="EV126" s="189"/>
      <c r="EW126" s="189"/>
      <c r="EX126" s="189"/>
      <c r="EY126" s="189"/>
      <c r="EZ126" s="189"/>
      <c r="FA126" s="189"/>
      <c r="FB126" s="189"/>
      <c r="FC126" s="189"/>
      <c r="FD126" s="189"/>
      <c r="FE126" s="189"/>
      <c r="FF126" s="189"/>
      <c r="FG126" s="189"/>
      <c r="FH126" s="189"/>
      <c r="FI126" s="189"/>
      <c r="FJ126" s="189"/>
      <c r="FK126" s="189"/>
      <c r="FL126" s="189"/>
      <c r="FM126" s="189"/>
      <c r="FN126" s="189"/>
      <c r="FO126" s="189"/>
      <c r="FP126" s="189"/>
      <c r="FQ126" s="189"/>
      <c r="FR126" s="189"/>
      <c r="FS126" s="189"/>
      <c r="FT126" s="189"/>
      <c r="FU126" s="189"/>
      <c r="FV126" s="189"/>
      <c r="FW126" s="189"/>
      <c r="FX126" s="189"/>
      <c r="FY126" s="189"/>
      <c r="FZ126" s="189"/>
      <c r="GA126" s="189"/>
      <c r="GB126" s="189"/>
      <c r="GC126" s="189"/>
      <c r="GD126" s="189"/>
      <c r="GE126" s="189"/>
      <c r="GF126" s="189"/>
      <c r="GG126" s="189"/>
      <c r="GH126" s="189"/>
      <c r="GI126" s="189"/>
      <c r="GJ126" s="189"/>
      <c r="GK126" s="189"/>
      <c r="GL126" s="189"/>
      <c r="GM126" s="189"/>
      <c r="GN126" s="189"/>
      <c r="GO126" s="189"/>
      <c r="GP126" s="189"/>
      <c r="GQ126" s="189"/>
      <c r="GR126" s="189"/>
      <c r="GS126" s="189"/>
      <c r="GT126" s="189"/>
      <c r="GU126" s="189"/>
      <c r="GV126" s="189"/>
      <c r="GW126" s="189"/>
      <c r="GX126" s="189"/>
      <c r="GY126" s="189"/>
      <c r="GZ126" s="189"/>
      <c r="HA126" s="189"/>
      <c r="HB126" s="189"/>
      <c r="HC126" s="189"/>
      <c r="HD126" s="189"/>
      <c r="HE126" s="189"/>
      <c r="HF126" s="189"/>
      <c r="HG126" s="189"/>
      <c r="HH126" s="189"/>
      <c r="HI126" s="189"/>
      <c r="HJ126" s="189"/>
      <c r="HK126" s="189"/>
      <c r="HL126" s="189"/>
      <c r="HM126" s="189"/>
      <c r="HN126" s="189"/>
      <c r="HO126" s="189"/>
      <c r="HP126" s="189"/>
      <c r="HQ126" s="189"/>
      <c r="HR126" s="189"/>
      <c r="HS126" s="189"/>
      <c r="HT126" s="189"/>
      <c r="HU126" s="189"/>
      <c r="HV126" s="189"/>
      <c r="HW126" s="189"/>
      <c r="HX126" s="189"/>
      <c r="HY126" s="189"/>
      <c r="HZ126" s="189"/>
      <c r="IA126" s="189"/>
      <c r="IB126" s="189"/>
      <c r="IC126" s="189"/>
      <c r="ID126" s="189"/>
      <c r="IE126" s="189"/>
      <c r="IF126" s="189"/>
      <c r="IG126" s="189"/>
      <c r="IH126" s="189"/>
      <c r="II126" s="189"/>
      <c r="IJ126" s="189"/>
      <c r="IK126" s="189"/>
      <c r="IL126" s="189"/>
      <c r="IM126" s="189"/>
      <c r="IN126" s="189"/>
      <c r="IO126" s="189"/>
      <c r="IP126" s="189"/>
      <c r="IQ126" s="189"/>
      <c r="IR126" s="189"/>
      <c r="IS126" s="189"/>
      <c r="IT126" s="189"/>
      <c r="IU126" s="189"/>
      <c r="IV126" s="189"/>
    </row>
    <row r="127" ht="12.75" customHeight="1">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204"/>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204"/>
      <c r="CH127" s="204"/>
      <c r="CI127" s="204"/>
      <c r="CJ127" s="204"/>
      <c r="CK127" s="204"/>
      <c r="CL127" s="204"/>
      <c r="CM127" s="204"/>
      <c r="CN127" s="204"/>
      <c r="CO127" s="204"/>
      <c r="CP127" s="204"/>
      <c r="CQ127" s="204"/>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89"/>
      <c r="DX127" s="189"/>
      <c r="DY127" s="189"/>
      <c r="DZ127" s="189"/>
      <c r="EA127" s="189"/>
      <c r="EB127" s="189"/>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c r="FE127" s="189"/>
      <c r="FF127" s="189"/>
      <c r="FG127" s="189"/>
      <c r="FH127" s="189"/>
      <c r="FI127" s="189"/>
      <c r="FJ127" s="189"/>
      <c r="FK127" s="189"/>
      <c r="FL127" s="189"/>
      <c r="FM127" s="189"/>
      <c r="FN127" s="189"/>
      <c r="FO127" s="189"/>
      <c r="FP127" s="189"/>
      <c r="FQ127" s="189"/>
      <c r="FR127" s="189"/>
      <c r="FS127" s="189"/>
      <c r="FT127" s="189"/>
      <c r="FU127" s="189"/>
      <c r="FV127" s="189"/>
      <c r="FW127" s="189"/>
      <c r="FX127" s="189"/>
      <c r="FY127" s="189"/>
      <c r="FZ127" s="189"/>
      <c r="GA127" s="189"/>
      <c r="GB127" s="189"/>
      <c r="GC127" s="189"/>
      <c r="GD127" s="189"/>
      <c r="GE127" s="189"/>
      <c r="GF127" s="189"/>
      <c r="GG127" s="189"/>
      <c r="GH127" s="189"/>
      <c r="GI127" s="189"/>
      <c r="GJ127" s="189"/>
      <c r="GK127" s="189"/>
      <c r="GL127" s="189"/>
      <c r="GM127" s="189"/>
      <c r="GN127" s="189"/>
      <c r="GO127" s="189"/>
      <c r="GP127" s="189"/>
      <c r="GQ127" s="189"/>
      <c r="GR127" s="189"/>
      <c r="GS127" s="189"/>
      <c r="GT127" s="189"/>
      <c r="GU127" s="189"/>
      <c r="GV127" s="189"/>
      <c r="GW127" s="189"/>
      <c r="GX127" s="189"/>
      <c r="GY127" s="189"/>
      <c r="GZ127" s="189"/>
      <c r="HA127" s="189"/>
      <c r="HB127" s="189"/>
      <c r="HC127" s="189"/>
      <c r="HD127" s="189"/>
      <c r="HE127" s="189"/>
      <c r="HF127" s="189"/>
      <c r="HG127" s="189"/>
      <c r="HH127" s="189"/>
      <c r="HI127" s="189"/>
      <c r="HJ127" s="189"/>
      <c r="HK127" s="189"/>
      <c r="HL127" s="189"/>
      <c r="HM127" s="189"/>
      <c r="HN127" s="189"/>
      <c r="HO127" s="189"/>
      <c r="HP127" s="189"/>
      <c r="HQ127" s="189"/>
      <c r="HR127" s="189"/>
      <c r="HS127" s="189"/>
      <c r="HT127" s="189"/>
      <c r="HU127" s="189"/>
      <c r="HV127" s="189"/>
      <c r="HW127" s="189"/>
      <c r="HX127" s="189"/>
      <c r="HY127" s="189"/>
      <c r="HZ127" s="189"/>
      <c r="IA127" s="189"/>
      <c r="IB127" s="189"/>
      <c r="IC127" s="189"/>
      <c r="ID127" s="189"/>
      <c r="IE127" s="189"/>
      <c r="IF127" s="189"/>
      <c r="IG127" s="189"/>
      <c r="IH127" s="189"/>
      <c r="II127" s="189"/>
      <c r="IJ127" s="189"/>
      <c r="IK127" s="189"/>
      <c r="IL127" s="189"/>
      <c r="IM127" s="189"/>
      <c r="IN127" s="189"/>
      <c r="IO127" s="189"/>
      <c r="IP127" s="189"/>
      <c r="IQ127" s="189"/>
      <c r="IR127" s="189"/>
      <c r="IS127" s="189"/>
      <c r="IT127" s="189"/>
      <c r="IU127" s="189"/>
      <c r="IV127" s="189"/>
    </row>
    <row r="128" ht="12.75" customHeight="1">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204"/>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247"/>
      <c r="CH128" s="204"/>
      <c r="CI128" s="204"/>
      <c r="CJ128" s="204"/>
      <c r="CK128" s="204"/>
      <c r="CL128" s="204"/>
      <c r="CM128" s="204"/>
      <c r="CN128" s="204"/>
      <c r="CO128" s="204"/>
      <c r="CP128" s="204"/>
      <c r="CQ128" s="204"/>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89"/>
      <c r="DX128" s="189"/>
      <c r="DY128" s="189"/>
      <c r="DZ128" s="189"/>
      <c r="EA128" s="189"/>
      <c r="EB128" s="189"/>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c r="FE128" s="189"/>
      <c r="FF128" s="189"/>
      <c r="FG128" s="189"/>
      <c r="FH128" s="189"/>
      <c r="FI128" s="189"/>
      <c r="FJ128" s="189"/>
      <c r="FK128" s="189"/>
      <c r="FL128" s="189"/>
      <c r="FM128" s="189"/>
      <c r="FN128" s="189"/>
      <c r="FO128" s="189"/>
      <c r="FP128" s="189"/>
      <c r="FQ128" s="189"/>
      <c r="FR128" s="189"/>
      <c r="FS128" s="189"/>
      <c r="FT128" s="189"/>
      <c r="FU128" s="189"/>
      <c r="FV128" s="189"/>
      <c r="FW128" s="189"/>
      <c r="FX128" s="189"/>
      <c r="FY128" s="189"/>
      <c r="FZ128" s="189"/>
      <c r="GA128" s="189"/>
      <c r="GB128" s="189"/>
      <c r="GC128" s="189"/>
      <c r="GD128" s="189"/>
      <c r="GE128" s="189"/>
      <c r="GF128" s="189"/>
      <c r="GG128" s="189"/>
      <c r="GH128" s="189"/>
      <c r="GI128" s="189"/>
      <c r="GJ128" s="189"/>
      <c r="GK128" s="189"/>
      <c r="GL128" s="189"/>
      <c r="GM128" s="189"/>
      <c r="GN128" s="189"/>
      <c r="GO128" s="189"/>
      <c r="GP128" s="189"/>
      <c r="GQ128" s="189"/>
      <c r="GR128" s="189"/>
      <c r="GS128" s="189"/>
      <c r="GT128" s="189"/>
      <c r="GU128" s="189"/>
      <c r="GV128" s="189"/>
      <c r="GW128" s="189"/>
      <c r="GX128" s="189"/>
      <c r="GY128" s="189"/>
      <c r="GZ128" s="189"/>
      <c r="HA128" s="189"/>
      <c r="HB128" s="189"/>
      <c r="HC128" s="189"/>
      <c r="HD128" s="189"/>
      <c r="HE128" s="189"/>
      <c r="HF128" s="189"/>
      <c r="HG128" s="189"/>
      <c r="HH128" s="189"/>
      <c r="HI128" s="189"/>
      <c r="HJ128" s="189"/>
      <c r="HK128" s="189"/>
      <c r="HL128" s="189"/>
      <c r="HM128" s="189"/>
      <c r="HN128" s="189"/>
      <c r="HO128" s="189"/>
      <c r="HP128" s="189"/>
      <c r="HQ128" s="189"/>
      <c r="HR128" s="189"/>
      <c r="HS128" s="189"/>
      <c r="HT128" s="189"/>
      <c r="HU128" s="189"/>
      <c r="HV128" s="189"/>
      <c r="HW128" s="189"/>
      <c r="HX128" s="189"/>
      <c r="HY128" s="189"/>
      <c r="HZ128" s="189"/>
      <c r="IA128" s="189"/>
      <c r="IB128" s="189"/>
      <c r="IC128" s="189"/>
      <c r="ID128" s="189"/>
      <c r="IE128" s="189"/>
      <c r="IF128" s="189"/>
      <c r="IG128" s="189"/>
      <c r="IH128" s="189"/>
      <c r="II128" s="189"/>
      <c r="IJ128" s="189"/>
      <c r="IK128" s="189"/>
      <c r="IL128" s="189"/>
      <c r="IM128" s="189"/>
      <c r="IN128" s="189"/>
      <c r="IO128" s="189"/>
      <c r="IP128" s="189"/>
      <c r="IQ128" s="189"/>
      <c r="IR128" s="189"/>
      <c r="IS128" s="189"/>
      <c r="IT128" s="189"/>
      <c r="IU128" s="189"/>
      <c r="IV128" s="189"/>
    </row>
    <row r="129" ht="13.5" customHeight="1">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204"/>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204"/>
      <c r="CH129" s="204"/>
      <c r="CI129" s="204"/>
      <c r="CJ129" s="204"/>
      <c r="CK129" s="204"/>
      <c r="CL129" s="204"/>
      <c r="CM129" s="204"/>
      <c r="CN129" s="204"/>
      <c r="CO129" s="204"/>
      <c r="CP129" s="204"/>
      <c r="CQ129" s="204"/>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89"/>
      <c r="DX129" s="189"/>
      <c r="DY129" s="189"/>
      <c r="DZ129" s="189"/>
      <c r="EA129" s="189"/>
      <c r="EB129" s="189"/>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c r="FE129" s="189"/>
      <c r="FF129" s="189"/>
      <c r="FG129" s="189"/>
      <c r="FH129" s="189"/>
      <c r="FI129" s="189"/>
      <c r="FJ129" s="189"/>
      <c r="FK129" s="189"/>
      <c r="FL129" s="189"/>
      <c r="FM129" s="189"/>
      <c r="FN129" s="189"/>
      <c r="FO129" s="189"/>
      <c r="FP129" s="189"/>
      <c r="FQ129" s="189"/>
      <c r="FR129" s="189"/>
      <c r="FS129" s="189"/>
      <c r="FT129" s="189"/>
      <c r="FU129" s="189"/>
      <c r="FV129" s="189"/>
      <c r="FW129" s="189"/>
      <c r="FX129" s="189"/>
      <c r="FY129" s="189"/>
      <c r="FZ129" s="189"/>
      <c r="GA129" s="189"/>
      <c r="GB129" s="189"/>
      <c r="GC129" s="189"/>
      <c r="GD129" s="189"/>
      <c r="GE129" s="189"/>
      <c r="GF129" s="189"/>
      <c r="GG129" s="189"/>
      <c r="GH129" s="189"/>
      <c r="GI129" s="189"/>
      <c r="GJ129" s="189"/>
      <c r="GK129" s="189"/>
      <c r="GL129" s="189"/>
      <c r="GM129" s="189"/>
      <c r="GN129" s="189"/>
      <c r="GO129" s="189"/>
      <c r="GP129" s="189"/>
      <c r="GQ129" s="189"/>
      <c r="GR129" s="189"/>
      <c r="GS129" s="189"/>
      <c r="GT129" s="189"/>
      <c r="GU129" s="189"/>
      <c r="GV129" s="189"/>
      <c r="GW129" s="189"/>
      <c r="GX129" s="189"/>
      <c r="GY129" s="189"/>
      <c r="GZ129" s="189"/>
      <c r="HA129" s="189"/>
      <c r="HB129" s="189"/>
      <c r="HC129" s="189"/>
      <c r="HD129" s="189"/>
      <c r="HE129" s="189"/>
      <c r="HF129" s="189"/>
      <c r="HG129" s="189"/>
      <c r="HH129" s="189"/>
      <c r="HI129" s="189"/>
      <c r="HJ129" s="189"/>
      <c r="HK129" s="189"/>
      <c r="HL129" s="189"/>
      <c r="HM129" s="189"/>
      <c r="HN129" s="189"/>
      <c r="HO129" s="189"/>
      <c r="HP129" s="189"/>
      <c r="HQ129" s="189"/>
      <c r="HR129" s="189"/>
      <c r="HS129" s="189"/>
      <c r="HT129" s="189"/>
      <c r="HU129" s="189"/>
      <c r="HV129" s="189"/>
      <c r="HW129" s="189"/>
      <c r="HX129" s="189"/>
      <c r="HY129" s="189"/>
      <c r="HZ129" s="189"/>
      <c r="IA129" s="189"/>
      <c r="IB129" s="189"/>
      <c r="IC129" s="189"/>
      <c r="ID129" s="189"/>
      <c r="IE129" s="189"/>
      <c r="IF129" s="189"/>
      <c r="IG129" s="189"/>
      <c r="IH129" s="189"/>
      <c r="II129" s="189"/>
      <c r="IJ129" s="189"/>
      <c r="IK129" s="189"/>
      <c r="IL129" s="189"/>
      <c r="IM129" s="189"/>
      <c r="IN129" s="189"/>
      <c r="IO129" s="189"/>
      <c r="IP129" s="189"/>
      <c r="IQ129" s="189"/>
      <c r="IR129" s="189"/>
      <c r="IS129" s="189"/>
      <c r="IT129" s="189"/>
      <c r="IU129" s="189"/>
      <c r="IV129" s="189"/>
    </row>
    <row r="130" ht="13.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204"/>
      <c r="AB130" s="11"/>
      <c r="AC130" s="11"/>
      <c r="AD130" s="11"/>
      <c r="AE130" s="189"/>
      <c r="AF130" s="204"/>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c r="BB130" s="205"/>
      <c r="BC130" s="205"/>
      <c r="BD130" s="205"/>
      <c r="BE130" s="205"/>
      <c r="BF130" s="205"/>
      <c r="BG130" s="205"/>
      <c r="BH130" s="205"/>
      <c r="BI130" s="205"/>
      <c r="BJ130" s="205"/>
      <c r="BK130" s="205"/>
      <c r="BL130" s="205"/>
      <c r="BM130" s="205"/>
      <c r="BN130" s="205"/>
      <c r="BO130" s="205"/>
      <c r="BP130" s="205"/>
      <c r="BQ130" s="205"/>
      <c r="BR130" s="205"/>
      <c r="BS130" s="205"/>
      <c r="BT130" s="204"/>
      <c r="BU130" s="204"/>
      <c r="BV130" s="204"/>
      <c r="BW130" s="204"/>
      <c r="BX130" s="204"/>
      <c r="BY130" s="204"/>
      <c r="BZ130" s="204"/>
      <c r="CA130" s="204"/>
      <c r="CB130" s="204"/>
      <c r="CC130" s="204"/>
      <c r="CD130" s="204"/>
      <c r="CE130" s="204"/>
      <c r="CG130" s="204"/>
      <c r="CH130" s="204"/>
      <c r="CI130" s="204"/>
      <c r="CJ130" s="204"/>
      <c r="CK130" s="204"/>
      <c r="CL130" s="204"/>
      <c r="CM130" s="204"/>
      <c r="CN130" s="204"/>
      <c r="CO130" s="204"/>
      <c r="CP130" s="204"/>
      <c r="CQ130" s="204"/>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89"/>
      <c r="DW130" s="189"/>
      <c r="DX130" s="189"/>
      <c r="DY130" s="189"/>
      <c r="DZ130" s="189"/>
      <c r="EA130" s="189"/>
      <c r="EB130" s="189"/>
      <c r="EC130" s="11"/>
      <c r="ED130" s="11"/>
      <c r="EE130" s="11"/>
      <c r="EF130" s="11"/>
      <c r="EG130" s="11"/>
      <c r="EH130" s="11"/>
      <c r="EI130" s="11"/>
      <c r="EJ130" s="11"/>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c r="FS130" s="11"/>
      <c r="FT130" s="11"/>
      <c r="FU130" s="11"/>
      <c r="FV130" s="11"/>
      <c r="FW130" s="11"/>
      <c r="FX130" s="11"/>
      <c r="FY130" s="11"/>
      <c r="FZ130" s="11"/>
      <c r="GA130" s="11"/>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c r="HD130" s="11"/>
      <c r="HE130" s="11"/>
      <c r="HF130" s="11"/>
      <c r="HG130" s="11"/>
      <c r="HH130" s="11"/>
      <c r="HI130" s="11"/>
      <c r="HJ130" s="11"/>
      <c r="HK130" s="11"/>
      <c r="HL130" s="11"/>
      <c r="HM130" s="11"/>
      <c r="HN130" s="11"/>
      <c r="HO130" s="11"/>
      <c r="HP130" s="11"/>
      <c r="HQ130" s="11"/>
      <c r="HR130" s="11"/>
      <c r="HS130" s="11"/>
      <c r="HT130" s="11"/>
      <c r="HU130" s="11"/>
      <c r="HV130" s="11"/>
      <c r="HW130" s="11"/>
      <c r="HX130" s="11"/>
      <c r="HY130" s="11"/>
      <c r="HZ130" s="11"/>
      <c r="IA130" s="11"/>
      <c r="IB130" s="11"/>
      <c r="IC130" s="11"/>
      <c r="ID130" s="11"/>
      <c r="IE130" s="11"/>
      <c r="IF130" s="11"/>
      <c r="IG130" s="11"/>
      <c r="IH130" s="11"/>
      <c r="II130" s="11"/>
      <c r="IJ130" s="11"/>
      <c r="IK130" s="11"/>
      <c r="IL130" s="11"/>
      <c r="IM130" s="11"/>
      <c r="IN130" s="11"/>
      <c r="IO130" s="11"/>
      <c r="IP130" s="11"/>
      <c r="IQ130" s="11"/>
      <c r="IR130" s="11"/>
      <c r="IS130" s="11"/>
      <c r="IT130" s="11"/>
      <c r="IU130" s="11"/>
      <c r="IV130" s="11"/>
    </row>
    <row r="131" ht="13.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204"/>
      <c r="AB131" s="11"/>
      <c r="AC131" s="11"/>
      <c r="AD131" s="11"/>
      <c r="AE131" s="189"/>
      <c r="AF131" s="204"/>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4"/>
      <c r="BU131" s="204"/>
      <c r="BV131" s="204"/>
      <c r="BW131" s="204"/>
      <c r="BX131" s="204"/>
      <c r="BY131" s="204"/>
      <c r="BZ131" s="204"/>
      <c r="CA131" s="204"/>
      <c r="CB131" s="204"/>
      <c r="CC131" s="204"/>
      <c r="CD131" s="204"/>
      <c r="CE131" s="204"/>
      <c r="CG131" s="204"/>
      <c r="CH131" s="204"/>
      <c r="CI131" s="204"/>
      <c r="CJ131" s="204"/>
      <c r="CK131" s="204"/>
      <c r="CL131" s="204"/>
      <c r="CM131" s="204"/>
      <c r="CN131" s="204"/>
      <c r="CO131" s="204"/>
      <c r="CP131" s="204"/>
      <c r="CQ131" s="204"/>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89"/>
      <c r="DW131" s="189"/>
      <c r="DX131" s="189"/>
      <c r="DY131" s="189"/>
      <c r="DZ131" s="189"/>
      <c r="EA131" s="189"/>
      <c r="EB131" s="189"/>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row>
    <row r="132" ht="13.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204"/>
      <c r="AB132" s="11"/>
      <c r="AC132" s="11"/>
      <c r="AD132" s="11"/>
      <c r="AE132" s="189"/>
      <c r="AF132" s="204"/>
      <c r="AG132" s="205"/>
      <c r="AH132" s="205"/>
      <c r="AI132" s="205"/>
      <c r="AJ132" s="205"/>
      <c r="AK132" s="205"/>
      <c r="AL132" s="205"/>
      <c r="AM132" s="205"/>
      <c r="AN132" s="205"/>
      <c r="AO132" s="205"/>
      <c r="AP132" s="205"/>
      <c r="AQ132" s="205"/>
      <c r="AR132" s="205"/>
      <c r="AS132" s="205"/>
      <c r="AT132" s="205"/>
      <c r="AU132" s="205"/>
      <c r="AV132" s="205"/>
      <c r="AW132" s="205"/>
      <c r="AX132" s="205"/>
      <c r="AY132" s="205"/>
      <c r="AZ132" s="205"/>
      <c r="BA132" s="205"/>
      <c r="BB132" s="205"/>
      <c r="BC132" s="205"/>
      <c r="BD132" s="205"/>
      <c r="BE132" s="205"/>
      <c r="BF132" s="205"/>
      <c r="BG132" s="205"/>
      <c r="BH132" s="205"/>
      <c r="BI132" s="205"/>
      <c r="BJ132" s="205"/>
      <c r="BK132" s="205"/>
      <c r="BL132" s="205"/>
      <c r="BM132" s="205"/>
      <c r="BN132" s="205"/>
      <c r="BO132" s="205"/>
      <c r="BP132" s="205"/>
      <c r="BQ132" s="205"/>
      <c r="BR132" s="205"/>
      <c r="BS132" s="205"/>
      <c r="BT132" s="204"/>
      <c r="BU132" s="204"/>
      <c r="BV132" s="204"/>
      <c r="BW132" s="204"/>
      <c r="BX132" s="204"/>
      <c r="BY132" s="204"/>
      <c r="BZ132" s="204"/>
      <c r="CA132" s="204"/>
      <c r="CB132" s="204"/>
      <c r="CC132" s="204"/>
      <c r="CD132" s="204"/>
      <c r="CE132" s="204"/>
      <c r="CG132" s="204"/>
      <c r="CH132" s="204"/>
      <c r="CI132" s="204"/>
      <c r="CJ132" s="204"/>
      <c r="CK132" s="204"/>
      <c r="CL132" s="204"/>
      <c r="CM132" s="204"/>
      <c r="CN132" s="204"/>
      <c r="CO132" s="204"/>
      <c r="CP132" s="204"/>
      <c r="CQ132" s="204"/>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89"/>
      <c r="DW132" s="189"/>
      <c r="DX132" s="189"/>
      <c r="DY132" s="189"/>
      <c r="DZ132" s="189"/>
      <c r="EA132" s="189"/>
      <c r="EB132" s="189"/>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c r="HD132" s="11"/>
      <c r="HE132" s="11"/>
      <c r="HF132" s="11"/>
      <c r="HG132" s="11"/>
      <c r="HH132" s="11"/>
      <c r="HI132" s="11"/>
      <c r="HJ132" s="11"/>
      <c r="HK132" s="11"/>
      <c r="HL132" s="11"/>
      <c r="HM132" s="11"/>
      <c r="HN132" s="11"/>
      <c r="HO132" s="11"/>
      <c r="HP132" s="11"/>
      <c r="HQ132" s="11"/>
      <c r="HR132" s="11"/>
      <c r="HS132" s="11"/>
      <c r="HT132" s="11"/>
      <c r="HU132" s="11"/>
      <c r="HV132" s="11"/>
      <c r="HW132" s="11"/>
      <c r="HX132" s="11"/>
      <c r="HY132" s="11"/>
      <c r="HZ132" s="11"/>
      <c r="IA132" s="11"/>
      <c r="IB132" s="11"/>
      <c r="IC132" s="11"/>
      <c r="ID132" s="11"/>
      <c r="IE132" s="11"/>
      <c r="IF132" s="11"/>
      <c r="IG132" s="11"/>
      <c r="IH132" s="11"/>
      <c r="II132" s="11"/>
      <c r="IJ132" s="11"/>
      <c r="IK132" s="11"/>
      <c r="IL132" s="11"/>
      <c r="IM132" s="11"/>
      <c r="IN132" s="11"/>
      <c r="IO132" s="11"/>
      <c r="IP132" s="11"/>
      <c r="IQ132" s="11"/>
      <c r="IR132" s="11"/>
      <c r="IS132" s="11"/>
      <c r="IT132" s="11"/>
      <c r="IU132" s="11"/>
      <c r="IV132" s="11"/>
    </row>
    <row r="133" ht="13.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204"/>
      <c r="AB133" s="11"/>
      <c r="AC133" s="11"/>
      <c r="AD133" s="11"/>
      <c r="AE133" s="189"/>
      <c r="AF133" s="204"/>
      <c r="AG133" s="205"/>
      <c r="AH133" s="205"/>
      <c r="AI133" s="205"/>
      <c r="AJ133" s="205"/>
      <c r="AK133" s="205"/>
      <c r="AL133" s="205"/>
      <c r="AM133" s="205"/>
      <c r="AN133" s="205"/>
      <c r="AO133" s="205"/>
      <c r="AP133" s="205"/>
      <c r="AQ133" s="205"/>
      <c r="AR133" s="205"/>
      <c r="AS133" s="205"/>
      <c r="AT133" s="205"/>
      <c r="AU133" s="205"/>
      <c r="AV133" s="205"/>
      <c r="AW133" s="205"/>
      <c r="AX133" s="205"/>
      <c r="AY133" s="205"/>
      <c r="AZ133" s="205"/>
      <c r="BA133" s="205"/>
      <c r="BB133" s="205"/>
      <c r="BC133" s="205"/>
      <c r="BD133" s="205"/>
      <c r="BE133" s="205"/>
      <c r="BF133" s="205"/>
      <c r="BG133" s="205"/>
      <c r="BH133" s="205"/>
      <c r="BI133" s="205"/>
      <c r="BJ133" s="205"/>
      <c r="BK133" s="205"/>
      <c r="BL133" s="205"/>
      <c r="BM133" s="205"/>
      <c r="BN133" s="205"/>
      <c r="BO133" s="205"/>
      <c r="BP133" s="205"/>
      <c r="BQ133" s="205"/>
      <c r="BR133" s="205"/>
      <c r="BS133" s="205"/>
      <c r="BT133" s="204"/>
      <c r="BU133" s="204"/>
      <c r="BV133" s="204"/>
      <c r="BW133" s="204"/>
      <c r="BX133" s="204"/>
      <c r="BY133" s="204"/>
      <c r="BZ133" s="204"/>
      <c r="CA133" s="204"/>
      <c r="CB133" s="204"/>
      <c r="CC133" s="204"/>
      <c r="CD133" s="204"/>
      <c r="CE133" s="204"/>
      <c r="CG133" s="204"/>
      <c r="CH133" s="204"/>
      <c r="CI133" s="204"/>
      <c r="CJ133" s="204"/>
      <c r="CK133" s="204"/>
      <c r="CL133" s="204"/>
      <c r="CM133" s="204"/>
      <c r="CN133" s="204"/>
      <c r="CO133" s="204"/>
      <c r="CP133" s="204"/>
      <c r="CQ133" s="204"/>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89"/>
      <c r="DW133" s="189"/>
      <c r="DX133" s="189"/>
      <c r="DY133" s="189"/>
      <c r="DZ133" s="189"/>
      <c r="EA133" s="189"/>
      <c r="EB133" s="189"/>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c r="IE133" s="11"/>
      <c r="IF133" s="11"/>
      <c r="IG133" s="11"/>
      <c r="IH133" s="11"/>
      <c r="II133" s="11"/>
      <c r="IJ133" s="11"/>
      <c r="IK133" s="11"/>
      <c r="IL133" s="11"/>
      <c r="IM133" s="11"/>
      <c r="IN133" s="11"/>
      <c r="IO133" s="11"/>
      <c r="IP133" s="11"/>
      <c r="IQ133" s="11"/>
      <c r="IR133" s="11"/>
      <c r="IS133" s="11"/>
      <c r="IT133" s="11"/>
      <c r="IU133" s="11"/>
      <c r="IV133" s="11"/>
    </row>
    <row r="134" ht="13.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204"/>
      <c r="AB134" s="11"/>
      <c r="AC134" s="11"/>
      <c r="AD134" s="11"/>
      <c r="AE134" s="189"/>
      <c r="AF134" s="204"/>
      <c r="AG134" s="205"/>
      <c r="AH134" s="205"/>
      <c r="AI134" s="205"/>
      <c r="AJ134" s="205"/>
      <c r="AK134" s="205"/>
      <c r="AL134" s="205"/>
      <c r="AM134" s="205"/>
      <c r="AN134" s="205"/>
      <c r="AO134" s="205"/>
      <c r="AP134" s="205"/>
      <c r="AQ134" s="205"/>
      <c r="AR134" s="205"/>
      <c r="AS134" s="205"/>
      <c r="AT134" s="205"/>
      <c r="AU134" s="205"/>
      <c r="AV134" s="205"/>
      <c r="AW134" s="205"/>
      <c r="AX134" s="205"/>
      <c r="AY134" s="205"/>
      <c r="AZ134" s="205"/>
      <c r="BA134" s="205"/>
      <c r="BB134" s="205"/>
      <c r="BC134" s="205"/>
      <c r="BD134" s="205"/>
      <c r="BE134" s="205"/>
      <c r="BF134" s="205"/>
      <c r="BG134" s="205"/>
      <c r="BH134" s="205"/>
      <c r="BI134" s="205"/>
      <c r="BJ134" s="205"/>
      <c r="BK134" s="205"/>
      <c r="BL134" s="205"/>
      <c r="BM134" s="205"/>
      <c r="BN134" s="205"/>
      <c r="BO134" s="205"/>
      <c r="BP134" s="205"/>
      <c r="BQ134" s="205"/>
      <c r="BR134" s="205"/>
      <c r="BS134" s="205"/>
      <c r="BT134" s="204"/>
      <c r="BU134" s="204"/>
      <c r="BV134" s="204"/>
      <c r="BW134" s="204"/>
      <c r="BX134" s="204"/>
      <c r="BY134" s="204"/>
      <c r="BZ134" s="204"/>
      <c r="CA134" s="204"/>
      <c r="CB134" s="204"/>
      <c r="CC134" s="204"/>
      <c r="CD134" s="204"/>
      <c r="CE134" s="204"/>
      <c r="CG134" s="204"/>
      <c r="CH134" s="204"/>
      <c r="CI134" s="204"/>
      <c r="CJ134" s="204"/>
      <c r="CK134" s="204"/>
      <c r="CL134" s="204"/>
      <c r="CM134" s="204"/>
      <c r="CN134" s="204"/>
      <c r="CO134" s="204"/>
      <c r="CP134" s="204"/>
      <c r="CQ134" s="204"/>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89"/>
      <c r="DW134" s="189"/>
      <c r="DX134" s="189"/>
      <c r="DY134" s="189"/>
      <c r="DZ134" s="189"/>
      <c r="EA134" s="189"/>
      <c r="EB134" s="189"/>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c r="IE134" s="11"/>
      <c r="IF134" s="11"/>
      <c r="IG134" s="11"/>
      <c r="IH134" s="11"/>
      <c r="II134" s="11"/>
      <c r="IJ134" s="11"/>
      <c r="IK134" s="11"/>
      <c r="IL134" s="11"/>
      <c r="IM134" s="11"/>
      <c r="IN134" s="11"/>
      <c r="IO134" s="11"/>
      <c r="IP134" s="11"/>
      <c r="IQ134" s="11"/>
      <c r="IR134" s="11"/>
      <c r="IS134" s="11"/>
      <c r="IT134" s="11"/>
      <c r="IU134" s="11"/>
      <c r="IV134" s="11"/>
    </row>
    <row r="135" ht="13.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204"/>
      <c r="AB135" s="11"/>
      <c r="AC135" s="11"/>
      <c r="AD135" s="11"/>
      <c r="AE135" s="189"/>
      <c r="AF135" s="204"/>
      <c r="AG135" s="205"/>
      <c r="AH135" s="205"/>
      <c r="AI135" s="205"/>
      <c r="AJ135" s="205"/>
      <c r="AK135" s="205"/>
      <c r="AL135" s="205"/>
      <c r="AM135" s="205"/>
      <c r="AN135" s="205"/>
      <c r="AO135" s="205"/>
      <c r="AP135" s="205"/>
      <c r="AQ135" s="205"/>
      <c r="AR135" s="205"/>
      <c r="AS135" s="205"/>
      <c r="AT135" s="205"/>
      <c r="AU135" s="205"/>
      <c r="AV135" s="205"/>
      <c r="AW135" s="205"/>
      <c r="AX135" s="205"/>
      <c r="AY135" s="205"/>
      <c r="AZ135" s="205"/>
      <c r="BA135" s="205"/>
      <c r="BB135" s="205"/>
      <c r="BC135" s="205"/>
      <c r="BD135" s="205"/>
      <c r="BE135" s="205"/>
      <c r="BF135" s="205"/>
      <c r="BG135" s="205"/>
      <c r="BH135" s="205"/>
      <c r="BI135" s="205"/>
      <c r="BJ135" s="205"/>
      <c r="BK135" s="205"/>
      <c r="BL135" s="205"/>
      <c r="BM135" s="205"/>
      <c r="BN135" s="205"/>
      <c r="BO135" s="205"/>
      <c r="BP135" s="205"/>
      <c r="BQ135" s="205"/>
      <c r="BR135" s="205"/>
      <c r="BS135" s="205"/>
      <c r="BT135" s="204"/>
      <c r="BU135" s="204"/>
      <c r="BV135" s="204"/>
      <c r="BW135" s="204"/>
      <c r="BX135" s="204"/>
      <c r="BY135" s="204"/>
      <c r="BZ135" s="204"/>
      <c r="CA135" s="204"/>
      <c r="CB135" s="204"/>
      <c r="CC135" s="204"/>
      <c r="CD135" s="204"/>
      <c r="CE135" s="204"/>
      <c r="CG135" s="204"/>
      <c r="CH135" s="204"/>
      <c r="CI135" s="204"/>
      <c r="CJ135" s="204"/>
      <c r="CK135" s="204"/>
      <c r="CL135" s="204"/>
      <c r="CM135" s="204"/>
      <c r="CN135" s="204"/>
      <c r="CO135" s="204"/>
      <c r="CP135" s="204"/>
      <c r="CQ135" s="204"/>
      <c r="CR135" s="189"/>
      <c r="CS135" s="189"/>
      <c r="CT135" s="189"/>
      <c r="CU135" s="189"/>
      <c r="CV135" s="189"/>
      <c r="CW135" s="189"/>
      <c r="CX135" s="189"/>
      <c r="CY135" s="189"/>
      <c r="CZ135" s="189"/>
      <c r="DA135" s="189"/>
      <c r="DB135" s="189"/>
      <c r="DC135" s="189"/>
      <c r="DD135" s="189"/>
      <c r="DE135" s="189"/>
      <c r="DF135" s="189"/>
      <c r="DG135" s="189"/>
      <c r="DH135" s="189"/>
      <c r="DI135" s="189"/>
      <c r="DJ135" s="189"/>
      <c r="DK135" s="189"/>
      <c r="DL135" s="189"/>
      <c r="DM135" s="189"/>
      <c r="DN135" s="189"/>
      <c r="DO135" s="189"/>
      <c r="DP135" s="189"/>
      <c r="DQ135" s="189"/>
      <c r="DR135" s="189"/>
      <c r="DS135" s="189"/>
      <c r="DT135" s="189"/>
      <c r="DU135" s="189"/>
      <c r="DV135" s="189"/>
      <c r="DW135" s="189"/>
      <c r="DX135" s="189"/>
      <c r="DY135" s="189"/>
      <c r="DZ135" s="189"/>
      <c r="EA135" s="189"/>
      <c r="EB135" s="189"/>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c r="IE135" s="11"/>
      <c r="IF135" s="11"/>
      <c r="IG135" s="11"/>
      <c r="IH135" s="11"/>
      <c r="II135" s="11"/>
      <c r="IJ135" s="11"/>
      <c r="IK135" s="11"/>
      <c r="IL135" s="11"/>
      <c r="IM135" s="11"/>
      <c r="IN135" s="11"/>
      <c r="IO135" s="11"/>
      <c r="IP135" s="11"/>
      <c r="IQ135" s="11"/>
      <c r="IR135" s="11"/>
      <c r="IS135" s="11"/>
      <c r="IT135" s="11"/>
      <c r="IU135" s="11"/>
      <c r="IV135" s="11"/>
    </row>
    <row r="136" ht="13.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204"/>
      <c r="AB136" s="11"/>
      <c r="AC136" s="11"/>
      <c r="AD136" s="11"/>
      <c r="AE136" s="189"/>
      <c r="AF136" s="204"/>
      <c r="AG136" s="205"/>
      <c r="AH136" s="205"/>
      <c r="AI136" s="205"/>
      <c r="AJ136" s="205"/>
      <c r="AK136" s="205"/>
      <c r="AL136" s="205"/>
      <c r="AM136" s="205"/>
      <c r="AN136" s="205"/>
      <c r="AO136" s="205"/>
      <c r="AP136" s="205"/>
      <c r="AQ136" s="205"/>
      <c r="AR136" s="205"/>
      <c r="AS136" s="205"/>
      <c r="AT136" s="205"/>
      <c r="AU136" s="205"/>
      <c r="AV136" s="205"/>
      <c r="AW136" s="205"/>
      <c r="AX136" s="205"/>
      <c r="AY136" s="205"/>
      <c r="AZ136" s="205"/>
      <c r="BA136" s="205"/>
      <c r="BB136" s="205"/>
      <c r="BC136" s="205"/>
      <c r="BD136" s="205"/>
      <c r="BE136" s="205"/>
      <c r="BF136" s="205"/>
      <c r="BG136" s="205"/>
      <c r="BH136" s="205"/>
      <c r="BI136" s="205"/>
      <c r="BJ136" s="205"/>
      <c r="BK136" s="205"/>
      <c r="BL136" s="205"/>
      <c r="BM136" s="205"/>
      <c r="BN136" s="205"/>
      <c r="BO136" s="205"/>
      <c r="BP136" s="205"/>
      <c r="BQ136" s="205"/>
      <c r="BR136" s="205"/>
      <c r="BS136" s="205"/>
      <c r="BT136" s="204"/>
      <c r="BU136" s="204"/>
      <c r="BV136" s="204"/>
      <c r="BW136" s="204"/>
      <c r="BX136" s="204"/>
      <c r="BY136" s="204"/>
      <c r="BZ136" s="204"/>
      <c r="CA136" s="204"/>
      <c r="CB136" s="204"/>
      <c r="CC136" s="204"/>
      <c r="CD136" s="204"/>
      <c r="CE136" s="204"/>
      <c r="CG136" s="204"/>
      <c r="CH136" s="204"/>
      <c r="CI136" s="204"/>
      <c r="CJ136" s="204"/>
      <c r="CK136" s="204"/>
      <c r="CL136" s="204"/>
      <c r="CM136" s="204"/>
      <c r="CN136" s="204"/>
      <c r="CO136" s="204"/>
      <c r="CP136" s="204"/>
      <c r="CQ136" s="204"/>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89"/>
      <c r="DW136" s="189"/>
      <c r="DX136" s="189"/>
      <c r="DY136" s="189"/>
      <c r="DZ136" s="189"/>
      <c r="EA136" s="189"/>
      <c r="EB136" s="189"/>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c r="IE136" s="11"/>
      <c r="IF136" s="11"/>
      <c r="IG136" s="11"/>
      <c r="IH136" s="11"/>
      <c r="II136" s="11"/>
      <c r="IJ136" s="11"/>
      <c r="IK136" s="11"/>
      <c r="IL136" s="11"/>
      <c r="IM136" s="11"/>
      <c r="IN136" s="11"/>
      <c r="IO136" s="11"/>
      <c r="IP136" s="11"/>
      <c r="IQ136" s="11"/>
      <c r="IR136" s="11"/>
      <c r="IS136" s="11"/>
      <c r="IT136" s="11"/>
      <c r="IU136" s="11"/>
      <c r="IV136" s="11"/>
    </row>
    <row r="137" ht="13.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204"/>
      <c r="AB137" s="11"/>
      <c r="AC137" s="11"/>
      <c r="AD137" s="11"/>
      <c r="AE137" s="189"/>
      <c r="AF137" s="204"/>
      <c r="AG137" s="205"/>
      <c r="AH137" s="205"/>
      <c r="AI137" s="205"/>
      <c r="AJ137" s="205"/>
      <c r="AK137" s="205"/>
      <c r="AL137" s="205"/>
      <c r="AM137" s="205"/>
      <c r="AN137" s="205"/>
      <c r="AO137" s="205"/>
      <c r="AP137" s="205"/>
      <c r="AQ137" s="205"/>
      <c r="AR137" s="205"/>
      <c r="AS137" s="205"/>
      <c r="AT137" s="205"/>
      <c r="AU137" s="205"/>
      <c r="AV137" s="205"/>
      <c r="AW137" s="205"/>
      <c r="AX137" s="205"/>
      <c r="AY137" s="205"/>
      <c r="AZ137" s="205"/>
      <c r="BA137" s="205"/>
      <c r="BB137" s="205"/>
      <c r="BC137" s="205"/>
      <c r="BD137" s="205"/>
      <c r="BE137" s="205"/>
      <c r="BF137" s="205"/>
      <c r="BG137" s="205"/>
      <c r="BH137" s="205"/>
      <c r="BI137" s="205"/>
      <c r="BJ137" s="205"/>
      <c r="BK137" s="205"/>
      <c r="BL137" s="205"/>
      <c r="BM137" s="205"/>
      <c r="BN137" s="205"/>
      <c r="BO137" s="205"/>
      <c r="BP137" s="205"/>
      <c r="BQ137" s="205"/>
      <c r="BR137" s="205"/>
      <c r="BS137" s="205"/>
      <c r="BT137" s="204"/>
      <c r="BU137" s="204"/>
      <c r="BV137" s="204"/>
      <c r="BW137" s="204"/>
      <c r="BX137" s="204"/>
      <c r="BY137" s="204"/>
      <c r="BZ137" s="204"/>
      <c r="CA137" s="204"/>
      <c r="CB137" s="204"/>
      <c r="CC137" s="204"/>
      <c r="CD137" s="204"/>
      <c r="CE137" s="204"/>
      <c r="CG137" s="204"/>
      <c r="CH137" s="204"/>
      <c r="CI137" s="204"/>
      <c r="CJ137" s="204"/>
      <c r="CK137" s="204"/>
      <c r="CL137" s="204"/>
      <c r="CM137" s="204"/>
      <c r="CN137" s="204"/>
      <c r="CO137" s="204"/>
      <c r="CP137" s="204"/>
      <c r="CQ137" s="204"/>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89"/>
      <c r="DW137" s="189"/>
      <c r="DX137" s="189"/>
      <c r="DY137" s="189"/>
      <c r="DZ137" s="189"/>
      <c r="EA137" s="189"/>
      <c r="EB137" s="189"/>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c r="IE137" s="11"/>
      <c r="IF137" s="11"/>
      <c r="IG137" s="11"/>
      <c r="IH137" s="11"/>
      <c r="II137" s="11"/>
      <c r="IJ137" s="11"/>
      <c r="IK137" s="11"/>
      <c r="IL137" s="11"/>
      <c r="IM137" s="11"/>
      <c r="IN137" s="11"/>
      <c r="IO137" s="11"/>
      <c r="IP137" s="11"/>
      <c r="IQ137" s="11"/>
      <c r="IR137" s="11"/>
      <c r="IS137" s="11"/>
      <c r="IT137" s="11"/>
      <c r="IU137" s="11"/>
      <c r="IV137" s="11"/>
    </row>
    <row r="138" ht="13.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204"/>
      <c r="AB138" s="11"/>
      <c r="AC138" s="11"/>
      <c r="AD138" s="11"/>
      <c r="AE138" s="189"/>
      <c r="AF138" s="204"/>
      <c r="AG138" s="205"/>
      <c r="AH138" s="205"/>
      <c r="AI138" s="205"/>
      <c r="AJ138" s="205"/>
      <c r="AK138" s="205"/>
      <c r="AL138" s="205"/>
      <c r="AM138" s="205"/>
      <c r="AN138" s="205"/>
      <c r="AO138" s="205"/>
      <c r="AP138" s="205"/>
      <c r="AQ138" s="205"/>
      <c r="AR138" s="205"/>
      <c r="AS138" s="205"/>
      <c r="AT138" s="205"/>
      <c r="AU138" s="205"/>
      <c r="AV138" s="205"/>
      <c r="AW138" s="205"/>
      <c r="AX138" s="205"/>
      <c r="AY138" s="205"/>
      <c r="AZ138" s="205"/>
      <c r="BA138" s="205"/>
      <c r="BB138" s="205"/>
      <c r="BC138" s="205"/>
      <c r="BD138" s="205"/>
      <c r="BE138" s="205"/>
      <c r="BF138" s="205"/>
      <c r="BG138" s="205"/>
      <c r="BH138" s="205"/>
      <c r="BI138" s="205"/>
      <c r="BJ138" s="205"/>
      <c r="BK138" s="205"/>
      <c r="BL138" s="205"/>
      <c r="BM138" s="205"/>
      <c r="BN138" s="205"/>
      <c r="BO138" s="205"/>
      <c r="BP138" s="205"/>
      <c r="BQ138" s="205"/>
      <c r="BR138" s="205"/>
      <c r="BS138" s="205"/>
      <c r="BT138" s="204"/>
      <c r="BU138" s="204"/>
      <c r="BV138" s="204"/>
      <c r="BW138" s="204"/>
      <c r="BX138" s="204"/>
      <c r="BY138" s="204"/>
      <c r="BZ138" s="204"/>
      <c r="CA138" s="204"/>
      <c r="CB138" s="204"/>
      <c r="CC138" s="204"/>
      <c r="CD138" s="204"/>
      <c r="CE138" s="204"/>
      <c r="CG138" s="204"/>
      <c r="CH138" s="204"/>
      <c r="CI138" s="204"/>
      <c r="CJ138" s="204"/>
      <c r="CK138" s="204"/>
      <c r="CL138" s="204"/>
      <c r="CM138" s="204"/>
      <c r="CN138" s="204"/>
      <c r="CO138" s="204"/>
      <c r="CP138" s="204"/>
      <c r="CQ138" s="204"/>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89"/>
      <c r="DW138" s="189"/>
      <c r="DX138" s="189"/>
      <c r="DY138" s="189"/>
      <c r="DZ138" s="189"/>
      <c r="EA138" s="189"/>
      <c r="EB138" s="189"/>
      <c r="EC138" s="11"/>
      <c r="ED138" s="11"/>
      <c r="EE138" s="11"/>
      <c r="EF138" s="11"/>
      <c r="EG138" s="11"/>
      <c r="EH138" s="11"/>
      <c r="EI138" s="11"/>
      <c r="EJ138" s="11"/>
      <c r="EK138" s="11"/>
      <c r="EL138" s="11"/>
      <c r="EM138" s="11"/>
      <c r="EN138" s="11"/>
      <c r="EO138" s="11"/>
      <c r="EP138" s="11"/>
      <c r="EQ138" s="11"/>
      <c r="ER138" s="11"/>
      <c r="ES138" s="11"/>
      <c r="ET138" s="11"/>
      <c r="EU138" s="11"/>
      <c r="EV138" s="11"/>
      <c r="EW138" s="11"/>
      <c r="EX138" s="11"/>
      <c r="EY138" s="11"/>
      <c r="EZ138" s="11"/>
      <c r="FA138" s="11"/>
      <c r="FB138" s="11"/>
      <c r="FC138" s="11"/>
      <c r="FD138" s="11"/>
      <c r="FE138" s="11"/>
      <c r="FF138" s="11"/>
      <c r="FG138" s="11"/>
      <c r="FH138" s="11"/>
      <c r="FI138" s="11"/>
      <c r="FJ138" s="11"/>
      <c r="FK138" s="11"/>
      <c r="FL138" s="11"/>
      <c r="FM138" s="11"/>
      <c r="FN138" s="11"/>
      <c r="FO138" s="11"/>
      <c r="FP138" s="11"/>
      <c r="FQ138" s="11"/>
      <c r="FR138" s="11"/>
      <c r="FS138" s="11"/>
      <c r="FT138" s="11"/>
      <c r="FU138" s="11"/>
      <c r="FV138" s="11"/>
      <c r="FW138" s="11"/>
      <c r="FX138" s="11"/>
      <c r="FY138" s="11"/>
      <c r="FZ138" s="11"/>
      <c r="GA138" s="11"/>
      <c r="GB138" s="11"/>
      <c r="GC138" s="11"/>
      <c r="GD138" s="11"/>
      <c r="GE138" s="11"/>
      <c r="GF138" s="11"/>
      <c r="GG138" s="11"/>
      <c r="GH138" s="11"/>
      <c r="GI138" s="11"/>
      <c r="GJ138" s="11"/>
      <c r="GK138" s="11"/>
      <c r="GL138" s="11"/>
      <c r="GM138" s="11"/>
      <c r="GN138" s="11"/>
      <c r="GO138" s="11"/>
      <c r="GP138" s="11"/>
      <c r="GQ138" s="11"/>
      <c r="GR138" s="11"/>
      <c r="GS138" s="11"/>
      <c r="GT138" s="11"/>
      <c r="GU138" s="11"/>
      <c r="GV138" s="11"/>
      <c r="GW138" s="11"/>
      <c r="GX138" s="11"/>
      <c r="GY138" s="11"/>
      <c r="GZ138" s="11"/>
      <c r="HA138" s="11"/>
      <c r="HB138" s="11"/>
      <c r="HC138" s="11"/>
      <c r="HD138" s="11"/>
      <c r="HE138" s="11"/>
      <c r="HF138" s="11"/>
      <c r="HG138" s="11"/>
      <c r="HH138" s="11"/>
      <c r="HI138" s="11"/>
      <c r="HJ138" s="11"/>
      <c r="HK138" s="11"/>
      <c r="HL138" s="11"/>
      <c r="HM138" s="11"/>
      <c r="HN138" s="11"/>
      <c r="HO138" s="11"/>
      <c r="HP138" s="11"/>
      <c r="HQ138" s="11"/>
      <c r="HR138" s="11"/>
      <c r="HS138" s="11"/>
      <c r="HT138" s="11"/>
      <c r="HU138" s="11"/>
      <c r="HV138" s="11"/>
      <c r="HW138" s="11"/>
      <c r="HX138" s="11"/>
      <c r="HY138" s="11"/>
      <c r="HZ138" s="11"/>
      <c r="IA138" s="11"/>
      <c r="IB138" s="11"/>
      <c r="IC138" s="11"/>
      <c r="ID138" s="11"/>
      <c r="IE138" s="11"/>
      <c r="IF138" s="11"/>
      <c r="IG138" s="11"/>
      <c r="IH138" s="11"/>
      <c r="II138" s="11"/>
      <c r="IJ138" s="11"/>
      <c r="IK138" s="11"/>
      <c r="IL138" s="11"/>
      <c r="IM138" s="11"/>
      <c r="IN138" s="11"/>
      <c r="IO138" s="11"/>
      <c r="IP138" s="11"/>
      <c r="IQ138" s="11"/>
      <c r="IR138" s="11"/>
      <c r="IS138" s="11"/>
      <c r="IT138" s="11"/>
      <c r="IU138" s="11"/>
      <c r="IV138" s="11"/>
    </row>
    <row r="139" ht="13.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204"/>
      <c r="AB139" s="11"/>
      <c r="AC139" s="11"/>
      <c r="AD139" s="11"/>
      <c r="AE139" s="189"/>
      <c r="AF139" s="204"/>
      <c r="AG139" s="205"/>
      <c r="AH139" s="205"/>
      <c r="AI139" s="205"/>
      <c r="AJ139" s="205"/>
      <c r="AK139" s="205"/>
      <c r="AL139" s="205"/>
      <c r="AM139" s="205"/>
      <c r="AN139" s="205"/>
      <c r="AO139" s="205"/>
      <c r="AP139" s="205"/>
      <c r="AQ139" s="205"/>
      <c r="AR139" s="205"/>
      <c r="AS139" s="205"/>
      <c r="AT139" s="205"/>
      <c r="AU139" s="205"/>
      <c r="AV139" s="205"/>
      <c r="AW139" s="205"/>
      <c r="AX139" s="205"/>
      <c r="AY139" s="205"/>
      <c r="AZ139" s="205"/>
      <c r="BA139" s="205"/>
      <c r="BB139" s="205"/>
      <c r="BC139" s="205"/>
      <c r="BD139" s="205"/>
      <c r="BE139" s="205"/>
      <c r="BF139" s="205"/>
      <c r="BG139" s="205"/>
      <c r="BH139" s="205"/>
      <c r="BI139" s="205"/>
      <c r="BJ139" s="205"/>
      <c r="BK139" s="205"/>
      <c r="BL139" s="205"/>
      <c r="BM139" s="205"/>
      <c r="BN139" s="205"/>
      <c r="BO139" s="205"/>
      <c r="BP139" s="205"/>
      <c r="BQ139" s="205"/>
      <c r="BR139" s="205"/>
      <c r="BS139" s="205"/>
      <c r="BT139" s="204"/>
      <c r="BU139" s="204"/>
      <c r="BV139" s="204"/>
      <c r="BW139" s="204"/>
      <c r="BX139" s="204"/>
      <c r="BY139" s="204"/>
      <c r="BZ139" s="204"/>
      <c r="CA139" s="204"/>
      <c r="CB139" s="204"/>
      <c r="CC139" s="204"/>
      <c r="CD139" s="204"/>
      <c r="CE139" s="204"/>
      <c r="CG139" s="204"/>
      <c r="CH139" s="204"/>
      <c r="CI139" s="204"/>
      <c r="CJ139" s="204"/>
      <c r="CK139" s="204"/>
      <c r="CL139" s="204"/>
      <c r="CM139" s="204"/>
      <c r="CN139" s="204"/>
      <c r="CO139" s="204"/>
      <c r="CP139" s="204"/>
      <c r="CQ139" s="204"/>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89"/>
      <c r="DW139" s="189"/>
      <c r="DX139" s="189"/>
      <c r="DY139" s="189"/>
      <c r="DZ139" s="189"/>
      <c r="EA139" s="189"/>
      <c r="EB139" s="189"/>
      <c r="EC139" s="11"/>
      <c r="ED139" s="11"/>
      <c r="EE139" s="11"/>
      <c r="EF139" s="11"/>
      <c r="EG139" s="11"/>
      <c r="EH139" s="11"/>
      <c r="EI139" s="11"/>
      <c r="EJ139" s="11"/>
      <c r="EK139" s="11"/>
      <c r="EL139" s="11"/>
      <c r="EM139" s="11"/>
      <c r="EN139" s="11"/>
      <c r="EO139" s="11"/>
      <c r="EP139" s="11"/>
      <c r="EQ139" s="11"/>
      <c r="ER139" s="11"/>
      <c r="ES139" s="11"/>
      <c r="ET139" s="11"/>
      <c r="EU139" s="11"/>
      <c r="EV139" s="11"/>
      <c r="EW139" s="11"/>
      <c r="EX139" s="11"/>
      <c r="EY139" s="11"/>
      <c r="EZ139" s="11"/>
      <c r="FA139" s="11"/>
      <c r="FB139" s="11"/>
      <c r="FC139" s="11"/>
      <c r="FD139" s="11"/>
      <c r="FE139" s="11"/>
      <c r="FF139" s="11"/>
      <c r="FG139" s="11"/>
      <c r="FH139" s="11"/>
      <c r="FI139" s="11"/>
      <c r="FJ139" s="11"/>
      <c r="FK139" s="11"/>
      <c r="FL139" s="11"/>
      <c r="FM139" s="11"/>
      <c r="FN139" s="11"/>
      <c r="FO139" s="11"/>
      <c r="FP139" s="11"/>
      <c r="FQ139" s="11"/>
      <c r="FR139" s="11"/>
      <c r="FS139" s="11"/>
      <c r="FT139" s="11"/>
      <c r="FU139" s="11"/>
      <c r="FV139" s="11"/>
      <c r="FW139" s="11"/>
      <c r="FX139" s="11"/>
      <c r="FY139" s="11"/>
      <c r="FZ139" s="11"/>
      <c r="GA139" s="11"/>
      <c r="GB139" s="11"/>
      <c r="GC139" s="11"/>
      <c r="GD139" s="11"/>
      <c r="GE139" s="11"/>
      <c r="GF139" s="11"/>
      <c r="GG139" s="11"/>
      <c r="GH139" s="11"/>
      <c r="GI139" s="11"/>
      <c r="GJ139" s="11"/>
      <c r="GK139" s="11"/>
      <c r="GL139" s="11"/>
      <c r="GM139" s="11"/>
      <c r="GN139" s="11"/>
      <c r="GO139" s="11"/>
      <c r="GP139" s="11"/>
      <c r="GQ139" s="11"/>
      <c r="GR139" s="11"/>
      <c r="GS139" s="11"/>
      <c r="GT139" s="11"/>
      <c r="GU139" s="11"/>
      <c r="GV139" s="11"/>
      <c r="GW139" s="11"/>
      <c r="GX139" s="11"/>
      <c r="GY139" s="11"/>
      <c r="GZ139" s="11"/>
      <c r="HA139" s="11"/>
      <c r="HB139" s="11"/>
      <c r="HC139" s="11"/>
      <c r="HD139" s="11"/>
      <c r="HE139" s="11"/>
      <c r="HF139" s="11"/>
      <c r="HG139" s="11"/>
      <c r="HH139" s="11"/>
      <c r="HI139" s="11"/>
      <c r="HJ139" s="11"/>
      <c r="HK139" s="11"/>
      <c r="HL139" s="11"/>
      <c r="HM139" s="11"/>
      <c r="HN139" s="11"/>
      <c r="HO139" s="11"/>
      <c r="HP139" s="11"/>
      <c r="HQ139" s="11"/>
      <c r="HR139" s="11"/>
      <c r="HS139" s="11"/>
      <c r="HT139" s="11"/>
      <c r="HU139" s="11"/>
      <c r="HV139" s="11"/>
      <c r="HW139" s="11"/>
      <c r="HX139" s="11"/>
      <c r="HY139" s="11"/>
      <c r="HZ139" s="11"/>
      <c r="IA139" s="11"/>
      <c r="IB139" s="11"/>
      <c r="IC139" s="11"/>
      <c r="ID139" s="11"/>
      <c r="IE139" s="11"/>
      <c r="IF139" s="11"/>
      <c r="IG139" s="11"/>
      <c r="IH139" s="11"/>
      <c r="II139" s="11"/>
      <c r="IJ139" s="11"/>
      <c r="IK139" s="11"/>
      <c r="IL139" s="11"/>
      <c r="IM139" s="11"/>
      <c r="IN139" s="11"/>
      <c r="IO139" s="11"/>
      <c r="IP139" s="11"/>
      <c r="IQ139" s="11"/>
      <c r="IR139" s="11"/>
      <c r="IS139" s="11"/>
      <c r="IT139" s="11"/>
      <c r="IU139" s="11"/>
      <c r="IV139" s="11"/>
    </row>
    <row r="140" ht="13.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204"/>
      <c r="AB140" s="11"/>
      <c r="AC140" s="11"/>
      <c r="AD140" s="11"/>
      <c r="AE140" s="189"/>
      <c r="AF140" s="204"/>
      <c r="AG140" s="204"/>
      <c r="AH140" s="205"/>
      <c r="AI140" s="205"/>
      <c r="AJ140" s="205"/>
      <c r="AK140" s="205"/>
      <c r="AL140" s="205"/>
      <c r="AM140" s="205"/>
      <c r="AN140" s="205"/>
      <c r="AO140" s="205"/>
      <c r="AP140" s="205"/>
      <c r="AQ140" s="205"/>
      <c r="AR140" s="205"/>
      <c r="AS140" s="205"/>
      <c r="AT140" s="205"/>
      <c r="AU140" s="205"/>
      <c r="AV140" s="205"/>
      <c r="AW140" s="205"/>
      <c r="AX140" s="205"/>
      <c r="AY140" s="205"/>
      <c r="AZ140" s="205"/>
      <c r="BA140" s="205"/>
      <c r="BB140" s="205"/>
      <c r="BC140" s="205"/>
      <c r="BD140" s="205"/>
      <c r="BE140" s="205"/>
      <c r="BF140" s="205"/>
      <c r="BG140" s="205"/>
      <c r="BH140" s="205"/>
      <c r="BI140" s="205"/>
      <c r="BJ140" s="205"/>
      <c r="BK140" s="205"/>
      <c r="BL140" s="205"/>
      <c r="BM140" s="205"/>
      <c r="BN140" s="205"/>
      <c r="BO140" s="205"/>
      <c r="BP140" s="205"/>
      <c r="BQ140" s="205"/>
      <c r="BR140" s="205"/>
      <c r="BS140" s="205"/>
      <c r="BT140" s="205"/>
      <c r="BU140" s="204"/>
      <c r="BV140" s="204"/>
      <c r="BW140" s="204"/>
      <c r="BX140" s="204"/>
      <c r="BY140" s="204"/>
      <c r="BZ140" s="204"/>
      <c r="CA140" s="204"/>
      <c r="CB140" s="204"/>
      <c r="CC140" s="204"/>
      <c r="CD140" s="204"/>
      <c r="CE140" s="204"/>
      <c r="CG140" s="204"/>
      <c r="CH140" s="204"/>
      <c r="CI140" s="204"/>
      <c r="CJ140" s="204"/>
      <c r="CK140" s="204"/>
      <c r="CL140" s="204"/>
      <c r="CM140" s="204"/>
      <c r="CN140" s="204"/>
      <c r="CO140" s="204"/>
      <c r="CP140" s="204"/>
      <c r="CQ140" s="204"/>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89"/>
      <c r="DW140" s="189"/>
      <c r="DX140" s="189"/>
      <c r="DY140" s="189"/>
      <c r="DZ140" s="189"/>
      <c r="EA140" s="189"/>
      <c r="EB140" s="189"/>
      <c r="EC140" s="11"/>
      <c r="ED140" s="11"/>
      <c r="EE140" s="11"/>
      <c r="EF140" s="11"/>
      <c r="EG140" s="11"/>
      <c r="EH140" s="11"/>
      <c r="EI140" s="11"/>
      <c r="EJ140" s="11"/>
      <c r="EK140" s="11"/>
      <c r="EL140" s="11"/>
      <c r="EM140" s="11"/>
      <c r="EN140" s="11"/>
      <c r="EO140" s="11"/>
      <c r="EP140" s="11"/>
      <c r="EQ140" s="11"/>
      <c r="ER140" s="11"/>
      <c r="ES140" s="11"/>
      <c r="ET140" s="11"/>
      <c r="EU140" s="11"/>
      <c r="EV140" s="11"/>
      <c r="EW140" s="11"/>
      <c r="EX140" s="11"/>
      <c r="EY140" s="11"/>
      <c r="EZ140" s="11"/>
      <c r="FA140" s="11"/>
      <c r="FB140" s="11"/>
      <c r="FC140" s="11"/>
      <c r="FD140" s="11"/>
      <c r="FE140" s="11"/>
      <c r="FF140" s="11"/>
      <c r="FG140" s="11"/>
      <c r="FH140" s="11"/>
      <c r="FI140" s="11"/>
      <c r="FJ140" s="11"/>
      <c r="FK140" s="11"/>
      <c r="FL140" s="11"/>
      <c r="FM140" s="11"/>
      <c r="FN140" s="11"/>
      <c r="FO140" s="11"/>
      <c r="FP140" s="11"/>
      <c r="FQ140" s="11"/>
      <c r="FR140" s="11"/>
      <c r="FS140" s="11"/>
      <c r="FT140" s="11"/>
      <c r="FU140" s="11"/>
      <c r="FV140" s="11"/>
      <c r="FW140" s="11"/>
      <c r="FX140" s="11"/>
      <c r="FY140" s="11"/>
      <c r="FZ140" s="11"/>
      <c r="GA140" s="11"/>
      <c r="GB140" s="11"/>
      <c r="GC140" s="11"/>
      <c r="GD140" s="11"/>
      <c r="GE140" s="11"/>
      <c r="GF140" s="11"/>
      <c r="GG140" s="11"/>
      <c r="GH140" s="11"/>
      <c r="GI140" s="11"/>
      <c r="GJ140" s="11"/>
      <c r="GK140" s="11"/>
      <c r="GL140" s="11"/>
      <c r="GM140" s="11"/>
      <c r="GN140" s="11"/>
      <c r="GO140" s="11"/>
      <c r="GP140" s="11"/>
      <c r="GQ140" s="11"/>
      <c r="GR140" s="11"/>
      <c r="GS140" s="11"/>
      <c r="GT140" s="11"/>
      <c r="GU140" s="11"/>
      <c r="GV140" s="11"/>
      <c r="GW140" s="11"/>
      <c r="GX140" s="11"/>
      <c r="GY140" s="11"/>
      <c r="GZ140" s="11"/>
      <c r="HA140" s="11"/>
      <c r="HB140" s="11"/>
      <c r="HC140" s="11"/>
      <c r="HD140" s="11"/>
      <c r="HE140" s="11"/>
      <c r="HF140" s="11"/>
      <c r="HG140" s="11"/>
      <c r="HH140" s="11"/>
      <c r="HI140" s="11"/>
      <c r="HJ140" s="11"/>
      <c r="HK140" s="11"/>
      <c r="HL140" s="11"/>
      <c r="HM140" s="11"/>
      <c r="HN140" s="11"/>
      <c r="HO140" s="11"/>
      <c r="HP140" s="11"/>
      <c r="HQ140" s="11"/>
      <c r="HR140" s="11"/>
      <c r="HS140" s="11"/>
      <c r="HT140" s="11"/>
      <c r="HU140" s="11"/>
      <c r="HV140" s="11"/>
      <c r="HW140" s="11"/>
      <c r="HX140" s="11"/>
      <c r="HY140" s="11"/>
      <c r="HZ140" s="11"/>
      <c r="IA140" s="11"/>
      <c r="IB140" s="11"/>
      <c r="IC140" s="11"/>
      <c r="ID140" s="11"/>
      <c r="IE140" s="11"/>
      <c r="IF140" s="11"/>
      <c r="IG140" s="11"/>
      <c r="IH140" s="11"/>
      <c r="II140" s="11"/>
      <c r="IJ140" s="11"/>
      <c r="IK140" s="11"/>
      <c r="IL140" s="11"/>
      <c r="IM140" s="11"/>
      <c r="IN140" s="11"/>
      <c r="IO140" s="11"/>
      <c r="IP140" s="11"/>
      <c r="IQ140" s="11"/>
      <c r="IR140" s="11"/>
      <c r="IS140" s="11"/>
      <c r="IT140" s="11"/>
      <c r="IU140" s="11"/>
      <c r="IV140" s="11"/>
    </row>
    <row r="141" ht="13.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204"/>
      <c r="AB141" s="11"/>
      <c r="AC141" s="11"/>
      <c r="AD141" s="11"/>
      <c r="AE141" s="189"/>
      <c r="AF141" s="204"/>
      <c r="AG141" s="204"/>
      <c r="AH141" s="205"/>
      <c r="AI141" s="205"/>
      <c r="AJ141" s="205"/>
      <c r="AK141" s="205"/>
      <c r="AL141" s="205"/>
      <c r="AM141" s="205"/>
      <c r="AN141" s="205"/>
      <c r="AO141" s="205"/>
      <c r="AP141" s="205"/>
      <c r="AQ141" s="205"/>
      <c r="AR141" s="205"/>
      <c r="AS141" s="205"/>
      <c r="AT141" s="205"/>
      <c r="AU141" s="205"/>
      <c r="AV141" s="205"/>
      <c r="AW141" s="205"/>
      <c r="AX141" s="205"/>
      <c r="AY141" s="205"/>
      <c r="AZ141" s="205"/>
      <c r="BA141" s="205"/>
      <c r="BB141" s="205"/>
      <c r="BC141" s="205"/>
      <c r="BD141" s="205"/>
      <c r="BE141" s="205"/>
      <c r="BF141" s="205"/>
      <c r="BG141" s="205"/>
      <c r="BH141" s="205"/>
      <c r="BI141" s="205"/>
      <c r="BJ141" s="205"/>
      <c r="BK141" s="205"/>
      <c r="BL141" s="205"/>
      <c r="BM141" s="205"/>
      <c r="BN141" s="205"/>
      <c r="BO141" s="205"/>
      <c r="BP141" s="205"/>
      <c r="BQ141" s="205"/>
      <c r="BR141" s="205"/>
      <c r="BS141" s="205"/>
      <c r="BT141" s="205"/>
      <c r="BU141" s="204"/>
      <c r="BV141" s="204"/>
      <c r="BW141" s="204"/>
      <c r="BX141" s="204"/>
      <c r="BY141" s="204"/>
      <c r="BZ141" s="204"/>
      <c r="CA141" s="204"/>
      <c r="CB141" s="204"/>
      <c r="CC141" s="204"/>
      <c r="CD141" s="204"/>
      <c r="CE141" s="204"/>
      <c r="CG141" s="204"/>
      <c r="CH141" s="204"/>
      <c r="CI141" s="204"/>
      <c r="CJ141" s="204"/>
      <c r="CK141" s="204"/>
      <c r="CL141" s="204"/>
      <c r="CM141" s="204"/>
      <c r="CN141" s="204"/>
      <c r="CO141" s="204"/>
      <c r="CP141" s="204"/>
      <c r="CQ141" s="204"/>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89"/>
      <c r="DW141" s="189"/>
      <c r="DX141" s="189"/>
      <c r="DY141" s="189"/>
      <c r="DZ141" s="189"/>
      <c r="EA141" s="189"/>
      <c r="EB141" s="189"/>
      <c r="EC141" s="11"/>
      <c r="ED141" s="11"/>
      <c r="EE141" s="11"/>
      <c r="EF141" s="11"/>
      <c r="EG141" s="11"/>
      <c r="EH141" s="11"/>
      <c r="EI141" s="11"/>
      <c r="EJ141" s="11"/>
      <c r="EK141" s="11"/>
      <c r="EL141" s="11"/>
      <c r="EM141" s="11"/>
      <c r="EN141" s="11"/>
      <c r="EO141" s="11"/>
      <c r="EP141" s="11"/>
      <c r="EQ141" s="11"/>
      <c r="ER141" s="11"/>
      <c r="ES141" s="11"/>
      <c r="ET141" s="11"/>
      <c r="EU141" s="11"/>
      <c r="EV141" s="11"/>
      <c r="EW141" s="11"/>
      <c r="EX141" s="11"/>
      <c r="EY141" s="11"/>
      <c r="EZ141" s="11"/>
      <c r="FA141" s="11"/>
      <c r="FB141" s="11"/>
      <c r="FC141" s="11"/>
      <c r="FD141" s="11"/>
      <c r="FE141" s="11"/>
      <c r="FF141" s="11"/>
      <c r="FG141" s="11"/>
      <c r="FH141" s="11"/>
      <c r="FI141" s="11"/>
      <c r="FJ141" s="11"/>
      <c r="FK141" s="11"/>
      <c r="FL141" s="11"/>
      <c r="FM141" s="11"/>
      <c r="FN141" s="11"/>
      <c r="FO141" s="11"/>
      <c r="FP141" s="11"/>
      <c r="FQ141" s="11"/>
      <c r="FR141" s="11"/>
      <c r="FS141" s="11"/>
      <c r="FT141" s="11"/>
      <c r="FU141" s="11"/>
      <c r="FV141" s="11"/>
      <c r="FW141" s="11"/>
      <c r="FX141" s="11"/>
      <c r="FY141" s="11"/>
      <c r="FZ141" s="11"/>
      <c r="GA141" s="11"/>
      <c r="GB141" s="11"/>
      <c r="GC141" s="11"/>
      <c r="GD141" s="11"/>
      <c r="GE141" s="11"/>
      <c r="GF141" s="11"/>
      <c r="GG141" s="11"/>
      <c r="GH141" s="11"/>
      <c r="GI141" s="11"/>
      <c r="GJ141" s="11"/>
      <c r="GK141" s="11"/>
      <c r="GL141" s="11"/>
      <c r="GM141" s="11"/>
      <c r="GN141" s="11"/>
      <c r="GO141" s="11"/>
      <c r="GP141" s="11"/>
      <c r="GQ141" s="11"/>
      <c r="GR141" s="11"/>
      <c r="GS141" s="11"/>
      <c r="GT141" s="11"/>
      <c r="GU141" s="11"/>
      <c r="GV141" s="11"/>
      <c r="GW141" s="11"/>
      <c r="GX141" s="11"/>
      <c r="GY141" s="11"/>
      <c r="GZ141" s="11"/>
      <c r="HA141" s="11"/>
      <c r="HB141" s="11"/>
      <c r="HC141" s="11"/>
      <c r="HD141" s="11"/>
      <c r="HE141" s="11"/>
      <c r="HF141" s="11"/>
      <c r="HG141" s="11"/>
      <c r="HH141" s="11"/>
      <c r="HI141" s="11"/>
      <c r="HJ141" s="11"/>
      <c r="HK141" s="11"/>
      <c r="HL141" s="11"/>
      <c r="HM141" s="11"/>
      <c r="HN141" s="11"/>
      <c r="HO141" s="11"/>
      <c r="HP141" s="11"/>
      <c r="HQ141" s="11"/>
      <c r="HR141" s="11"/>
      <c r="HS141" s="11"/>
      <c r="HT141" s="11"/>
      <c r="HU141" s="11"/>
      <c r="HV141" s="11"/>
      <c r="HW141" s="11"/>
      <c r="HX141" s="11"/>
      <c r="HY141" s="11"/>
      <c r="HZ141" s="11"/>
      <c r="IA141" s="11"/>
      <c r="IB141" s="11"/>
      <c r="IC141" s="11"/>
      <c r="ID141" s="11"/>
      <c r="IE141" s="11"/>
      <c r="IF141" s="11"/>
      <c r="IG141" s="11"/>
      <c r="IH141" s="11"/>
      <c r="II141" s="11"/>
      <c r="IJ141" s="11"/>
      <c r="IK141" s="11"/>
      <c r="IL141" s="11"/>
      <c r="IM141" s="11"/>
      <c r="IN141" s="11"/>
      <c r="IO141" s="11"/>
      <c r="IP141" s="11"/>
      <c r="IQ141" s="11"/>
      <c r="IR141" s="11"/>
      <c r="IS141" s="11"/>
      <c r="IT141" s="11"/>
      <c r="IU141" s="11"/>
      <c r="IV141" s="11"/>
    </row>
  </sheetData>
  <mergeCells count="257">
    <mergeCell ref="A1:V1"/>
    <mergeCell ref="AA1:AA3"/>
    <mergeCell ref="A4:Y4"/>
    <mergeCell ref="A5:Y5"/>
    <mergeCell ref="AA5:AA16"/>
    <mergeCell ref="X7:Y7"/>
    <mergeCell ref="V8:Y8"/>
    <mergeCell ref="W16:X16"/>
    <mergeCell ref="A15:Y15"/>
    <mergeCell ref="G16:H16"/>
    <mergeCell ref="I16:K16"/>
    <mergeCell ref="L16:M16"/>
    <mergeCell ref="N16:P16"/>
    <mergeCell ref="Q16:R16"/>
    <mergeCell ref="A18:Y18"/>
    <mergeCell ref="V9:Y9"/>
    <mergeCell ref="A11:Y11"/>
    <mergeCell ref="O12:T12"/>
    <mergeCell ref="U12:Y12"/>
    <mergeCell ref="A13:F13"/>
    <mergeCell ref="H13:M13"/>
    <mergeCell ref="O13:T13"/>
    <mergeCell ref="V13:Y13"/>
    <mergeCell ref="A16:F16"/>
    <mergeCell ref="A19:G19"/>
    <mergeCell ref="A20:H20"/>
    <mergeCell ref="I20:J20"/>
    <mergeCell ref="H19:Y19"/>
    <mergeCell ref="M20:V20"/>
    <mergeCell ref="A22:Y22"/>
    <mergeCell ref="A24:Y24"/>
    <mergeCell ref="B25:I25"/>
    <mergeCell ref="J25:L25"/>
    <mergeCell ref="N25:U25"/>
    <mergeCell ref="N42:U42"/>
    <mergeCell ref="N43:U43"/>
    <mergeCell ref="B76:J76"/>
    <mergeCell ref="A78:Y78"/>
    <mergeCell ref="A79:Y79"/>
    <mergeCell ref="B80:U80"/>
    <mergeCell ref="V80:X80"/>
    <mergeCell ref="B81:U81"/>
    <mergeCell ref="V81:X81"/>
    <mergeCell ref="B82:U82"/>
    <mergeCell ref="V82:X82"/>
    <mergeCell ref="A84:Y84"/>
    <mergeCell ref="B85:U85"/>
    <mergeCell ref="V85:X85"/>
    <mergeCell ref="B86:U86"/>
    <mergeCell ref="V86:X86"/>
    <mergeCell ref="B87:U87"/>
    <mergeCell ref="V87:X87"/>
    <mergeCell ref="B88:U88"/>
    <mergeCell ref="V88:X88"/>
    <mergeCell ref="A90:Y90"/>
    <mergeCell ref="A91:Y91"/>
    <mergeCell ref="A92:Y92"/>
    <mergeCell ref="B93:C93"/>
    <mergeCell ref="D93:F93"/>
    <mergeCell ref="J93:L93"/>
    <mergeCell ref="N93:P93"/>
    <mergeCell ref="Q93:S93"/>
    <mergeCell ref="U93:V93"/>
    <mergeCell ref="W93:Y93"/>
    <mergeCell ref="P95:V95"/>
    <mergeCell ref="W95:Y95"/>
    <mergeCell ref="G93:I93"/>
    <mergeCell ref="D94:I94"/>
    <mergeCell ref="J94:L94"/>
    <mergeCell ref="N94:V94"/>
    <mergeCell ref="W94:Y94"/>
    <mergeCell ref="D95:I95"/>
    <mergeCell ref="J95:L95"/>
    <mergeCell ref="D106:F106"/>
    <mergeCell ref="H106:V106"/>
    <mergeCell ref="A100:Y100"/>
    <mergeCell ref="A101:Y101"/>
    <mergeCell ref="B102:C102"/>
    <mergeCell ref="D102:F102"/>
    <mergeCell ref="Q102:T102"/>
    <mergeCell ref="A104:Y104"/>
    <mergeCell ref="W106:Y106"/>
    <mergeCell ref="A106:C106"/>
    <mergeCell ref="A107:C107"/>
    <mergeCell ref="D107:F107"/>
    <mergeCell ref="H107:M107"/>
    <mergeCell ref="N107:P107"/>
    <mergeCell ref="S107:U107"/>
    <mergeCell ref="W107:Y107"/>
    <mergeCell ref="D118:G118"/>
    <mergeCell ref="H118:J118"/>
    <mergeCell ref="A119:C119"/>
    <mergeCell ref="U119:X121"/>
    <mergeCell ref="A120:C120"/>
    <mergeCell ref="A121:C121"/>
    <mergeCell ref="N121:Q121"/>
    <mergeCell ref="A109:Y109"/>
    <mergeCell ref="A110:O110"/>
    <mergeCell ref="Q110:Y110"/>
    <mergeCell ref="A114:I114"/>
    <mergeCell ref="J114:Q114"/>
    <mergeCell ref="R114:Y114"/>
    <mergeCell ref="X115:Y115"/>
    <mergeCell ref="B59:J59"/>
    <mergeCell ref="A61:Y61"/>
    <mergeCell ref="B62:D62"/>
    <mergeCell ref="E62:G62"/>
    <mergeCell ref="H62:J62"/>
    <mergeCell ref="K62:M62"/>
    <mergeCell ref="V62:X62"/>
    <mergeCell ref="O62:U62"/>
    <mergeCell ref="A64:Y64"/>
    <mergeCell ref="A65:Y65"/>
    <mergeCell ref="A66:J66"/>
    <mergeCell ref="K66:M66"/>
    <mergeCell ref="O66:U66"/>
    <mergeCell ref="V66:X66"/>
    <mergeCell ref="K71:M71"/>
    <mergeCell ref="O71:U71"/>
    <mergeCell ref="A67:J67"/>
    <mergeCell ref="K67:M67"/>
    <mergeCell ref="O67:U67"/>
    <mergeCell ref="V67:X67"/>
    <mergeCell ref="A69:Y69"/>
    <mergeCell ref="A70:Y70"/>
    <mergeCell ref="V71:X71"/>
    <mergeCell ref="K76:M76"/>
    <mergeCell ref="N76:U76"/>
    <mergeCell ref="B71:J71"/>
    <mergeCell ref="B72:J72"/>
    <mergeCell ref="A73:U73"/>
    <mergeCell ref="A74:Y74"/>
    <mergeCell ref="B75:J75"/>
    <mergeCell ref="K75:M75"/>
    <mergeCell ref="V76:X76"/>
    <mergeCell ref="A97:Y97"/>
    <mergeCell ref="B98:C98"/>
    <mergeCell ref="D98:F98"/>
    <mergeCell ref="G98:I98"/>
    <mergeCell ref="J98:L98"/>
    <mergeCell ref="M98:P98"/>
    <mergeCell ref="Q98:S98"/>
    <mergeCell ref="J7:P7"/>
    <mergeCell ref="Q7:R7"/>
    <mergeCell ref="S7:U7"/>
    <mergeCell ref="V7:W7"/>
    <mergeCell ref="B7:F7"/>
    <mergeCell ref="A8:H8"/>
    <mergeCell ref="J8:O8"/>
    <mergeCell ref="S8:T8"/>
    <mergeCell ref="G7:I7"/>
    <mergeCell ref="A9:H9"/>
    <mergeCell ref="J9:O9"/>
    <mergeCell ref="S9:T9"/>
    <mergeCell ref="BO22:BO23"/>
    <mergeCell ref="BQ22:BQ23"/>
    <mergeCell ref="A12:F12"/>
    <mergeCell ref="H12:M12"/>
    <mergeCell ref="BK19:BL19"/>
    <mergeCell ref="BG22:BH22"/>
    <mergeCell ref="BI22:BJ22"/>
    <mergeCell ref="BL22:BL23"/>
    <mergeCell ref="BN22:BN23"/>
    <mergeCell ref="A23:Y23"/>
    <mergeCell ref="N27:U27"/>
    <mergeCell ref="N28:U28"/>
    <mergeCell ref="B26:I26"/>
    <mergeCell ref="J26:L26"/>
    <mergeCell ref="N26:U26"/>
    <mergeCell ref="B27:I27"/>
    <mergeCell ref="J27:L27"/>
    <mergeCell ref="B28:I28"/>
    <mergeCell ref="J28:L28"/>
    <mergeCell ref="B32:I32"/>
    <mergeCell ref="B33:I33"/>
    <mergeCell ref="J33:L33"/>
    <mergeCell ref="N33:U33"/>
    <mergeCell ref="V33:X33"/>
    <mergeCell ref="V27:X27"/>
    <mergeCell ref="V28:X28"/>
    <mergeCell ref="A30:Y30"/>
    <mergeCell ref="A31:Y31"/>
    <mergeCell ref="J32:L32"/>
    <mergeCell ref="N32:U32"/>
    <mergeCell ref="V32:X32"/>
    <mergeCell ref="V26:X26"/>
    <mergeCell ref="V36:X36"/>
    <mergeCell ref="S16:T16"/>
    <mergeCell ref="U16:V16"/>
    <mergeCell ref="AA18:AA22"/>
    <mergeCell ref="W20:X20"/>
    <mergeCell ref="AA23:AA28"/>
    <mergeCell ref="V25:X25"/>
    <mergeCell ref="AA30:AA36"/>
    <mergeCell ref="R36:T36"/>
    <mergeCell ref="R37:T37"/>
    <mergeCell ref="A35:Y35"/>
    <mergeCell ref="B36:D36"/>
    <mergeCell ref="F36:H36"/>
    <mergeCell ref="N36:P36"/>
    <mergeCell ref="B37:D37"/>
    <mergeCell ref="F37:H37"/>
    <mergeCell ref="N37:P37"/>
    <mergeCell ref="V37:X37"/>
    <mergeCell ref="J41:L41"/>
    <mergeCell ref="N41:U41"/>
    <mergeCell ref="J36:L36"/>
    <mergeCell ref="J37:L37"/>
    <mergeCell ref="A39:Y39"/>
    <mergeCell ref="A40:I40"/>
    <mergeCell ref="N40:R40"/>
    <mergeCell ref="V40:X40"/>
    <mergeCell ref="V41:X41"/>
    <mergeCell ref="B41:I41"/>
    <mergeCell ref="B42:I42"/>
    <mergeCell ref="J42:L42"/>
    <mergeCell ref="V42:X42"/>
    <mergeCell ref="B43:C43"/>
    <mergeCell ref="G43:I43"/>
    <mergeCell ref="J43:L43"/>
    <mergeCell ref="V43:X43"/>
    <mergeCell ref="A45:Y45"/>
    <mergeCell ref="A46:B46"/>
    <mergeCell ref="I46:J46"/>
    <mergeCell ref="M46:N46"/>
    <mergeCell ref="Q46:R46"/>
    <mergeCell ref="U46:V46"/>
    <mergeCell ref="J48:L48"/>
    <mergeCell ref="M48:U48"/>
    <mergeCell ref="E46:F46"/>
    <mergeCell ref="B47:E47"/>
    <mergeCell ref="F47:H47"/>
    <mergeCell ref="L47:Q47"/>
    <mergeCell ref="R47:U47"/>
    <mergeCell ref="V47:X47"/>
    <mergeCell ref="V48:X48"/>
    <mergeCell ref="B48:I48"/>
    <mergeCell ref="B49:E49"/>
    <mergeCell ref="F49:O49"/>
    <mergeCell ref="P49:R49"/>
    <mergeCell ref="S49:X49"/>
    <mergeCell ref="A51:Y51"/>
    <mergeCell ref="A52:Y52"/>
    <mergeCell ref="B53:U53"/>
    <mergeCell ref="V53:X53"/>
    <mergeCell ref="B54:U54"/>
    <mergeCell ref="V54:X54"/>
    <mergeCell ref="A56:Y56"/>
    <mergeCell ref="L57:M57"/>
    <mergeCell ref="O57:U57"/>
    <mergeCell ref="B57:J57"/>
    <mergeCell ref="B58:J58"/>
    <mergeCell ref="L58:M58"/>
    <mergeCell ref="O58:U58"/>
    <mergeCell ref="V58:X58"/>
    <mergeCell ref="L59:M59"/>
    <mergeCell ref="O59:U59"/>
  </mergeCells>
  <conditionalFormatting sqref="Y16:Z16 AB16:AD16">
    <cfRule type="cellIs" dxfId="2" priority="1" stopIfTrue="1" operator="greaterThan">
      <formula>0</formula>
    </cfRule>
  </conditionalFormatting>
  <conditionalFormatting sqref="Y16:Z16 AB16:AD16">
    <cfRule type="cellIs" dxfId="3" priority="2" stopIfTrue="1" operator="lessThanOrEqual">
      <formula>0</formula>
    </cfRule>
  </conditionalFormatting>
  <dataValidations>
    <dataValidation type="list" allowBlank="1" showInputMessage="1" showErrorMessage="1" prompt="Input Needed - Please select one" sqref="J32">
      <formula1>$AF$72:$AF$73</formula1>
    </dataValidation>
  </dataValidations>
  <printOptions/>
  <pageMargins bottom="0.75" footer="0.0" header="0.0" left="0.5" right="0.5" top="0.5"/>
  <pageSetup orientation="portrait"/>
  <headerFooter>
    <oddFooter>&amp;LClub Annual Achievement Report&amp;CPage &amp;P of </oddFooter>
  </headerFooter>
  <rowBreaks count="1" manualBreakCount="1">
    <brk id="62" man="1"/>
  </rowBreak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showGridLines="0" workbookViewId="0"/>
  </sheetViews>
  <sheetFormatPr customHeight="1" defaultColWidth="14.43" defaultRowHeight="15.0"/>
  <cols>
    <col customWidth="1" min="1" max="1" width="4.43"/>
    <col customWidth="1" min="2" max="2" width="10.0"/>
    <col customWidth="1" min="3" max="3" width="7.43"/>
    <col customWidth="1" min="4" max="4" width="52.0"/>
    <col customWidth="1" min="5" max="5" width="10.29"/>
    <col customWidth="1" min="6" max="6" width="12.71"/>
    <col customWidth="1" min="7" max="26" width="8.71"/>
  </cols>
  <sheetData>
    <row r="1" ht="24.0" customHeight="1">
      <c r="A1" s="200"/>
      <c r="G1" s="11"/>
      <c r="H1" s="11"/>
      <c r="I1" s="11"/>
      <c r="J1" s="11"/>
      <c r="K1" s="11"/>
      <c r="L1" s="11"/>
      <c r="M1" s="11"/>
      <c r="N1" s="11"/>
      <c r="O1" s="11"/>
      <c r="P1" s="11"/>
      <c r="Q1" s="11"/>
      <c r="R1" s="11"/>
      <c r="S1" s="11"/>
      <c r="T1" s="11"/>
      <c r="U1" s="11"/>
      <c r="V1" s="11"/>
      <c r="W1" s="11"/>
      <c r="X1" s="11"/>
      <c r="Y1" s="11"/>
      <c r="Z1" s="11"/>
    </row>
    <row r="2" ht="13.5" customHeight="1">
      <c r="A2" s="201" t="str">
        <f>'Annual Report'!A5</f>
        <v>SECA</v>
      </c>
      <c r="B2" s="25"/>
      <c r="C2" s="25"/>
      <c r="D2" s="25"/>
      <c r="E2" s="202" t="s">
        <v>600</v>
      </c>
      <c r="F2" s="201" t="str">
        <f>IF('Annual Report'!J7="Input","From Roster",'Annual Report'!J7)</f>
        <v>H92588</v>
      </c>
      <c r="G2" s="11"/>
      <c r="H2" s="11"/>
      <c r="I2" s="11"/>
      <c r="J2" s="11"/>
      <c r="K2" s="11"/>
      <c r="L2" s="11"/>
      <c r="M2" s="11"/>
      <c r="N2" s="11"/>
      <c r="O2" s="11"/>
      <c r="P2" s="11"/>
      <c r="Q2" s="11"/>
      <c r="R2" s="11"/>
      <c r="S2" s="11"/>
      <c r="T2" s="11"/>
      <c r="U2" s="11"/>
      <c r="V2" s="11"/>
      <c r="W2" s="11"/>
      <c r="X2" s="11"/>
      <c r="Y2" s="11"/>
      <c r="Z2" s="11"/>
    </row>
    <row r="3" ht="13.5" customHeight="1">
      <c r="A3" s="206"/>
      <c r="E3" s="202" t="s">
        <v>39</v>
      </c>
      <c r="F3" s="207" t="str">
        <f>IF('Annual Report'!S7="Input","From Roster",'Annual Report'!S7)</f>
        <v>27 North</v>
      </c>
      <c r="G3" s="11"/>
      <c r="H3" s="11"/>
      <c r="I3" s="11"/>
      <c r="J3" s="11"/>
      <c r="K3" s="11"/>
      <c r="L3" s="11"/>
      <c r="M3" s="11"/>
      <c r="N3" s="11"/>
      <c r="O3" s="11"/>
      <c r="P3" s="11"/>
      <c r="Q3" s="11"/>
      <c r="R3" s="11"/>
      <c r="S3" s="11"/>
      <c r="T3" s="11"/>
      <c r="U3" s="11"/>
      <c r="V3" s="11"/>
      <c r="W3" s="11"/>
      <c r="X3" s="11"/>
      <c r="Y3" s="11"/>
      <c r="Z3" s="11"/>
    </row>
    <row r="4" ht="13.5" customHeight="1">
      <c r="A4" s="11" t="s">
        <v>602</v>
      </c>
      <c r="B4" s="208" t="str">
        <f>'Annual Report'!$B$7</f>
        <v>2019-2020</v>
      </c>
      <c r="C4" s="25"/>
      <c r="D4" s="11"/>
      <c r="E4" s="202" t="s">
        <v>38</v>
      </c>
      <c r="F4" s="201">
        <f>IF('Annual Report'!X7="Input","From Roster",'Annual Report'!X7)</f>
        <v>16</v>
      </c>
      <c r="G4" s="11"/>
      <c r="H4" s="11"/>
      <c r="I4" s="11"/>
      <c r="J4" s="11"/>
      <c r="K4" s="11"/>
      <c r="L4" s="11"/>
      <c r="M4" s="11"/>
      <c r="N4" s="11"/>
      <c r="O4" s="11"/>
      <c r="P4" s="11"/>
      <c r="Q4" s="11"/>
      <c r="R4" s="11"/>
      <c r="S4" s="11"/>
      <c r="T4" s="11"/>
      <c r="U4" s="11"/>
      <c r="V4" s="11"/>
      <c r="W4" s="11"/>
      <c r="X4" s="11"/>
      <c r="Y4" s="11"/>
      <c r="Z4" s="11"/>
    </row>
    <row r="5" ht="3.0" customHeight="1">
      <c r="A5" s="11"/>
      <c r="B5" s="11"/>
      <c r="C5" s="11"/>
      <c r="D5" s="11"/>
      <c r="E5" s="11"/>
      <c r="F5" s="11"/>
      <c r="G5" s="11"/>
      <c r="H5" s="11"/>
      <c r="I5" s="11"/>
      <c r="J5" s="11"/>
      <c r="K5" s="11"/>
      <c r="L5" s="11"/>
      <c r="M5" s="11"/>
      <c r="N5" s="11"/>
      <c r="O5" s="11"/>
      <c r="P5" s="11"/>
      <c r="Q5" s="11"/>
      <c r="R5" s="11"/>
      <c r="S5" s="11"/>
      <c r="T5" s="11"/>
      <c r="U5" s="11"/>
      <c r="V5" s="11"/>
      <c r="W5" s="11"/>
      <c r="X5" s="11"/>
      <c r="Y5" s="11"/>
      <c r="Z5" s="11"/>
    </row>
    <row r="6" ht="13.5" customHeight="1">
      <c r="A6" s="209" t="s">
        <v>603</v>
      </c>
      <c r="B6" s="210"/>
      <c r="C6" s="210"/>
      <c r="D6" s="210"/>
      <c r="E6" s="210"/>
      <c r="F6" s="210"/>
      <c r="G6" s="11"/>
      <c r="H6" s="11"/>
      <c r="I6" s="11"/>
      <c r="J6" s="11"/>
      <c r="K6" s="11"/>
      <c r="L6" s="11"/>
      <c r="M6" s="11"/>
      <c r="N6" s="11"/>
      <c r="O6" s="11"/>
      <c r="P6" s="11"/>
      <c r="Q6" s="11"/>
      <c r="R6" s="11"/>
      <c r="S6" s="11"/>
      <c r="T6" s="11"/>
      <c r="U6" s="11"/>
      <c r="V6" s="11"/>
      <c r="W6" s="11"/>
      <c r="X6" s="11"/>
      <c r="Y6" s="11"/>
      <c r="Z6" s="11"/>
    </row>
    <row r="7" ht="30.75" customHeight="1">
      <c r="A7" s="211" t="s">
        <v>604</v>
      </c>
      <c r="G7" s="11"/>
      <c r="H7" s="11"/>
      <c r="I7" s="11"/>
      <c r="J7" s="11"/>
      <c r="K7" s="11"/>
      <c r="L7" s="11"/>
      <c r="M7" s="11"/>
      <c r="N7" s="11"/>
      <c r="O7" s="11"/>
      <c r="P7" s="11"/>
      <c r="Q7" s="11"/>
      <c r="R7" s="11"/>
      <c r="S7" s="11"/>
      <c r="T7" s="11"/>
      <c r="U7" s="11"/>
      <c r="V7" s="11"/>
      <c r="W7" s="11"/>
      <c r="X7" s="11"/>
      <c r="Y7" s="11"/>
      <c r="Z7" s="11"/>
    </row>
    <row r="8" ht="13.5" customHeight="1">
      <c r="G8" s="11"/>
      <c r="H8" s="11"/>
      <c r="I8" s="11"/>
      <c r="J8" s="11"/>
      <c r="K8" s="11"/>
      <c r="L8" s="11"/>
      <c r="M8" s="11"/>
      <c r="N8" s="11"/>
      <c r="O8" s="11"/>
      <c r="P8" s="11"/>
      <c r="Q8" s="11"/>
      <c r="R8" s="11"/>
      <c r="S8" s="11"/>
      <c r="T8" s="11"/>
      <c r="U8" s="11"/>
      <c r="V8" s="11"/>
      <c r="W8" s="11"/>
      <c r="X8" s="11"/>
      <c r="Y8" s="11"/>
      <c r="Z8" s="11"/>
    </row>
    <row r="9" ht="13.5" customHeight="1">
      <c r="G9" s="11"/>
      <c r="H9" s="11"/>
      <c r="I9" s="11"/>
      <c r="J9" s="11"/>
      <c r="K9" s="11"/>
      <c r="L9" s="11"/>
      <c r="M9" s="11"/>
      <c r="N9" s="11"/>
      <c r="O9" s="11"/>
      <c r="P9" s="11"/>
      <c r="Q9" s="11"/>
      <c r="R9" s="11"/>
      <c r="S9" s="11"/>
      <c r="T9" s="11"/>
      <c r="U9" s="11"/>
      <c r="V9" s="11"/>
      <c r="W9" s="11"/>
      <c r="X9" s="11"/>
      <c r="Y9" s="11"/>
      <c r="Z9" s="11"/>
    </row>
    <row r="10" ht="13.5" customHeight="1">
      <c r="G10" s="11"/>
      <c r="H10" s="11"/>
      <c r="I10" s="11"/>
      <c r="J10" s="11"/>
      <c r="K10" s="11"/>
      <c r="L10" s="11"/>
      <c r="M10" s="11"/>
      <c r="N10" s="11"/>
      <c r="O10" s="11"/>
      <c r="P10" s="11"/>
      <c r="Q10" s="11"/>
      <c r="R10" s="11"/>
      <c r="S10" s="11"/>
      <c r="T10" s="11"/>
      <c r="U10" s="11"/>
      <c r="V10" s="11"/>
      <c r="W10" s="11"/>
      <c r="X10" s="11"/>
      <c r="Y10" s="11"/>
      <c r="Z10" s="11"/>
    </row>
    <row r="11" ht="13.5" customHeight="1">
      <c r="G11" s="11"/>
      <c r="H11" s="11"/>
      <c r="I11" s="11"/>
      <c r="J11" s="11"/>
      <c r="K11" s="11"/>
      <c r="L11" s="11"/>
      <c r="M11" s="11"/>
      <c r="N11" s="11"/>
      <c r="O11" s="11"/>
      <c r="P11" s="11"/>
      <c r="Q11" s="11"/>
      <c r="R11" s="11"/>
      <c r="S11" s="11"/>
      <c r="T11" s="11"/>
      <c r="U11" s="11"/>
      <c r="V11" s="11"/>
      <c r="W11" s="11"/>
      <c r="X11" s="11"/>
      <c r="Y11" s="11"/>
      <c r="Z11" s="11"/>
    </row>
    <row r="12" ht="14.25" customHeight="1">
      <c r="A12" s="212"/>
      <c r="B12" s="213" t="s">
        <v>605</v>
      </c>
      <c r="C12" s="8"/>
      <c r="D12" s="8"/>
      <c r="E12" s="214"/>
      <c r="F12" s="212"/>
      <c r="G12" s="11"/>
      <c r="H12" s="11"/>
      <c r="I12" s="11"/>
      <c r="J12" s="11"/>
      <c r="K12" s="11"/>
      <c r="L12" s="11"/>
      <c r="M12" s="11"/>
      <c r="N12" s="11"/>
      <c r="O12" s="11"/>
      <c r="P12" s="11"/>
      <c r="Q12" s="11"/>
      <c r="R12" s="11"/>
      <c r="S12" s="11"/>
      <c r="T12" s="11"/>
      <c r="U12" s="11"/>
      <c r="V12" s="11"/>
      <c r="W12" s="11"/>
      <c r="X12" s="11"/>
      <c r="Y12" s="11"/>
      <c r="Z12" s="11"/>
    </row>
    <row r="13" ht="15.75" customHeight="1">
      <c r="A13" s="212"/>
      <c r="G13" s="11"/>
      <c r="H13" s="11"/>
      <c r="I13" s="11"/>
      <c r="J13" s="11"/>
      <c r="K13" s="11"/>
      <c r="L13" s="11"/>
      <c r="M13" s="11"/>
      <c r="N13" s="11"/>
      <c r="O13" s="11"/>
      <c r="P13" s="11"/>
      <c r="Q13" s="11"/>
      <c r="R13" s="11"/>
      <c r="S13" s="11"/>
      <c r="T13" s="11"/>
      <c r="U13" s="11"/>
      <c r="V13" s="11"/>
      <c r="W13" s="11"/>
      <c r="X13" s="11"/>
      <c r="Y13" s="11"/>
      <c r="Z13" s="11"/>
    </row>
    <row r="14" ht="18.75" customHeight="1">
      <c r="A14" s="212"/>
      <c r="B14" s="212"/>
      <c r="C14" s="212"/>
      <c r="D14" s="215" t="s">
        <v>606</v>
      </c>
      <c r="E14" s="11"/>
      <c r="F14" s="216">
        <f>F341</f>
        <v>1728.5</v>
      </c>
      <c r="G14" s="11"/>
      <c r="H14" s="11"/>
      <c r="I14" s="11"/>
      <c r="J14" s="11"/>
      <c r="K14" s="11"/>
      <c r="L14" s="11"/>
      <c r="M14" s="11"/>
      <c r="N14" s="11"/>
      <c r="O14" s="11"/>
      <c r="P14" s="11"/>
      <c r="Q14" s="11"/>
      <c r="R14" s="11"/>
      <c r="S14" s="11"/>
      <c r="T14" s="11"/>
      <c r="U14" s="11"/>
      <c r="V14" s="11"/>
      <c r="W14" s="11"/>
      <c r="X14" s="11"/>
      <c r="Y14" s="11"/>
      <c r="Z14" s="11"/>
    </row>
    <row r="15" ht="13.5" customHeight="1">
      <c r="A15" s="183" t="s">
        <v>607</v>
      </c>
      <c r="B15" s="217" t="s">
        <v>608</v>
      </c>
      <c r="C15" s="183" t="s">
        <v>602</v>
      </c>
      <c r="D15" s="183" t="s">
        <v>610</v>
      </c>
      <c r="E15" s="183" t="s">
        <v>611</v>
      </c>
      <c r="F15" s="183" t="s">
        <v>535</v>
      </c>
      <c r="G15" s="11"/>
      <c r="H15" s="11"/>
      <c r="I15" s="11"/>
      <c r="J15" s="11"/>
      <c r="K15" s="11"/>
      <c r="L15" s="11"/>
      <c r="M15" s="11"/>
      <c r="N15" s="11"/>
      <c r="O15" s="11"/>
      <c r="P15" s="11"/>
      <c r="Q15" s="11"/>
      <c r="R15" s="11"/>
      <c r="S15" s="11"/>
      <c r="T15" s="11"/>
      <c r="U15" s="11"/>
      <c r="V15" s="11"/>
      <c r="W15" s="11"/>
      <c r="X15" s="11"/>
      <c r="Y15" s="11"/>
      <c r="Z15" s="11"/>
    </row>
    <row r="16" ht="13.5" customHeight="1">
      <c r="A16" s="219">
        <v>1.0</v>
      </c>
      <c r="B16" s="222" t="str">
        <f>Mar!$B$7</f>
        <v>March</v>
      </c>
      <c r="C16" s="223" t="str">
        <f>IF(Mar!$G$7="Input","From MRF",Mar!$G$7)</f>
        <v>2019-2020</v>
      </c>
      <c r="D16" s="187" t="str">
        <f>IF(Mar!B41="","From MRF",Mar!B41)</f>
        <v>Rio Calaveras Spaghetti Dinner</v>
      </c>
      <c r="E16" s="224">
        <f>Mar!I41</f>
        <v>22</v>
      </c>
      <c r="F16" s="224">
        <f>Mar!H41</f>
        <v>83</v>
      </c>
      <c r="G16" s="189"/>
      <c r="H16" s="189"/>
      <c r="I16" s="189"/>
      <c r="J16" s="189"/>
      <c r="K16" s="189"/>
      <c r="L16" s="189"/>
      <c r="M16" s="189"/>
      <c r="N16" s="189"/>
      <c r="O16" s="189"/>
      <c r="P16" s="189"/>
      <c r="Q16" s="189"/>
      <c r="R16" s="189"/>
      <c r="S16" s="189"/>
      <c r="T16" s="189"/>
      <c r="U16" s="189"/>
      <c r="V16" s="189"/>
      <c r="W16" s="189"/>
      <c r="X16" s="189"/>
      <c r="Y16" s="189"/>
      <c r="Z16" s="189"/>
    </row>
    <row r="17" ht="13.5" customHeight="1">
      <c r="A17" s="219">
        <f t="shared" ref="A17:A40" si="1">SUM(A16)+1</f>
        <v>2</v>
      </c>
      <c r="B17" s="222" t="str">
        <f>Mar!$B$7</f>
        <v>March</v>
      </c>
      <c r="C17" s="223" t="str">
        <f>IF(Mar!$G$7="Input","From MRF",Mar!$G$7)</f>
        <v>2019-2020</v>
      </c>
      <c r="D17" s="187" t="str">
        <f>IF(Mar!B42="","From MRF",Mar!B42)</f>
        <v>March San Joaquin Honors Concert</v>
      </c>
      <c r="E17" s="224">
        <f>Mar!I42</f>
        <v>16</v>
      </c>
      <c r="F17" s="224">
        <f>Mar!H42</f>
        <v>54.5</v>
      </c>
      <c r="G17" s="189"/>
      <c r="H17" s="189"/>
      <c r="I17" s="189"/>
      <c r="J17" s="189"/>
      <c r="K17" s="189"/>
      <c r="L17" s="189"/>
      <c r="M17" s="189"/>
      <c r="N17" s="189"/>
      <c r="O17" s="189"/>
      <c r="P17" s="189"/>
      <c r="Q17" s="189"/>
      <c r="R17" s="189"/>
      <c r="S17" s="189"/>
      <c r="T17" s="189"/>
      <c r="U17" s="189"/>
      <c r="V17" s="189"/>
      <c r="W17" s="189"/>
      <c r="X17" s="189"/>
      <c r="Y17" s="189"/>
      <c r="Z17" s="189"/>
    </row>
    <row r="18" ht="13.5" customHeight="1">
      <c r="A18" s="219">
        <f t="shared" si="1"/>
        <v>3</v>
      </c>
      <c r="B18" s="222" t="str">
        <f>Mar!$B$7</f>
        <v>March</v>
      </c>
      <c r="C18" s="223" t="str">
        <f>IF(Mar!$G$7="Input","From MRF",Mar!$G$7)</f>
        <v>2019-2020</v>
      </c>
      <c r="D18" s="187" t="str">
        <f>IF(Mar!B43="","From MRF",Mar!B43)</f>
        <v>Science Olympiad Day 1</v>
      </c>
      <c r="E18" s="224">
        <f>Mar!I43</f>
        <v>11</v>
      </c>
      <c r="F18" s="224">
        <f>Mar!H43</f>
        <v>85</v>
      </c>
      <c r="G18" s="189"/>
      <c r="H18" s="189"/>
      <c r="I18" s="189"/>
      <c r="J18" s="189"/>
      <c r="K18" s="189"/>
      <c r="L18" s="189"/>
      <c r="M18" s="189"/>
      <c r="N18" s="189"/>
      <c r="O18" s="189"/>
      <c r="P18" s="189"/>
      <c r="Q18" s="189"/>
      <c r="R18" s="189"/>
      <c r="S18" s="189"/>
      <c r="T18" s="189"/>
      <c r="U18" s="189"/>
      <c r="V18" s="189"/>
      <c r="W18" s="189"/>
      <c r="X18" s="189"/>
      <c r="Y18" s="189"/>
      <c r="Z18" s="189"/>
    </row>
    <row r="19" ht="13.5" customHeight="1">
      <c r="A19" s="219">
        <f t="shared" si="1"/>
        <v>4</v>
      </c>
      <c r="B19" s="222" t="str">
        <f>Mar!$B$7</f>
        <v>March</v>
      </c>
      <c r="C19" s="223" t="str">
        <f>IF(Mar!$G$7="Input","From MRF",Mar!$G$7)</f>
        <v>2019-2020</v>
      </c>
      <c r="D19" s="187" t="str">
        <f>IF(Mar!B44="","From MRF",Mar!B44)</f>
        <v>Stockton Chinese New Year</v>
      </c>
      <c r="E19" s="224">
        <f>Mar!I44</f>
        <v>17</v>
      </c>
      <c r="F19" s="224">
        <f>Mar!H44</f>
        <v>87</v>
      </c>
      <c r="G19" s="189"/>
      <c r="H19" s="189"/>
      <c r="I19" s="189"/>
      <c r="J19" s="189"/>
      <c r="K19" s="189"/>
      <c r="L19" s="189"/>
      <c r="M19" s="189"/>
      <c r="N19" s="189"/>
      <c r="O19" s="189"/>
      <c r="P19" s="189"/>
      <c r="Q19" s="189"/>
      <c r="R19" s="189"/>
      <c r="S19" s="189"/>
      <c r="T19" s="189"/>
      <c r="U19" s="189"/>
      <c r="V19" s="189"/>
      <c r="W19" s="189"/>
      <c r="X19" s="189"/>
      <c r="Y19" s="189"/>
      <c r="Z19" s="189"/>
    </row>
    <row r="20" ht="13.5" customHeight="1">
      <c r="A20" s="219">
        <f t="shared" si="1"/>
        <v>5</v>
      </c>
      <c r="B20" s="222" t="str">
        <f>Mar!$B$7</f>
        <v>March</v>
      </c>
      <c r="C20" s="223" t="str">
        <f>IF(Mar!$G$7="Input","From MRF",Mar!$G$7)</f>
        <v>2019-2020</v>
      </c>
      <c r="D20" s="187" t="str">
        <f>IF(Mar!B45="","From MRF",Mar!B45)</f>
        <v>Science Olympiad Day 2</v>
      </c>
      <c r="E20" s="224">
        <f>Mar!I45</f>
        <v>22</v>
      </c>
      <c r="F20" s="224">
        <f>Mar!H45</f>
        <v>155</v>
      </c>
      <c r="G20" s="189"/>
      <c r="H20" s="189"/>
      <c r="I20" s="189"/>
      <c r="J20" s="189"/>
      <c r="K20" s="189"/>
      <c r="L20" s="189"/>
      <c r="M20" s="189"/>
      <c r="N20" s="189"/>
      <c r="O20" s="189"/>
      <c r="P20" s="189"/>
      <c r="Q20" s="189"/>
      <c r="R20" s="189"/>
      <c r="S20" s="189"/>
      <c r="T20" s="189"/>
      <c r="U20" s="189"/>
      <c r="V20" s="189"/>
      <c r="W20" s="189"/>
      <c r="X20" s="189"/>
      <c r="Y20" s="189"/>
      <c r="Z20" s="189"/>
    </row>
    <row r="21" ht="13.5" customHeight="1">
      <c r="A21" s="219">
        <f t="shared" si="1"/>
        <v>6</v>
      </c>
      <c r="B21" s="222" t="str">
        <f>Mar!$B$7</f>
        <v>March</v>
      </c>
      <c r="C21" s="223" t="str">
        <f>IF(Mar!$G$7="Input","From MRF",Mar!$G$7)</f>
        <v>2019-2020</v>
      </c>
      <c r="D21" s="187" t="str">
        <f>IF(Mar!B46="","From MRF",Mar!B46)</f>
        <v>March Bread of Life</v>
      </c>
      <c r="E21" s="224">
        <f>Mar!I46</f>
        <v>1</v>
      </c>
      <c r="F21" s="224">
        <f>Mar!H46</f>
        <v>2</v>
      </c>
      <c r="G21" s="189"/>
      <c r="H21" s="189"/>
      <c r="I21" s="189"/>
      <c r="J21" s="189"/>
      <c r="K21" s="189"/>
      <c r="L21" s="189"/>
      <c r="M21" s="189"/>
      <c r="N21" s="189"/>
      <c r="O21" s="189"/>
      <c r="P21" s="189"/>
      <c r="Q21" s="189"/>
      <c r="R21" s="189"/>
      <c r="S21" s="189"/>
      <c r="T21" s="189"/>
      <c r="U21" s="189"/>
      <c r="V21" s="189"/>
      <c r="W21" s="189"/>
      <c r="X21" s="189"/>
      <c r="Y21" s="189"/>
      <c r="Z21" s="189"/>
    </row>
    <row r="22" ht="13.5" customHeight="1">
      <c r="A22" s="219">
        <f t="shared" si="1"/>
        <v>7</v>
      </c>
      <c r="B22" s="222" t="str">
        <f>Mar!$B$7</f>
        <v>March</v>
      </c>
      <c r="C22" s="223" t="str">
        <f>IF(Mar!$G$7="Input","From MRF",Mar!$G$7)</f>
        <v>2019-2020</v>
      </c>
      <c r="D22" s="187" t="str">
        <f>IF(Mar!B47="","From MRF",Mar!B47)</f>
        <v>From MRF</v>
      </c>
      <c r="E22" s="224">
        <f>Mar!I47</f>
        <v>0</v>
      </c>
      <c r="F22" s="224">
        <f>Mar!H47</f>
        <v>0</v>
      </c>
      <c r="G22" s="189"/>
      <c r="H22" s="189"/>
      <c r="I22" s="189"/>
      <c r="J22" s="189"/>
      <c r="K22" s="189"/>
      <c r="L22" s="189"/>
      <c r="M22" s="189"/>
      <c r="N22" s="189"/>
      <c r="O22" s="189"/>
      <c r="P22" s="189"/>
      <c r="Q22" s="189"/>
      <c r="R22" s="189"/>
      <c r="S22" s="189"/>
      <c r="T22" s="189"/>
      <c r="U22" s="189"/>
      <c r="V22" s="189"/>
      <c r="W22" s="189"/>
      <c r="X22" s="189"/>
      <c r="Y22" s="189"/>
      <c r="Z22" s="189"/>
    </row>
    <row r="23" ht="13.5" customHeight="1">
      <c r="A23" s="219">
        <f t="shared" si="1"/>
        <v>8</v>
      </c>
      <c r="B23" s="222" t="str">
        <f>Mar!$B$7</f>
        <v>March</v>
      </c>
      <c r="C23" s="223" t="str">
        <f>IF(Mar!$G$7="Input","From MRF",Mar!$G$7)</f>
        <v>2019-2020</v>
      </c>
      <c r="D23" s="187" t="str">
        <f>IF(Mar!B48="","From MRF",Mar!B48)</f>
        <v>From MRF</v>
      </c>
      <c r="E23" s="224">
        <f>Mar!I48</f>
        <v>0</v>
      </c>
      <c r="F23" s="224">
        <f>Mar!H48</f>
        <v>0</v>
      </c>
      <c r="G23" s="189"/>
      <c r="H23" s="189"/>
      <c r="I23" s="189"/>
      <c r="J23" s="189"/>
      <c r="K23" s="189"/>
      <c r="L23" s="189"/>
      <c r="M23" s="189"/>
      <c r="N23" s="189"/>
      <c r="O23" s="189"/>
      <c r="P23" s="189"/>
      <c r="Q23" s="189"/>
      <c r="R23" s="189"/>
      <c r="S23" s="189"/>
      <c r="T23" s="189"/>
      <c r="U23" s="189"/>
      <c r="V23" s="189"/>
      <c r="W23" s="189"/>
      <c r="X23" s="189"/>
      <c r="Y23" s="189"/>
      <c r="Z23" s="189"/>
    </row>
    <row r="24" ht="13.5" customHeight="1">
      <c r="A24" s="219">
        <f t="shared" si="1"/>
        <v>9</v>
      </c>
      <c r="B24" s="222" t="str">
        <f>Mar!$B$7</f>
        <v>March</v>
      </c>
      <c r="C24" s="223" t="str">
        <f>IF(Mar!$G$7="Input","From MRF",Mar!$G$7)</f>
        <v>2019-2020</v>
      </c>
      <c r="D24" s="187" t="str">
        <f>IF(Mar!B49="","From MRF",Mar!B49)</f>
        <v>From MRF</v>
      </c>
      <c r="E24" s="224">
        <f>Mar!I49</f>
        <v>0</v>
      </c>
      <c r="F24" s="224">
        <f>Mar!H49</f>
        <v>0</v>
      </c>
      <c r="G24" s="189"/>
      <c r="H24" s="189"/>
      <c r="I24" s="189"/>
      <c r="J24" s="189"/>
      <c r="K24" s="189"/>
      <c r="L24" s="189"/>
      <c r="M24" s="189"/>
      <c r="N24" s="189"/>
      <c r="O24" s="189"/>
      <c r="P24" s="189"/>
      <c r="Q24" s="189"/>
      <c r="R24" s="189"/>
      <c r="S24" s="189"/>
      <c r="T24" s="189"/>
      <c r="U24" s="189"/>
      <c r="V24" s="189"/>
      <c r="W24" s="189"/>
      <c r="X24" s="189"/>
      <c r="Y24" s="189"/>
      <c r="Z24" s="189"/>
    </row>
    <row r="25" ht="13.5" customHeight="1">
      <c r="A25" s="219">
        <f t="shared" si="1"/>
        <v>10</v>
      </c>
      <c r="B25" s="222" t="str">
        <f>Mar!$B$7</f>
        <v>March</v>
      </c>
      <c r="C25" s="223" t="str">
        <f>IF(Mar!$G$7="Input","From MRF",Mar!$G$7)</f>
        <v>2019-2020</v>
      </c>
      <c r="D25" s="187" t="str">
        <f>IF(Mar!B50="","From MRF",Mar!B50)</f>
        <v>From MRF</v>
      </c>
      <c r="E25" s="224">
        <f>Mar!I50</f>
        <v>0</v>
      </c>
      <c r="F25" s="224">
        <f>Mar!H50</f>
        <v>0</v>
      </c>
      <c r="G25" s="189"/>
      <c r="H25" s="189"/>
      <c r="I25" s="189"/>
      <c r="J25" s="189"/>
      <c r="K25" s="189"/>
      <c r="L25" s="189"/>
      <c r="M25" s="189"/>
      <c r="N25" s="189"/>
      <c r="O25" s="189"/>
      <c r="P25" s="189"/>
      <c r="Q25" s="189"/>
      <c r="R25" s="189"/>
      <c r="S25" s="189"/>
      <c r="T25" s="189"/>
      <c r="U25" s="189"/>
      <c r="V25" s="189"/>
      <c r="W25" s="189"/>
      <c r="X25" s="189"/>
      <c r="Y25" s="189"/>
      <c r="Z25" s="189"/>
    </row>
    <row r="26" ht="13.5" customHeight="1">
      <c r="A26" s="219">
        <f t="shared" si="1"/>
        <v>11</v>
      </c>
      <c r="B26" s="222" t="str">
        <f>Mar!$B$7</f>
        <v>March</v>
      </c>
      <c r="C26" s="223" t="str">
        <f>IF(Mar!$G$7="Input","From MRF",Mar!$G$7)</f>
        <v>2019-2020</v>
      </c>
      <c r="D26" s="187" t="str">
        <f>IF(Mar!B51="","From MRF",Mar!B51)</f>
        <v>From MRF</v>
      </c>
      <c r="E26" s="224">
        <f>Mar!I51</f>
        <v>0</v>
      </c>
      <c r="F26" s="224">
        <f>Mar!H51</f>
        <v>0</v>
      </c>
      <c r="G26" s="189"/>
      <c r="H26" s="189"/>
      <c r="I26" s="189"/>
      <c r="J26" s="189"/>
      <c r="K26" s="189"/>
      <c r="L26" s="189"/>
      <c r="M26" s="189"/>
      <c r="N26" s="189"/>
      <c r="O26" s="189"/>
      <c r="P26" s="189"/>
      <c r="Q26" s="189"/>
      <c r="R26" s="189"/>
      <c r="S26" s="189"/>
      <c r="T26" s="189"/>
      <c r="U26" s="189"/>
      <c r="V26" s="189"/>
      <c r="W26" s="189"/>
      <c r="X26" s="189"/>
      <c r="Y26" s="189"/>
      <c r="Z26" s="189"/>
    </row>
    <row r="27" ht="13.5" customHeight="1">
      <c r="A27" s="219">
        <f t="shared" si="1"/>
        <v>12</v>
      </c>
      <c r="B27" s="222" t="str">
        <f>Mar!$B$7</f>
        <v>March</v>
      </c>
      <c r="C27" s="223" t="str">
        <f>IF(Mar!$G$7="Input","From MRF",Mar!$G$7)</f>
        <v>2019-2020</v>
      </c>
      <c r="D27" s="187" t="str">
        <f>IF(Mar!B52="","From MRF",Mar!B52)</f>
        <v>From MRF</v>
      </c>
      <c r="E27" s="224">
        <f>Mar!I52</f>
        <v>0</v>
      </c>
      <c r="F27" s="224">
        <f>Mar!H52</f>
        <v>0</v>
      </c>
      <c r="G27" s="189"/>
      <c r="H27" s="189"/>
      <c r="I27" s="189"/>
      <c r="J27" s="189"/>
      <c r="K27" s="189"/>
      <c r="L27" s="189"/>
      <c r="M27" s="189"/>
      <c r="N27" s="189"/>
      <c r="O27" s="189"/>
      <c r="P27" s="189"/>
      <c r="Q27" s="189"/>
      <c r="R27" s="189"/>
      <c r="S27" s="189"/>
      <c r="T27" s="189"/>
      <c r="U27" s="189"/>
      <c r="V27" s="189"/>
      <c r="W27" s="189"/>
      <c r="X27" s="189"/>
      <c r="Y27" s="189"/>
      <c r="Z27" s="189"/>
    </row>
    <row r="28" ht="13.5" customHeight="1">
      <c r="A28" s="219">
        <f t="shared" si="1"/>
        <v>13</v>
      </c>
      <c r="B28" s="222" t="str">
        <f>Mar!$B$7</f>
        <v>March</v>
      </c>
      <c r="C28" s="223" t="str">
        <f>IF(Mar!$G$7="Input","From MRF",Mar!$G$7)</f>
        <v>2019-2020</v>
      </c>
      <c r="D28" s="187" t="str">
        <f>IF(Mar!B53="","From MRF",Mar!B53)</f>
        <v>From MRF</v>
      </c>
      <c r="E28" s="224">
        <f>Mar!I53</f>
        <v>0</v>
      </c>
      <c r="F28" s="224">
        <f>Mar!H53</f>
        <v>0</v>
      </c>
      <c r="G28" s="189"/>
      <c r="H28" s="189"/>
      <c r="I28" s="189"/>
      <c r="J28" s="189"/>
      <c r="K28" s="189"/>
      <c r="L28" s="189"/>
      <c r="M28" s="189"/>
      <c r="N28" s="189"/>
      <c r="O28" s="189"/>
      <c r="P28" s="189"/>
      <c r="Q28" s="189"/>
      <c r="R28" s="189"/>
      <c r="S28" s="189"/>
      <c r="T28" s="189"/>
      <c r="U28" s="189"/>
      <c r="V28" s="189"/>
      <c r="W28" s="189"/>
      <c r="X28" s="189"/>
      <c r="Y28" s="189"/>
      <c r="Z28" s="189"/>
    </row>
    <row r="29" ht="13.5" customHeight="1">
      <c r="A29" s="219">
        <f t="shared" si="1"/>
        <v>14</v>
      </c>
      <c r="B29" s="222" t="str">
        <f>Mar!$B$7</f>
        <v>March</v>
      </c>
      <c r="C29" s="223" t="str">
        <f>IF(Mar!$G$7="Input","From MRF",Mar!$G$7)</f>
        <v>2019-2020</v>
      </c>
      <c r="D29" s="187" t="str">
        <f>IF(Mar!B54="","From MRF",Mar!B54)</f>
        <v>From MRF</v>
      </c>
      <c r="E29" s="224">
        <f>Mar!I54</f>
        <v>0</v>
      </c>
      <c r="F29" s="224">
        <f>Mar!H54</f>
        <v>0</v>
      </c>
      <c r="G29" s="189"/>
      <c r="H29" s="189"/>
      <c r="I29" s="189"/>
      <c r="J29" s="189"/>
      <c r="K29" s="189"/>
      <c r="L29" s="189"/>
      <c r="M29" s="189"/>
      <c r="N29" s="189"/>
      <c r="O29" s="189"/>
      <c r="P29" s="189"/>
      <c r="Q29" s="189"/>
      <c r="R29" s="189"/>
      <c r="S29" s="189"/>
      <c r="T29" s="189"/>
      <c r="U29" s="189"/>
      <c r="V29" s="189"/>
      <c r="W29" s="189"/>
      <c r="X29" s="189"/>
      <c r="Y29" s="189"/>
      <c r="Z29" s="189"/>
    </row>
    <row r="30" ht="13.5" customHeight="1">
      <c r="A30" s="219">
        <f t="shared" si="1"/>
        <v>15</v>
      </c>
      <c r="B30" s="222" t="str">
        <f>Mar!$B$7</f>
        <v>March</v>
      </c>
      <c r="C30" s="223" t="str">
        <f>IF(Mar!$G$7="Input","From MRF",Mar!$G$7)</f>
        <v>2019-2020</v>
      </c>
      <c r="D30" s="187" t="str">
        <f>IF(Mar!B55="","From MRF",Mar!B55)</f>
        <v>From MRF</v>
      </c>
      <c r="E30" s="224">
        <f>Mar!I55</f>
        <v>0</v>
      </c>
      <c r="F30" s="224">
        <f>Mar!H55</f>
        <v>0</v>
      </c>
      <c r="G30" s="189"/>
      <c r="H30" s="189"/>
      <c r="I30" s="189"/>
      <c r="J30" s="189"/>
      <c r="K30" s="189"/>
      <c r="L30" s="189"/>
      <c r="M30" s="189"/>
      <c r="N30" s="189"/>
      <c r="O30" s="189"/>
      <c r="P30" s="189"/>
      <c r="Q30" s="189"/>
      <c r="R30" s="189"/>
      <c r="S30" s="189"/>
      <c r="T30" s="189"/>
      <c r="U30" s="189"/>
      <c r="V30" s="189"/>
      <c r="W30" s="189"/>
      <c r="X30" s="189"/>
      <c r="Y30" s="189"/>
      <c r="Z30" s="189"/>
    </row>
    <row r="31" ht="13.5" customHeight="1">
      <c r="A31" s="219">
        <f t="shared" si="1"/>
        <v>16</v>
      </c>
      <c r="B31" s="222" t="str">
        <f>Mar!$B$7</f>
        <v>March</v>
      </c>
      <c r="C31" s="223" t="str">
        <f>IF(Mar!$G$7="Input","From MRF",Mar!$G$7)</f>
        <v>2019-2020</v>
      </c>
      <c r="D31" s="187" t="str">
        <f>IF(Mar!B56="","From MRF",Mar!B56)</f>
        <v>From MRF</v>
      </c>
      <c r="E31" s="224">
        <f>Mar!I56</f>
        <v>0</v>
      </c>
      <c r="F31" s="224">
        <f>Mar!H56</f>
        <v>0</v>
      </c>
      <c r="G31" s="189"/>
      <c r="H31" s="189"/>
      <c r="I31" s="189"/>
      <c r="J31" s="189"/>
      <c r="K31" s="189"/>
      <c r="L31" s="189"/>
      <c r="M31" s="189"/>
      <c r="N31" s="189"/>
      <c r="O31" s="189"/>
      <c r="P31" s="189"/>
      <c r="Q31" s="189"/>
      <c r="R31" s="189"/>
      <c r="S31" s="189"/>
      <c r="T31" s="189"/>
      <c r="U31" s="189"/>
      <c r="V31" s="189"/>
      <c r="W31" s="189"/>
      <c r="X31" s="189"/>
      <c r="Y31" s="189"/>
      <c r="Z31" s="189"/>
    </row>
    <row r="32" ht="13.5" customHeight="1">
      <c r="A32" s="219">
        <f t="shared" si="1"/>
        <v>17</v>
      </c>
      <c r="B32" s="222" t="str">
        <f>Mar!$B$7</f>
        <v>March</v>
      </c>
      <c r="C32" s="223" t="str">
        <f>IF(Mar!$G$7="Input","From MRF",Mar!$G$7)</f>
        <v>2019-2020</v>
      </c>
      <c r="D32" s="187" t="str">
        <f>IF(Mar!B57="","From MRF",Mar!B57)</f>
        <v>From MRF</v>
      </c>
      <c r="E32" s="224">
        <f>Mar!I57</f>
        <v>0</v>
      </c>
      <c r="F32" s="224">
        <f>Mar!H57</f>
        <v>0</v>
      </c>
      <c r="G32" s="189"/>
      <c r="H32" s="189"/>
      <c r="I32" s="189"/>
      <c r="J32" s="189"/>
      <c r="K32" s="189"/>
      <c r="L32" s="189"/>
      <c r="M32" s="189"/>
      <c r="N32" s="189"/>
      <c r="O32" s="189"/>
      <c r="P32" s="189"/>
      <c r="Q32" s="189"/>
      <c r="R32" s="189"/>
      <c r="S32" s="189"/>
      <c r="T32" s="189"/>
      <c r="U32" s="189"/>
      <c r="V32" s="189"/>
      <c r="W32" s="189"/>
      <c r="X32" s="189"/>
      <c r="Y32" s="189"/>
      <c r="Z32" s="189"/>
    </row>
    <row r="33" ht="13.5" customHeight="1">
      <c r="A33" s="219">
        <f t="shared" si="1"/>
        <v>18</v>
      </c>
      <c r="B33" s="222" t="str">
        <f>Mar!$B$7</f>
        <v>March</v>
      </c>
      <c r="C33" s="223" t="str">
        <f>IF(Mar!$G$7="Input","From MRF",Mar!$G$7)</f>
        <v>2019-2020</v>
      </c>
      <c r="D33" s="187" t="str">
        <f>IF(Mar!B58="","From MRF",Mar!B58)</f>
        <v>From MRF</v>
      </c>
      <c r="E33" s="224">
        <f>Mar!I58</f>
        <v>0</v>
      </c>
      <c r="F33" s="224">
        <f>Mar!H58</f>
        <v>0</v>
      </c>
      <c r="G33" s="189"/>
      <c r="H33" s="189"/>
      <c r="I33" s="189"/>
      <c r="J33" s="189"/>
      <c r="K33" s="189"/>
      <c r="L33" s="189"/>
      <c r="M33" s="189"/>
      <c r="N33" s="189"/>
      <c r="O33" s="189"/>
      <c r="P33" s="189"/>
      <c r="Q33" s="189"/>
      <c r="R33" s="189"/>
      <c r="S33" s="189"/>
      <c r="T33" s="189"/>
      <c r="U33" s="189"/>
      <c r="V33" s="189"/>
      <c r="W33" s="189"/>
      <c r="X33" s="189"/>
      <c r="Y33" s="189"/>
      <c r="Z33" s="189"/>
    </row>
    <row r="34" ht="13.5" customHeight="1">
      <c r="A34" s="219">
        <f t="shared" si="1"/>
        <v>19</v>
      </c>
      <c r="B34" s="222" t="str">
        <f>Mar!$B$7</f>
        <v>March</v>
      </c>
      <c r="C34" s="223" t="str">
        <f>IF(Mar!$G$7="Input","From MRF",Mar!$G$7)</f>
        <v>2019-2020</v>
      </c>
      <c r="D34" s="187" t="str">
        <f>IF(Mar!B59="","From MRF",Mar!B59)</f>
        <v>From MRF</v>
      </c>
      <c r="E34" s="224">
        <f>Mar!I59</f>
        <v>0</v>
      </c>
      <c r="F34" s="224">
        <f>Mar!H59</f>
        <v>0</v>
      </c>
      <c r="G34" s="189"/>
      <c r="H34" s="189"/>
      <c r="I34" s="189"/>
      <c r="J34" s="189"/>
      <c r="K34" s="189"/>
      <c r="L34" s="189"/>
      <c r="M34" s="189"/>
      <c r="N34" s="189"/>
      <c r="O34" s="189"/>
      <c r="P34" s="189"/>
      <c r="Q34" s="189"/>
      <c r="R34" s="189"/>
      <c r="S34" s="189"/>
      <c r="T34" s="189"/>
      <c r="U34" s="189"/>
      <c r="V34" s="189"/>
      <c r="W34" s="189"/>
      <c r="X34" s="189"/>
      <c r="Y34" s="189"/>
      <c r="Z34" s="189"/>
    </row>
    <row r="35" ht="13.5" customHeight="1">
      <c r="A35" s="219">
        <f t="shared" si="1"/>
        <v>20</v>
      </c>
      <c r="B35" s="222" t="str">
        <f>Mar!$B$7</f>
        <v>March</v>
      </c>
      <c r="C35" s="223" t="str">
        <f>IF(Mar!$G$7="Input","From MRF",Mar!$G$7)</f>
        <v>2019-2020</v>
      </c>
      <c r="D35" s="187" t="str">
        <f>IF(Mar!B60="","From MRF",Mar!B60)</f>
        <v>From MRF</v>
      </c>
      <c r="E35" s="224">
        <f>Mar!I60</f>
        <v>0</v>
      </c>
      <c r="F35" s="224">
        <f>Mar!H60</f>
        <v>0</v>
      </c>
      <c r="G35" s="189"/>
      <c r="H35" s="189"/>
      <c r="I35" s="189"/>
      <c r="J35" s="189"/>
      <c r="K35" s="189"/>
      <c r="L35" s="189"/>
      <c r="M35" s="189"/>
      <c r="N35" s="189"/>
      <c r="O35" s="189"/>
      <c r="P35" s="189"/>
      <c r="Q35" s="189"/>
      <c r="R35" s="189"/>
      <c r="S35" s="189"/>
      <c r="T35" s="189"/>
      <c r="U35" s="189"/>
      <c r="V35" s="189"/>
      <c r="W35" s="189"/>
      <c r="X35" s="189"/>
      <c r="Y35" s="189"/>
      <c r="Z35" s="189"/>
    </row>
    <row r="36" ht="13.5" customHeight="1">
      <c r="A36" s="219">
        <f t="shared" si="1"/>
        <v>21</v>
      </c>
      <c r="B36" s="222" t="str">
        <f>Mar!$B$7</f>
        <v>March</v>
      </c>
      <c r="C36" s="223" t="str">
        <f>IF(Mar!$G$7="Input","From MRF",Mar!$G$7)</f>
        <v>2019-2020</v>
      </c>
      <c r="D36" s="187" t="str">
        <f>IF(Mar!B61="","From MRF",Mar!B61)</f>
        <v>From MRF</v>
      </c>
      <c r="E36" s="224">
        <f>Mar!I61</f>
        <v>0</v>
      </c>
      <c r="F36" s="224">
        <f>Mar!H61</f>
        <v>0</v>
      </c>
      <c r="G36" s="189"/>
      <c r="H36" s="189"/>
      <c r="I36" s="189"/>
      <c r="J36" s="189"/>
      <c r="K36" s="189"/>
      <c r="L36" s="189"/>
      <c r="M36" s="189"/>
      <c r="N36" s="189"/>
      <c r="O36" s="189"/>
      <c r="P36" s="189"/>
      <c r="Q36" s="189"/>
      <c r="R36" s="189"/>
      <c r="S36" s="189"/>
      <c r="T36" s="189"/>
      <c r="U36" s="189"/>
      <c r="V36" s="189"/>
      <c r="W36" s="189"/>
      <c r="X36" s="189"/>
      <c r="Y36" s="189"/>
      <c r="Z36" s="189"/>
    </row>
    <row r="37" ht="13.5" customHeight="1">
      <c r="A37" s="219">
        <f t="shared" si="1"/>
        <v>22</v>
      </c>
      <c r="B37" s="222" t="str">
        <f>Mar!$B$7</f>
        <v>March</v>
      </c>
      <c r="C37" s="223" t="str">
        <f>IF(Mar!$G$7="Input","From MRF",Mar!$G$7)</f>
        <v>2019-2020</v>
      </c>
      <c r="D37" s="187" t="str">
        <f>IF(Mar!B62="","From MRF",Mar!B62)</f>
        <v>From MRF</v>
      </c>
      <c r="E37" s="224">
        <f>Mar!I62</f>
        <v>0</v>
      </c>
      <c r="F37" s="224">
        <f>Mar!H62</f>
        <v>0</v>
      </c>
      <c r="G37" s="189"/>
      <c r="H37" s="189"/>
      <c r="I37" s="189"/>
      <c r="J37" s="189"/>
      <c r="K37" s="189"/>
      <c r="L37" s="189"/>
      <c r="M37" s="189"/>
      <c r="N37" s="189"/>
      <c r="O37" s="189"/>
      <c r="P37" s="189"/>
      <c r="Q37" s="189"/>
      <c r="R37" s="189"/>
      <c r="S37" s="189"/>
      <c r="T37" s="189"/>
      <c r="U37" s="189"/>
      <c r="V37" s="189"/>
      <c r="W37" s="189"/>
      <c r="X37" s="189"/>
      <c r="Y37" s="189"/>
      <c r="Z37" s="189"/>
    </row>
    <row r="38" ht="13.5" customHeight="1">
      <c r="A38" s="219">
        <f t="shared" si="1"/>
        <v>23</v>
      </c>
      <c r="B38" s="222" t="str">
        <f>Mar!$B$7</f>
        <v>March</v>
      </c>
      <c r="C38" s="223" t="str">
        <f>IF(Mar!$G$7="Input","From MRF",Mar!$G$7)</f>
        <v>2019-2020</v>
      </c>
      <c r="D38" s="187" t="str">
        <f>IF(Mar!B63="","From MRF",Mar!B63)</f>
        <v>From MRF</v>
      </c>
      <c r="E38" s="224">
        <f>Mar!I63</f>
        <v>0</v>
      </c>
      <c r="F38" s="224">
        <f>Mar!H63</f>
        <v>0</v>
      </c>
      <c r="G38" s="189"/>
      <c r="H38" s="189"/>
      <c r="I38" s="189"/>
      <c r="J38" s="189"/>
      <c r="K38" s="189"/>
      <c r="L38" s="189"/>
      <c r="M38" s="189"/>
      <c r="N38" s="189"/>
      <c r="O38" s="189"/>
      <c r="P38" s="189"/>
      <c r="Q38" s="189"/>
      <c r="R38" s="189"/>
      <c r="S38" s="189"/>
      <c r="T38" s="189"/>
      <c r="U38" s="189"/>
      <c r="V38" s="189"/>
      <c r="W38" s="189"/>
      <c r="X38" s="189"/>
      <c r="Y38" s="189"/>
      <c r="Z38" s="189"/>
    </row>
    <row r="39" ht="13.5" customHeight="1">
      <c r="A39" s="219">
        <f t="shared" si="1"/>
        <v>24</v>
      </c>
      <c r="B39" s="222" t="str">
        <f>Mar!$B$7</f>
        <v>March</v>
      </c>
      <c r="C39" s="223" t="str">
        <f>IF(Mar!$G$7="Input","From MRF",Mar!$G$7)</f>
        <v>2019-2020</v>
      </c>
      <c r="D39" s="187" t="str">
        <f>IF(Mar!B64="","From MRF",Mar!B64)</f>
        <v>From MRF</v>
      </c>
      <c r="E39" s="224">
        <f>Mar!I64</f>
        <v>0</v>
      </c>
      <c r="F39" s="224">
        <f>Mar!H64</f>
        <v>0</v>
      </c>
      <c r="G39" s="189"/>
      <c r="H39" s="189"/>
      <c r="I39" s="189"/>
      <c r="J39" s="189"/>
      <c r="K39" s="189"/>
      <c r="L39" s="189"/>
      <c r="M39" s="189"/>
      <c r="N39" s="189"/>
      <c r="O39" s="189"/>
      <c r="P39" s="189"/>
      <c r="Q39" s="189"/>
      <c r="R39" s="189"/>
      <c r="S39" s="189"/>
      <c r="T39" s="189"/>
      <c r="U39" s="189"/>
      <c r="V39" s="189"/>
      <c r="W39" s="189"/>
      <c r="X39" s="189"/>
      <c r="Y39" s="189"/>
      <c r="Z39" s="189"/>
    </row>
    <row r="40" ht="13.5" customHeight="1">
      <c r="A40" s="219">
        <f t="shared" si="1"/>
        <v>25</v>
      </c>
      <c r="B40" s="222" t="str">
        <f>Mar!$B$7</f>
        <v>March</v>
      </c>
      <c r="C40" s="223" t="str">
        <f>IF(Mar!$G$7="Input","From MRF",Mar!$G$7)</f>
        <v>2019-2020</v>
      </c>
      <c r="D40" s="187" t="str">
        <f>IF(Mar!B65="","From MRF",Mar!B65)</f>
        <v>From MRF</v>
      </c>
      <c r="E40" s="224">
        <f>Mar!I65</f>
        <v>0</v>
      </c>
      <c r="F40" s="224">
        <f>Mar!H65</f>
        <v>0</v>
      </c>
      <c r="G40" s="189"/>
      <c r="H40" s="189"/>
      <c r="I40" s="189"/>
      <c r="J40" s="189"/>
      <c r="K40" s="189"/>
      <c r="L40" s="189"/>
      <c r="M40" s="189"/>
      <c r="N40" s="189"/>
      <c r="O40" s="189"/>
      <c r="P40" s="189"/>
      <c r="Q40" s="189"/>
      <c r="R40" s="189"/>
      <c r="S40" s="189"/>
      <c r="T40" s="189"/>
      <c r="U40" s="189"/>
      <c r="V40" s="189"/>
      <c r="W40" s="189"/>
      <c r="X40" s="189"/>
      <c r="Y40" s="189"/>
      <c r="Z40" s="189"/>
    </row>
    <row r="41" ht="13.5" customHeight="1">
      <c r="A41" s="219">
        <v>1.0</v>
      </c>
      <c r="B41" s="222" t="str">
        <f>April!$B$7</f>
        <v>April</v>
      </c>
      <c r="C41" s="223" t="str">
        <f>IF(April!$G$7="Input","From MRF",April!$G$7)</f>
        <v>2019-2020</v>
      </c>
      <c r="D41" s="187" t="str">
        <f>IF(April!B41="","From MRF",April!B41)</f>
        <v>Little League Carnival</v>
      </c>
      <c r="E41" s="224">
        <f>April!I41</f>
        <v>1</v>
      </c>
      <c r="F41" s="224">
        <f>April!H41</f>
        <v>2</v>
      </c>
      <c r="G41" s="189"/>
      <c r="H41" s="189"/>
      <c r="I41" s="189"/>
      <c r="J41" s="189"/>
      <c r="K41" s="189"/>
      <c r="L41" s="189"/>
      <c r="M41" s="189"/>
      <c r="N41" s="189"/>
      <c r="O41" s="189"/>
      <c r="P41" s="189"/>
      <c r="Q41" s="189"/>
      <c r="R41" s="189"/>
      <c r="S41" s="189"/>
      <c r="T41" s="189"/>
      <c r="U41" s="189"/>
      <c r="V41" s="189"/>
      <c r="W41" s="189"/>
      <c r="X41" s="189"/>
      <c r="Y41" s="189"/>
      <c r="Z41" s="189"/>
    </row>
    <row r="42" ht="13.5" customHeight="1">
      <c r="A42" s="219">
        <f t="shared" ref="A42:A340" si="2">SUM(A41)+1</f>
        <v>2</v>
      </c>
      <c r="B42" s="222" t="str">
        <f>April!$B$7</f>
        <v>April</v>
      </c>
      <c r="C42" s="223" t="str">
        <f>IF(April!$G$7="Input","From MRF",April!$G$7)</f>
        <v>2019-2020</v>
      </c>
      <c r="D42" s="187" t="str">
        <f>IF(April!B42="","From MRF",April!B42)</f>
        <v>From MRF</v>
      </c>
      <c r="E42" s="224">
        <f>April!I42</f>
        <v>0</v>
      </c>
      <c r="F42" s="224">
        <f>April!H42</f>
        <v>0</v>
      </c>
      <c r="G42" s="189"/>
      <c r="H42" s="189"/>
      <c r="I42" s="189"/>
      <c r="J42" s="189"/>
      <c r="K42" s="189"/>
      <c r="L42" s="189"/>
      <c r="M42" s="189"/>
      <c r="N42" s="189"/>
      <c r="O42" s="189"/>
      <c r="P42" s="189"/>
      <c r="Q42" s="189"/>
      <c r="R42" s="189"/>
      <c r="S42" s="189"/>
      <c r="T42" s="189"/>
      <c r="U42" s="189"/>
      <c r="V42" s="189"/>
      <c r="W42" s="189"/>
      <c r="X42" s="189"/>
      <c r="Y42" s="189"/>
      <c r="Z42" s="189"/>
    </row>
    <row r="43" ht="13.5" customHeight="1">
      <c r="A43" s="219">
        <f t="shared" si="2"/>
        <v>3</v>
      </c>
      <c r="B43" s="222" t="str">
        <f>April!$B$7</f>
        <v>April</v>
      </c>
      <c r="C43" s="223" t="str">
        <f>IF(April!$G$7="Input","From MRF",April!$G$7)</f>
        <v>2019-2020</v>
      </c>
      <c r="D43" s="187" t="str">
        <f>IF(April!B43="","From MRF",April!B43)</f>
        <v>From MRF</v>
      </c>
      <c r="E43" s="224">
        <f>April!I43</f>
        <v>0</v>
      </c>
      <c r="F43" s="224">
        <f>April!H43</f>
        <v>0</v>
      </c>
      <c r="G43" s="189"/>
      <c r="H43" s="189"/>
      <c r="I43" s="189"/>
      <c r="J43" s="189"/>
      <c r="K43" s="189"/>
      <c r="L43" s="189"/>
      <c r="M43" s="189"/>
      <c r="N43" s="189"/>
      <c r="O43" s="189"/>
      <c r="P43" s="189"/>
      <c r="Q43" s="189"/>
      <c r="R43" s="189"/>
      <c r="S43" s="189"/>
      <c r="T43" s="189"/>
      <c r="U43" s="189"/>
      <c r="V43" s="189"/>
      <c r="W43" s="189"/>
      <c r="X43" s="189"/>
      <c r="Y43" s="189"/>
      <c r="Z43" s="189"/>
    </row>
    <row r="44" ht="13.5" customHeight="1">
      <c r="A44" s="219">
        <f t="shared" si="2"/>
        <v>4</v>
      </c>
      <c r="B44" s="222" t="str">
        <f>April!$B$7</f>
        <v>April</v>
      </c>
      <c r="C44" s="223" t="str">
        <f>IF(April!$G$7="Input","From MRF",April!$G$7)</f>
        <v>2019-2020</v>
      </c>
      <c r="D44" s="187" t="str">
        <f>IF(April!B44="","From MRF",April!B44)</f>
        <v>From MRF</v>
      </c>
      <c r="E44" s="224">
        <f>April!I44</f>
        <v>0</v>
      </c>
      <c r="F44" s="224">
        <f>April!H44</f>
        <v>0</v>
      </c>
      <c r="G44" s="189"/>
      <c r="H44" s="189"/>
      <c r="I44" s="189"/>
      <c r="J44" s="189"/>
      <c r="K44" s="189"/>
      <c r="L44" s="189"/>
      <c r="M44" s="189"/>
      <c r="N44" s="189"/>
      <c r="O44" s="189"/>
      <c r="P44" s="189"/>
      <c r="Q44" s="189"/>
      <c r="R44" s="189"/>
      <c r="S44" s="189"/>
      <c r="T44" s="189"/>
      <c r="U44" s="189"/>
      <c r="V44" s="189"/>
      <c r="W44" s="189"/>
      <c r="X44" s="189"/>
      <c r="Y44" s="189"/>
      <c r="Z44" s="189"/>
    </row>
    <row r="45" ht="13.5" customHeight="1">
      <c r="A45" s="219">
        <f t="shared" si="2"/>
        <v>5</v>
      </c>
      <c r="B45" s="222" t="str">
        <f>April!$B$7</f>
        <v>April</v>
      </c>
      <c r="C45" s="223" t="str">
        <f>IF(April!$G$7="Input","From MRF",April!$G$7)</f>
        <v>2019-2020</v>
      </c>
      <c r="D45" s="187" t="str">
        <f>IF(April!B45="","From MRF",April!B45)</f>
        <v>From MRF</v>
      </c>
      <c r="E45" s="224">
        <f>April!I45</f>
        <v>0</v>
      </c>
      <c r="F45" s="224">
        <f>April!H45</f>
        <v>0</v>
      </c>
      <c r="G45" s="189"/>
      <c r="H45" s="189"/>
      <c r="I45" s="189"/>
      <c r="J45" s="189"/>
      <c r="K45" s="189"/>
      <c r="L45" s="189"/>
      <c r="M45" s="189"/>
      <c r="N45" s="189"/>
      <c r="O45" s="189"/>
      <c r="P45" s="189"/>
      <c r="Q45" s="189"/>
      <c r="R45" s="189"/>
      <c r="S45" s="189"/>
      <c r="T45" s="189"/>
      <c r="U45" s="189"/>
      <c r="V45" s="189"/>
      <c r="W45" s="189"/>
      <c r="X45" s="189"/>
      <c r="Y45" s="189"/>
      <c r="Z45" s="189"/>
    </row>
    <row r="46" ht="13.5" customHeight="1">
      <c r="A46" s="219">
        <f t="shared" si="2"/>
        <v>6</v>
      </c>
      <c r="B46" s="222" t="str">
        <f>April!$B$7</f>
        <v>April</v>
      </c>
      <c r="C46" s="223" t="str">
        <f>IF(April!$G$7="Input","From MRF",April!$G$7)</f>
        <v>2019-2020</v>
      </c>
      <c r="D46" s="187" t="str">
        <f>IF(April!B46="","From MRF",April!B46)</f>
        <v>From MRF</v>
      </c>
      <c r="E46" s="224">
        <f>April!I46</f>
        <v>0</v>
      </c>
      <c r="F46" s="224">
        <f>April!H46</f>
        <v>0</v>
      </c>
      <c r="G46" s="189"/>
      <c r="H46" s="189"/>
      <c r="I46" s="189"/>
      <c r="J46" s="189"/>
      <c r="K46" s="189"/>
      <c r="L46" s="189"/>
      <c r="M46" s="189"/>
      <c r="N46" s="189"/>
      <c r="O46" s="189"/>
      <c r="P46" s="189"/>
      <c r="Q46" s="189"/>
      <c r="R46" s="189"/>
      <c r="S46" s="189"/>
      <c r="T46" s="189"/>
      <c r="U46" s="189"/>
      <c r="V46" s="189"/>
      <c r="W46" s="189"/>
      <c r="X46" s="189"/>
      <c r="Y46" s="189"/>
      <c r="Z46" s="189"/>
    </row>
    <row r="47" ht="13.5" customHeight="1">
      <c r="A47" s="219">
        <f t="shared" si="2"/>
        <v>7</v>
      </c>
      <c r="B47" s="222" t="str">
        <f>April!$B$7</f>
        <v>April</v>
      </c>
      <c r="C47" s="223" t="str">
        <f>IF(April!$G$7="Input","From MRF",April!$G$7)</f>
        <v>2019-2020</v>
      </c>
      <c r="D47" s="187" t="str">
        <f>IF(April!B47="","From MRF",April!B47)</f>
        <v>From MRF</v>
      </c>
      <c r="E47" s="224">
        <f>April!I47</f>
        <v>0</v>
      </c>
      <c r="F47" s="224">
        <f>April!H47</f>
        <v>0</v>
      </c>
      <c r="G47" s="189"/>
      <c r="H47" s="189"/>
      <c r="I47" s="189"/>
      <c r="J47" s="189"/>
      <c r="K47" s="189"/>
      <c r="L47" s="189"/>
      <c r="M47" s="189"/>
      <c r="N47" s="189"/>
      <c r="O47" s="189"/>
      <c r="P47" s="189"/>
      <c r="Q47" s="189"/>
      <c r="R47" s="189"/>
      <c r="S47" s="189"/>
      <c r="T47" s="189"/>
      <c r="U47" s="189"/>
      <c r="V47" s="189"/>
      <c r="W47" s="189"/>
      <c r="X47" s="189"/>
      <c r="Y47" s="189"/>
      <c r="Z47" s="189"/>
    </row>
    <row r="48" ht="13.5" customHeight="1">
      <c r="A48" s="219">
        <f t="shared" si="2"/>
        <v>8</v>
      </c>
      <c r="B48" s="222" t="str">
        <f>April!$B$7</f>
        <v>April</v>
      </c>
      <c r="C48" s="223" t="str">
        <f>IF(April!$G$7="Input","From MRF",April!$G$7)</f>
        <v>2019-2020</v>
      </c>
      <c r="D48" s="187" t="str">
        <f>IF(April!B48="","From MRF",April!B48)</f>
        <v>From MRF</v>
      </c>
      <c r="E48" s="224">
        <f>April!I48</f>
        <v>0</v>
      </c>
      <c r="F48" s="224">
        <f>April!H48</f>
        <v>0</v>
      </c>
      <c r="G48" s="189"/>
      <c r="H48" s="189"/>
      <c r="I48" s="189"/>
      <c r="J48" s="189"/>
      <c r="K48" s="189"/>
      <c r="L48" s="189"/>
      <c r="M48" s="189"/>
      <c r="N48" s="189"/>
      <c r="O48" s="189"/>
      <c r="P48" s="189"/>
      <c r="Q48" s="189"/>
      <c r="R48" s="189"/>
      <c r="S48" s="189"/>
      <c r="T48" s="189"/>
      <c r="U48" s="189"/>
      <c r="V48" s="189"/>
      <c r="W48" s="189"/>
      <c r="X48" s="189"/>
      <c r="Y48" s="189"/>
      <c r="Z48" s="189"/>
    </row>
    <row r="49" ht="13.5" customHeight="1">
      <c r="A49" s="219">
        <f t="shared" si="2"/>
        <v>9</v>
      </c>
      <c r="B49" s="222" t="str">
        <f>April!$B$7</f>
        <v>April</v>
      </c>
      <c r="C49" s="223" t="str">
        <f>IF(April!$G$7="Input","From MRF",April!$G$7)</f>
        <v>2019-2020</v>
      </c>
      <c r="D49" s="187" t="str">
        <f>IF(April!B49="","From MRF",April!B49)</f>
        <v>From MRF</v>
      </c>
      <c r="E49" s="224">
        <f>April!I49</f>
        <v>0</v>
      </c>
      <c r="F49" s="224">
        <f>April!H49</f>
        <v>0</v>
      </c>
      <c r="G49" s="189"/>
      <c r="H49" s="189"/>
      <c r="I49" s="189"/>
      <c r="J49" s="189"/>
      <c r="K49" s="189"/>
      <c r="L49" s="189"/>
      <c r="M49" s="189"/>
      <c r="N49" s="189"/>
      <c r="O49" s="189"/>
      <c r="P49" s="189"/>
      <c r="Q49" s="189"/>
      <c r="R49" s="189"/>
      <c r="S49" s="189"/>
      <c r="T49" s="189"/>
      <c r="U49" s="189"/>
      <c r="V49" s="189"/>
      <c r="W49" s="189"/>
      <c r="X49" s="189"/>
      <c r="Y49" s="189"/>
      <c r="Z49" s="189"/>
    </row>
    <row r="50" ht="13.5" customHeight="1">
      <c r="A50" s="219">
        <f t="shared" si="2"/>
        <v>10</v>
      </c>
      <c r="B50" s="222" t="str">
        <f>April!$B$7</f>
        <v>April</v>
      </c>
      <c r="C50" s="223" t="str">
        <f>IF(April!$G$7="Input","From MRF",April!$G$7)</f>
        <v>2019-2020</v>
      </c>
      <c r="D50" s="187" t="str">
        <f>IF(April!B50="","From MRF",April!B50)</f>
        <v>From MRF</v>
      </c>
      <c r="E50" s="224">
        <f>April!I50</f>
        <v>0</v>
      </c>
      <c r="F50" s="224">
        <f>April!H50</f>
        <v>0</v>
      </c>
      <c r="G50" s="189"/>
      <c r="H50" s="189"/>
      <c r="I50" s="189"/>
      <c r="J50" s="189"/>
      <c r="K50" s="189"/>
      <c r="L50" s="189"/>
      <c r="M50" s="189"/>
      <c r="N50" s="189"/>
      <c r="O50" s="189"/>
      <c r="P50" s="189"/>
      <c r="Q50" s="189"/>
      <c r="R50" s="189"/>
      <c r="S50" s="189"/>
      <c r="T50" s="189"/>
      <c r="U50" s="189"/>
      <c r="V50" s="189"/>
      <c r="W50" s="189"/>
      <c r="X50" s="189"/>
      <c r="Y50" s="189"/>
      <c r="Z50" s="189"/>
    </row>
    <row r="51" ht="13.5" customHeight="1">
      <c r="A51" s="219">
        <f t="shared" si="2"/>
        <v>11</v>
      </c>
      <c r="B51" s="222" t="str">
        <f>April!$B$7</f>
        <v>April</v>
      </c>
      <c r="C51" s="223" t="str">
        <f>IF(April!$G$7="Input","From MRF",April!$G$7)</f>
        <v>2019-2020</v>
      </c>
      <c r="D51" s="187" t="str">
        <f>IF(April!B51="","From MRF",April!B51)</f>
        <v>From MRF</v>
      </c>
      <c r="E51" s="224">
        <f>April!I51</f>
        <v>0</v>
      </c>
      <c r="F51" s="224">
        <f>April!H51</f>
        <v>0</v>
      </c>
      <c r="G51" s="189"/>
      <c r="H51" s="189"/>
      <c r="I51" s="189"/>
      <c r="J51" s="189"/>
      <c r="K51" s="189"/>
      <c r="L51" s="189"/>
      <c r="M51" s="189"/>
      <c r="N51" s="189"/>
      <c r="O51" s="189"/>
      <c r="P51" s="189"/>
      <c r="Q51" s="189"/>
      <c r="R51" s="189"/>
      <c r="S51" s="189"/>
      <c r="T51" s="189"/>
      <c r="U51" s="189"/>
      <c r="V51" s="189"/>
      <c r="W51" s="189"/>
      <c r="X51" s="189"/>
      <c r="Y51" s="189"/>
      <c r="Z51" s="189"/>
    </row>
    <row r="52" ht="13.5" customHeight="1">
      <c r="A52" s="219">
        <f t="shared" si="2"/>
        <v>12</v>
      </c>
      <c r="B52" s="222" t="str">
        <f>April!$B$7</f>
        <v>April</v>
      </c>
      <c r="C52" s="223" t="str">
        <f>IF(April!$G$7="Input","From MRF",April!$G$7)</f>
        <v>2019-2020</v>
      </c>
      <c r="D52" s="187" t="str">
        <f>IF(April!B52="","From MRF",April!B52)</f>
        <v>From MRF</v>
      </c>
      <c r="E52" s="224">
        <f>April!I52</f>
        <v>0</v>
      </c>
      <c r="F52" s="224">
        <f>April!H52</f>
        <v>0</v>
      </c>
      <c r="G52" s="189"/>
      <c r="H52" s="189"/>
      <c r="I52" s="189"/>
      <c r="J52" s="189"/>
      <c r="K52" s="189"/>
      <c r="L52" s="189"/>
      <c r="M52" s="189"/>
      <c r="N52" s="189"/>
      <c r="O52" s="189"/>
      <c r="P52" s="189"/>
      <c r="Q52" s="189"/>
      <c r="R52" s="189"/>
      <c r="S52" s="189"/>
      <c r="T52" s="189"/>
      <c r="U52" s="189"/>
      <c r="V52" s="189"/>
      <c r="W52" s="189"/>
      <c r="X52" s="189"/>
      <c r="Y52" s="189"/>
      <c r="Z52" s="189"/>
    </row>
    <row r="53" ht="13.5" customHeight="1">
      <c r="A53" s="219">
        <f t="shared" si="2"/>
        <v>13</v>
      </c>
      <c r="B53" s="222" t="str">
        <f>April!$B$7</f>
        <v>April</v>
      </c>
      <c r="C53" s="223" t="str">
        <f>IF(April!$G$7="Input","From MRF",April!$G$7)</f>
        <v>2019-2020</v>
      </c>
      <c r="D53" s="187" t="str">
        <f>IF(April!B53="","From MRF",April!B53)</f>
        <v>From MRF</v>
      </c>
      <c r="E53" s="224">
        <f>April!I53</f>
        <v>0</v>
      </c>
      <c r="F53" s="224">
        <f>April!H53</f>
        <v>0</v>
      </c>
      <c r="G53" s="189"/>
      <c r="H53" s="189"/>
      <c r="I53" s="189"/>
      <c r="J53" s="189"/>
      <c r="K53" s="189"/>
      <c r="L53" s="189"/>
      <c r="M53" s="189"/>
      <c r="N53" s="189"/>
      <c r="O53" s="189"/>
      <c r="P53" s="189"/>
      <c r="Q53" s="189"/>
      <c r="R53" s="189"/>
      <c r="S53" s="189"/>
      <c r="T53" s="189"/>
      <c r="U53" s="189"/>
      <c r="V53" s="189"/>
      <c r="W53" s="189"/>
      <c r="X53" s="189"/>
      <c r="Y53" s="189"/>
      <c r="Z53" s="189"/>
    </row>
    <row r="54" ht="13.5" customHeight="1">
      <c r="A54" s="219">
        <f t="shared" si="2"/>
        <v>14</v>
      </c>
      <c r="B54" s="222" t="str">
        <f>April!$B$7</f>
        <v>April</v>
      </c>
      <c r="C54" s="223" t="str">
        <f>IF(April!$G$7="Input","From MRF",April!$G$7)</f>
        <v>2019-2020</v>
      </c>
      <c r="D54" s="187" t="str">
        <f>IF(April!B54="","From MRF",April!B54)</f>
        <v>From MRF</v>
      </c>
      <c r="E54" s="224">
        <f>April!I54</f>
        <v>0</v>
      </c>
      <c r="F54" s="224">
        <f>April!H54</f>
        <v>0</v>
      </c>
      <c r="G54" s="189"/>
      <c r="H54" s="189"/>
      <c r="I54" s="189"/>
      <c r="J54" s="189"/>
      <c r="K54" s="189"/>
      <c r="L54" s="189"/>
      <c r="M54" s="189"/>
      <c r="N54" s="189"/>
      <c r="O54" s="189"/>
      <c r="P54" s="189"/>
      <c r="Q54" s="189"/>
      <c r="R54" s="189"/>
      <c r="S54" s="189"/>
      <c r="T54" s="189"/>
      <c r="U54" s="189"/>
      <c r="V54" s="189"/>
      <c r="W54" s="189"/>
      <c r="X54" s="189"/>
      <c r="Y54" s="189"/>
      <c r="Z54" s="189"/>
    </row>
    <row r="55" ht="13.5" customHeight="1">
      <c r="A55" s="219">
        <f t="shared" si="2"/>
        <v>15</v>
      </c>
      <c r="B55" s="222" t="str">
        <f>April!$B$7</f>
        <v>April</v>
      </c>
      <c r="C55" s="223" t="str">
        <f>IF(April!$G$7="Input","From MRF",April!$G$7)</f>
        <v>2019-2020</v>
      </c>
      <c r="D55" s="187" t="str">
        <f>IF(April!B55="","From MRF",April!B55)</f>
        <v>From MRF</v>
      </c>
      <c r="E55" s="224">
        <f>April!I55</f>
        <v>0</v>
      </c>
      <c r="F55" s="224">
        <f>April!H55</f>
        <v>0</v>
      </c>
      <c r="G55" s="189"/>
      <c r="H55" s="189"/>
      <c r="I55" s="189"/>
      <c r="J55" s="189"/>
      <c r="K55" s="189"/>
      <c r="L55" s="189"/>
      <c r="M55" s="189"/>
      <c r="N55" s="189"/>
      <c r="O55" s="189"/>
      <c r="P55" s="189"/>
      <c r="Q55" s="189"/>
      <c r="R55" s="189"/>
      <c r="S55" s="189"/>
      <c r="T55" s="189"/>
      <c r="U55" s="189"/>
      <c r="V55" s="189"/>
      <c r="W55" s="189"/>
      <c r="X55" s="189"/>
      <c r="Y55" s="189"/>
      <c r="Z55" s="189"/>
    </row>
    <row r="56" ht="13.5" customHeight="1">
      <c r="A56" s="219">
        <f t="shared" si="2"/>
        <v>16</v>
      </c>
      <c r="B56" s="222" t="str">
        <f>April!$B$7</f>
        <v>April</v>
      </c>
      <c r="C56" s="223" t="str">
        <f>IF(April!$G$7="Input","From MRF",April!$G$7)</f>
        <v>2019-2020</v>
      </c>
      <c r="D56" s="187" t="str">
        <f>IF(April!B56="","From MRF",April!B56)</f>
        <v>From MRF</v>
      </c>
      <c r="E56" s="224">
        <f>April!I56</f>
        <v>0</v>
      </c>
      <c r="F56" s="224">
        <f>April!H56</f>
        <v>0</v>
      </c>
      <c r="G56" s="189"/>
      <c r="H56" s="189"/>
      <c r="I56" s="189"/>
      <c r="J56" s="189"/>
      <c r="K56" s="189"/>
      <c r="L56" s="189"/>
      <c r="M56" s="189"/>
      <c r="N56" s="189"/>
      <c r="O56" s="189"/>
      <c r="P56" s="189"/>
      <c r="Q56" s="189"/>
      <c r="R56" s="189"/>
      <c r="S56" s="189"/>
      <c r="T56" s="189"/>
      <c r="U56" s="189"/>
      <c r="V56" s="189"/>
      <c r="W56" s="189"/>
      <c r="X56" s="189"/>
      <c r="Y56" s="189"/>
      <c r="Z56" s="189"/>
    </row>
    <row r="57" ht="13.5" customHeight="1">
      <c r="A57" s="219">
        <f t="shared" si="2"/>
        <v>17</v>
      </c>
      <c r="B57" s="222" t="str">
        <f>April!$B$7</f>
        <v>April</v>
      </c>
      <c r="C57" s="223" t="str">
        <f>IF(April!$G$7="Input","From MRF",April!$G$7)</f>
        <v>2019-2020</v>
      </c>
      <c r="D57" s="187" t="str">
        <f>IF(April!B57="","From MRF",April!B57)</f>
        <v>From MRF</v>
      </c>
      <c r="E57" s="224">
        <f>April!I57</f>
        <v>0</v>
      </c>
      <c r="F57" s="224">
        <f>April!H57</f>
        <v>0</v>
      </c>
      <c r="G57" s="189"/>
      <c r="H57" s="189"/>
      <c r="I57" s="189"/>
      <c r="J57" s="189"/>
      <c r="K57" s="189"/>
      <c r="L57" s="189"/>
      <c r="M57" s="189"/>
      <c r="N57" s="189"/>
      <c r="O57" s="189"/>
      <c r="P57" s="189"/>
      <c r="Q57" s="189"/>
      <c r="R57" s="189"/>
      <c r="S57" s="189"/>
      <c r="T57" s="189"/>
      <c r="U57" s="189"/>
      <c r="V57" s="189"/>
      <c r="W57" s="189"/>
      <c r="X57" s="189"/>
      <c r="Y57" s="189"/>
      <c r="Z57" s="189"/>
    </row>
    <row r="58" ht="13.5" customHeight="1">
      <c r="A58" s="219">
        <f t="shared" si="2"/>
        <v>18</v>
      </c>
      <c r="B58" s="222" t="str">
        <f>April!$B$7</f>
        <v>April</v>
      </c>
      <c r="C58" s="223" t="str">
        <f>IF(April!$G$7="Input","From MRF",April!$G$7)</f>
        <v>2019-2020</v>
      </c>
      <c r="D58" s="187" t="str">
        <f>IF(April!B58="","From MRF",April!B58)</f>
        <v>From MRF</v>
      </c>
      <c r="E58" s="224">
        <f>April!I58</f>
        <v>0</v>
      </c>
      <c r="F58" s="224">
        <f>April!H58</f>
        <v>0</v>
      </c>
      <c r="G58" s="189"/>
      <c r="H58" s="189"/>
      <c r="I58" s="189"/>
      <c r="J58" s="189"/>
      <c r="K58" s="189"/>
      <c r="L58" s="189"/>
      <c r="M58" s="189"/>
      <c r="N58" s="189"/>
      <c r="O58" s="189"/>
      <c r="P58" s="189"/>
      <c r="Q58" s="189"/>
      <c r="R58" s="189"/>
      <c r="S58" s="189"/>
      <c r="T58" s="189"/>
      <c r="U58" s="189"/>
      <c r="V58" s="189"/>
      <c r="W58" s="189"/>
      <c r="X58" s="189"/>
      <c r="Y58" s="189"/>
      <c r="Z58" s="189"/>
    </row>
    <row r="59" ht="13.5" customHeight="1">
      <c r="A59" s="219">
        <f t="shared" si="2"/>
        <v>19</v>
      </c>
      <c r="B59" s="222" t="str">
        <f>April!$B$7</f>
        <v>April</v>
      </c>
      <c r="C59" s="223" t="str">
        <f>IF(April!$G$7="Input","From MRF",April!$G$7)</f>
        <v>2019-2020</v>
      </c>
      <c r="D59" s="187" t="str">
        <f>IF(April!B59="","From MRF",April!B59)</f>
        <v>From MRF</v>
      </c>
      <c r="E59" s="224">
        <f>April!I59</f>
        <v>0</v>
      </c>
      <c r="F59" s="224">
        <f>April!H59</f>
        <v>0</v>
      </c>
      <c r="G59" s="189"/>
      <c r="H59" s="189"/>
      <c r="I59" s="189"/>
      <c r="J59" s="189"/>
      <c r="K59" s="189"/>
      <c r="L59" s="189"/>
      <c r="M59" s="189"/>
      <c r="N59" s="189"/>
      <c r="O59" s="189"/>
      <c r="P59" s="189"/>
      <c r="Q59" s="189"/>
      <c r="R59" s="189"/>
      <c r="S59" s="189"/>
      <c r="T59" s="189"/>
      <c r="U59" s="189"/>
      <c r="V59" s="189"/>
      <c r="W59" s="189"/>
      <c r="X59" s="189"/>
      <c r="Y59" s="189"/>
      <c r="Z59" s="189"/>
    </row>
    <row r="60" ht="13.5" customHeight="1">
      <c r="A60" s="219">
        <f t="shared" si="2"/>
        <v>20</v>
      </c>
      <c r="B60" s="222" t="str">
        <f>April!$B$7</f>
        <v>April</v>
      </c>
      <c r="C60" s="223" t="str">
        <f>IF(April!$G$7="Input","From MRF",April!$G$7)</f>
        <v>2019-2020</v>
      </c>
      <c r="D60" s="187" t="str">
        <f>IF(April!B60="","From MRF",April!B60)</f>
        <v>From MRF</v>
      </c>
      <c r="E60" s="224">
        <f>April!I60</f>
        <v>0</v>
      </c>
      <c r="F60" s="224">
        <f>April!H60</f>
        <v>0</v>
      </c>
      <c r="G60" s="189"/>
      <c r="H60" s="189"/>
      <c r="I60" s="189"/>
      <c r="J60" s="189"/>
      <c r="K60" s="189"/>
      <c r="L60" s="189"/>
      <c r="M60" s="189"/>
      <c r="N60" s="189"/>
      <c r="O60" s="189"/>
      <c r="P60" s="189"/>
      <c r="Q60" s="189"/>
      <c r="R60" s="189"/>
      <c r="S60" s="189"/>
      <c r="T60" s="189"/>
      <c r="U60" s="189"/>
      <c r="V60" s="189"/>
      <c r="W60" s="189"/>
      <c r="X60" s="189"/>
      <c r="Y60" s="189"/>
      <c r="Z60" s="189"/>
    </row>
    <row r="61" ht="13.5" customHeight="1">
      <c r="A61" s="219">
        <f t="shared" si="2"/>
        <v>21</v>
      </c>
      <c r="B61" s="222" t="str">
        <f>April!$B$7</f>
        <v>April</v>
      </c>
      <c r="C61" s="223" t="str">
        <f>IF(April!$G$7="Input","From MRF",April!$G$7)</f>
        <v>2019-2020</v>
      </c>
      <c r="D61" s="187" t="str">
        <f>IF(April!B61="","From MRF",April!B61)</f>
        <v>From MRF</v>
      </c>
      <c r="E61" s="224">
        <f>April!I61</f>
        <v>0</v>
      </c>
      <c r="F61" s="224">
        <f>April!H61</f>
        <v>0</v>
      </c>
      <c r="G61" s="189"/>
      <c r="H61" s="189"/>
      <c r="I61" s="189"/>
      <c r="J61" s="189"/>
      <c r="K61" s="189"/>
      <c r="L61" s="189"/>
      <c r="M61" s="189"/>
      <c r="N61" s="189"/>
      <c r="O61" s="189"/>
      <c r="P61" s="189"/>
      <c r="Q61" s="189"/>
      <c r="R61" s="189"/>
      <c r="S61" s="189"/>
      <c r="T61" s="189"/>
      <c r="U61" s="189"/>
      <c r="V61" s="189"/>
      <c r="W61" s="189"/>
      <c r="X61" s="189"/>
      <c r="Y61" s="189"/>
      <c r="Z61" s="189"/>
    </row>
    <row r="62" ht="13.5" customHeight="1">
      <c r="A62" s="219">
        <f t="shared" si="2"/>
        <v>22</v>
      </c>
      <c r="B62" s="222" t="str">
        <f>April!$B$7</f>
        <v>April</v>
      </c>
      <c r="C62" s="223" t="str">
        <f>IF(April!$G$7="Input","From MRF",April!$G$7)</f>
        <v>2019-2020</v>
      </c>
      <c r="D62" s="187" t="str">
        <f>IF(April!B62="","From MRF",April!B62)</f>
        <v>From MRF</v>
      </c>
      <c r="E62" s="224">
        <f>April!I62</f>
        <v>0</v>
      </c>
      <c r="F62" s="224">
        <f>April!H62</f>
        <v>0</v>
      </c>
      <c r="G62" s="189"/>
      <c r="H62" s="189"/>
      <c r="I62" s="189"/>
      <c r="J62" s="189"/>
      <c r="K62" s="189"/>
      <c r="L62" s="189"/>
      <c r="M62" s="189"/>
      <c r="N62" s="189"/>
      <c r="O62" s="189"/>
      <c r="P62" s="189"/>
      <c r="Q62" s="189"/>
      <c r="R62" s="189"/>
      <c r="S62" s="189"/>
      <c r="T62" s="189"/>
      <c r="U62" s="189"/>
      <c r="V62" s="189"/>
      <c r="W62" s="189"/>
      <c r="X62" s="189"/>
      <c r="Y62" s="189"/>
      <c r="Z62" s="189"/>
    </row>
    <row r="63" ht="13.5" customHeight="1">
      <c r="A63" s="219">
        <f t="shared" si="2"/>
        <v>23</v>
      </c>
      <c r="B63" s="222" t="str">
        <f>April!$B$7</f>
        <v>April</v>
      </c>
      <c r="C63" s="223" t="str">
        <f>IF(April!$G$7="Input","From MRF",April!$G$7)</f>
        <v>2019-2020</v>
      </c>
      <c r="D63" s="187" t="str">
        <f>IF(April!B63="","From MRF",April!B63)</f>
        <v>From MRF</v>
      </c>
      <c r="E63" s="224">
        <f>April!I63</f>
        <v>0</v>
      </c>
      <c r="F63" s="224">
        <f>April!H63</f>
        <v>0</v>
      </c>
      <c r="G63" s="189"/>
      <c r="H63" s="189"/>
      <c r="I63" s="189"/>
      <c r="J63" s="189"/>
      <c r="K63" s="189"/>
      <c r="L63" s="189"/>
      <c r="M63" s="189"/>
      <c r="N63" s="189"/>
      <c r="O63" s="189"/>
      <c r="P63" s="189"/>
      <c r="Q63" s="189"/>
      <c r="R63" s="189"/>
      <c r="S63" s="189"/>
      <c r="T63" s="189"/>
      <c r="U63" s="189"/>
      <c r="V63" s="189"/>
      <c r="W63" s="189"/>
      <c r="X63" s="189"/>
      <c r="Y63" s="189"/>
      <c r="Z63" s="189"/>
    </row>
    <row r="64" ht="13.5" customHeight="1">
      <c r="A64" s="219">
        <f t="shared" si="2"/>
        <v>24</v>
      </c>
      <c r="B64" s="222" t="str">
        <f>April!$B$7</f>
        <v>April</v>
      </c>
      <c r="C64" s="223" t="str">
        <f>IF(April!$G$7="Input","From MRF",April!$G$7)</f>
        <v>2019-2020</v>
      </c>
      <c r="D64" s="187" t="str">
        <f>IF(April!B64="","From MRF",April!B64)</f>
        <v>From MRF</v>
      </c>
      <c r="E64" s="224">
        <f>April!I64</f>
        <v>0</v>
      </c>
      <c r="F64" s="224">
        <f>April!H64</f>
        <v>0</v>
      </c>
      <c r="G64" s="189"/>
      <c r="H64" s="189"/>
      <c r="I64" s="189"/>
      <c r="J64" s="189"/>
      <c r="K64" s="189"/>
      <c r="L64" s="189"/>
      <c r="M64" s="189"/>
      <c r="N64" s="189"/>
      <c r="O64" s="189"/>
      <c r="P64" s="189"/>
      <c r="Q64" s="189"/>
      <c r="R64" s="189"/>
      <c r="S64" s="189"/>
      <c r="T64" s="189"/>
      <c r="U64" s="189"/>
      <c r="V64" s="189"/>
      <c r="W64" s="189"/>
      <c r="X64" s="189"/>
      <c r="Y64" s="189"/>
      <c r="Z64" s="189"/>
    </row>
    <row r="65" ht="13.5" customHeight="1">
      <c r="A65" s="219">
        <f t="shared" si="2"/>
        <v>25</v>
      </c>
      <c r="B65" s="222" t="str">
        <f>April!$B$7</f>
        <v>April</v>
      </c>
      <c r="C65" s="223" t="str">
        <f>IF(April!$G$7="Input","From MRF",April!$G$7)</f>
        <v>2019-2020</v>
      </c>
      <c r="D65" s="187" t="str">
        <f>IF(April!B65="","From MRF",April!B65)</f>
        <v>From MRF</v>
      </c>
      <c r="E65" s="224">
        <f>April!I65</f>
        <v>0</v>
      </c>
      <c r="F65" s="224">
        <f>April!H65</f>
        <v>0</v>
      </c>
      <c r="G65" s="189"/>
      <c r="H65" s="189"/>
      <c r="I65" s="189"/>
      <c r="J65" s="189"/>
      <c r="K65" s="189"/>
      <c r="L65" s="189"/>
      <c r="M65" s="189"/>
      <c r="N65" s="189"/>
      <c r="O65" s="189"/>
      <c r="P65" s="189"/>
      <c r="Q65" s="189"/>
      <c r="R65" s="189"/>
      <c r="S65" s="189"/>
      <c r="T65" s="189"/>
      <c r="U65" s="189"/>
      <c r="V65" s="189"/>
      <c r="W65" s="189"/>
      <c r="X65" s="189"/>
      <c r="Y65" s="189"/>
      <c r="Z65" s="189"/>
    </row>
    <row r="66" ht="13.5" customHeight="1">
      <c r="A66" s="219">
        <f t="shared" si="2"/>
        <v>26</v>
      </c>
      <c r="B66" s="222" t="str">
        <f>May!$B$7</f>
        <v>May</v>
      </c>
      <c r="C66" s="223" t="str">
        <f>IF(May!$G$7="Input","From MRF",May!$G$7)</f>
        <v>2019-2020</v>
      </c>
      <c r="D66" s="187" t="str">
        <f>IF(May!B41="","From MRF",May!B41)</f>
        <v>Rio Calaveras Multicultural Faire</v>
      </c>
      <c r="E66" s="224">
        <f>May!I41</f>
        <v>7</v>
      </c>
      <c r="F66" s="224">
        <f>May!H41</f>
        <v>22.5</v>
      </c>
      <c r="G66" s="189"/>
      <c r="H66" s="189"/>
      <c r="I66" s="189"/>
      <c r="J66" s="189"/>
      <c r="K66" s="189"/>
      <c r="L66" s="189"/>
      <c r="M66" s="189"/>
      <c r="N66" s="189"/>
      <c r="O66" s="189"/>
      <c r="P66" s="189"/>
      <c r="Q66" s="189"/>
      <c r="R66" s="189"/>
      <c r="S66" s="189"/>
      <c r="T66" s="189"/>
      <c r="U66" s="189"/>
      <c r="V66" s="189"/>
      <c r="W66" s="189"/>
      <c r="X66" s="189"/>
      <c r="Y66" s="189"/>
      <c r="Z66" s="189"/>
    </row>
    <row r="67" ht="13.5" customHeight="1">
      <c r="A67" s="219">
        <f t="shared" si="2"/>
        <v>27</v>
      </c>
      <c r="B67" s="222" t="str">
        <f>May!$B$7</f>
        <v>May</v>
      </c>
      <c r="C67" s="223" t="str">
        <f>IF(May!$G$7="Input","From MRF",May!$G$7)</f>
        <v>2019-2020</v>
      </c>
      <c r="D67" s="187" t="str">
        <f>IF(May!B42="","From MRF",May!B42)</f>
        <v>Tiger Memorial Swim Meet Day 1</v>
      </c>
      <c r="E67" s="224">
        <f>May!I42</f>
        <v>4</v>
      </c>
      <c r="F67" s="224">
        <f>May!H42</f>
        <v>28</v>
      </c>
      <c r="G67" s="189"/>
      <c r="H67" s="189"/>
      <c r="I67" s="189"/>
      <c r="J67" s="189"/>
      <c r="K67" s="189"/>
      <c r="L67" s="189"/>
      <c r="M67" s="189"/>
      <c r="N67" s="189"/>
      <c r="O67" s="189"/>
      <c r="P67" s="189"/>
      <c r="Q67" s="189"/>
      <c r="R67" s="189"/>
      <c r="S67" s="189"/>
      <c r="T67" s="189"/>
      <c r="U67" s="189"/>
      <c r="V67" s="189"/>
      <c r="W67" s="189"/>
      <c r="X67" s="189"/>
      <c r="Y67" s="189"/>
      <c r="Z67" s="189"/>
    </row>
    <row r="68" ht="13.5" customHeight="1">
      <c r="A68" s="219">
        <f t="shared" si="2"/>
        <v>28</v>
      </c>
      <c r="B68" s="222" t="str">
        <f>May!$B$7</f>
        <v>May</v>
      </c>
      <c r="C68" s="223" t="str">
        <f>IF(May!$G$7="Input","From MRF",May!$G$7)</f>
        <v>2019-2020</v>
      </c>
      <c r="D68" s="187" t="str">
        <f>IF(May!B43="","From MRF",May!B43)</f>
        <v>Tiger Memorial Swim Meet Day 2</v>
      </c>
      <c r="E68" s="224">
        <f>May!I43</f>
        <v>2</v>
      </c>
      <c r="F68" s="224">
        <f>May!H43</f>
        <v>7.5</v>
      </c>
      <c r="G68" s="189"/>
      <c r="H68" s="189"/>
      <c r="I68" s="189"/>
      <c r="J68" s="189"/>
      <c r="K68" s="189"/>
      <c r="L68" s="189"/>
      <c r="M68" s="189"/>
      <c r="N68" s="189"/>
      <c r="O68" s="189"/>
      <c r="P68" s="189"/>
      <c r="Q68" s="189"/>
      <c r="R68" s="189"/>
      <c r="S68" s="189"/>
      <c r="T68" s="189"/>
      <c r="U68" s="189"/>
      <c r="V68" s="189"/>
      <c r="W68" s="189"/>
      <c r="X68" s="189"/>
      <c r="Y68" s="189"/>
      <c r="Z68" s="189"/>
    </row>
    <row r="69" ht="13.5" customHeight="1">
      <c r="A69" s="219">
        <f t="shared" si="2"/>
        <v>29</v>
      </c>
      <c r="B69" s="222" t="str">
        <f>May!$B$7</f>
        <v>May</v>
      </c>
      <c r="C69" s="223" t="str">
        <f>IF(May!$G$7="Input","From MRF",May!$G$7)</f>
        <v>2019-2020</v>
      </c>
      <c r="D69" s="187" t="str">
        <f>IF(May!B44="","From MRF",May!B44)</f>
        <v>May Animal Shelter Service</v>
      </c>
      <c r="E69" s="224">
        <f>May!I44</f>
        <v>1</v>
      </c>
      <c r="F69" s="224">
        <f>May!H44</f>
        <v>1</v>
      </c>
      <c r="G69" s="189"/>
      <c r="H69" s="189"/>
      <c r="I69" s="189"/>
      <c r="J69" s="189"/>
      <c r="K69" s="189"/>
      <c r="L69" s="189"/>
      <c r="M69" s="189"/>
      <c r="N69" s="189"/>
      <c r="O69" s="189"/>
      <c r="P69" s="189"/>
      <c r="Q69" s="189"/>
      <c r="R69" s="189"/>
      <c r="S69" s="189"/>
      <c r="T69" s="189"/>
      <c r="U69" s="189"/>
      <c r="V69" s="189"/>
      <c r="W69" s="189"/>
      <c r="X69" s="189"/>
      <c r="Y69" s="189"/>
      <c r="Z69" s="189"/>
    </row>
    <row r="70" ht="13.5" customHeight="1">
      <c r="A70" s="219">
        <f t="shared" si="2"/>
        <v>30</v>
      </c>
      <c r="B70" s="222" t="str">
        <f>May!$B$7</f>
        <v>May</v>
      </c>
      <c r="C70" s="223" t="str">
        <f>IF(May!$G$7="Input","From MRF",May!$G$7)</f>
        <v>2019-2020</v>
      </c>
      <c r="D70" s="187" t="str">
        <f>IF(May!B45="","From MRF",May!B45)</f>
        <v>From MRF</v>
      </c>
      <c r="E70" s="224">
        <f>May!I45</f>
        <v>0</v>
      </c>
      <c r="F70" s="224">
        <f>May!H45</f>
        <v>0</v>
      </c>
      <c r="G70" s="189"/>
      <c r="H70" s="189"/>
      <c r="I70" s="189"/>
      <c r="J70" s="189"/>
      <c r="K70" s="189"/>
      <c r="L70" s="189"/>
      <c r="M70" s="189"/>
      <c r="N70" s="189"/>
      <c r="O70" s="189"/>
      <c r="P70" s="189"/>
      <c r="Q70" s="189"/>
      <c r="R70" s="189"/>
      <c r="S70" s="189"/>
      <c r="T70" s="189"/>
      <c r="U70" s="189"/>
      <c r="V70" s="189"/>
      <c r="W70" s="189"/>
      <c r="X70" s="189"/>
      <c r="Y70" s="189"/>
      <c r="Z70" s="189"/>
    </row>
    <row r="71" ht="13.5" customHeight="1">
      <c r="A71" s="219">
        <f t="shared" si="2"/>
        <v>31</v>
      </c>
      <c r="B71" s="222" t="str">
        <f>May!$B$7</f>
        <v>May</v>
      </c>
      <c r="C71" s="223" t="str">
        <f>IF(May!$G$7="Input","From MRF",May!$G$7)</f>
        <v>2019-2020</v>
      </c>
      <c r="D71" s="187" t="str">
        <f>IF(May!B46="","From MRF",May!B46)</f>
        <v>From MRF</v>
      </c>
      <c r="E71" s="224">
        <f>May!I46</f>
        <v>0</v>
      </c>
      <c r="F71" s="224">
        <f>May!H46</f>
        <v>0</v>
      </c>
      <c r="G71" s="189"/>
      <c r="H71" s="189"/>
      <c r="I71" s="189"/>
      <c r="J71" s="189"/>
      <c r="K71" s="189"/>
      <c r="L71" s="189"/>
      <c r="M71" s="189"/>
      <c r="N71" s="189"/>
      <c r="O71" s="189"/>
      <c r="P71" s="189"/>
      <c r="Q71" s="189"/>
      <c r="R71" s="189"/>
      <c r="S71" s="189"/>
      <c r="T71" s="189"/>
      <c r="U71" s="189"/>
      <c r="V71" s="189"/>
      <c r="W71" s="189"/>
      <c r="X71" s="189"/>
      <c r="Y71" s="189"/>
      <c r="Z71" s="189"/>
    </row>
    <row r="72" ht="13.5" customHeight="1">
      <c r="A72" s="219">
        <f t="shared" si="2"/>
        <v>32</v>
      </c>
      <c r="B72" s="222" t="str">
        <f>May!$B$7</f>
        <v>May</v>
      </c>
      <c r="C72" s="223" t="str">
        <f>IF(May!$G$7="Input","From MRF",May!$G$7)</f>
        <v>2019-2020</v>
      </c>
      <c r="D72" s="187" t="str">
        <f>IF(May!B47="","From MRF",May!B47)</f>
        <v>From MRF</v>
      </c>
      <c r="E72" s="224">
        <f>May!I47</f>
        <v>0</v>
      </c>
      <c r="F72" s="224">
        <f>May!H47</f>
        <v>0</v>
      </c>
      <c r="G72" s="189"/>
      <c r="H72" s="189"/>
      <c r="I72" s="189"/>
      <c r="J72" s="189"/>
      <c r="K72" s="189"/>
      <c r="L72" s="189"/>
      <c r="M72" s="189"/>
      <c r="N72" s="189"/>
      <c r="O72" s="189"/>
      <c r="P72" s="189"/>
      <c r="Q72" s="189"/>
      <c r="R72" s="189"/>
      <c r="S72" s="189"/>
      <c r="T72" s="189"/>
      <c r="U72" s="189"/>
      <c r="V72" s="189"/>
      <c r="W72" s="189"/>
      <c r="X72" s="189"/>
      <c r="Y72" s="189"/>
      <c r="Z72" s="189"/>
    </row>
    <row r="73" ht="13.5" customHeight="1">
      <c r="A73" s="219">
        <f t="shared" si="2"/>
        <v>33</v>
      </c>
      <c r="B73" s="222" t="str">
        <f>May!$B$7</f>
        <v>May</v>
      </c>
      <c r="C73" s="223" t="str">
        <f>IF(May!$G$7="Input","From MRF",May!$G$7)</f>
        <v>2019-2020</v>
      </c>
      <c r="D73" s="187" t="str">
        <f>IF(May!B48="","From MRF",May!B48)</f>
        <v>From MRF</v>
      </c>
      <c r="E73" s="224">
        <f>May!I48</f>
        <v>0</v>
      </c>
      <c r="F73" s="224">
        <f>May!H48</f>
        <v>0</v>
      </c>
      <c r="G73" s="189"/>
      <c r="H73" s="189"/>
      <c r="I73" s="189"/>
      <c r="J73" s="189"/>
      <c r="K73" s="189"/>
      <c r="L73" s="189"/>
      <c r="M73" s="189"/>
      <c r="N73" s="189"/>
      <c r="O73" s="189"/>
      <c r="P73" s="189"/>
      <c r="Q73" s="189"/>
      <c r="R73" s="189"/>
      <c r="S73" s="189"/>
      <c r="T73" s="189"/>
      <c r="U73" s="189"/>
      <c r="V73" s="189"/>
      <c r="W73" s="189"/>
      <c r="X73" s="189"/>
      <c r="Y73" s="189"/>
      <c r="Z73" s="189"/>
    </row>
    <row r="74" ht="13.5" customHeight="1">
      <c r="A74" s="219">
        <f t="shared" si="2"/>
        <v>34</v>
      </c>
      <c r="B74" s="222" t="str">
        <f>May!$B$7</f>
        <v>May</v>
      </c>
      <c r="C74" s="223" t="str">
        <f>IF(May!$G$7="Input","From MRF",May!$G$7)</f>
        <v>2019-2020</v>
      </c>
      <c r="D74" s="187" t="str">
        <f>IF(May!B49="","From MRF",May!B49)</f>
        <v>From MRF</v>
      </c>
      <c r="E74" s="224">
        <f>May!I49</f>
        <v>0</v>
      </c>
      <c r="F74" s="224">
        <f>May!H49</f>
        <v>0</v>
      </c>
      <c r="G74" s="189"/>
      <c r="H74" s="189"/>
      <c r="I74" s="189"/>
      <c r="J74" s="189"/>
      <c r="K74" s="189"/>
      <c r="L74" s="189"/>
      <c r="M74" s="189"/>
      <c r="N74" s="189"/>
      <c r="O74" s="189"/>
      <c r="P74" s="189"/>
      <c r="Q74" s="189"/>
      <c r="R74" s="189"/>
      <c r="S74" s="189"/>
      <c r="T74" s="189"/>
      <c r="U74" s="189"/>
      <c r="V74" s="189"/>
      <c r="W74" s="189"/>
      <c r="X74" s="189"/>
      <c r="Y74" s="189"/>
      <c r="Z74" s="189"/>
    </row>
    <row r="75" ht="13.5" customHeight="1">
      <c r="A75" s="219">
        <f t="shared" si="2"/>
        <v>35</v>
      </c>
      <c r="B75" s="222" t="str">
        <f>May!$B$7</f>
        <v>May</v>
      </c>
      <c r="C75" s="223" t="str">
        <f>IF(May!$G$7="Input","From MRF",May!$G$7)</f>
        <v>2019-2020</v>
      </c>
      <c r="D75" s="187" t="str">
        <f>IF(May!B50="","From MRF",May!B50)</f>
        <v>From MRF</v>
      </c>
      <c r="E75" s="224">
        <f>May!I50</f>
        <v>0</v>
      </c>
      <c r="F75" s="224">
        <f>May!H50</f>
        <v>0</v>
      </c>
      <c r="G75" s="189"/>
      <c r="H75" s="189"/>
      <c r="I75" s="189"/>
      <c r="J75" s="189"/>
      <c r="K75" s="189"/>
      <c r="L75" s="189"/>
      <c r="M75" s="189"/>
      <c r="N75" s="189"/>
      <c r="O75" s="189"/>
      <c r="P75" s="189"/>
      <c r="Q75" s="189"/>
      <c r="R75" s="189"/>
      <c r="S75" s="189"/>
      <c r="T75" s="189"/>
      <c r="U75" s="189"/>
      <c r="V75" s="189"/>
      <c r="W75" s="189"/>
      <c r="X75" s="189"/>
      <c r="Y75" s="189"/>
      <c r="Z75" s="189"/>
    </row>
    <row r="76" ht="13.5" customHeight="1">
      <c r="A76" s="219">
        <f t="shared" si="2"/>
        <v>36</v>
      </c>
      <c r="B76" s="222" t="str">
        <f>May!$B$7</f>
        <v>May</v>
      </c>
      <c r="C76" s="223" t="str">
        <f>IF(May!$G$7="Input","From MRF",May!$G$7)</f>
        <v>2019-2020</v>
      </c>
      <c r="D76" s="187" t="str">
        <f>IF(May!B51="","From MRF",May!B51)</f>
        <v>From MRF</v>
      </c>
      <c r="E76" s="224">
        <f>May!I51</f>
        <v>0</v>
      </c>
      <c r="F76" s="224">
        <f>May!H51</f>
        <v>0</v>
      </c>
      <c r="G76" s="189"/>
      <c r="H76" s="189"/>
      <c r="I76" s="189"/>
      <c r="J76" s="189"/>
      <c r="K76" s="189"/>
      <c r="L76" s="189"/>
      <c r="M76" s="189"/>
      <c r="N76" s="189"/>
      <c r="O76" s="189"/>
      <c r="P76" s="189"/>
      <c r="Q76" s="189"/>
      <c r="R76" s="189"/>
      <c r="S76" s="189"/>
      <c r="T76" s="189"/>
      <c r="U76" s="189"/>
      <c r="V76" s="189"/>
      <c r="W76" s="189"/>
      <c r="X76" s="189"/>
      <c r="Y76" s="189"/>
      <c r="Z76" s="189"/>
    </row>
    <row r="77" ht="13.5" customHeight="1">
      <c r="A77" s="219">
        <f t="shared" si="2"/>
        <v>37</v>
      </c>
      <c r="B77" s="222" t="str">
        <f>May!$B$7</f>
        <v>May</v>
      </c>
      <c r="C77" s="223" t="str">
        <f>IF(May!$G$7="Input","From MRF",May!$G$7)</f>
        <v>2019-2020</v>
      </c>
      <c r="D77" s="187" t="str">
        <f>IF(May!B52="","From MRF",May!B52)</f>
        <v>From MRF</v>
      </c>
      <c r="E77" s="224">
        <f>May!I52</f>
        <v>0</v>
      </c>
      <c r="F77" s="224">
        <f>May!H52</f>
        <v>0</v>
      </c>
      <c r="G77" s="189"/>
      <c r="H77" s="189"/>
      <c r="I77" s="189"/>
      <c r="J77" s="189"/>
      <c r="K77" s="189"/>
      <c r="L77" s="189"/>
      <c r="M77" s="189"/>
      <c r="N77" s="189"/>
      <c r="O77" s="189"/>
      <c r="P77" s="189"/>
      <c r="Q77" s="189"/>
      <c r="R77" s="189"/>
      <c r="S77" s="189"/>
      <c r="T77" s="189"/>
      <c r="U77" s="189"/>
      <c r="V77" s="189"/>
      <c r="W77" s="189"/>
      <c r="X77" s="189"/>
      <c r="Y77" s="189"/>
      <c r="Z77" s="189"/>
    </row>
    <row r="78" ht="13.5" customHeight="1">
      <c r="A78" s="219">
        <f t="shared" si="2"/>
        <v>38</v>
      </c>
      <c r="B78" s="222" t="str">
        <f>May!$B$7</f>
        <v>May</v>
      </c>
      <c r="C78" s="223" t="str">
        <f>IF(May!$G$7="Input","From MRF",May!$G$7)</f>
        <v>2019-2020</v>
      </c>
      <c r="D78" s="187" t="str">
        <f>IF(May!B53="","From MRF",May!B53)</f>
        <v>From MRF</v>
      </c>
      <c r="E78" s="224">
        <f>May!I53</f>
        <v>0</v>
      </c>
      <c r="F78" s="224">
        <f>May!H53</f>
        <v>0</v>
      </c>
      <c r="G78" s="189"/>
      <c r="H78" s="189"/>
      <c r="I78" s="189"/>
      <c r="J78" s="189"/>
      <c r="K78" s="189"/>
      <c r="L78" s="189"/>
      <c r="M78" s="189"/>
      <c r="N78" s="189"/>
      <c r="O78" s="189"/>
      <c r="P78" s="189"/>
      <c r="Q78" s="189"/>
      <c r="R78" s="189"/>
      <c r="S78" s="189"/>
      <c r="T78" s="189"/>
      <c r="U78" s="189"/>
      <c r="V78" s="189"/>
      <c r="W78" s="189"/>
      <c r="X78" s="189"/>
      <c r="Y78" s="189"/>
      <c r="Z78" s="189"/>
    </row>
    <row r="79" ht="13.5" customHeight="1">
      <c r="A79" s="219">
        <f t="shared" si="2"/>
        <v>39</v>
      </c>
      <c r="B79" s="222" t="str">
        <f>May!$B$7</f>
        <v>May</v>
      </c>
      <c r="C79" s="223" t="str">
        <f>IF(May!$G$7="Input","From MRF",May!$G$7)</f>
        <v>2019-2020</v>
      </c>
      <c r="D79" s="187" t="str">
        <f>IF(May!B54="","From MRF",May!B54)</f>
        <v>From MRF</v>
      </c>
      <c r="E79" s="224">
        <f>May!I54</f>
        <v>0</v>
      </c>
      <c r="F79" s="224">
        <f>May!H54</f>
        <v>0</v>
      </c>
      <c r="G79" s="189"/>
      <c r="H79" s="189"/>
      <c r="I79" s="189"/>
      <c r="J79" s="189"/>
      <c r="K79" s="189"/>
      <c r="L79" s="189"/>
      <c r="M79" s="189"/>
      <c r="N79" s="189"/>
      <c r="O79" s="189"/>
      <c r="P79" s="189"/>
      <c r="Q79" s="189"/>
      <c r="R79" s="189"/>
      <c r="S79" s="189"/>
      <c r="T79" s="189"/>
      <c r="U79" s="189"/>
      <c r="V79" s="189"/>
      <c r="W79" s="189"/>
      <c r="X79" s="189"/>
      <c r="Y79" s="189"/>
      <c r="Z79" s="189"/>
    </row>
    <row r="80" ht="13.5" customHeight="1">
      <c r="A80" s="219">
        <f t="shared" si="2"/>
        <v>40</v>
      </c>
      <c r="B80" s="222" t="str">
        <f>May!$B$7</f>
        <v>May</v>
      </c>
      <c r="C80" s="223" t="str">
        <f>IF(May!$G$7="Input","From MRF",May!$G$7)</f>
        <v>2019-2020</v>
      </c>
      <c r="D80" s="187" t="str">
        <f>IF(May!B55="","From MRF",May!B55)</f>
        <v>From MRF</v>
      </c>
      <c r="E80" s="224">
        <f>May!I55</f>
        <v>0</v>
      </c>
      <c r="F80" s="224">
        <f>May!H55</f>
        <v>0</v>
      </c>
      <c r="G80" s="189"/>
      <c r="H80" s="189"/>
      <c r="I80" s="189"/>
      <c r="J80" s="189"/>
      <c r="K80" s="189"/>
      <c r="L80" s="189"/>
      <c r="M80" s="189"/>
      <c r="N80" s="189"/>
      <c r="O80" s="189"/>
      <c r="P80" s="189"/>
      <c r="Q80" s="189"/>
      <c r="R80" s="189"/>
      <c r="S80" s="189"/>
      <c r="T80" s="189"/>
      <c r="U80" s="189"/>
      <c r="V80" s="189"/>
      <c r="W80" s="189"/>
      <c r="X80" s="189"/>
      <c r="Y80" s="189"/>
      <c r="Z80" s="189"/>
    </row>
    <row r="81" ht="13.5" customHeight="1">
      <c r="A81" s="219">
        <f t="shared" si="2"/>
        <v>41</v>
      </c>
      <c r="B81" s="222" t="str">
        <f>May!$B$7</f>
        <v>May</v>
      </c>
      <c r="C81" s="223" t="str">
        <f>IF(May!$G$7="Input","From MRF",May!$G$7)</f>
        <v>2019-2020</v>
      </c>
      <c r="D81" s="187" t="str">
        <f>IF(May!B56="","From MRF",May!B56)</f>
        <v>From MRF</v>
      </c>
      <c r="E81" s="224">
        <f>May!I56</f>
        <v>0</v>
      </c>
      <c r="F81" s="224">
        <f>May!H56</f>
        <v>0</v>
      </c>
      <c r="G81" s="189"/>
      <c r="H81" s="189"/>
      <c r="I81" s="189"/>
      <c r="J81" s="189"/>
      <c r="K81" s="189"/>
      <c r="L81" s="189"/>
      <c r="M81" s="189"/>
      <c r="N81" s="189"/>
      <c r="O81" s="189"/>
      <c r="P81" s="189"/>
      <c r="Q81" s="189"/>
      <c r="R81" s="189"/>
      <c r="S81" s="189"/>
      <c r="T81" s="189"/>
      <c r="U81" s="189"/>
      <c r="V81" s="189"/>
      <c r="W81" s="189"/>
      <c r="X81" s="189"/>
      <c r="Y81" s="189"/>
      <c r="Z81" s="189"/>
    </row>
    <row r="82" ht="13.5" customHeight="1">
      <c r="A82" s="219">
        <f t="shared" si="2"/>
        <v>42</v>
      </c>
      <c r="B82" s="222" t="str">
        <f>May!$B$7</f>
        <v>May</v>
      </c>
      <c r="C82" s="223" t="str">
        <f>IF(May!$G$7="Input","From MRF",May!$G$7)</f>
        <v>2019-2020</v>
      </c>
      <c r="D82" s="187" t="str">
        <f>IF(May!B57="","From MRF",May!B57)</f>
        <v>From MRF</v>
      </c>
      <c r="E82" s="224">
        <f>May!I57</f>
        <v>0</v>
      </c>
      <c r="F82" s="224">
        <f>May!H57</f>
        <v>0</v>
      </c>
      <c r="G82" s="189"/>
      <c r="H82" s="189"/>
      <c r="I82" s="189"/>
      <c r="J82" s="189"/>
      <c r="K82" s="189"/>
      <c r="L82" s="189"/>
      <c r="M82" s="189"/>
      <c r="N82" s="189"/>
      <c r="O82" s="189"/>
      <c r="P82" s="189"/>
      <c r="Q82" s="189"/>
      <c r="R82" s="189"/>
      <c r="S82" s="189"/>
      <c r="T82" s="189"/>
      <c r="U82" s="189"/>
      <c r="V82" s="189"/>
      <c r="W82" s="189"/>
      <c r="X82" s="189"/>
      <c r="Y82" s="189"/>
      <c r="Z82" s="189"/>
    </row>
    <row r="83" ht="13.5" customHeight="1">
      <c r="A83" s="219">
        <f t="shared" si="2"/>
        <v>43</v>
      </c>
      <c r="B83" s="222" t="str">
        <f>May!$B$7</f>
        <v>May</v>
      </c>
      <c r="C83" s="223" t="str">
        <f>IF(May!$G$7="Input","From MRF",May!$G$7)</f>
        <v>2019-2020</v>
      </c>
      <c r="D83" s="187" t="str">
        <f>IF(May!B58="","From MRF",May!B58)</f>
        <v>From MRF</v>
      </c>
      <c r="E83" s="224">
        <f>May!I58</f>
        <v>0</v>
      </c>
      <c r="F83" s="224">
        <f>May!H58</f>
        <v>0</v>
      </c>
      <c r="G83" s="189"/>
      <c r="H83" s="189"/>
      <c r="I83" s="189"/>
      <c r="J83" s="189"/>
      <c r="K83" s="189"/>
      <c r="L83" s="189"/>
      <c r="M83" s="189"/>
      <c r="N83" s="189"/>
      <c r="O83" s="189"/>
      <c r="P83" s="189"/>
      <c r="Q83" s="189"/>
      <c r="R83" s="189"/>
      <c r="S83" s="189"/>
      <c r="T83" s="189"/>
      <c r="U83" s="189"/>
      <c r="V83" s="189"/>
      <c r="W83" s="189"/>
      <c r="X83" s="189"/>
      <c r="Y83" s="189"/>
      <c r="Z83" s="189"/>
    </row>
    <row r="84" ht="13.5" customHeight="1">
      <c r="A84" s="219">
        <f t="shared" si="2"/>
        <v>44</v>
      </c>
      <c r="B84" s="222" t="str">
        <f>May!$B$7</f>
        <v>May</v>
      </c>
      <c r="C84" s="223" t="str">
        <f>IF(May!$G$7="Input","From MRF",May!$G$7)</f>
        <v>2019-2020</v>
      </c>
      <c r="D84" s="187" t="str">
        <f>IF(May!B59="","From MRF",May!B59)</f>
        <v>From MRF</v>
      </c>
      <c r="E84" s="224">
        <f>May!I59</f>
        <v>0</v>
      </c>
      <c r="F84" s="224">
        <f>May!H59</f>
        <v>0</v>
      </c>
      <c r="G84" s="189"/>
      <c r="H84" s="189"/>
      <c r="I84" s="189"/>
      <c r="J84" s="189"/>
      <c r="K84" s="189"/>
      <c r="L84" s="189"/>
      <c r="M84" s="189"/>
      <c r="N84" s="189"/>
      <c r="O84" s="189"/>
      <c r="P84" s="189"/>
      <c r="Q84" s="189"/>
      <c r="R84" s="189"/>
      <c r="S84" s="189"/>
      <c r="T84" s="189"/>
      <c r="U84" s="189"/>
      <c r="V84" s="189"/>
      <c r="W84" s="189"/>
      <c r="X84" s="189"/>
      <c r="Y84" s="189"/>
      <c r="Z84" s="189"/>
    </row>
    <row r="85" ht="13.5" customHeight="1">
      <c r="A85" s="219">
        <f t="shared" si="2"/>
        <v>45</v>
      </c>
      <c r="B85" s="222" t="str">
        <f>May!$B$7</f>
        <v>May</v>
      </c>
      <c r="C85" s="223" t="str">
        <f>IF(May!$G$7="Input","From MRF",May!$G$7)</f>
        <v>2019-2020</v>
      </c>
      <c r="D85" s="187" t="str">
        <f>IF(May!B60="","From MRF",May!B60)</f>
        <v>From MRF</v>
      </c>
      <c r="E85" s="224">
        <f>May!I60</f>
        <v>0</v>
      </c>
      <c r="F85" s="224">
        <f>May!H60</f>
        <v>0</v>
      </c>
      <c r="G85" s="189"/>
      <c r="H85" s="189"/>
      <c r="I85" s="189"/>
      <c r="J85" s="189"/>
      <c r="K85" s="189"/>
      <c r="L85" s="189"/>
      <c r="M85" s="189"/>
      <c r="N85" s="189"/>
      <c r="O85" s="189"/>
      <c r="P85" s="189"/>
      <c r="Q85" s="189"/>
      <c r="R85" s="189"/>
      <c r="S85" s="189"/>
      <c r="T85" s="189"/>
      <c r="U85" s="189"/>
      <c r="V85" s="189"/>
      <c r="W85" s="189"/>
      <c r="X85" s="189"/>
      <c r="Y85" s="189"/>
      <c r="Z85" s="189"/>
    </row>
    <row r="86" ht="13.5" customHeight="1">
      <c r="A86" s="219">
        <f t="shared" si="2"/>
        <v>46</v>
      </c>
      <c r="B86" s="222" t="str">
        <f>May!$B$7</f>
        <v>May</v>
      </c>
      <c r="C86" s="223" t="str">
        <f>IF(May!$G$7="Input","From MRF",May!$G$7)</f>
        <v>2019-2020</v>
      </c>
      <c r="D86" s="187" t="str">
        <f>IF(May!B61="","From MRF",May!B61)</f>
        <v>From MRF</v>
      </c>
      <c r="E86" s="224">
        <f>May!I61</f>
        <v>0</v>
      </c>
      <c r="F86" s="224">
        <f>May!H61</f>
        <v>0</v>
      </c>
      <c r="G86" s="189"/>
      <c r="H86" s="189"/>
      <c r="I86" s="189"/>
      <c r="J86" s="189"/>
      <c r="K86" s="189"/>
      <c r="L86" s="189"/>
      <c r="M86" s="189"/>
      <c r="N86" s="189"/>
      <c r="O86" s="189"/>
      <c r="P86" s="189"/>
      <c r="Q86" s="189"/>
      <c r="R86" s="189"/>
      <c r="S86" s="189"/>
      <c r="T86" s="189"/>
      <c r="U86" s="189"/>
      <c r="V86" s="189"/>
      <c r="W86" s="189"/>
      <c r="X86" s="189"/>
      <c r="Y86" s="189"/>
      <c r="Z86" s="189"/>
    </row>
    <row r="87" ht="13.5" customHeight="1">
      <c r="A87" s="219">
        <f t="shared" si="2"/>
        <v>47</v>
      </c>
      <c r="B87" s="222" t="str">
        <f>May!$B$7</f>
        <v>May</v>
      </c>
      <c r="C87" s="223" t="str">
        <f>IF(May!$G$7="Input","From MRF",May!$G$7)</f>
        <v>2019-2020</v>
      </c>
      <c r="D87" s="187" t="str">
        <f>IF(May!B62="","From MRF",May!B62)</f>
        <v>From MRF</v>
      </c>
      <c r="E87" s="224">
        <f>May!I62</f>
        <v>0</v>
      </c>
      <c r="F87" s="224">
        <f>May!H62</f>
        <v>0</v>
      </c>
      <c r="G87" s="189"/>
      <c r="H87" s="189"/>
      <c r="I87" s="189"/>
      <c r="J87" s="189"/>
      <c r="K87" s="189"/>
      <c r="L87" s="189"/>
      <c r="M87" s="189"/>
      <c r="N87" s="189"/>
      <c r="O87" s="189"/>
      <c r="P87" s="189"/>
      <c r="Q87" s="189"/>
      <c r="R87" s="189"/>
      <c r="S87" s="189"/>
      <c r="T87" s="189"/>
      <c r="U87" s="189"/>
      <c r="V87" s="189"/>
      <c r="W87" s="189"/>
      <c r="X87" s="189"/>
      <c r="Y87" s="189"/>
      <c r="Z87" s="189"/>
    </row>
    <row r="88" ht="13.5" customHeight="1">
      <c r="A88" s="219">
        <f t="shared" si="2"/>
        <v>48</v>
      </c>
      <c r="B88" s="222" t="str">
        <f>May!$B$7</f>
        <v>May</v>
      </c>
      <c r="C88" s="223" t="str">
        <f>IF(May!$G$7="Input","From MRF",May!$G$7)</f>
        <v>2019-2020</v>
      </c>
      <c r="D88" s="187" t="str">
        <f>IF(May!B63="","From MRF",May!B63)</f>
        <v>From MRF</v>
      </c>
      <c r="E88" s="224">
        <f>May!I63</f>
        <v>0</v>
      </c>
      <c r="F88" s="224">
        <f>May!H63</f>
        <v>0</v>
      </c>
      <c r="G88" s="189"/>
      <c r="H88" s="189"/>
      <c r="I88" s="189"/>
      <c r="J88" s="189"/>
      <c r="K88" s="189"/>
      <c r="L88" s="189"/>
      <c r="M88" s="189"/>
      <c r="N88" s="189"/>
      <c r="O88" s="189"/>
      <c r="P88" s="189"/>
      <c r="Q88" s="189"/>
      <c r="R88" s="189"/>
      <c r="S88" s="189"/>
      <c r="T88" s="189"/>
      <c r="U88" s="189"/>
      <c r="V88" s="189"/>
      <c r="W88" s="189"/>
      <c r="X88" s="189"/>
      <c r="Y88" s="189"/>
      <c r="Z88" s="189"/>
    </row>
    <row r="89" ht="13.5" customHeight="1">
      <c r="A89" s="219">
        <f t="shared" si="2"/>
        <v>49</v>
      </c>
      <c r="B89" s="222" t="str">
        <f>May!$B$7</f>
        <v>May</v>
      </c>
      <c r="C89" s="223" t="str">
        <f>IF(May!$G$7="Input","From MRF",May!$G$7)</f>
        <v>2019-2020</v>
      </c>
      <c r="D89" s="187" t="str">
        <f>IF(May!B64="","From MRF",May!B64)</f>
        <v>From MRF</v>
      </c>
      <c r="E89" s="224">
        <f>May!I64</f>
        <v>0</v>
      </c>
      <c r="F89" s="224">
        <f>May!H64</f>
        <v>0</v>
      </c>
      <c r="G89" s="189"/>
      <c r="H89" s="189"/>
      <c r="I89" s="189"/>
      <c r="J89" s="189"/>
      <c r="K89" s="189"/>
      <c r="L89" s="189"/>
      <c r="M89" s="189"/>
      <c r="N89" s="189"/>
      <c r="O89" s="189"/>
      <c r="P89" s="189"/>
      <c r="Q89" s="189"/>
      <c r="R89" s="189"/>
      <c r="S89" s="189"/>
      <c r="T89" s="189"/>
      <c r="U89" s="189"/>
      <c r="V89" s="189"/>
      <c r="W89" s="189"/>
      <c r="X89" s="189"/>
      <c r="Y89" s="189"/>
      <c r="Z89" s="189"/>
    </row>
    <row r="90" ht="13.5" customHeight="1">
      <c r="A90" s="219">
        <f t="shared" si="2"/>
        <v>50</v>
      </c>
      <c r="B90" s="222" t="str">
        <f>May!$B$7</f>
        <v>May</v>
      </c>
      <c r="C90" s="223" t="str">
        <f>IF(May!$G$7="Input","From MRF",May!$G$7)</f>
        <v>2019-2020</v>
      </c>
      <c r="D90" s="187" t="str">
        <f>IF(May!B65="","From MRF",May!B65)</f>
        <v>From MRF</v>
      </c>
      <c r="E90" s="224">
        <f>May!I65</f>
        <v>0</v>
      </c>
      <c r="F90" s="224">
        <f>May!H65</f>
        <v>0</v>
      </c>
      <c r="G90" s="189"/>
      <c r="H90" s="189"/>
      <c r="I90" s="189"/>
      <c r="J90" s="189"/>
      <c r="K90" s="189"/>
      <c r="L90" s="189"/>
      <c r="M90" s="189"/>
      <c r="N90" s="189"/>
      <c r="O90" s="189"/>
      <c r="P90" s="189"/>
      <c r="Q90" s="189"/>
      <c r="R90" s="189"/>
      <c r="S90" s="189"/>
      <c r="T90" s="189"/>
      <c r="U90" s="189"/>
      <c r="V90" s="189"/>
      <c r="W90" s="189"/>
      <c r="X90" s="189"/>
      <c r="Y90" s="189"/>
      <c r="Z90" s="189"/>
    </row>
    <row r="91" ht="13.5" customHeight="1">
      <c r="A91" s="219">
        <f t="shared" si="2"/>
        <v>51</v>
      </c>
      <c r="B91" s="222" t="str">
        <f>June!$B$7</f>
        <v>June</v>
      </c>
      <c r="C91" s="223" t="str">
        <f>IF(June!$G$7="Input","From MRF",June!$G$7)</f>
        <v>2019-2020</v>
      </c>
      <c r="D91" s="187" t="str">
        <f>IF(June!B41="","From MRF",June!B41)</f>
        <v>Temple Israel</v>
      </c>
      <c r="E91" s="224">
        <f>June!I41</f>
        <v>1</v>
      </c>
      <c r="F91" s="224">
        <f>June!H41</f>
        <v>10.5</v>
      </c>
      <c r="G91" s="189"/>
      <c r="H91" s="189"/>
      <c r="I91" s="189"/>
      <c r="J91" s="189"/>
      <c r="K91" s="189"/>
      <c r="L91" s="189"/>
      <c r="M91" s="189"/>
      <c r="N91" s="189"/>
      <c r="O91" s="189"/>
      <c r="P91" s="189"/>
      <c r="Q91" s="189"/>
      <c r="R91" s="189"/>
      <c r="S91" s="189"/>
      <c r="T91" s="189"/>
      <c r="U91" s="189"/>
      <c r="V91" s="189"/>
      <c r="W91" s="189"/>
      <c r="X91" s="189"/>
      <c r="Y91" s="189"/>
      <c r="Z91" s="189"/>
    </row>
    <row r="92" ht="13.5" customHeight="1">
      <c r="A92" s="219">
        <f t="shared" si="2"/>
        <v>52</v>
      </c>
      <c r="B92" s="222" t="str">
        <f>June!$B$7</f>
        <v>June</v>
      </c>
      <c r="C92" s="223" t="str">
        <f>IF(June!$G$7="Input","From MRF",June!$G$7)</f>
        <v>2019-2020</v>
      </c>
      <c r="D92" s="187" t="str">
        <f>IF(June!B42="","From MRF",June!B42)</f>
        <v>San Joaquin County Fair</v>
      </c>
      <c r="E92" s="224">
        <f>June!I42</f>
        <v>2</v>
      </c>
      <c r="F92" s="224">
        <f>June!H42</f>
        <v>25.5</v>
      </c>
      <c r="G92" s="189"/>
      <c r="H92" s="189"/>
      <c r="I92" s="189"/>
      <c r="J92" s="189"/>
      <c r="K92" s="189"/>
      <c r="L92" s="189"/>
      <c r="M92" s="189"/>
      <c r="N92" s="189"/>
      <c r="O92" s="189"/>
      <c r="P92" s="189"/>
      <c r="Q92" s="189"/>
      <c r="R92" s="189"/>
      <c r="S92" s="189"/>
      <c r="T92" s="189"/>
      <c r="U92" s="189"/>
      <c r="V92" s="189"/>
      <c r="W92" s="189"/>
      <c r="X92" s="189"/>
      <c r="Y92" s="189"/>
      <c r="Z92" s="189"/>
    </row>
    <row r="93" ht="13.5" customHeight="1">
      <c r="A93" s="219">
        <f t="shared" si="2"/>
        <v>53</v>
      </c>
      <c r="B93" s="222" t="str">
        <f>June!$B$7</f>
        <v>June</v>
      </c>
      <c r="C93" s="223" t="str">
        <f>IF(June!$G$7="Input","From MRF",June!$G$7)</f>
        <v>2019-2020</v>
      </c>
      <c r="D93" s="187" t="str">
        <f>IF(June!B43="","From MRF",June!B43)</f>
        <v>Philippine Independence Day Celebration</v>
      </c>
      <c r="E93" s="224">
        <f>June!I43</f>
        <v>4</v>
      </c>
      <c r="F93" s="224">
        <f>June!H43</f>
        <v>26.5</v>
      </c>
      <c r="G93" s="189"/>
      <c r="H93" s="189"/>
      <c r="I93" s="189"/>
      <c r="J93" s="189"/>
      <c r="K93" s="189"/>
      <c r="L93" s="189"/>
      <c r="M93" s="189"/>
      <c r="N93" s="189"/>
      <c r="O93" s="189"/>
      <c r="P93" s="189"/>
      <c r="Q93" s="189"/>
      <c r="R93" s="189"/>
      <c r="S93" s="189"/>
      <c r="T93" s="189"/>
      <c r="U93" s="189"/>
      <c r="V93" s="189"/>
      <c r="W93" s="189"/>
      <c r="X93" s="189"/>
      <c r="Y93" s="189"/>
      <c r="Z93" s="189"/>
    </row>
    <row r="94" ht="13.5" customHeight="1">
      <c r="A94" s="219">
        <f t="shared" si="2"/>
        <v>54</v>
      </c>
      <c r="B94" s="222" t="str">
        <f>June!$B$7</f>
        <v>June</v>
      </c>
      <c r="C94" s="223" t="str">
        <f>IF(June!$G$7="Input","From MRF",June!$G$7)</f>
        <v>2019-2020</v>
      </c>
      <c r="D94" s="187" t="str">
        <f>IF(June!B44="","From MRF",June!B44)</f>
        <v>June Animal Shelter Service</v>
      </c>
      <c r="E94" s="224">
        <f>June!I44</f>
        <v>1</v>
      </c>
      <c r="F94" s="224">
        <f>June!H44</f>
        <v>2</v>
      </c>
      <c r="G94" s="189"/>
      <c r="H94" s="189"/>
      <c r="I94" s="189"/>
      <c r="J94" s="189"/>
      <c r="K94" s="189"/>
      <c r="L94" s="189"/>
      <c r="M94" s="189"/>
      <c r="N94" s="189"/>
      <c r="O94" s="189"/>
      <c r="P94" s="189"/>
      <c r="Q94" s="189"/>
      <c r="R94" s="189"/>
      <c r="S94" s="189"/>
      <c r="T94" s="189"/>
      <c r="U94" s="189"/>
      <c r="V94" s="189"/>
      <c r="W94" s="189"/>
      <c r="X94" s="189"/>
      <c r="Y94" s="189"/>
      <c r="Z94" s="189"/>
    </row>
    <row r="95" ht="13.5" customHeight="1">
      <c r="A95" s="219">
        <f t="shared" si="2"/>
        <v>55</v>
      </c>
      <c r="B95" s="222" t="str">
        <f>June!$B$7</f>
        <v>June</v>
      </c>
      <c r="C95" s="223" t="str">
        <f>IF(June!$G$7="Input","From MRF",June!$G$7)</f>
        <v>2019-2020</v>
      </c>
      <c r="D95" s="187" t="str">
        <f>IF(June!B45="","From MRF",June!B45)</f>
        <v>From MRF</v>
      </c>
      <c r="E95" s="224">
        <f>June!I45</f>
        <v>0</v>
      </c>
      <c r="F95" s="224">
        <f>June!H45</f>
        <v>0</v>
      </c>
      <c r="G95" s="189"/>
      <c r="H95" s="189"/>
      <c r="I95" s="189"/>
      <c r="J95" s="189"/>
      <c r="K95" s="189"/>
      <c r="L95" s="189"/>
      <c r="M95" s="189"/>
      <c r="N95" s="189"/>
      <c r="O95" s="189"/>
      <c r="P95" s="189"/>
      <c r="Q95" s="189"/>
      <c r="R95" s="189"/>
      <c r="S95" s="189"/>
      <c r="T95" s="189"/>
      <c r="U95" s="189"/>
      <c r="V95" s="189"/>
      <c r="W95" s="189"/>
      <c r="X95" s="189"/>
      <c r="Y95" s="189"/>
      <c r="Z95" s="189"/>
    </row>
    <row r="96" ht="13.5" customHeight="1">
      <c r="A96" s="219">
        <f t="shared" si="2"/>
        <v>56</v>
      </c>
      <c r="B96" s="222" t="str">
        <f>June!$B$7</f>
        <v>June</v>
      </c>
      <c r="C96" s="223" t="str">
        <f>IF(June!$G$7="Input","From MRF",June!$G$7)</f>
        <v>2019-2020</v>
      </c>
      <c r="D96" s="187" t="str">
        <f>IF(June!B46="","From MRF",June!B46)</f>
        <v>From MRF</v>
      </c>
      <c r="E96" s="224">
        <f>June!I46</f>
        <v>0</v>
      </c>
      <c r="F96" s="224">
        <f>June!H46</f>
        <v>0</v>
      </c>
      <c r="G96" s="189"/>
      <c r="H96" s="189"/>
      <c r="I96" s="189"/>
      <c r="J96" s="189"/>
      <c r="K96" s="189"/>
      <c r="L96" s="189"/>
      <c r="M96" s="189"/>
      <c r="N96" s="189"/>
      <c r="O96" s="189"/>
      <c r="P96" s="189"/>
      <c r="Q96" s="189"/>
      <c r="R96" s="189"/>
      <c r="S96" s="189"/>
      <c r="T96" s="189"/>
      <c r="U96" s="189"/>
      <c r="V96" s="189"/>
      <c r="W96" s="189"/>
      <c r="X96" s="189"/>
      <c r="Y96" s="189"/>
      <c r="Z96" s="189"/>
    </row>
    <row r="97" ht="13.5" customHeight="1">
      <c r="A97" s="219">
        <f t="shared" si="2"/>
        <v>57</v>
      </c>
      <c r="B97" s="222" t="str">
        <f>June!$B$7</f>
        <v>June</v>
      </c>
      <c r="C97" s="223" t="str">
        <f>IF(June!$G$7="Input","From MRF",June!$G$7)</f>
        <v>2019-2020</v>
      </c>
      <c r="D97" s="187" t="str">
        <f>IF(June!B47="","From MRF",June!B47)</f>
        <v>From MRF</v>
      </c>
      <c r="E97" s="224">
        <f>June!I47</f>
        <v>0</v>
      </c>
      <c r="F97" s="224">
        <f>June!H47</f>
        <v>0</v>
      </c>
      <c r="G97" s="189"/>
      <c r="H97" s="189"/>
      <c r="I97" s="189"/>
      <c r="J97" s="189"/>
      <c r="K97" s="189"/>
      <c r="L97" s="189"/>
      <c r="M97" s="189"/>
      <c r="N97" s="189"/>
      <c r="O97" s="189"/>
      <c r="P97" s="189"/>
      <c r="Q97" s="189"/>
      <c r="R97" s="189"/>
      <c r="S97" s="189"/>
      <c r="T97" s="189"/>
      <c r="U97" s="189"/>
      <c r="V97" s="189"/>
      <c r="W97" s="189"/>
      <c r="X97" s="189"/>
      <c r="Y97" s="189"/>
      <c r="Z97" s="189"/>
    </row>
    <row r="98" ht="13.5" customHeight="1">
      <c r="A98" s="219">
        <f t="shared" si="2"/>
        <v>58</v>
      </c>
      <c r="B98" s="222" t="str">
        <f>June!$B$7</f>
        <v>June</v>
      </c>
      <c r="C98" s="223" t="str">
        <f>IF(June!$G$7="Input","From MRF",June!$G$7)</f>
        <v>2019-2020</v>
      </c>
      <c r="D98" s="187" t="str">
        <f>IF(June!B48="","From MRF",June!B48)</f>
        <v>From MRF</v>
      </c>
      <c r="E98" s="224">
        <f>June!I48</f>
        <v>0</v>
      </c>
      <c r="F98" s="224">
        <f>June!H48</f>
        <v>0</v>
      </c>
      <c r="G98" s="189"/>
      <c r="H98" s="189"/>
      <c r="I98" s="189"/>
      <c r="J98" s="189"/>
      <c r="K98" s="189"/>
      <c r="L98" s="189"/>
      <c r="M98" s="189"/>
      <c r="N98" s="189"/>
      <c r="O98" s="189"/>
      <c r="P98" s="189"/>
      <c r="Q98" s="189"/>
      <c r="R98" s="189"/>
      <c r="S98" s="189"/>
      <c r="T98" s="189"/>
      <c r="U98" s="189"/>
      <c r="V98" s="189"/>
      <c r="W98" s="189"/>
      <c r="X98" s="189"/>
      <c r="Y98" s="189"/>
      <c r="Z98" s="189"/>
    </row>
    <row r="99" ht="13.5" customHeight="1">
      <c r="A99" s="219">
        <f t="shared" si="2"/>
        <v>59</v>
      </c>
      <c r="B99" s="222" t="str">
        <f>June!$B$7</f>
        <v>June</v>
      </c>
      <c r="C99" s="223" t="str">
        <f>IF(June!$G$7="Input","From MRF",June!$G$7)</f>
        <v>2019-2020</v>
      </c>
      <c r="D99" s="187" t="str">
        <f>IF(June!B49="","From MRF",June!B49)</f>
        <v>From MRF</v>
      </c>
      <c r="E99" s="224">
        <f>June!I49</f>
        <v>0</v>
      </c>
      <c r="F99" s="224">
        <f>June!H49</f>
        <v>0</v>
      </c>
      <c r="G99" s="189"/>
      <c r="H99" s="189"/>
      <c r="I99" s="189"/>
      <c r="J99" s="189"/>
      <c r="K99" s="189"/>
      <c r="L99" s="189"/>
      <c r="M99" s="189"/>
      <c r="N99" s="189"/>
      <c r="O99" s="189"/>
      <c r="P99" s="189"/>
      <c r="Q99" s="189"/>
      <c r="R99" s="189"/>
      <c r="S99" s="189"/>
      <c r="T99" s="189"/>
      <c r="U99" s="189"/>
      <c r="V99" s="189"/>
      <c r="W99" s="189"/>
      <c r="X99" s="189"/>
      <c r="Y99" s="189"/>
      <c r="Z99" s="189"/>
    </row>
    <row r="100" ht="13.5" customHeight="1">
      <c r="A100" s="219">
        <f t="shared" si="2"/>
        <v>60</v>
      </c>
      <c r="B100" s="222" t="str">
        <f>June!$B$7</f>
        <v>June</v>
      </c>
      <c r="C100" s="223" t="str">
        <f>IF(June!$G$7="Input","From MRF",June!$G$7)</f>
        <v>2019-2020</v>
      </c>
      <c r="D100" s="187" t="str">
        <f>IF(June!B50="","From MRF",June!B50)</f>
        <v>From MRF</v>
      </c>
      <c r="E100" s="224">
        <f>June!I50</f>
        <v>0</v>
      </c>
      <c r="F100" s="224">
        <f>June!H50</f>
        <v>0</v>
      </c>
      <c r="G100" s="189"/>
      <c r="H100" s="189"/>
      <c r="I100" s="189"/>
      <c r="J100" s="189"/>
      <c r="K100" s="189"/>
      <c r="L100" s="189"/>
      <c r="M100" s="189"/>
      <c r="N100" s="189"/>
      <c r="O100" s="189"/>
      <c r="P100" s="189"/>
      <c r="Q100" s="189"/>
      <c r="R100" s="189"/>
      <c r="S100" s="189"/>
      <c r="T100" s="189"/>
      <c r="U100" s="189"/>
      <c r="V100" s="189"/>
      <c r="W100" s="189"/>
      <c r="X100" s="189"/>
      <c r="Y100" s="189"/>
      <c r="Z100" s="189"/>
    </row>
    <row r="101" ht="13.5" customHeight="1">
      <c r="A101" s="219">
        <f t="shared" si="2"/>
        <v>61</v>
      </c>
      <c r="B101" s="222" t="str">
        <f>June!$B$7</f>
        <v>June</v>
      </c>
      <c r="C101" s="223" t="str">
        <f>IF(June!$G$7="Input","From MRF",June!$G$7)</f>
        <v>2019-2020</v>
      </c>
      <c r="D101" s="187" t="str">
        <f>IF(June!B51="","From MRF",June!B51)</f>
        <v>From MRF</v>
      </c>
      <c r="E101" s="224">
        <f>June!I51</f>
        <v>0</v>
      </c>
      <c r="F101" s="224">
        <f>June!H51</f>
        <v>0</v>
      </c>
      <c r="G101" s="189"/>
      <c r="H101" s="189"/>
      <c r="I101" s="189"/>
      <c r="J101" s="189"/>
      <c r="K101" s="189"/>
      <c r="L101" s="189"/>
      <c r="M101" s="189"/>
      <c r="N101" s="189"/>
      <c r="O101" s="189"/>
      <c r="P101" s="189"/>
      <c r="Q101" s="189"/>
      <c r="R101" s="189"/>
      <c r="S101" s="189"/>
      <c r="T101" s="189"/>
      <c r="U101" s="189"/>
      <c r="V101" s="189"/>
      <c r="W101" s="189"/>
      <c r="X101" s="189"/>
      <c r="Y101" s="189"/>
      <c r="Z101" s="189"/>
    </row>
    <row r="102" ht="13.5" customHeight="1">
      <c r="A102" s="219">
        <f t="shared" si="2"/>
        <v>62</v>
      </c>
      <c r="B102" s="222" t="str">
        <f>June!$B$7</f>
        <v>June</v>
      </c>
      <c r="C102" s="223" t="str">
        <f>IF(June!$G$7="Input","From MRF",June!$G$7)</f>
        <v>2019-2020</v>
      </c>
      <c r="D102" s="187" t="str">
        <f>IF(June!B52="","From MRF",June!B52)</f>
        <v>From MRF</v>
      </c>
      <c r="E102" s="224">
        <f>June!I52</f>
        <v>0</v>
      </c>
      <c r="F102" s="224">
        <f>June!H52</f>
        <v>0</v>
      </c>
      <c r="G102" s="189"/>
      <c r="H102" s="189"/>
      <c r="I102" s="189"/>
      <c r="J102" s="189"/>
      <c r="K102" s="189"/>
      <c r="L102" s="189"/>
      <c r="M102" s="189"/>
      <c r="N102" s="189"/>
      <c r="O102" s="189"/>
      <c r="P102" s="189"/>
      <c r="Q102" s="189"/>
      <c r="R102" s="189"/>
      <c r="S102" s="189"/>
      <c r="T102" s="189"/>
      <c r="U102" s="189"/>
      <c r="V102" s="189"/>
      <c r="W102" s="189"/>
      <c r="X102" s="189"/>
      <c r="Y102" s="189"/>
      <c r="Z102" s="189"/>
    </row>
    <row r="103" ht="13.5" customHeight="1">
      <c r="A103" s="219">
        <f t="shared" si="2"/>
        <v>63</v>
      </c>
      <c r="B103" s="222" t="str">
        <f>June!$B$7</f>
        <v>June</v>
      </c>
      <c r="C103" s="223" t="str">
        <f>IF(June!$G$7="Input","From MRF",June!$G$7)</f>
        <v>2019-2020</v>
      </c>
      <c r="D103" s="187" t="str">
        <f>IF(June!B53="","From MRF",June!B53)</f>
        <v>From MRF</v>
      </c>
      <c r="E103" s="224">
        <f>June!I53</f>
        <v>0</v>
      </c>
      <c r="F103" s="224">
        <f>June!H53</f>
        <v>0</v>
      </c>
      <c r="G103" s="189"/>
      <c r="H103" s="189"/>
      <c r="I103" s="189"/>
      <c r="J103" s="189"/>
      <c r="K103" s="189"/>
      <c r="L103" s="189"/>
      <c r="M103" s="189"/>
      <c r="N103" s="189"/>
      <c r="O103" s="189"/>
      <c r="P103" s="189"/>
      <c r="Q103" s="189"/>
      <c r="R103" s="189"/>
      <c r="S103" s="189"/>
      <c r="T103" s="189"/>
      <c r="U103" s="189"/>
      <c r="V103" s="189"/>
      <c r="W103" s="189"/>
      <c r="X103" s="189"/>
      <c r="Y103" s="189"/>
      <c r="Z103" s="189"/>
    </row>
    <row r="104" ht="13.5" customHeight="1">
      <c r="A104" s="219">
        <f t="shared" si="2"/>
        <v>64</v>
      </c>
      <c r="B104" s="222" t="str">
        <f>June!$B$7</f>
        <v>June</v>
      </c>
      <c r="C104" s="223" t="str">
        <f>IF(June!$G$7="Input","From MRF",June!$G$7)</f>
        <v>2019-2020</v>
      </c>
      <c r="D104" s="187" t="str">
        <f>IF(June!B54="","From MRF",June!B54)</f>
        <v>From MRF</v>
      </c>
      <c r="E104" s="224">
        <f>June!I54</f>
        <v>0</v>
      </c>
      <c r="F104" s="224">
        <f>June!H54</f>
        <v>0</v>
      </c>
      <c r="G104" s="189"/>
      <c r="H104" s="189"/>
      <c r="I104" s="189"/>
      <c r="J104" s="189"/>
      <c r="K104" s="189"/>
      <c r="L104" s="189"/>
      <c r="M104" s="189"/>
      <c r="N104" s="189"/>
      <c r="O104" s="189"/>
      <c r="P104" s="189"/>
      <c r="Q104" s="189"/>
      <c r="R104" s="189"/>
      <c r="S104" s="189"/>
      <c r="T104" s="189"/>
      <c r="U104" s="189"/>
      <c r="V104" s="189"/>
      <c r="W104" s="189"/>
      <c r="X104" s="189"/>
      <c r="Y104" s="189"/>
      <c r="Z104" s="189"/>
    </row>
    <row r="105" ht="13.5" customHeight="1">
      <c r="A105" s="219">
        <f t="shared" si="2"/>
        <v>65</v>
      </c>
      <c r="B105" s="222" t="str">
        <f>June!$B$7</f>
        <v>June</v>
      </c>
      <c r="C105" s="223" t="str">
        <f>IF(June!$G$7="Input","From MRF",June!$G$7)</f>
        <v>2019-2020</v>
      </c>
      <c r="D105" s="187" t="str">
        <f>IF(June!B55="","From MRF",June!B55)</f>
        <v>From MRF</v>
      </c>
      <c r="E105" s="224">
        <f>June!I55</f>
        <v>0</v>
      </c>
      <c r="F105" s="224">
        <f>June!H55</f>
        <v>0</v>
      </c>
      <c r="G105" s="189"/>
      <c r="H105" s="189"/>
      <c r="I105" s="189"/>
      <c r="J105" s="189"/>
      <c r="K105" s="189"/>
      <c r="L105" s="189"/>
      <c r="M105" s="189"/>
      <c r="N105" s="189"/>
      <c r="O105" s="189"/>
      <c r="P105" s="189"/>
      <c r="Q105" s="189"/>
      <c r="R105" s="189"/>
      <c r="S105" s="189"/>
      <c r="T105" s="189"/>
      <c r="U105" s="189"/>
      <c r="V105" s="189"/>
      <c r="W105" s="189"/>
      <c r="X105" s="189"/>
      <c r="Y105" s="189"/>
      <c r="Z105" s="189"/>
    </row>
    <row r="106" ht="13.5" customHeight="1">
      <c r="A106" s="219">
        <f t="shared" si="2"/>
        <v>66</v>
      </c>
      <c r="B106" s="222" t="str">
        <f>June!$B$7</f>
        <v>June</v>
      </c>
      <c r="C106" s="223" t="str">
        <f>IF(June!$G$7="Input","From MRF",June!$G$7)</f>
        <v>2019-2020</v>
      </c>
      <c r="D106" s="187" t="str">
        <f>IF(June!B56="","From MRF",June!B56)</f>
        <v>From MRF</v>
      </c>
      <c r="E106" s="224">
        <f>June!I56</f>
        <v>0</v>
      </c>
      <c r="F106" s="224">
        <f>June!H56</f>
        <v>0</v>
      </c>
      <c r="G106" s="189"/>
      <c r="H106" s="189"/>
      <c r="I106" s="189"/>
      <c r="J106" s="189"/>
      <c r="K106" s="189"/>
      <c r="L106" s="189"/>
      <c r="M106" s="189"/>
      <c r="N106" s="189"/>
      <c r="O106" s="189"/>
      <c r="P106" s="189"/>
      <c r="Q106" s="189"/>
      <c r="R106" s="189"/>
      <c r="S106" s="189"/>
      <c r="T106" s="189"/>
      <c r="U106" s="189"/>
      <c r="V106" s="189"/>
      <c r="W106" s="189"/>
      <c r="X106" s="189"/>
      <c r="Y106" s="189"/>
      <c r="Z106" s="189"/>
    </row>
    <row r="107" ht="13.5" customHeight="1">
      <c r="A107" s="219">
        <f t="shared" si="2"/>
        <v>67</v>
      </c>
      <c r="B107" s="222" t="str">
        <f>June!$B$7</f>
        <v>June</v>
      </c>
      <c r="C107" s="223" t="str">
        <f>IF(June!$G$7="Input","From MRF",June!$G$7)</f>
        <v>2019-2020</v>
      </c>
      <c r="D107" s="187" t="str">
        <f>IF(June!B57="","From MRF",June!B57)</f>
        <v>From MRF</v>
      </c>
      <c r="E107" s="224">
        <f>June!I57</f>
        <v>0</v>
      </c>
      <c r="F107" s="224">
        <f>June!H57</f>
        <v>0</v>
      </c>
      <c r="G107" s="189"/>
      <c r="H107" s="189"/>
      <c r="I107" s="189"/>
      <c r="J107" s="189"/>
      <c r="K107" s="189"/>
      <c r="L107" s="189"/>
      <c r="M107" s="189"/>
      <c r="N107" s="189"/>
      <c r="O107" s="189"/>
      <c r="P107" s="189"/>
      <c r="Q107" s="189"/>
      <c r="R107" s="189"/>
      <c r="S107" s="189"/>
      <c r="T107" s="189"/>
      <c r="U107" s="189"/>
      <c r="V107" s="189"/>
      <c r="W107" s="189"/>
      <c r="X107" s="189"/>
      <c r="Y107" s="189"/>
      <c r="Z107" s="189"/>
    </row>
    <row r="108" ht="13.5" customHeight="1">
      <c r="A108" s="219">
        <f t="shared" si="2"/>
        <v>68</v>
      </c>
      <c r="B108" s="222" t="str">
        <f>June!$B$7</f>
        <v>June</v>
      </c>
      <c r="C108" s="223" t="str">
        <f>IF(June!$G$7="Input","From MRF",June!$G$7)</f>
        <v>2019-2020</v>
      </c>
      <c r="D108" s="187" t="str">
        <f>IF(June!B58="","From MRF",June!B58)</f>
        <v>From MRF</v>
      </c>
      <c r="E108" s="224">
        <f>June!I58</f>
        <v>0</v>
      </c>
      <c r="F108" s="224">
        <f>June!H58</f>
        <v>0</v>
      </c>
      <c r="G108" s="189"/>
      <c r="H108" s="189"/>
      <c r="I108" s="189"/>
      <c r="J108" s="189"/>
      <c r="K108" s="189"/>
      <c r="L108" s="189"/>
      <c r="M108" s="189"/>
      <c r="N108" s="189"/>
      <c r="O108" s="189"/>
      <c r="P108" s="189"/>
      <c r="Q108" s="189"/>
      <c r="R108" s="189"/>
      <c r="S108" s="189"/>
      <c r="T108" s="189"/>
      <c r="U108" s="189"/>
      <c r="V108" s="189"/>
      <c r="W108" s="189"/>
      <c r="X108" s="189"/>
      <c r="Y108" s="189"/>
      <c r="Z108" s="189"/>
    </row>
    <row r="109" ht="13.5" customHeight="1">
      <c r="A109" s="219">
        <f t="shared" si="2"/>
        <v>69</v>
      </c>
      <c r="B109" s="222" t="str">
        <f>June!$B$7</f>
        <v>June</v>
      </c>
      <c r="C109" s="223" t="str">
        <f>IF(June!$G$7="Input","From MRF",June!$G$7)</f>
        <v>2019-2020</v>
      </c>
      <c r="D109" s="187" t="str">
        <f>IF(June!B59="","From MRF",June!B59)</f>
        <v>From MRF</v>
      </c>
      <c r="E109" s="224">
        <f>June!I59</f>
        <v>0</v>
      </c>
      <c r="F109" s="224">
        <f>June!H59</f>
        <v>0</v>
      </c>
      <c r="G109" s="189"/>
      <c r="H109" s="189"/>
      <c r="I109" s="189"/>
      <c r="J109" s="189"/>
      <c r="K109" s="189"/>
      <c r="L109" s="189"/>
      <c r="M109" s="189"/>
      <c r="N109" s="189"/>
      <c r="O109" s="189"/>
      <c r="P109" s="189"/>
      <c r="Q109" s="189"/>
      <c r="R109" s="189"/>
      <c r="S109" s="189"/>
      <c r="T109" s="189"/>
      <c r="U109" s="189"/>
      <c r="V109" s="189"/>
      <c r="W109" s="189"/>
      <c r="X109" s="189"/>
      <c r="Y109" s="189"/>
      <c r="Z109" s="189"/>
    </row>
    <row r="110" ht="13.5" customHeight="1">
      <c r="A110" s="219">
        <f t="shared" si="2"/>
        <v>70</v>
      </c>
      <c r="B110" s="222" t="str">
        <f>June!$B$7</f>
        <v>June</v>
      </c>
      <c r="C110" s="223" t="str">
        <f>IF(June!$G$7="Input","From MRF",June!$G$7)</f>
        <v>2019-2020</v>
      </c>
      <c r="D110" s="187" t="str">
        <f>IF(June!B60="","From MRF",June!B60)</f>
        <v>From MRF</v>
      </c>
      <c r="E110" s="224">
        <f>June!I60</f>
        <v>0</v>
      </c>
      <c r="F110" s="224">
        <f>June!H60</f>
        <v>0</v>
      </c>
      <c r="G110" s="189"/>
      <c r="H110" s="189"/>
      <c r="I110" s="189"/>
      <c r="J110" s="189"/>
      <c r="K110" s="189"/>
      <c r="L110" s="189"/>
      <c r="M110" s="189"/>
      <c r="N110" s="189"/>
      <c r="O110" s="189"/>
      <c r="P110" s="189"/>
      <c r="Q110" s="189"/>
      <c r="R110" s="189"/>
      <c r="S110" s="189"/>
      <c r="T110" s="189"/>
      <c r="U110" s="189"/>
      <c r="V110" s="189"/>
      <c r="W110" s="189"/>
      <c r="X110" s="189"/>
      <c r="Y110" s="189"/>
      <c r="Z110" s="189"/>
    </row>
    <row r="111" ht="13.5" customHeight="1">
      <c r="A111" s="219">
        <f t="shared" si="2"/>
        <v>71</v>
      </c>
      <c r="B111" s="222" t="str">
        <f>June!$B$7</f>
        <v>June</v>
      </c>
      <c r="C111" s="223" t="str">
        <f>IF(June!$G$7="Input","From MRF",June!$G$7)</f>
        <v>2019-2020</v>
      </c>
      <c r="D111" s="187" t="str">
        <f>IF(June!B61="","From MRF",June!B61)</f>
        <v>From MRF</v>
      </c>
      <c r="E111" s="224">
        <f>June!I61</f>
        <v>0</v>
      </c>
      <c r="F111" s="224">
        <f>June!H61</f>
        <v>0</v>
      </c>
      <c r="G111" s="189"/>
      <c r="H111" s="189"/>
      <c r="I111" s="189"/>
      <c r="J111" s="189"/>
      <c r="K111" s="189"/>
      <c r="L111" s="189"/>
      <c r="M111" s="189"/>
      <c r="N111" s="189"/>
      <c r="O111" s="189"/>
      <c r="P111" s="189"/>
      <c r="Q111" s="189"/>
      <c r="R111" s="189"/>
      <c r="S111" s="189"/>
      <c r="T111" s="189"/>
      <c r="U111" s="189"/>
      <c r="V111" s="189"/>
      <c r="W111" s="189"/>
      <c r="X111" s="189"/>
      <c r="Y111" s="189"/>
      <c r="Z111" s="189"/>
    </row>
    <row r="112" ht="13.5" customHeight="1">
      <c r="A112" s="219">
        <f t="shared" si="2"/>
        <v>72</v>
      </c>
      <c r="B112" s="222" t="str">
        <f>June!$B$7</f>
        <v>June</v>
      </c>
      <c r="C112" s="223" t="str">
        <f>IF(June!$G$7="Input","From MRF",June!$G$7)</f>
        <v>2019-2020</v>
      </c>
      <c r="D112" s="187" t="str">
        <f>IF(June!B62="","From MRF",June!B62)</f>
        <v>From MRF</v>
      </c>
      <c r="E112" s="224">
        <f>June!I62</f>
        <v>0</v>
      </c>
      <c r="F112" s="224">
        <f>June!H62</f>
        <v>0</v>
      </c>
      <c r="G112" s="189"/>
      <c r="H112" s="189"/>
      <c r="I112" s="189"/>
      <c r="J112" s="189"/>
      <c r="K112" s="189"/>
      <c r="L112" s="189"/>
      <c r="M112" s="189"/>
      <c r="N112" s="189"/>
      <c r="O112" s="189"/>
      <c r="P112" s="189"/>
      <c r="Q112" s="189"/>
      <c r="R112" s="189"/>
      <c r="S112" s="189"/>
      <c r="T112" s="189"/>
      <c r="U112" s="189"/>
      <c r="V112" s="189"/>
      <c r="W112" s="189"/>
      <c r="X112" s="189"/>
      <c r="Y112" s="189"/>
      <c r="Z112" s="189"/>
    </row>
    <row r="113" ht="13.5" customHeight="1">
      <c r="A113" s="219">
        <f t="shared" si="2"/>
        <v>73</v>
      </c>
      <c r="B113" s="222" t="str">
        <f>June!$B$7</f>
        <v>June</v>
      </c>
      <c r="C113" s="223" t="str">
        <f>IF(June!$G$7="Input","From MRF",June!$G$7)</f>
        <v>2019-2020</v>
      </c>
      <c r="D113" s="187" t="str">
        <f>IF(June!B63="","From MRF",June!B63)</f>
        <v>From MRF</v>
      </c>
      <c r="E113" s="224">
        <f>June!I63</f>
        <v>0</v>
      </c>
      <c r="F113" s="224">
        <f>June!H63</f>
        <v>0</v>
      </c>
      <c r="G113" s="189"/>
      <c r="H113" s="189"/>
      <c r="I113" s="189"/>
      <c r="J113" s="189"/>
      <c r="K113" s="189"/>
      <c r="L113" s="189"/>
      <c r="M113" s="189"/>
      <c r="N113" s="189"/>
      <c r="O113" s="189"/>
      <c r="P113" s="189"/>
      <c r="Q113" s="189"/>
      <c r="R113" s="189"/>
      <c r="S113" s="189"/>
      <c r="T113" s="189"/>
      <c r="U113" s="189"/>
      <c r="V113" s="189"/>
      <c r="W113" s="189"/>
      <c r="X113" s="189"/>
      <c r="Y113" s="189"/>
      <c r="Z113" s="189"/>
    </row>
    <row r="114" ht="13.5" customHeight="1">
      <c r="A114" s="219">
        <f t="shared" si="2"/>
        <v>74</v>
      </c>
      <c r="B114" s="222" t="str">
        <f>June!$B$7</f>
        <v>June</v>
      </c>
      <c r="C114" s="223" t="str">
        <f>IF(June!$G$7="Input","From MRF",June!$G$7)</f>
        <v>2019-2020</v>
      </c>
      <c r="D114" s="187" t="str">
        <f>IF(June!B64="","From MRF",June!B64)</f>
        <v>From MRF</v>
      </c>
      <c r="E114" s="224">
        <f>June!I64</f>
        <v>0</v>
      </c>
      <c r="F114" s="224">
        <f>June!H64</f>
        <v>0</v>
      </c>
      <c r="G114" s="189"/>
      <c r="H114" s="189"/>
      <c r="I114" s="189"/>
      <c r="J114" s="189"/>
      <c r="K114" s="189"/>
      <c r="L114" s="189"/>
      <c r="M114" s="189"/>
      <c r="N114" s="189"/>
      <c r="O114" s="189"/>
      <c r="P114" s="189"/>
      <c r="Q114" s="189"/>
      <c r="R114" s="189"/>
      <c r="S114" s="189"/>
      <c r="T114" s="189"/>
      <c r="U114" s="189"/>
      <c r="V114" s="189"/>
      <c r="W114" s="189"/>
      <c r="X114" s="189"/>
      <c r="Y114" s="189"/>
      <c r="Z114" s="189"/>
    </row>
    <row r="115" ht="13.5" customHeight="1">
      <c r="A115" s="219">
        <f t="shared" si="2"/>
        <v>75</v>
      </c>
      <c r="B115" s="222" t="str">
        <f>June!$B$7</f>
        <v>June</v>
      </c>
      <c r="C115" s="223" t="str">
        <f>IF(June!$G$7="Input","From MRF",June!$G$7)</f>
        <v>2019-2020</v>
      </c>
      <c r="D115" s="187" t="str">
        <f>IF(June!B65="","From MRF",June!B65)</f>
        <v>From MRF</v>
      </c>
      <c r="E115" s="224">
        <f>June!I65</f>
        <v>0</v>
      </c>
      <c r="F115" s="224">
        <f>June!H65</f>
        <v>0</v>
      </c>
      <c r="G115" s="189"/>
      <c r="H115" s="189"/>
      <c r="I115" s="189"/>
      <c r="J115" s="189"/>
      <c r="K115" s="189"/>
      <c r="L115" s="189"/>
      <c r="M115" s="189"/>
      <c r="N115" s="189"/>
      <c r="O115" s="189"/>
      <c r="P115" s="189"/>
      <c r="Q115" s="189"/>
      <c r="R115" s="189"/>
      <c r="S115" s="189"/>
      <c r="T115" s="189"/>
      <c r="U115" s="189"/>
      <c r="V115" s="189"/>
      <c r="W115" s="189"/>
      <c r="X115" s="189"/>
      <c r="Y115" s="189"/>
      <c r="Z115" s="189"/>
    </row>
    <row r="116" ht="13.5" customHeight="1">
      <c r="A116" s="219">
        <f t="shared" si="2"/>
        <v>76</v>
      </c>
      <c r="B116" s="222" t="str">
        <f>July!$B$7</f>
        <v>July</v>
      </c>
      <c r="C116" s="223" t="str">
        <f>IF(July!$G$7="Input","From MRF",July!$G$7)</f>
        <v>2019-2020</v>
      </c>
      <c r="D116" s="187" t="str">
        <f>IF(July!B41="","From MRF",July!B41)</f>
        <v>The Cambodian Experience</v>
      </c>
      <c r="E116" s="224">
        <f>July!I41</f>
        <v>3</v>
      </c>
      <c r="F116" s="224">
        <f>July!H41</f>
        <v>17</v>
      </c>
      <c r="G116" s="189"/>
      <c r="H116" s="189"/>
      <c r="I116" s="189"/>
      <c r="J116" s="189"/>
      <c r="K116" s="189"/>
      <c r="L116" s="189"/>
      <c r="M116" s="189"/>
      <c r="N116" s="189"/>
      <c r="O116" s="189"/>
      <c r="P116" s="189"/>
      <c r="Q116" s="189"/>
      <c r="R116" s="189"/>
      <c r="S116" s="189"/>
      <c r="T116" s="189"/>
      <c r="U116" s="189"/>
      <c r="V116" s="189"/>
      <c r="W116" s="189"/>
      <c r="X116" s="189"/>
      <c r="Y116" s="189"/>
      <c r="Z116" s="189"/>
    </row>
    <row r="117" ht="13.5" customHeight="1">
      <c r="A117" s="219">
        <f t="shared" si="2"/>
        <v>77</v>
      </c>
      <c r="B117" s="222" t="str">
        <f>July!$B$7</f>
        <v>July</v>
      </c>
      <c r="C117" s="223" t="str">
        <f>IF(July!$G$7="Input","From MRF",July!$G$7)</f>
        <v>2019-2020</v>
      </c>
      <c r="D117" s="187" t="str">
        <f>IF(July!B42="","From MRF",July!B42)</f>
        <v>Second Annual Fun in the Sun</v>
      </c>
      <c r="E117" s="224">
        <f>July!I42</f>
        <v>4</v>
      </c>
      <c r="F117" s="224">
        <f>July!H42</f>
        <v>24</v>
      </c>
      <c r="G117" s="189"/>
      <c r="H117" s="189"/>
      <c r="I117" s="189"/>
      <c r="J117" s="189"/>
      <c r="K117" s="189"/>
      <c r="L117" s="189"/>
      <c r="M117" s="189"/>
      <c r="N117" s="189"/>
      <c r="O117" s="189"/>
      <c r="P117" s="189"/>
      <c r="Q117" s="189"/>
      <c r="R117" s="189"/>
      <c r="S117" s="189"/>
      <c r="T117" s="189"/>
      <c r="U117" s="189"/>
      <c r="V117" s="189"/>
      <c r="W117" s="189"/>
      <c r="X117" s="189"/>
      <c r="Y117" s="189"/>
      <c r="Z117" s="189"/>
    </row>
    <row r="118" ht="13.5" customHeight="1">
      <c r="A118" s="219">
        <f t="shared" si="2"/>
        <v>78</v>
      </c>
      <c r="B118" s="222" t="str">
        <f>July!$B$7</f>
        <v>July</v>
      </c>
      <c r="C118" s="223" t="str">
        <f>IF(July!$G$7="Input","From MRF",July!$G$7)</f>
        <v>2019-2020</v>
      </c>
      <c r="D118" s="187" t="str">
        <f>IF(July!B43="","From MRF",July!B43)</f>
        <v>July Bread of Life</v>
      </c>
      <c r="E118" s="224">
        <f>July!I43</f>
        <v>3</v>
      </c>
      <c r="F118" s="224">
        <f>July!H43</f>
        <v>12</v>
      </c>
      <c r="G118" s="189"/>
      <c r="H118" s="189"/>
      <c r="I118" s="189"/>
      <c r="J118" s="189"/>
      <c r="K118" s="189"/>
      <c r="L118" s="189"/>
      <c r="M118" s="189"/>
      <c r="N118" s="189"/>
      <c r="O118" s="189"/>
      <c r="P118" s="189"/>
      <c r="Q118" s="189"/>
      <c r="R118" s="189"/>
      <c r="S118" s="189"/>
      <c r="T118" s="189"/>
      <c r="U118" s="189"/>
      <c r="V118" s="189"/>
      <c r="W118" s="189"/>
      <c r="X118" s="189"/>
      <c r="Y118" s="189"/>
      <c r="Z118" s="189"/>
    </row>
    <row r="119" ht="13.5" customHeight="1">
      <c r="A119" s="219">
        <f t="shared" si="2"/>
        <v>79</v>
      </c>
      <c r="B119" s="222" t="str">
        <f>July!$B$7</f>
        <v>July</v>
      </c>
      <c r="C119" s="223" t="str">
        <f>IF(July!$G$7="Input","From MRF",July!$G$7)</f>
        <v>2019-2020</v>
      </c>
      <c r="D119" s="187" t="str">
        <f>IF(July!B44="","From MRF",July!B44)</f>
        <v>Overseas Khmer Summit</v>
      </c>
      <c r="E119" s="224">
        <f>July!I44</f>
        <v>2</v>
      </c>
      <c r="F119" s="224">
        <f>July!H44</f>
        <v>6</v>
      </c>
      <c r="G119" s="189"/>
      <c r="H119" s="189"/>
      <c r="I119" s="189"/>
      <c r="J119" s="189"/>
      <c r="K119" s="189"/>
      <c r="L119" s="189"/>
      <c r="M119" s="189"/>
      <c r="N119" s="189"/>
      <c r="O119" s="189"/>
      <c r="P119" s="189"/>
      <c r="Q119" s="189"/>
      <c r="R119" s="189"/>
      <c r="S119" s="189"/>
      <c r="T119" s="189"/>
      <c r="U119" s="189"/>
      <c r="V119" s="189"/>
      <c r="W119" s="189"/>
      <c r="X119" s="189"/>
      <c r="Y119" s="189"/>
      <c r="Z119" s="189"/>
    </row>
    <row r="120" ht="13.5" customHeight="1">
      <c r="A120" s="219">
        <f t="shared" si="2"/>
        <v>80</v>
      </c>
      <c r="B120" s="222" t="str">
        <f>July!$B$7</f>
        <v>July</v>
      </c>
      <c r="C120" s="223" t="str">
        <f>IF(July!$G$7="Input","From MRF",July!$G$7)</f>
        <v>2019-2020</v>
      </c>
      <c r="D120" s="187" t="str">
        <f>IF(July!B45="","From MRF",July!B45)</f>
        <v>July Animal Shelter Service</v>
      </c>
      <c r="E120" s="224">
        <f>July!I45</f>
        <v>1</v>
      </c>
      <c r="F120" s="224">
        <f>July!H45</f>
        <v>2</v>
      </c>
      <c r="G120" s="189"/>
      <c r="H120" s="189"/>
      <c r="I120" s="189"/>
      <c r="J120" s="189"/>
      <c r="K120" s="189"/>
      <c r="L120" s="189"/>
      <c r="M120" s="189"/>
      <c r="N120" s="189"/>
      <c r="O120" s="189"/>
      <c r="P120" s="189"/>
      <c r="Q120" s="189"/>
      <c r="R120" s="189"/>
      <c r="S120" s="189"/>
      <c r="T120" s="189"/>
      <c r="U120" s="189"/>
      <c r="V120" s="189"/>
      <c r="W120" s="189"/>
      <c r="X120" s="189"/>
      <c r="Y120" s="189"/>
      <c r="Z120" s="189"/>
    </row>
    <row r="121" ht="13.5" customHeight="1">
      <c r="A121" s="219">
        <f t="shared" si="2"/>
        <v>81</v>
      </c>
      <c r="B121" s="222" t="str">
        <f>July!$B$7</f>
        <v>July</v>
      </c>
      <c r="C121" s="223" t="str">
        <f>IF(July!$G$7="Input","From MRF",July!$G$7)</f>
        <v>2019-2020</v>
      </c>
      <c r="D121" s="187" t="str">
        <f>IF(July!B46="","From MRF",July!B46)</f>
        <v>July Stockton Food Bank Service</v>
      </c>
      <c r="E121" s="224">
        <f>July!I46</f>
        <v>3</v>
      </c>
      <c r="F121" s="224">
        <f>July!H46</f>
        <v>21</v>
      </c>
      <c r="G121" s="189"/>
      <c r="H121" s="189"/>
      <c r="I121" s="189"/>
      <c r="J121" s="189"/>
      <c r="K121" s="189"/>
      <c r="L121" s="189"/>
      <c r="M121" s="189"/>
      <c r="N121" s="189"/>
      <c r="O121" s="189"/>
      <c r="P121" s="189"/>
      <c r="Q121" s="189"/>
      <c r="R121" s="189"/>
      <c r="S121" s="189"/>
      <c r="T121" s="189"/>
      <c r="U121" s="189"/>
      <c r="V121" s="189"/>
      <c r="W121" s="189"/>
      <c r="X121" s="189"/>
      <c r="Y121" s="189"/>
      <c r="Z121" s="189"/>
    </row>
    <row r="122" ht="13.5" customHeight="1">
      <c r="A122" s="219">
        <f t="shared" si="2"/>
        <v>82</v>
      </c>
      <c r="B122" s="222" t="str">
        <f>July!$B$7</f>
        <v>July</v>
      </c>
      <c r="C122" s="223" t="str">
        <f>IF(July!$G$7="Input","From MRF",July!$G$7)</f>
        <v>2019-2020</v>
      </c>
      <c r="D122" s="187" t="str">
        <f>IF(July!B47="","From MRF",July!B47)</f>
        <v>From MRF</v>
      </c>
      <c r="E122" s="224">
        <f>July!I47</f>
        <v>0</v>
      </c>
      <c r="F122" s="224">
        <f>July!H47</f>
        <v>0</v>
      </c>
      <c r="G122" s="189"/>
      <c r="H122" s="189"/>
      <c r="I122" s="189"/>
      <c r="J122" s="189"/>
      <c r="K122" s="189"/>
      <c r="L122" s="189"/>
      <c r="M122" s="189"/>
      <c r="N122" s="189"/>
      <c r="O122" s="189"/>
      <c r="P122" s="189"/>
      <c r="Q122" s="189"/>
      <c r="R122" s="189"/>
      <c r="S122" s="189"/>
      <c r="T122" s="189"/>
      <c r="U122" s="189"/>
      <c r="V122" s="189"/>
      <c r="W122" s="189"/>
      <c r="X122" s="189"/>
      <c r="Y122" s="189"/>
      <c r="Z122" s="189"/>
    </row>
    <row r="123" ht="13.5" customHeight="1">
      <c r="A123" s="219">
        <f t="shared" si="2"/>
        <v>83</v>
      </c>
      <c r="B123" s="222" t="str">
        <f>July!$B$7</f>
        <v>July</v>
      </c>
      <c r="C123" s="223" t="str">
        <f>IF(July!$G$7="Input","From MRF",July!$G$7)</f>
        <v>2019-2020</v>
      </c>
      <c r="D123" s="187" t="str">
        <f>IF(July!B48="","From MRF",July!B48)</f>
        <v>From MRF</v>
      </c>
      <c r="E123" s="224">
        <f>July!I48</f>
        <v>0</v>
      </c>
      <c r="F123" s="224">
        <f>July!H48</f>
        <v>0</v>
      </c>
      <c r="G123" s="189"/>
      <c r="H123" s="189"/>
      <c r="I123" s="189"/>
      <c r="J123" s="189"/>
      <c r="K123" s="189"/>
      <c r="L123" s="189"/>
      <c r="M123" s="189"/>
      <c r="N123" s="189"/>
      <c r="O123" s="189"/>
      <c r="P123" s="189"/>
      <c r="Q123" s="189"/>
      <c r="R123" s="189"/>
      <c r="S123" s="189"/>
      <c r="T123" s="189"/>
      <c r="U123" s="189"/>
      <c r="V123" s="189"/>
      <c r="W123" s="189"/>
      <c r="X123" s="189"/>
      <c r="Y123" s="189"/>
      <c r="Z123" s="189"/>
    </row>
    <row r="124" ht="13.5" customHeight="1">
      <c r="A124" s="219">
        <f t="shared" si="2"/>
        <v>84</v>
      </c>
      <c r="B124" s="222" t="str">
        <f>July!$B$7</f>
        <v>July</v>
      </c>
      <c r="C124" s="223" t="str">
        <f>IF(July!$G$7="Input","From MRF",July!$G$7)</f>
        <v>2019-2020</v>
      </c>
      <c r="D124" s="187" t="str">
        <f>IF(July!B49="","From MRF",July!B49)</f>
        <v>From MRF</v>
      </c>
      <c r="E124" s="224">
        <f>July!I49</f>
        <v>0</v>
      </c>
      <c r="F124" s="224">
        <f>July!H49</f>
        <v>0</v>
      </c>
      <c r="G124" s="189"/>
      <c r="H124" s="189"/>
      <c r="I124" s="189"/>
      <c r="J124" s="189"/>
      <c r="K124" s="189"/>
      <c r="L124" s="189"/>
      <c r="M124" s="189"/>
      <c r="N124" s="189"/>
      <c r="O124" s="189"/>
      <c r="P124" s="189"/>
      <c r="Q124" s="189"/>
      <c r="R124" s="189"/>
      <c r="S124" s="189"/>
      <c r="T124" s="189"/>
      <c r="U124" s="189"/>
      <c r="V124" s="189"/>
      <c r="W124" s="189"/>
      <c r="X124" s="189"/>
      <c r="Y124" s="189"/>
      <c r="Z124" s="189"/>
    </row>
    <row r="125" ht="13.5" customHeight="1">
      <c r="A125" s="219">
        <f t="shared" si="2"/>
        <v>85</v>
      </c>
      <c r="B125" s="222" t="str">
        <f>July!$B$7</f>
        <v>July</v>
      </c>
      <c r="C125" s="223" t="str">
        <f>IF(July!$G$7="Input","From MRF",July!$G$7)</f>
        <v>2019-2020</v>
      </c>
      <c r="D125" s="187" t="str">
        <f>IF(July!B50="","From MRF",July!B50)</f>
        <v>From MRF</v>
      </c>
      <c r="E125" s="224">
        <f>July!I50</f>
        <v>0</v>
      </c>
      <c r="F125" s="224">
        <f>July!H50</f>
        <v>0</v>
      </c>
      <c r="G125" s="189"/>
      <c r="H125" s="189"/>
      <c r="I125" s="189"/>
      <c r="J125" s="189"/>
      <c r="K125" s="189"/>
      <c r="L125" s="189"/>
      <c r="M125" s="189"/>
      <c r="N125" s="189"/>
      <c r="O125" s="189"/>
      <c r="P125" s="189"/>
      <c r="Q125" s="189"/>
      <c r="R125" s="189"/>
      <c r="S125" s="189"/>
      <c r="T125" s="189"/>
      <c r="U125" s="189"/>
      <c r="V125" s="189"/>
      <c r="W125" s="189"/>
      <c r="X125" s="189"/>
      <c r="Y125" s="189"/>
      <c r="Z125" s="189"/>
    </row>
    <row r="126" ht="13.5" customHeight="1">
      <c r="A126" s="219">
        <f t="shared" si="2"/>
        <v>86</v>
      </c>
      <c r="B126" s="222" t="str">
        <f>July!$B$7</f>
        <v>July</v>
      </c>
      <c r="C126" s="223" t="str">
        <f>IF(July!$G$7="Input","From MRF",July!$G$7)</f>
        <v>2019-2020</v>
      </c>
      <c r="D126" s="187" t="str">
        <f>IF(July!B51="","From MRF",July!B51)</f>
        <v>From MRF</v>
      </c>
      <c r="E126" s="224">
        <f>July!I51</f>
        <v>0</v>
      </c>
      <c r="F126" s="224">
        <f>July!H51</f>
        <v>0</v>
      </c>
      <c r="G126" s="189"/>
      <c r="H126" s="189"/>
      <c r="I126" s="189"/>
      <c r="J126" s="189"/>
      <c r="K126" s="189"/>
      <c r="L126" s="189"/>
      <c r="M126" s="189"/>
      <c r="N126" s="189"/>
      <c r="O126" s="189"/>
      <c r="P126" s="189"/>
      <c r="Q126" s="189"/>
      <c r="R126" s="189"/>
      <c r="S126" s="189"/>
      <c r="T126" s="189"/>
      <c r="U126" s="189"/>
      <c r="V126" s="189"/>
      <c r="W126" s="189"/>
      <c r="X126" s="189"/>
      <c r="Y126" s="189"/>
      <c r="Z126" s="189"/>
    </row>
    <row r="127" ht="13.5" customHeight="1">
      <c r="A127" s="219">
        <f t="shared" si="2"/>
        <v>87</v>
      </c>
      <c r="B127" s="222" t="str">
        <f>July!$B$7</f>
        <v>July</v>
      </c>
      <c r="C127" s="223" t="str">
        <f>IF(July!$G$7="Input","From MRF",July!$G$7)</f>
        <v>2019-2020</v>
      </c>
      <c r="D127" s="187" t="str">
        <f>IF(July!B52="","From MRF",July!B52)</f>
        <v>From MRF</v>
      </c>
      <c r="E127" s="224">
        <f>July!I52</f>
        <v>0</v>
      </c>
      <c r="F127" s="224">
        <f>July!H52</f>
        <v>0</v>
      </c>
      <c r="G127" s="189"/>
      <c r="H127" s="189"/>
      <c r="I127" s="189"/>
      <c r="J127" s="189"/>
      <c r="K127" s="189"/>
      <c r="L127" s="189"/>
      <c r="M127" s="189"/>
      <c r="N127" s="189"/>
      <c r="O127" s="189"/>
      <c r="P127" s="189"/>
      <c r="Q127" s="189"/>
      <c r="R127" s="189"/>
      <c r="S127" s="189"/>
      <c r="T127" s="189"/>
      <c r="U127" s="189"/>
      <c r="V127" s="189"/>
      <c r="W127" s="189"/>
      <c r="X127" s="189"/>
      <c r="Y127" s="189"/>
      <c r="Z127" s="189"/>
    </row>
    <row r="128" ht="13.5" customHeight="1">
      <c r="A128" s="219">
        <f t="shared" si="2"/>
        <v>88</v>
      </c>
      <c r="B128" s="222" t="str">
        <f>July!$B$7</f>
        <v>July</v>
      </c>
      <c r="C128" s="223" t="str">
        <f>IF(July!$G$7="Input","From MRF",July!$G$7)</f>
        <v>2019-2020</v>
      </c>
      <c r="D128" s="187" t="str">
        <f>IF(July!B53="","From MRF",July!B53)</f>
        <v>From MRF</v>
      </c>
      <c r="E128" s="224">
        <f>July!I53</f>
        <v>0</v>
      </c>
      <c r="F128" s="224">
        <f>July!H53</f>
        <v>0</v>
      </c>
      <c r="G128" s="189"/>
      <c r="H128" s="189"/>
      <c r="I128" s="189"/>
      <c r="J128" s="189"/>
      <c r="K128" s="189"/>
      <c r="L128" s="189"/>
      <c r="M128" s="189"/>
      <c r="N128" s="189"/>
      <c r="O128" s="189"/>
      <c r="P128" s="189"/>
      <c r="Q128" s="189"/>
      <c r="R128" s="189"/>
      <c r="S128" s="189"/>
      <c r="T128" s="189"/>
      <c r="U128" s="189"/>
      <c r="V128" s="189"/>
      <c r="W128" s="189"/>
      <c r="X128" s="189"/>
      <c r="Y128" s="189"/>
      <c r="Z128" s="189"/>
    </row>
    <row r="129" ht="13.5" customHeight="1">
      <c r="A129" s="219">
        <f t="shared" si="2"/>
        <v>89</v>
      </c>
      <c r="B129" s="222" t="str">
        <f>July!$B$7</f>
        <v>July</v>
      </c>
      <c r="C129" s="223" t="str">
        <f>IF(July!$G$7="Input","From MRF",July!$G$7)</f>
        <v>2019-2020</v>
      </c>
      <c r="D129" s="187" t="str">
        <f>IF(July!B54="","From MRF",July!B54)</f>
        <v>From MRF</v>
      </c>
      <c r="E129" s="224">
        <f>July!I54</f>
        <v>0</v>
      </c>
      <c r="F129" s="224">
        <f>July!H54</f>
        <v>0</v>
      </c>
      <c r="G129" s="189"/>
      <c r="H129" s="189"/>
      <c r="I129" s="189"/>
      <c r="J129" s="189"/>
      <c r="K129" s="189"/>
      <c r="L129" s="189"/>
      <c r="M129" s="189"/>
      <c r="N129" s="189"/>
      <c r="O129" s="189"/>
      <c r="P129" s="189"/>
      <c r="Q129" s="189"/>
      <c r="R129" s="189"/>
      <c r="S129" s="189"/>
      <c r="T129" s="189"/>
      <c r="U129" s="189"/>
      <c r="V129" s="189"/>
      <c r="W129" s="189"/>
      <c r="X129" s="189"/>
      <c r="Y129" s="189"/>
      <c r="Z129" s="189"/>
    </row>
    <row r="130" ht="13.5" customHeight="1">
      <c r="A130" s="219">
        <f t="shared" si="2"/>
        <v>90</v>
      </c>
      <c r="B130" s="222" t="str">
        <f>July!$B$7</f>
        <v>July</v>
      </c>
      <c r="C130" s="223" t="str">
        <f>IF(July!$G$7="Input","From MRF",July!$G$7)</f>
        <v>2019-2020</v>
      </c>
      <c r="D130" s="187" t="str">
        <f>IF(July!B55="","From MRF",July!B55)</f>
        <v>From MRF</v>
      </c>
      <c r="E130" s="224">
        <f>July!I55</f>
        <v>0</v>
      </c>
      <c r="F130" s="224">
        <f>July!H55</f>
        <v>0</v>
      </c>
      <c r="G130" s="189"/>
      <c r="H130" s="189"/>
      <c r="I130" s="189"/>
      <c r="J130" s="189"/>
      <c r="K130" s="189"/>
      <c r="L130" s="189"/>
      <c r="M130" s="189"/>
      <c r="N130" s="189"/>
      <c r="O130" s="189"/>
      <c r="P130" s="189"/>
      <c r="Q130" s="189"/>
      <c r="R130" s="189"/>
      <c r="S130" s="189"/>
      <c r="T130" s="189"/>
      <c r="U130" s="189"/>
      <c r="V130" s="189"/>
      <c r="W130" s="189"/>
      <c r="X130" s="189"/>
      <c r="Y130" s="189"/>
      <c r="Z130" s="189"/>
    </row>
    <row r="131" ht="13.5" customHeight="1">
      <c r="A131" s="219">
        <f t="shared" si="2"/>
        <v>91</v>
      </c>
      <c r="B131" s="222" t="str">
        <f>July!$B$7</f>
        <v>July</v>
      </c>
      <c r="C131" s="223" t="str">
        <f>IF(July!$G$7="Input","From MRF",July!$G$7)</f>
        <v>2019-2020</v>
      </c>
      <c r="D131" s="187" t="str">
        <f>IF(July!B56="","From MRF",July!B56)</f>
        <v>From MRF</v>
      </c>
      <c r="E131" s="224">
        <f>July!I56</f>
        <v>0</v>
      </c>
      <c r="F131" s="224">
        <f>July!H56</f>
        <v>0</v>
      </c>
      <c r="G131" s="189"/>
      <c r="H131" s="189"/>
      <c r="I131" s="189"/>
      <c r="J131" s="189"/>
      <c r="K131" s="189"/>
      <c r="L131" s="189"/>
      <c r="M131" s="189"/>
      <c r="N131" s="189"/>
      <c r="O131" s="189"/>
      <c r="P131" s="189"/>
      <c r="Q131" s="189"/>
      <c r="R131" s="189"/>
      <c r="S131" s="189"/>
      <c r="T131" s="189"/>
      <c r="U131" s="189"/>
      <c r="V131" s="189"/>
      <c r="W131" s="189"/>
      <c r="X131" s="189"/>
      <c r="Y131" s="189"/>
      <c r="Z131" s="189"/>
    </row>
    <row r="132" ht="13.5" customHeight="1">
      <c r="A132" s="219">
        <f t="shared" si="2"/>
        <v>92</v>
      </c>
      <c r="B132" s="222" t="str">
        <f>July!$B$7</f>
        <v>July</v>
      </c>
      <c r="C132" s="223" t="str">
        <f>IF(July!$G$7="Input","From MRF",July!$G$7)</f>
        <v>2019-2020</v>
      </c>
      <c r="D132" s="187" t="str">
        <f>IF(July!B57="","From MRF",July!B57)</f>
        <v>From MRF</v>
      </c>
      <c r="E132" s="224">
        <f>July!I57</f>
        <v>0</v>
      </c>
      <c r="F132" s="224">
        <f>July!H57</f>
        <v>0</v>
      </c>
      <c r="G132" s="189"/>
      <c r="H132" s="189"/>
      <c r="I132" s="189"/>
      <c r="J132" s="189"/>
      <c r="K132" s="189"/>
      <c r="L132" s="189"/>
      <c r="M132" s="189"/>
      <c r="N132" s="189"/>
      <c r="O132" s="189"/>
      <c r="P132" s="189"/>
      <c r="Q132" s="189"/>
      <c r="R132" s="189"/>
      <c r="S132" s="189"/>
      <c r="T132" s="189"/>
      <c r="U132" s="189"/>
      <c r="V132" s="189"/>
      <c r="W132" s="189"/>
      <c r="X132" s="189"/>
      <c r="Y132" s="189"/>
      <c r="Z132" s="189"/>
    </row>
    <row r="133" ht="13.5" customHeight="1">
      <c r="A133" s="219">
        <f t="shared" si="2"/>
        <v>93</v>
      </c>
      <c r="B133" s="222" t="str">
        <f>July!$B$7</f>
        <v>July</v>
      </c>
      <c r="C133" s="223" t="str">
        <f>IF(July!$G$7="Input","From MRF",July!$G$7)</f>
        <v>2019-2020</v>
      </c>
      <c r="D133" s="187" t="str">
        <f>IF(July!B58="","From MRF",July!B58)</f>
        <v>From MRF</v>
      </c>
      <c r="E133" s="224">
        <f>July!I58</f>
        <v>0</v>
      </c>
      <c r="F133" s="224">
        <f>July!H58</f>
        <v>0</v>
      </c>
      <c r="G133" s="189"/>
      <c r="H133" s="189"/>
      <c r="I133" s="189"/>
      <c r="J133" s="189"/>
      <c r="K133" s="189"/>
      <c r="L133" s="189"/>
      <c r="M133" s="189"/>
      <c r="N133" s="189"/>
      <c r="O133" s="189"/>
      <c r="P133" s="189"/>
      <c r="Q133" s="189"/>
      <c r="R133" s="189"/>
      <c r="S133" s="189"/>
      <c r="T133" s="189"/>
      <c r="U133" s="189"/>
      <c r="V133" s="189"/>
      <c r="W133" s="189"/>
      <c r="X133" s="189"/>
      <c r="Y133" s="189"/>
      <c r="Z133" s="189"/>
    </row>
    <row r="134" ht="13.5" customHeight="1">
      <c r="A134" s="219">
        <f t="shared" si="2"/>
        <v>94</v>
      </c>
      <c r="B134" s="222" t="str">
        <f>July!$B$7</f>
        <v>July</v>
      </c>
      <c r="C134" s="223" t="str">
        <f>IF(July!$G$7="Input","From MRF",July!$G$7)</f>
        <v>2019-2020</v>
      </c>
      <c r="D134" s="187" t="str">
        <f>IF(July!B59="","From MRF",July!B59)</f>
        <v>From MRF</v>
      </c>
      <c r="E134" s="224">
        <f>July!I59</f>
        <v>0</v>
      </c>
      <c r="F134" s="224">
        <f>July!H59</f>
        <v>0</v>
      </c>
      <c r="G134" s="189"/>
      <c r="H134" s="189"/>
      <c r="I134" s="189"/>
      <c r="J134" s="189"/>
      <c r="K134" s="189"/>
      <c r="L134" s="189"/>
      <c r="M134" s="189"/>
      <c r="N134" s="189"/>
      <c r="O134" s="189"/>
      <c r="P134" s="189"/>
      <c r="Q134" s="189"/>
      <c r="R134" s="189"/>
      <c r="S134" s="189"/>
      <c r="T134" s="189"/>
      <c r="U134" s="189"/>
      <c r="V134" s="189"/>
      <c r="W134" s="189"/>
      <c r="X134" s="189"/>
      <c r="Y134" s="189"/>
      <c r="Z134" s="189"/>
    </row>
    <row r="135" ht="13.5" customHeight="1">
      <c r="A135" s="219">
        <f t="shared" si="2"/>
        <v>95</v>
      </c>
      <c r="B135" s="222" t="str">
        <f>July!$B$7</f>
        <v>July</v>
      </c>
      <c r="C135" s="223" t="str">
        <f>IF(July!$G$7="Input","From MRF",July!$G$7)</f>
        <v>2019-2020</v>
      </c>
      <c r="D135" s="187" t="str">
        <f>IF(July!B60="","From MRF",July!B60)</f>
        <v>From MRF</v>
      </c>
      <c r="E135" s="224">
        <f>July!I60</f>
        <v>0</v>
      </c>
      <c r="F135" s="224">
        <f>July!H60</f>
        <v>0</v>
      </c>
      <c r="G135" s="189"/>
      <c r="H135" s="189"/>
      <c r="I135" s="189"/>
      <c r="J135" s="189"/>
      <c r="K135" s="189"/>
      <c r="L135" s="189"/>
      <c r="M135" s="189"/>
      <c r="N135" s="189"/>
      <c r="O135" s="189"/>
      <c r="P135" s="189"/>
      <c r="Q135" s="189"/>
      <c r="R135" s="189"/>
      <c r="S135" s="189"/>
      <c r="T135" s="189"/>
      <c r="U135" s="189"/>
      <c r="V135" s="189"/>
      <c r="W135" s="189"/>
      <c r="X135" s="189"/>
      <c r="Y135" s="189"/>
      <c r="Z135" s="189"/>
    </row>
    <row r="136" ht="13.5" customHeight="1">
      <c r="A136" s="219">
        <f t="shared" si="2"/>
        <v>96</v>
      </c>
      <c r="B136" s="222" t="str">
        <f>July!$B$7</f>
        <v>July</v>
      </c>
      <c r="C136" s="223" t="str">
        <f>IF(July!$G$7="Input","From MRF",July!$G$7)</f>
        <v>2019-2020</v>
      </c>
      <c r="D136" s="187" t="str">
        <f>IF(July!B61="","From MRF",July!B61)</f>
        <v>From MRF</v>
      </c>
      <c r="E136" s="224">
        <f>July!I61</f>
        <v>0</v>
      </c>
      <c r="F136" s="224">
        <f>July!H61</f>
        <v>0</v>
      </c>
      <c r="G136" s="189"/>
      <c r="H136" s="189"/>
      <c r="I136" s="189"/>
      <c r="J136" s="189"/>
      <c r="K136" s="189"/>
      <c r="L136" s="189"/>
      <c r="M136" s="189"/>
      <c r="N136" s="189"/>
      <c r="O136" s="189"/>
      <c r="P136" s="189"/>
      <c r="Q136" s="189"/>
      <c r="R136" s="189"/>
      <c r="S136" s="189"/>
      <c r="T136" s="189"/>
      <c r="U136" s="189"/>
      <c r="V136" s="189"/>
      <c r="W136" s="189"/>
      <c r="X136" s="189"/>
      <c r="Y136" s="189"/>
      <c r="Z136" s="189"/>
    </row>
    <row r="137" ht="13.5" customHeight="1">
      <c r="A137" s="219">
        <f t="shared" si="2"/>
        <v>97</v>
      </c>
      <c r="B137" s="222" t="str">
        <f>July!$B$7</f>
        <v>July</v>
      </c>
      <c r="C137" s="223" t="str">
        <f>IF(July!$G$7="Input","From MRF",July!$G$7)</f>
        <v>2019-2020</v>
      </c>
      <c r="D137" s="187" t="str">
        <f>IF(July!B62="","From MRF",July!B62)</f>
        <v>From MRF</v>
      </c>
      <c r="E137" s="224">
        <f>July!I62</f>
        <v>0</v>
      </c>
      <c r="F137" s="224">
        <f>July!H62</f>
        <v>0</v>
      </c>
      <c r="G137" s="189"/>
      <c r="H137" s="189"/>
      <c r="I137" s="189"/>
      <c r="J137" s="189"/>
      <c r="K137" s="189"/>
      <c r="L137" s="189"/>
      <c r="M137" s="189"/>
      <c r="N137" s="189"/>
      <c r="O137" s="189"/>
      <c r="P137" s="189"/>
      <c r="Q137" s="189"/>
      <c r="R137" s="189"/>
      <c r="S137" s="189"/>
      <c r="T137" s="189"/>
      <c r="U137" s="189"/>
      <c r="V137" s="189"/>
      <c r="W137" s="189"/>
      <c r="X137" s="189"/>
      <c r="Y137" s="189"/>
      <c r="Z137" s="189"/>
    </row>
    <row r="138" ht="13.5" customHeight="1">
      <c r="A138" s="219">
        <f t="shared" si="2"/>
        <v>98</v>
      </c>
      <c r="B138" s="222" t="str">
        <f>July!$B$7</f>
        <v>July</v>
      </c>
      <c r="C138" s="223" t="str">
        <f>IF(July!$G$7="Input","From MRF",July!$G$7)</f>
        <v>2019-2020</v>
      </c>
      <c r="D138" s="187" t="str">
        <f>IF(July!B63="","From MRF",July!B63)</f>
        <v>From MRF</v>
      </c>
      <c r="E138" s="224">
        <f>July!I63</f>
        <v>0</v>
      </c>
      <c r="F138" s="224">
        <f>July!H63</f>
        <v>0</v>
      </c>
      <c r="G138" s="189"/>
      <c r="H138" s="189"/>
      <c r="I138" s="189"/>
      <c r="J138" s="189"/>
      <c r="K138" s="189"/>
      <c r="L138" s="189"/>
      <c r="M138" s="189"/>
      <c r="N138" s="189"/>
      <c r="O138" s="189"/>
      <c r="P138" s="189"/>
      <c r="Q138" s="189"/>
      <c r="R138" s="189"/>
      <c r="S138" s="189"/>
      <c r="T138" s="189"/>
      <c r="U138" s="189"/>
      <c r="V138" s="189"/>
      <c r="W138" s="189"/>
      <c r="X138" s="189"/>
      <c r="Y138" s="189"/>
      <c r="Z138" s="189"/>
    </row>
    <row r="139" ht="13.5" customHeight="1">
      <c r="A139" s="219">
        <f t="shared" si="2"/>
        <v>99</v>
      </c>
      <c r="B139" s="222" t="str">
        <f>July!$B$7</f>
        <v>July</v>
      </c>
      <c r="C139" s="223" t="str">
        <f>IF(July!$G$7="Input","From MRF",July!$G$7)</f>
        <v>2019-2020</v>
      </c>
      <c r="D139" s="187" t="str">
        <f>IF(July!B64="","From MRF",July!B64)</f>
        <v>From MRF</v>
      </c>
      <c r="E139" s="224">
        <f>July!I64</f>
        <v>0</v>
      </c>
      <c r="F139" s="224">
        <f>July!H64</f>
        <v>0</v>
      </c>
      <c r="G139" s="189"/>
      <c r="H139" s="189"/>
      <c r="I139" s="189"/>
      <c r="J139" s="189"/>
      <c r="K139" s="189"/>
      <c r="L139" s="189"/>
      <c r="M139" s="189"/>
      <c r="N139" s="189"/>
      <c r="O139" s="189"/>
      <c r="P139" s="189"/>
      <c r="Q139" s="189"/>
      <c r="R139" s="189"/>
      <c r="S139" s="189"/>
      <c r="T139" s="189"/>
      <c r="U139" s="189"/>
      <c r="V139" s="189"/>
      <c r="W139" s="189"/>
      <c r="X139" s="189"/>
      <c r="Y139" s="189"/>
      <c r="Z139" s="189"/>
    </row>
    <row r="140" ht="13.5" customHeight="1">
      <c r="A140" s="219">
        <f t="shared" si="2"/>
        <v>100</v>
      </c>
      <c r="B140" s="222" t="str">
        <f>July!$B$7</f>
        <v>July</v>
      </c>
      <c r="C140" s="223" t="str">
        <f>IF(July!$G$7="Input","From MRF",July!$G$7)</f>
        <v>2019-2020</v>
      </c>
      <c r="D140" s="187" t="str">
        <f>IF(July!B65="","From MRF",July!B65)</f>
        <v>From MRF</v>
      </c>
      <c r="E140" s="224">
        <f>July!I65</f>
        <v>0</v>
      </c>
      <c r="F140" s="224">
        <f>July!H65</f>
        <v>0</v>
      </c>
      <c r="G140" s="189"/>
      <c r="H140" s="189"/>
      <c r="I140" s="189"/>
      <c r="J140" s="189"/>
      <c r="K140" s="189"/>
      <c r="L140" s="189"/>
      <c r="M140" s="189"/>
      <c r="N140" s="189"/>
      <c r="O140" s="189"/>
      <c r="P140" s="189"/>
      <c r="Q140" s="189"/>
      <c r="R140" s="189"/>
      <c r="S140" s="189"/>
      <c r="T140" s="189"/>
      <c r="U140" s="189"/>
      <c r="V140" s="189"/>
      <c r="W140" s="189"/>
      <c r="X140" s="189"/>
      <c r="Y140" s="189"/>
      <c r="Z140" s="189"/>
    </row>
    <row r="141" ht="13.5" customHeight="1">
      <c r="A141" s="219">
        <f t="shared" si="2"/>
        <v>101</v>
      </c>
      <c r="B141" s="222" t="str">
        <f>August!$B$7</f>
        <v>August</v>
      </c>
      <c r="C141" s="223" t="str">
        <f>IF(August!$G$7="Input","From MRF",August!$G$7)</f>
        <v>2019-2020</v>
      </c>
      <c r="D141" s="187" t="str">
        <f>IF(August!B41="","From MRF",August!B41)</f>
        <v>StocktonCon</v>
      </c>
      <c r="E141" s="224">
        <f>August!I41</f>
        <v>13</v>
      </c>
      <c r="F141" s="224">
        <f>August!H41</f>
        <v>74</v>
      </c>
      <c r="G141" s="189"/>
      <c r="H141" s="189"/>
      <c r="I141" s="189"/>
      <c r="J141" s="189"/>
      <c r="K141" s="189"/>
      <c r="L141" s="189"/>
      <c r="M141" s="189"/>
      <c r="N141" s="189"/>
      <c r="O141" s="189"/>
      <c r="P141" s="189"/>
      <c r="Q141" s="189"/>
      <c r="R141" s="189"/>
      <c r="S141" s="189"/>
      <c r="T141" s="189"/>
      <c r="U141" s="189"/>
      <c r="V141" s="189"/>
      <c r="W141" s="189"/>
      <c r="X141" s="189"/>
      <c r="Y141" s="189"/>
      <c r="Z141" s="189"/>
    </row>
    <row r="142" ht="13.5" customHeight="1">
      <c r="A142" s="219">
        <f t="shared" si="2"/>
        <v>102</v>
      </c>
      <c r="B142" s="222" t="str">
        <f>August!$B$7</f>
        <v>August</v>
      </c>
      <c r="C142" s="223" t="str">
        <f>IF(August!$G$7="Input","From MRF",August!$G$7)</f>
        <v>2019-2020</v>
      </c>
      <c r="D142" s="187" t="str">
        <f>IF(August!B42="","From MRF",August!B42)</f>
        <v>Stockton Buddhist Obon Festival</v>
      </c>
      <c r="E142" s="224">
        <f>August!I42</f>
        <v>3</v>
      </c>
      <c r="F142" s="224">
        <f>August!H42</f>
        <v>18</v>
      </c>
      <c r="G142" s="189"/>
      <c r="H142" s="189"/>
      <c r="I142" s="189"/>
      <c r="J142" s="189"/>
      <c r="K142" s="189"/>
      <c r="L142" s="189"/>
      <c r="M142" s="189"/>
      <c r="N142" s="189"/>
      <c r="O142" s="189"/>
      <c r="P142" s="189"/>
      <c r="Q142" s="189"/>
      <c r="R142" s="189"/>
      <c r="S142" s="189"/>
      <c r="T142" s="189"/>
      <c r="U142" s="189"/>
      <c r="V142" s="189"/>
      <c r="W142" s="189"/>
      <c r="X142" s="189"/>
      <c r="Y142" s="189"/>
      <c r="Z142" s="189"/>
    </row>
    <row r="143" ht="13.5" customHeight="1">
      <c r="A143" s="219">
        <f t="shared" si="2"/>
        <v>103</v>
      </c>
      <c r="B143" s="222" t="str">
        <f>August!$B$7</f>
        <v>August</v>
      </c>
      <c r="C143" s="223" t="str">
        <f>IF(August!$G$7="Input","From MRF",August!$G$7)</f>
        <v>2019-2020</v>
      </c>
      <c r="D143" s="187" t="str">
        <f>IF(August!B43="","From MRF",August!B43)</f>
        <v>National Night Out</v>
      </c>
      <c r="E143" s="224">
        <f>August!I43</f>
        <v>3</v>
      </c>
      <c r="F143" s="224">
        <f>August!H43</f>
        <v>9</v>
      </c>
      <c r="G143" s="189"/>
      <c r="H143" s="189"/>
      <c r="I143" s="189"/>
      <c r="J143" s="189"/>
      <c r="K143" s="189"/>
      <c r="L143" s="189"/>
      <c r="M143" s="189"/>
      <c r="N143" s="189"/>
      <c r="O143" s="189"/>
      <c r="P143" s="189"/>
      <c r="Q143" s="189"/>
      <c r="R143" s="189"/>
      <c r="S143" s="189"/>
      <c r="T143" s="189"/>
      <c r="U143" s="189"/>
      <c r="V143" s="189"/>
      <c r="W143" s="189"/>
      <c r="X143" s="189"/>
      <c r="Y143" s="189"/>
      <c r="Z143" s="189"/>
    </row>
    <row r="144" ht="13.5" customHeight="1">
      <c r="A144" s="219">
        <f t="shared" si="2"/>
        <v>104</v>
      </c>
      <c r="B144" s="222" t="str">
        <f>August!$B$7</f>
        <v>August</v>
      </c>
      <c r="C144" s="223" t="str">
        <f>IF(August!$G$7="Input","From MRF",August!$G$7)</f>
        <v>2019-2020</v>
      </c>
      <c r="D144" s="187" t="str">
        <f>IF(August!B44="","From MRF",August!B44)</f>
        <v>Sisters Supporting Breast Cancer</v>
      </c>
      <c r="E144" s="224">
        <f>August!I44</f>
        <v>2</v>
      </c>
      <c r="F144" s="224">
        <f>August!H44</f>
        <v>8</v>
      </c>
      <c r="G144" s="189"/>
      <c r="H144" s="189"/>
      <c r="I144" s="189"/>
      <c r="J144" s="189"/>
      <c r="K144" s="189"/>
      <c r="L144" s="189"/>
      <c r="M144" s="189"/>
      <c r="N144" s="189"/>
      <c r="O144" s="189"/>
      <c r="P144" s="189"/>
      <c r="Q144" s="189"/>
      <c r="R144" s="189"/>
      <c r="S144" s="189"/>
      <c r="T144" s="189"/>
      <c r="U144" s="189"/>
      <c r="V144" s="189"/>
      <c r="W144" s="189"/>
      <c r="X144" s="189"/>
      <c r="Y144" s="189"/>
      <c r="Z144" s="189"/>
    </row>
    <row r="145" ht="13.5" customHeight="1">
      <c r="A145" s="219">
        <f t="shared" si="2"/>
        <v>105</v>
      </c>
      <c r="B145" s="222" t="str">
        <f>August!$B$7</f>
        <v>August</v>
      </c>
      <c r="C145" s="223" t="str">
        <f>IF(August!$G$7="Input","From MRF",August!$G$7)</f>
        <v>2019-2020</v>
      </c>
      <c r="D145" s="187" t="str">
        <f>IF(August!B45="","From MRF",August!B45)</f>
        <v>Rio Calavera's 20th Anniversary</v>
      </c>
      <c r="E145" s="224">
        <f>August!I45</f>
        <v>1</v>
      </c>
      <c r="F145" s="224">
        <f>August!H45</f>
        <v>1</v>
      </c>
      <c r="G145" s="189"/>
      <c r="H145" s="189"/>
      <c r="I145" s="189"/>
      <c r="J145" s="189"/>
      <c r="K145" s="189"/>
      <c r="L145" s="189"/>
      <c r="M145" s="189"/>
      <c r="N145" s="189"/>
      <c r="O145" s="189"/>
      <c r="P145" s="189"/>
      <c r="Q145" s="189"/>
      <c r="R145" s="189"/>
      <c r="S145" s="189"/>
      <c r="T145" s="189"/>
      <c r="U145" s="189"/>
      <c r="V145" s="189"/>
      <c r="W145" s="189"/>
      <c r="X145" s="189"/>
      <c r="Y145" s="189"/>
      <c r="Z145" s="189"/>
    </row>
    <row r="146" ht="13.5" customHeight="1">
      <c r="A146" s="219">
        <f t="shared" si="2"/>
        <v>106</v>
      </c>
      <c r="B146" s="222" t="str">
        <f>August!$B$7</f>
        <v>August</v>
      </c>
      <c r="C146" s="223" t="str">
        <f>IF(August!$G$7="Input","From MRF",August!$G$7)</f>
        <v>2019-2020</v>
      </c>
      <c r="D146" s="187" t="str">
        <f>IF(August!B46="","From MRF",August!B46)</f>
        <v>Pride Festival</v>
      </c>
      <c r="E146" s="224">
        <f>August!I46</f>
        <v>2</v>
      </c>
      <c r="F146" s="224">
        <f>August!H46</f>
        <v>8</v>
      </c>
      <c r="G146" s="189"/>
      <c r="H146" s="189"/>
      <c r="I146" s="189"/>
      <c r="J146" s="189"/>
      <c r="K146" s="189"/>
      <c r="L146" s="189"/>
      <c r="M146" s="189"/>
      <c r="N146" s="189"/>
      <c r="O146" s="189"/>
      <c r="P146" s="189"/>
      <c r="Q146" s="189"/>
      <c r="R146" s="189"/>
      <c r="S146" s="189"/>
      <c r="T146" s="189"/>
      <c r="U146" s="189"/>
      <c r="V146" s="189"/>
      <c r="W146" s="189"/>
      <c r="X146" s="189"/>
      <c r="Y146" s="189"/>
      <c r="Z146" s="189"/>
    </row>
    <row r="147" ht="13.5" customHeight="1">
      <c r="A147" s="219">
        <f t="shared" si="2"/>
        <v>107</v>
      </c>
      <c r="B147" s="222" t="str">
        <f>August!$B$7</f>
        <v>August</v>
      </c>
      <c r="C147" s="223" t="str">
        <f>IF(August!$G$7="Input","From MRF",August!$G$7)</f>
        <v>2019-2020</v>
      </c>
      <c r="D147" s="187" t="str">
        <f>IF(August!B47="","From MRF",August!B47)</f>
        <v>August Animal Shelter Service</v>
      </c>
      <c r="E147" s="224">
        <f>August!I47</f>
        <v>1</v>
      </c>
      <c r="F147" s="224">
        <f>August!H47</f>
        <v>1</v>
      </c>
      <c r="G147" s="189"/>
      <c r="H147" s="189"/>
      <c r="I147" s="189"/>
      <c r="J147" s="189"/>
      <c r="K147" s="189"/>
      <c r="L147" s="189"/>
      <c r="M147" s="189"/>
      <c r="N147" s="189"/>
      <c r="O147" s="189"/>
      <c r="P147" s="189"/>
      <c r="Q147" s="189"/>
      <c r="R147" s="189"/>
      <c r="S147" s="189"/>
      <c r="T147" s="189"/>
      <c r="U147" s="189"/>
      <c r="V147" s="189"/>
      <c r="W147" s="189"/>
      <c r="X147" s="189"/>
      <c r="Y147" s="189"/>
      <c r="Z147" s="189"/>
    </row>
    <row r="148" ht="13.5" customHeight="1">
      <c r="A148" s="219">
        <f t="shared" si="2"/>
        <v>108</v>
      </c>
      <c r="B148" s="222" t="str">
        <f>August!$B$7</f>
        <v>August</v>
      </c>
      <c r="C148" s="223" t="str">
        <f>IF(August!$G$7="Input","From MRF",August!$G$7)</f>
        <v>2019-2020</v>
      </c>
      <c r="D148" s="187" t="str">
        <f>IF(August!B48="","From MRF",August!B48)</f>
        <v>August DCM</v>
      </c>
      <c r="E148" s="224">
        <f>August!I48</f>
        <v>1</v>
      </c>
      <c r="F148" s="224">
        <f>August!H48</f>
        <v>1</v>
      </c>
      <c r="G148" s="189"/>
      <c r="H148" s="189"/>
      <c r="I148" s="189"/>
      <c r="J148" s="189"/>
      <c r="K148" s="189"/>
      <c r="L148" s="189"/>
      <c r="M148" s="189"/>
      <c r="N148" s="189"/>
      <c r="O148" s="189"/>
      <c r="P148" s="189"/>
      <c r="Q148" s="189"/>
      <c r="R148" s="189"/>
      <c r="S148" s="189"/>
      <c r="T148" s="189"/>
      <c r="U148" s="189"/>
      <c r="V148" s="189"/>
      <c r="W148" s="189"/>
      <c r="X148" s="189"/>
      <c r="Y148" s="189"/>
      <c r="Z148" s="189"/>
    </row>
    <row r="149" ht="13.5" customHeight="1">
      <c r="A149" s="219">
        <f t="shared" si="2"/>
        <v>109</v>
      </c>
      <c r="B149" s="222" t="str">
        <f>August!$B$7</f>
        <v>August</v>
      </c>
      <c r="C149" s="223" t="str">
        <f>IF(August!$G$7="Input","From MRF",August!$G$7)</f>
        <v>2019-2020</v>
      </c>
      <c r="D149" s="187" t="str">
        <f>IF(August!B49="","From MRF",August!B49)</f>
        <v>SECA &amp; Lincoln Interclub</v>
      </c>
      <c r="E149" s="224">
        <f>August!I49</f>
        <v>11</v>
      </c>
      <c r="F149" s="224">
        <f>August!H49</f>
        <v>5.5</v>
      </c>
      <c r="G149" s="189"/>
      <c r="H149" s="189"/>
      <c r="I149" s="189"/>
      <c r="J149" s="189"/>
      <c r="K149" s="189"/>
      <c r="L149" s="189"/>
      <c r="M149" s="189"/>
      <c r="N149" s="189"/>
      <c r="O149" s="189"/>
      <c r="P149" s="189"/>
      <c r="Q149" s="189"/>
      <c r="R149" s="189"/>
      <c r="S149" s="189"/>
      <c r="T149" s="189"/>
      <c r="U149" s="189"/>
      <c r="V149" s="189"/>
      <c r="W149" s="189"/>
      <c r="X149" s="189"/>
      <c r="Y149" s="189"/>
      <c r="Z149" s="189"/>
    </row>
    <row r="150" ht="13.5" customHeight="1">
      <c r="A150" s="219">
        <f t="shared" si="2"/>
        <v>110</v>
      </c>
      <c r="B150" s="222" t="str">
        <f>August!$B$7</f>
        <v>August</v>
      </c>
      <c r="C150" s="223" t="str">
        <f>IF(August!$G$7="Input","From MRF",August!$G$7)</f>
        <v>2019-2020</v>
      </c>
      <c r="D150" s="187" t="str">
        <f>IF(August!B50="","From MRF",August!B50)</f>
        <v>From MRF</v>
      </c>
      <c r="E150" s="224">
        <f>August!I50</f>
        <v>0</v>
      </c>
      <c r="F150" s="224">
        <f>August!H50</f>
        <v>0</v>
      </c>
      <c r="G150" s="189"/>
      <c r="H150" s="189"/>
      <c r="I150" s="189"/>
      <c r="J150" s="189"/>
      <c r="K150" s="189"/>
      <c r="L150" s="189"/>
      <c r="M150" s="189"/>
      <c r="N150" s="189"/>
      <c r="O150" s="189"/>
      <c r="P150" s="189"/>
      <c r="Q150" s="189"/>
      <c r="R150" s="189"/>
      <c r="S150" s="189"/>
      <c r="T150" s="189"/>
      <c r="U150" s="189"/>
      <c r="V150" s="189"/>
      <c r="W150" s="189"/>
      <c r="X150" s="189"/>
      <c r="Y150" s="189"/>
      <c r="Z150" s="189"/>
    </row>
    <row r="151" ht="13.5" customHeight="1">
      <c r="A151" s="219">
        <f t="shared" si="2"/>
        <v>111</v>
      </c>
      <c r="B151" s="222" t="str">
        <f>August!$B$7</f>
        <v>August</v>
      </c>
      <c r="C151" s="223" t="str">
        <f>IF(August!$G$7="Input","From MRF",August!$G$7)</f>
        <v>2019-2020</v>
      </c>
      <c r="D151" s="187" t="str">
        <f>IF(August!B51="","From MRF",August!B51)</f>
        <v>From MRF</v>
      </c>
      <c r="E151" s="224">
        <f>August!I51</f>
        <v>0</v>
      </c>
      <c r="F151" s="224">
        <f>August!H51</f>
        <v>0</v>
      </c>
      <c r="G151" s="189"/>
      <c r="H151" s="189"/>
      <c r="I151" s="189"/>
      <c r="J151" s="189"/>
      <c r="K151" s="189"/>
      <c r="L151" s="189"/>
      <c r="M151" s="189"/>
      <c r="N151" s="189"/>
      <c r="O151" s="189"/>
      <c r="P151" s="189"/>
      <c r="Q151" s="189"/>
      <c r="R151" s="189"/>
      <c r="S151" s="189"/>
      <c r="T151" s="189"/>
      <c r="U151" s="189"/>
      <c r="V151" s="189"/>
      <c r="W151" s="189"/>
      <c r="X151" s="189"/>
      <c r="Y151" s="189"/>
      <c r="Z151" s="189"/>
    </row>
    <row r="152" ht="13.5" customHeight="1">
      <c r="A152" s="219">
        <f t="shared" si="2"/>
        <v>112</v>
      </c>
      <c r="B152" s="222" t="str">
        <f>August!$B$7</f>
        <v>August</v>
      </c>
      <c r="C152" s="223" t="str">
        <f>IF(August!$G$7="Input","From MRF",August!$G$7)</f>
        <v>2019-2020</v>
      </c>
      <c r="D152" s="187" t="str">
        <f>IF(August!B52="","From MRF",August!B52)</f>
        <v>From MRF</v>
      </c>
      <c r="E152" s="224">
        <f>August!I52</f>
        <v>0</v>
      </c>
      <c r="F152" s="224">
        <f>August!H52</f>
        <v>0</v>
      </c>
      <c r="G152" s="189"/>
      <c r="H152" s="189"/>
      <c r="I152" s="189"/>
      <c r="J152" s="189"/>
      <c r="K152" s="189"/>
      <c r="L152" s="189"/>
      <c r="M152" s="189"/>
      <c r="N152" s="189"/>
      <c r="O152" s="189"/>
      <c r="P152" s="189"/>
      <c r="Q152" s="189"/>
      <c r="R152" s="189"/>
      <c r="S152" s="189"/>
      <c r="T152" s="189"/>
      <c r="U152" s="189"/>
      <c r="V152" s="189"/>
      <c r="W152" s="189"/>
      <c r="X152" s="189"/>
      <c r="Y152" s="189"/>
      <c r="Z152" s="189"/>
    </row>
    <row r="153" ht="13.5" customHeight="1">
      <c r="A153" s="219">
        <f t="shared" si="2"/>
        <v>113</v>
      </c>
      <c r="B153" s="222" t="str">
        <f>August!$B$7</f>
        <v>August</v>
      </c>
      <c r="C153" s="223" t="str">
        <f>IF(August!$G$7="Input","From MRF",August!$G$7)</f>
        <v>2019-2020</v>
      </c>
      <c r="D153" s="187" t="str">
        <f>IF(August!B53="","From MRF",August!B53)</f>
        <v>From MRF</v>
      </c>
      <c r="E153" s="224">
        <f>August!I53</f>
        <v>0</v>
      </c>
      <c r="F153" s="224">
        <f>August!H53</f>
        <v>0</v>
      </c>
      <c r="G153" s="189"/>
      <c r="H153" s="189"/>
      <c r="I153" s="189"/>
      <c r="J153" s="189"/>
      <c r="K153" s="189"/>
      <c r="L153" s="189"/>
      <c r="M153" s="189"/>
      <c r="N153" s="189"/>
      <c r="O153" s="189"/>
      <c r="P153" s="189"/>
      <c r="Q153" s="189"/>
      <c r="R153" s="189"/>
      <c r="S153" s="189"/>
      <c r="T153" s="189"/>
      <c r="U153" s="189"/>
      <c r="V153" s="189"/>
      <c r="W153" s="189"/>
      <c r="X153" s="189"/>
      <c r="Y153" s="189"/>
      <c r="Z153" s="189"/>
    </row>
    <row r="154" ht="13.5" customHeight="1">
      <c r="A154" s="219">
        <f t="shared" si="2"/>
        <v>114</v>
      </c>
      <c r="B154" s="222" t="str">
        <f>August!$B$7</f>
        <v>August</v>
      </c>
      <c r="C154" s="223" t="str">
        <f>IF(August!$G$7="Input","From MRF",August!$G$7)</f>
        <v>2019-2020</v>
      </c>
      <c r="D154" s="187" t="str">
        <f>IF(August!B54="","From MRF",August!B54)</f>
        <v>From MRF</v>
      </c>
      <c r="E154" s="224">
        <f>August!I54</f>
        <v>0</v>
      </c>
      <c r="F154" s="224">
        <f>August!H54</f>
        <v>0</v>
      </c>
      <c r="G154" s="189"/>
      <c r="H154" s="189"/>
      <c r="I154" s="189"/>
      <c r="J154" s="189"/>
      <c r="K154" s="189"/>
      <c r="L154" s="189"/>
      <c r="M154" s="189"/>
      <c r="N154" s="189"/>
      <c r="O154" s="189"/>
      <c r="P154" s="189"/>
      <c r="Q154" s="189"/>
      <c r="R154" s="189"/>
      <c r="S154" s="189"/>
      <c r="T154" s="189"/>
      <c r="U154" s="189"/>
      <c r="V154" s="189"/>
      <c r="W154" s="189"/>
      <c r="X154" s="189"/>
      <c r="Y154" s="189"/>
      <c r="Z154" s="189"/>
    </row>
    <row r="155" ht="13.5" customHeight="1">
      <c r="A155" s="219">
        <f t="shared" si="2"/>
        <v>115</v>
      </c>
      <c r="B155" s="222" t="str">
        <f>August!$B$7</f>
        <v>August</v>
      </c>
      <c r="C155" s="223" t="str">
        <f>IF(August!$G$7="Input","From MRF",August!$G$7)</f>
        <v>2019-2020</v>
      </c>
      <c r="D155" s="187" t="str">
        <f>IF(August!B55="","From MRF",August!B55)</f>
        <v>From MRF</v>
      </c>
      <c r="E155" s="224">
        <f>August!I55</f>
        <v>0</v>
      </c>
      <c r="F155" s="224">
        <f>August!H55</f>
        <v>0</v>
      </c>
      <c r="G155" s="189"/>
      <c r="H155" s="189"/>
      <c r="I155" s="189"/>
      <c r="J155" s="189"/>
      <c r="K155" s="189"/>
      <c r="L155" s="189"/>
      <c r="M155" s="189"/>
      <c r="N155" s="189"/>
      <c r="O155" s="189"/>
      <c r="P155" s="189"/>
      <c r="Q155" s="189"/>
      <c r="R155" s="189"/>
      <c r="S155" s="189"/>
      <c r="T155" s="189"/>
      <c r="U155" s="189"/>
      <c r="V155" s="189"/>
      <c r="W155" s="189"/>
      <c r="X155" s="189"/>
      <c r="Y155" s="189"/>
      <c r="Z155" s="189"/>
    </row>
    <row r="156" ht="13.5" customHeight="1">
      <c r="A156" s="219">
        <f t="shared" si="2"/>
        <v>116</v>
      </c>
      <c r="B156" s="222" t="str">
        <f>August!$B$7</f>
        <v>August</v>
      </c>
      <c r="C156" s="223" t="str">
        <f>IF(August!$G$7="Input","From MRF",August!$G$7)</f>
        <v>2019-2020</v>
      </c>
      <c r="D156" s="187" t="str">
        <f>IF(August!B56="","From MRF",August!B56)</f>
        <v>From MRF</v>
      </c>
      <c r="E156" s="224">
        <f>August!I56</f>
        <v>0</v>
      </c>
      <c r="F156" s="224">
        <f>August!H56</f>
        <v>0</v>
      </c>
      <c r="G156" s="189"/>
      <c r="H156" s="189"/>
      <c r="I156" s="189"/>
      <c r="J156" s="189"/>
      <c r="K156" s="189"/>
      <c r="L156" s="189"/>
      <c r="M156" s="189"/>
      <c r="N156" s="189"/>
      <c r="O156" s="189"/>
      <c r="P156" s="189"/>
      <c r="Q156" s="189"/>
      <c r="R156" s="189"/>
      <c r="S156" s="189"/>
      <c r="T156" s="189"/>
      <c r="U156" s="189"/>
      <c r="V156" s="189"/>
      <c r="W156" s="189"/>
      <c r="X156" s="189"/>
      <c r="Y156" s="189"/>
      <c r="Z156" s="189"/>
    </row>
    <row r="157" ht="13.5" customHeight="1">
      <c r="A157" s="219">
        <f t="shared" si="2"/>
        <v>117</v>
      </c>
      <c r="B157" s="222" t="str">
        <f>August!$B$7</f>
        <v>August</v>
      </c>
      <c r="C157" s="223" t="str">
        <f>IF(August!$G$7="Input","From MRF",August!$G$7)</f>
        <v>2019-2020</v>
      </c>
      <c r="D157" s="187" t="str">
        <f>IF(August!B57="","From MRF",August!B57)</f>
        <v>From MRF</v>
      </c>
      <c r="E157" s="224">
        <f>August!I57</f>
        <v>0</v>
      </c>
      <c r="F157" s="224">
        <f>August!H57</f>
        <v>0</v>
      </c>
      <c r="G157" s="189"/>
      <c r="H157" s="189"/>
      <c r="I157" s="189"/>
      <c r="J157" s="189"/>
      <c r="K157" s="189"/>
      <c r="L157" s="189"/>
      <c r="M157" s="189"/>
      <c r="N157" s="189"/>
      <c r="O157" s="189"/>
      <c r="P157" s="189"/>
      <c r="Q157" s="189"/>
      <c r="R157" s="189"/>
      <c r="S157" s="189"/>
      <c r="T157" s="189"/>
      <c r="U157" s="189"/>
      <c r="V157" s="189"/>
      <c r="W157" s="189"/>
      <c r="X157" s="189"/>
      <c r="Y157" s="189"/>
      <c r="Z157" s="189"/>
    </row>
    <row r="158" ht="13.5" customHeight="1">
      <c r="A158" s="219">
        <f t="shared" si="2"/>
        <v>118</v>
      </c>
      <c r="B158" s="222" t="str">
        <f>August!$B$7</f>
        <v>August</v>
      </c>
      <c r="C158" s="223" t="str">
        <f>IF(August!$G$7="Input","From MRF",August!$G$7)</f>
        <v>2019-2020</v>
      </c>
      <c r="D158" s="187" t="str">
        <f>IF(August!B58="","From MRF",August!B58)</f>
        <v>From MRF</v>
      </c>
      <c r="E158" s="224">
        <f>August!I58</f>
        <v>0</v>
      </c>
      <c r="F158" s="224">
        <f>August!H58</f>
        <v>0</v>
      </c>
      <c r="G158" s="189"/>
      <c r="H158" s="189"/>
      <c r="I158" s="189"/>
      <c r="J158" s="189"/>
      <c r="K158" s="189"/>
      <c r="L158" s="189"/>
      <c r="M158" s="189"/>
      <c r="N158" s="189"/>
      <c r="O158" s="189"/>
      <c r="P158" s="189"/>
      <c r="Q158" s="189"/>
      <c r="R158" s="189"/>
      <c r="S158" s="189"/>
      <c r="T158" s="189"/>
      <c r="U158" s="189"/>
      <c r="V158" s="189"/>
      <c r="W158" s="189"/>
      <c r="X158" s="189"/>
      <c r="Y158" s="189"/>
      <c r="Z158" s="189"/>
    </row>
    <row r="159" ht="13.5" customHeight="1">
      <c r="A159" s="219">
        <f t="shared" si="2"/>
        <v>119</v>
      </c>
      <c r="B159" s="222" t="str">
        <f>August!$B$7</f>
        <v>August</v>
      </c>
      <c r="C159" s="223" t="str">
        <f>IF(August!$G$7="Input","From MRF",August!$G$7)</f>
        <v>2019-2020</v>
      </c>
      <c r="D159" s="187" t="str">
        <f>IF(August!B59="","From MRF",August!B59)</f>
        <v>From MRF</v>
      </c>
      <c r="E159" s="224">
        <f>August!I59</f>
        <v>0</v>
      </c>
      <c r="F159" s="224">
        <f>August!H59</f>
        <v>0</v>
      </c>
      <c r="G159" s="189"/>
      <c r="H159" s="189"/>
      <c r="I159" s="189"/>
      <c r="J159" s="189"/>
      <c r="K159" s="189"/>
      <c r="L159" s="189"/>
      <c r="M159" s="189"/>
      <c r="N159" s="189"/>
      <c r="O159" s="189"/>
      <c r="P159" s="189"/>
      <c r="Q159" s="189"/>
      <c r="R159" s="189"/>
      <c r="S159" s="189"/>
      <c r="T159" s="189"/>
      <c r="U159" s="189"/>
      <c r="V159" s="189"/>
      <c r="W159" s="189"/>
      <c r="X159" s="189"/>
      <c r="Y159" s="189"/>
      <c r="Z159" s="189"/>
    </row>
    <row r="160" ht="13.5" customHeight="1">
      <c r="A160" s="219">
        <f t="shared" si="2"/>
        <v>120</v>
      </c>
      <c r="B160" s="222" t="str">
        <f>August!$B$7</f>
        <v>August</v>
      </c>
      <c r="C160" s="223" t="str">
        <f>IF(August!$G$7="Input","From MRF",August!$G$7)</f>
        <v>2019-2020</v>
      </c>
      <c r="D160" s="187" t="str">
        <f>IF(August!B60="","From MRF",August!B60)</f>
        <v>From MRF</v>
      </c>
      <c r="E160" s="224">
        <f>August!I60</f>
        <v>0</v>
      </c>
      <c r="F160" s="224">
        <f>August!H60</f>
        <v>0</v>
      </c>
      <c r="G160" s="189"/>
      <c r="H160" s="189"/>
      <c r="I160" s="189"/>
      <c r="J160" s="189"/>
      <c r="K160" s="189"/>
      <c r="L160" s="189"/>
      <c r="M160" s="189"/>
      <c r="N160" s="189"/>
      <c r="O160" s="189"/>
      <c r="P160" s="189"/>
      <c r="Q160" s="189"/>
      <c r="R160" s="189"/>
      <c r="S160" s="189"/>
      <c r="T160" s="189"/>
      <c r="U160" s="189"/>
      <c r="V160" s="189"/>
      <c r="W160" s="189"/>
      <c r="X160" s="189"/>
      <c r="Y160" s="189"/>
      <c r="Z160" s="189"/>
    </row>
    <row r="161" ht="13.5" customHeight="1">
      <c r="A161" s="219">
        <f t="shared" si="2"/>
        <v>121</v>
      </c>
      <c r="B161" s="222" t="str">
        <f>August!$B$7</f>
        <v>August</v>
      </c>
      <c r="C161" s="223" t="str">
        <f>IF(August!$G$7="Input","From MRF",August!$G$7)</f>
        <v>2019-2020</v>
      </c>
      <c r="D161" s="187" t="str">
        <f>IF(August!B61="","From MRF",August!B61)</f>
        <v>From MRF</v>
      </c>
      <c r="E161" s="224">
        <f>August!I61</f>
        <v>0</v>
      </c>
      <c r="F161" s="224">
        <f>August!H61</f>
        <v>0</v>
      </c>
      <c r="G161" s="189"/>
      <c r="H161" s="189"/>
      <c r="I161" s="189"/>
      <c r="J161" s="189"/>
      <c r="K161" s="189"/>
      <c r="L161" s="189"/>
      <c r="M161" s="189"/>
      <c r="N161" s="189"/>
      <c r="O161" s="189"/>
      <c r="P161" s="189"/>
      <c r="Q161" s="189"/>
      <c r="R161" s="189"/>
      <c r="S161" s="189"/>
      <c r="T161" s="189"/>
      <c r="U161" s="189"/>
      <c r="V161" s="189"/>
      <c r="W161" s="189"/>
      <c r="X161" s="189"/>
      <c r="Y161" s="189"/>
      <c r="Z161" s="189"/>
    </row>
    <row r="162" ht="13.5" customHeight="1">
      <c r="A162" s="219">
        <f t="shared" si="2"/>
        <v>122</v>
      </c>
      <c r="B162" s="222" t="str">
        <f>August!$B$7</f>
        <v>August</v>
      </c>
      <c r="C162" s="223" t="str">
        <f>IF(August!$G$7="Input","From MRF",August!$G$7)</f>
        <v>2019-2020</v>
      </c>
      <c r="D162" s="187" t="str">
        <f>IF(August!B62="","From MRF",August!B62)</f>
        <v>From MRF</v>
      </c>
      <c r="E162" s="224">
        <f>August!I62</f>
        <v>0</v>
      </c>
      <c r="F162" s="224">
        <f>August!H62</f>
        <v>0</v>
      </c>
      <c r="G162" s="189"/>
      <c r="H162" s="189"/>
      <c r="I162" s="189"/>
      <c r="J162" s="189"/>
      <c r="K162" s="189"/>
      <c r="L162" s="189"/>
      <c r="M162" s="189"/>
      <c r="N162" s="189"/>
      <c r="O162" s="189"/>
      <c r="P162" s="189"/>
      <c r="Q162" s="189"/>
      <c r="R162" s="189"/>
      <c r="S162" s="189"/>
      <c r="T162" s="189"/>
      <c r="U162" s="189"/>
      <c r="V162" s="189"/>
      <c r="W162" s="189"/>
      <c r="X162" s="189"/>
      <c r="Y162" s="189"/>
      <c r="Z162" s="189"/>
    </row>
    <row r="163" ht="13.5" customHeight="1">
      <c r="A163" s="219">
        <f t="shared" si="2"/>
        <v>123</v>
      </c>
      <c r="B163" s="222" t="str">
        <f>August!$B$7</f>
        <v>August</v>
      </c>
      <c r="C163" s="223" t="str">
        <f>IF(August!$G$7="Input","From MRF",August!$G$7)</f>
        <v>2019-2020</v>
      </c>
      <c r="D163" s="187" t="str">
        <f>IF(August!B63="","From MRF",August!B63)</f>
        <v>From MRF</v>
      </c>
      <c r="E163" s="224">
        <f>August!I63</f>
        <v>0</v>
      </c>
      <c r="F163" s="224">
        <f>August!H63</f>
        <v>0</v>
      </c>
      <c r="G163" s="189"/>
      <c r="H163" s="189"/>
      <c r="I163" s="189"/>
      <c r="J163" s="189"/>
      <c r="K163" s="189"/>
      <c r="L163" s="189"/>
      <c r="M163" s="189"/>
      <c r="N163" s="189"/>
      <c r="O163" s="189"/>
      <c r="P163" s="189"/>
      <c r="Q163" s="189"/>
      <c r="R163" s="189"/>
      <c r="S163" s="189"/>
      <c r="T163" s="189"/>
      <c r="U163" s="189"/>
      <c r="V163" s="189"/>
      <c r="W163" s="189"/>
      <c r="X163" s="189"/>
      <c r="Y163" s="189"/>
      <c r="Z163" s="189"/>
    </row>
    <row r="164" ht="13.5" customHeight="1">
      <c r="A164" s="219">
        <f t="shared" si="2"/>
        <v>124</v>
      </c>
      <c r="B164" s="222" t="str">
        <f>August!$B$7</f>
        <v>August</v>
      </c>
      <c r="C164" s="223" t="str">
        <f>IF(August!$G$7="Input","From MRF",August!$G$7)</f>
        <v>2019-2020</v>
      </c>
      <c r="D164" s="187" t="str">
        <f>IF(August!B64="","From MRF",August!B64)</f>
        <v>From MRF</v>
      </c>
      <c r="E164" s="224">
        <f>August!I64</f>
        <v>0</v>
      </c>
      <c r="F164" s="224">
        <f>August!H64</f>
        <v>0</v>
      </c>
      <c r="G164" s="189"/>
      <c r="H164" s="189"/>
      <c r="I164" s="189"/>
      <c r="J164" s="189"/>
      <c r="K164" s="189"/>
      <c r="L164" s="189"/>
      <c r="M164" s="189"/>
      <c r="N164" s="189"/>
      <c r="O164" s="189"/>
      <c r="P164" s="189"/>
      <c r="Q164" s="189"/>
      <c r="R164" s="189"/>
      <c r="S164" s="189"/>
      <c r="T164" s="189"/>
      <c r="U164" s="189"/>
      <c r="V164" s="189"/>
      <c r="W164" s="189"/>
      <c r="X164" s="189"/>
      <c r="Y164" s="189"/>
      <c r="Z164" s="189"/>
    </row>
    <row r="165" ht="13.5" customHeight="1">
      <c r="A165" s="219">
        <f t="shared" si="2"/>
        <v>125</v>
      </c>
      <c r="B165" s="222" t="str">
        <f>August!$B$7</f>
        <v>August</v>
      </c>
      <c r="C165" s="223" t="str">
        <f>IF(August!$G$7="Input","From MRF",August!$G$7)</f>
        <v>2019-2020</v>
      </c>
      <c r="D165" s="187" t="str">
        <f>IF(August!B65="","From MRF",August!B65)</f>
        <v>From MRF</v>
      </c>
      <c r="E165" s="224">
        <f>August!I65</f>
        <v>0</v>
      </c>
      <c r="F165" s="224">
        <f>August!H65</f>
        <v>0</v>
      </c>
      <c r="G165" s="189"/>
      <c r="H165" s="189"/>
      <c r="I165" s="189"/>
      <c r="J165" s="189"/>
      <c r="K165" s="189"/>
      <c r="L165" s="189"/>
      <c r="M165" s="189"/>
      <c r="N165" s="189"/>
      <c r="O165" s="189"/>
      <c r="P165" s="189"/>
      <c r="Q165" s="189"/>
      <c r="R165" s="189"/>
      <c r="S165" s="189"/>
      <c r="T165" s="189"/>
      <c r="U165" s="189"/>
      <c r="V165" s="189"/>
      <c r="W165" s="189"/>
      <c r="X165" s="189"/>
      <c r="Y165" s="189"/>
      <c r="Z165" s="189"/>
    </row>
    <row r="166" ht="13.5" customHeight="1">
      <c r="A166" s="219">
        <f t="shared" si="2"/>
        <v>126</v>
      </c>
      <c r="B166" s="222" t="str">
        <f>September!$B$7</f>
        <v>September</v>
      </c>
      <c r="C166" s="223" t="str">
        <f>IF(September!$G$7="Input","From MRF",September!$G$7)</f>
        <v>2019-2020</v>
      </c>
      <c r="D166" s="187" t="str">
        <f>IF(September!B41="","From MRF",September!B41)</f>
        <v>Walk 4 Life</v>
      </c>
      <c r="E166" s="224">
        <f>September!I41</f>
        <v>4</v>
      </c>
      <c r="F166" s="224">
        <f>September!H41</f>
        <v>16</v>
      </c>
      <c r="G166" s="189"/>
      <c r="H166" s="189"/>
      <c r="I166" s="189"/>
      <c r="J166" s="189"/>
      <c r="K166" s="189"/>
      <c r="L166" s="189"/>
      <c r="M166" s="189"/>
      <c r="N166" s="189"/>
      <c r="O166" s="189"/>
      <c r="P166" s="189"/>
      <c r="Q166" s="189"/>
      <c r="R166" s="189"/>
      <c r="S166" s="189"/>
      <c r="T166" s="189"/>
      <c r="U166" s="189"/>
      <c r="V166" s="189"/>
      <c r="W166" s="189"/>
      <c r="X166" s="189"/>
      <c r="Y166" s="189"/>
      <c r="Z166" s="189"/>
    </row>
    <row r="167" ht="13.5" customHeight="1">
      <c r="A167" s="219">
        <f t="shared" si="2"/>
        <v>127</v>
      </c>
      <c r="B167" s="222" t="str">
        <f>September!$B$7</f>
        <v>September</v>
      </c>
      <c r="C167" s="223" t="str">
        <f>IF(September!$G$7="Input","From MRF",September!$G$7)</f>
        <v>2019-2020</v>
      </c>
      <c r="D167" s="187" t="str">
        <f>IF(September!B42="","From MRF",September!B42)</f>
        <v>Family Day at the Park</v>
      </c>
      <c r="E167" s="224">
        <f>September!I42</f>
        <v>4</v>
      </c>
      <c r="F167" s="224">
        <f>September!H42</f>
        <v>16</v>
      </c>
      <c r="G167" s="189"/>
      <c r="H167" s="189"/>
      <c r="I167" s="189"/>
      <c r="J167" s="189"/>
      <c r="K167" s="189"/>
      <c r="L167" s="189"/>
      <c r="M167" s="189"/>
      <c r="N167" s="189"/>
      <c r="O167" s="189"/>
      <c r="P167" s="189"/>
      <c r="Q167" s="189"/>
      <c r="R167" s="189"/>
      <c r="S167" s="189"/>
      <c r="T167" s="189"/>
      <c r="U167" s="189"/>
      <c r="V167" s="189"/>
      <c r="W167" s="189"/>
      <c r="X167" s="189"/>
      <c r="Y167" s="189"/>
      <c r="Z167" s="189"/>
    </row>
    <row r="168" ht="13.5" customHeight="1">
      <c r="A168" s="219">
        <f t="shared" si="2"/>
        <v>128</v>
      </c>
      <c r="B168" s="222" t="str">
        <f>September!$B$7</f>
        <v>September</v>
      </c>
      <c r="C168" s="223" t="str">
        <f>IF(September!$G$7="Input","From MRF",September!$G$7)</f>
        <v>2019-2020</v>
      </c>
      <c r="D168" s="187" t="str">
        <f>IF(September!B43="","From MRF",September!B43)</f>
        <v>St. George's Parish Festival</v>
      </c>
      <c r="E168" s="224">
        <f>September!I43</f>
        <v>1</v>
      </c>
      <c r="F168" s="224">
        <f>September!H43</f>
        <v>4</v>
      </c>
      <c r="G168" s="189"/>
      <c r="H168" s="189"/>
      <c r="I168" s="189"/>
      <c r="J168" s="189"/>
      <c r="K168" s="189"/>
      <c r="L168" s="189"/>
      <c r="M168" s="189"/>
      <c r="N168" s="189"/>
      <c r="O168" s="189"/>
      <c r="P168" s="189"/>
      <c r="Q168" s="189"/>
      <c r="R168" s="189"/>
      <c r="S168" s="189"/>
      <c r="T168" s="189"/>
      <c r="U168" s="189"/>
      <c r="V168" s="189"/>
      <c r="W168" s="189"/>
      <c r="X168" s="189"/>
      <c r="Y168" s="189"/>
      <c r="Z168" s="189"/>
    </row>
    <row r="169" ht="13.5" customHeight="1">
      <c r="A169" s="219">
        <f t="shared" si="2"/>
        <v>129</v>
      </c>
      <c r="B169" s="222" t="str">
        <f>September!$B$7</f>
        <v>September</v>
      </c>
      <c r="C169" s="223" t="str">
        <f>IF(September!$G$7="Input","From MRF",September!$G$7)</f>
        <v>2019-2020</v>
      </c>
      <c r="D169" s="187" t="str">
        <f>IF(September!B44="","From MRF",September!B44)</f>
        <v>Bread of Life</v>
      </c>
      <c r="E169" s="224">
        <f>September!I44</f>
        <v>3</v>
      </c>
      <c r="F169" s="224">
        <f>September!H44</f>
        <v>9</v>
      </c>
      <c r="G169" s="189"/>
      <c r="H169" s="189"/>
      <c r="I169" s="189"/>
      <c r="J169" s="189"/>
      <c r="K169" s="189"/>
      <c r="L169" s="189"/>
      <c r="M169" s="189"/>
      <c r="N169" s="189"/>
      <c r="O169" s="189"/>
      <c r="P169" s="189"/>
      <c r="Q169" s="189"/>
      <c r="R169" s="189"/>
      <c r="S169" s="189"/>
      <c r="T169" s="189"/>
      <c r="U169" s="189"/>
      <c r="V169" s="189"/>
      <c r="W169" s="189"/>
      <c r="X169" s="189"/>
      <c r="Y169" s="189"/>
      <c r="Z169" s="189"/>
    </row>
    <row r="170" ht="13.5" customHeight="1">
      <c r="A170" s="219">
        <f t="shared" si="2"/>
        <v>130</v>
      </c>
      <c r="B170" s="222" t="str">
        <f>September!$B$7</f>
        <v>September</v>
      </c>
      <c r="C170" s="223" t="str">
        <f>IF(September!$G$7="Input","From MRF",September!$G$7)</f>
        <v>2019-2020</v>
      </c>
      <c r="D170" s="187" t="str">
        <f>IF(September!B45="","From MRF",September!B45)</f>
        <v>Stockton Jazz Festival</v>
      </c>
      <c r="E170" s="224">
        <f>September!I45</f>
        <v>10</v>
      </c>
      <c r="F170" s="224">
        <f>September!H45</f>
        <v>56</v>
      </c>
      <c r="G170" s="189"/>
      <c r="H170" s="189"/>
      <c r="I170" s="189"/>
      <c r="J170" s="189"/>
      <c r="K170" s="189"/>
      <c r="L170" s="189"/>
      <c r="M170" s="189"/>
      <c r="N170" s="189"/>
      <c r="O170" s="189"/>
      <c r="P170" s="189"/>
      <c r="Q170" s="189"/>
      <c r="R170" s="189"/>
      <c r="S170" s="189"/>
      <c r="T170" s="189"/>
      <c r="U170" s="189"/>
      <c r="V170" s="189"/>
      <c r="W170" s="189"/>
      <c r="X170" s="189"/>
      <c r="Y170" s="189"/>
      <c r="Z170" s="189"/>
    </row>
    <row r="171" ht="13.5" customHeight="1">
      <c r="A171" s="219">
        <f t="shared" si="2"/>
        <v>131</v>
      </c>
      <c r="B171" s="222" t="str">
        <f>September!$B$7</f>
        <v>September</v>
      </c>
      <c r="C171" s="223" t="str">
        <f>IF(September!$G$7="Input","From MRF",September!$G$7)</f>
        <v>2019-2020</v>
      </c>
      <c r="D171" s="187" t="str">
        <f>IF(September!B46="","From MRF",September!B46)</f>
        <v>UOP's Circle K Interclub</v>
      </c>
      <c r="E171" s="224">
        <f>September!I46</f>
        <v>8</v>
      </c>
      <c r="F171" s="224">
        <f>September!H46</f>
        <v>12</v>
      </c>
      <c r="G171" s="189"/>
      <c r="H171" s="189"/>
      <c r="I171" s="189"/>
      <c r="J171" s="189"/>
      <c r="K171" s="189"/>
      <c r="L171" s="189"/>
      <c r="M171" s="189"/>
      <c r="N171" s="189"/>
      <c r="O171" s="189"/>
      <c r="P171" s="189"/>
      <c r="Q171" s="189"/>
      <c r="R171" s="189"/>
      <c r="S171" s="189"/>
      <c r="T171" s="189"/>
      <c r="U171" s="189"/>
      <c r="V171" s="189"/>
      <c r="W171" s="189"/>
      <c r="X171" s="189"/>
      <c r="Y171" s="189"/>
      <c r="Z171" s="189"/>
    </row>
    <row r="172" ht="13.5" customHeight="1">
      <c r="A172" s="219">
        <f t="shared" si="2"/>
        <v>132</v>
      </c>
      <c r="B172" s="222" t="str">
        <f>September!$B$7</f>
        <v>September</v>
      </c>
      <c r="C172" s="223" t="str">
        <f>IF(September!$G$7="Input","From MRF",September!$G$7)</f>
        <v>2019-2020</v>
      </c>
      <c r="D172" s="187" t="str">
        <f>IF(September!B47="","From MRF",September!B47)</f>
        <v>El Dorado Elementary Volunteering</v>
      </c>
      <c r="E172" s="224">
        <f>September!I47</f>
        <v>2</v>
      </c>
      <c r="F172" s="224">
        <f>September!H47</f>
        <v>4</v>
      </c>
      <c r="G172" s="189"/>
      <c r="H172" s="189"/>
      <c r="I172" s="189"/>
      <c r="J172" s="189"/>
      <c r="K172" s="189"/>
      <c r="L172" s="189"/>
      <c r="M172" s="189"/>
      <c r="N172" s="189"/>
      <c r="O172" s="189"/>
      <c r="P172" s="189"/>
      <c r="Q172" s="189"/>
      <c r="R172" s="189"/>
      <c r="S172" s="189"/>
      <c r="T172" s="189"/>
      <c r="U172" s="189"/>
      <c r="V172" s="189"/>
      <c r="W172" s="189"/>
      <c r="X172" s="189"/>
      <c r="Y172" s="189"/>
      <c r="Z172" s="189"/>
    </row>
    <row r="173" ht="13.5" customHeight="1">
      <c r="A173" s="219">
        <f t="shared" si="2"/>
        <v>133</v>
      </c>
      <c r="B173" s="222" t="str">
        <f>September!$B$7</f>
        <v>September</v>
      </c>
      <c r="C173" s="223" t="str">
        <f>IF(September!$G$7="Input","From MRF",September!$G$7)</f>
        <v>2019-2020</v>
      </c>
      <c r="D173" s="187" t="str">
        <f>IF(September!B48="","From MRF",September!B48)</f>
        <v>From MRF</v>
      </c>
      <c r="E173" s="224">
        <f>September!I48</f>
        <v>0</v>
      </c>
      <c r="F173" s="224">
        <f>September!H48</f>
        <v>0</v>
      </c>
      <c r="G173" s="189"/>
      <c r="H173" s="189"/>
      <c r="I173" s="189"/>
      <c r="J173" s="189"/>
      <c r="K173" s="189"/>
      <c r="L173" s="189"/>
      <c r="M173" s="189"/>
      <c r="N173" s="189"/>
      <c r="O173" s="189"/>
      <c r="P173" s="189"/>
      <c r="Q173" s="189"/>
      <c r="R173" s="189"/>
      <c r="S173" s="189"/>
      <c r="T173" s="189"/>
      <c r="U173" s="189"/>
      <c r="V173" s="189"/>
      <c r="W173" s="189"/>
      <c r="X173" s="189"/>
      <c r="Y173" s="189"/>
      <c r="Z173" s="189"/>
    </row>
    <row r="174" ht="13.5" customHeight="1">
      <c r="A174" s="219">
        <f t="shared" si="2"/>
        <v>134</v>
      </c>
      <c r="B174" s="222" t="str">
        <f>September!$B$7</f>
        <v>September</v>
      </c>
      <c r="C174" s="223" t="str">
        <f>IF(September!$G$7="Input","From MRF",September!$G$7)</f>
        <v>2019-2020</v>
      </c>
      <c r="D174" s="187" t="str">
        <f>IF(September!B49="","From MRF",September!B49)</f>
        <v>From MRF</v>
      </c>
      <c r="E174" s="224">
        <f>September!I49</f>
        <v>0</v>
      </c>
      <c r="F174" s="224">
        <f>September!H49</f>
        <v>0</v>
      </c>
      <c r="G174" s="189"/>
      <c r="H174" s="189"/>
      <c r="I174" s="189"/>
      <c r="J174" s="189"/>
      <c r="K174" s="189"/>
      <c r="L174" s="189"/>
      <c r="M174" s="189"/>
      <c r="N174" s="189"/>
      <c r="O174" s="189"/>
      <c r="P174" s="189"/>
      <c r="Q174" s="189"/>
      <c r="R174" s="189"/>
      <c r="S174" s="189"/>
      <c r="T174" s="189"/>
      <c r="U174" s="189"/>
      <c r="V174" s="189"/>
      <c r="W174" s="189"/>
      <c r="X174" s="189"/>
      <c r="Y174" s="189"/>
      <c r="Z174" s="189"/>
    </row>
    <row r="175" ht="13.5" customHeight="1">
      <c r="A175" s="219">
        <f t="shared" si="2"/>
        <v>135</v>
      </c>
      <c r="B175" s="222" t="str">
        <f>September!$B$7</f>
        <v>September</v>
      </c>
      <c r="C175" s="223" t="str">
        <f>IF(September!$G$7="Input","From MRF",September!$G$7)</f>
        <v>2019-2020</v>
      </c>
      <c r="D175" s="187" t="str">
        <f>IF(September!B50="","From MRF",September!B50)</f>
        <v>From MRF</v>
      </c>
      <c r="E175" s="224">
        <f>September!I50</f>
        <v>0</v>
      </c>
      <c r="F175" s="224">
        <f>September!H50</f>
        <v>0</v>
      </c>
      <c r="G175" s="189"/>
      <c r="H175" s="189"/>
      <c r="I175" s="189"/>
      <c r="J175" s="189"/>
      <c r="K175" s="189"/>
      <c r="L175" s="189"/>
      <c r="M175" s="189"/>
      <c r="N175" s="189"/>
      <c r="O175" s="189"/>
      <c r="P175" s="189"/>
      <c r="Q175" s="189"/>
      <c r="R175" s="189"/>
      <c r="S175" s="189"/>
      <c r="T175" s="189"/>
      <c r="U175" s="189"/>
      <c r="V175" s="189"/>
      <c r="W175" s="189"/>
      <c r="X175" s="189"/>
      <c r="Y175" s="189"/>
      <c r="Z175" s="189"/>
    </row>
    <row r="176" ht="13.5" customHeight="1">
      <c r="A176" s="219">
        <f t="shared" si="2"/>
        <v>136</v>
      </c>
      <c r="B176" s="222" t="str">
        <f>September!$B$7</f>
        <v>September</v>
      </c>
      <c r="C176" s="223" t="str">
        <f>IF(September!$G$7="Input","From MRF",September!$G$7)</f>
        <v>2019-2020</v>
      </c>
      <c r="D176" s="187" t="str">
        <f>IF(September!B51="","From MRF",September!B51)</f>
        <v>From MRF</v>
      </c>
      <c r="E176" s="224">
        <f>September!I51</f>
        <v>0</v>
      </c>
      <c r="F176" s="224">
        <f>September!H51</f>
        <v>0</v>
      </c>
      <c r="G176" s="189"/>
      <c r="H176" s="189"/>
      <c r="I176" s="189"/>
      <c r="J176" s="189"/>
      <c r="K176" s="189"/>
      <c r="L176" s="189"/>
      <c r="M176" s="189"/>
      <c r="N176" s="189"/>
      <c r="O176" s="189"/>
      <c r="P176" s="189"/>
      <c r="Q176" s="189"/>
      <c r="R176" s="189"/>
      <c r="S176" s="189"/>
      <c r="T176" s="189"/>
      <c r="U176" s="189"/>
      <c r="V176" s="189"/>
      <c r="W176" s="189"/>
      <c r="X176" s="189"/>
      <c r="Y176" s="189"/>
      <c r="Z176" s="189"/>
    </row>
    <row r="177" ht="13.5" customHeight="1">
      <c r="A177" s="219">
        <f t="shared" si="2"/>
        <v>137</v>
      </c>
      <c r="B177" s="222" t="str">
        <f>September!$B$7</f>
        <v>September</v>
      </c>
      <c r="C177" s="223" t="str">
        <f>IF(September!$G$7="Input","From MRF",September!$G$7)</f>
        <v>2019-2020</v>
      </c>
      <c r="D177" s="187" t="str">
        <f>IF(September!B52="","From MRF",September!B52)</f>
        <v>From MRF</v>
      </c>
      <c r="E177" s="224">
        <f>September!I52</f>
        <v>0</v>
      </c>
      <c r="F177" s="224">
        <f>September!H52</f>
        <v>0</v>
      </c>
      <c r="G177" s="189"/>
      <c r="H177" s="189"/>
      <c r="I177" s="189"/>
      <c r="J177" s="189"/>
      <c r="K177" s="189"/>
      <c r="L177" s="189"/>
      <c r="M177" s="189"/>
      <c r="N177" s="189"/>
      <c r="O177" s="189"/>
      <c r="P177" s="189"/>
      <c r="Q177" s="189"/>
      <c r="R177" s="189"/>
      <c r="S177" s="189"/>
      <c r="T177" s="189"/>
      <c r="U177" s="189"/>
      <c r="V177" s="189"/>
      <c r="W177" s="189"/>
      <c r="X177" s="189"/>
      <c r="Y177" s="189"/>
      <c r="Z177" s="189"/>
    </row>
    <row r="178" ht="13.5" customHeight="1">
      <c r="A178" s="219">
        <f t="shared" si="2"/>
        <v>138</v>
      </c>
      <c r="B178" s="222" t="str">
        <f>September!$B$7</f>
        <v>September</v>
      </c>
      <c r="C178" s="223" t="str">
        <f>IF(September!$G$7="Input","From MRF",September!$G$7)</f>
        <v>2019-2020</v>
      </c>
      <c r="D178" s="187" t="str">
        <f>IF(September!B53="","From MRF",September!B53)</f>
        <v>From MRF</v>
      </c>
      <c r="E178" s="224">
        <f>September!I53</f>
        <v>0</v>
      </c>
      <c r="F178" s="224">
        <f>September!H53</f>
        <v>0</v>
      </c>
      <c r="G178" s="189"/>
      <c r="H178" s="189"/>
      <c r="I178" s="189"/>
      <c r="J178" s="189"/>
      <c r="K178" s="189"/>
      <c r="L178" s="189"/>
      <c r="M178" s="189"/>
      <c r="N178" s="189"/>
      <c r="O178" s="189"/>
      <c r="P178" s="189"/>
      <c r="Q178" s="189"/>
      <c r="R178" s="189"/>
      <c r="S178" s="189"/>
      <c r="T178" s="189"/>
      <c r="U178" s="189"/>
      <c r="V178" s="189"/>
      <c r="W178" s="189"/>
      <c r="X178" s="189"/>
      <c r="Y178" s="189"/>
      <c r="Z178" s="189"/>
    </row>
    <row r="179" ht="13.5" customHeight="1">
      <c r="A179" s="219">
        <f t="shared" si="2"/>
        <v>139</v>
      </c>
      <c r="B179" s="222" t="str">
        <f>September!$B$7</f>
        <v>September</v>
      </c>
      <c r="C179" s="223" t="str">
        <f>IF(September!$G$7="Input","From MRF",September!$G$7)</f>
        <v>2019-2020</v>
      </c>
      <c r="D179" s="187" t="str">
        <f>IF(September!B54="","From MRF",September!B54)</f>
        <v>From MRF</v>
      </c>
      <c r="E179" s="224">
        <f>September!I54</f>
        <v>0</v>
      </c>
      <c r="F179" s="224">
        <f>September!H54</f>
        <v>0</v>
      </c>
      <c r="G179" s="189"/>
      <c r="H179" s="189"/>
      <c r="I179" s="189"/>
      <c r="J179" s="189"/>
      <c r="K179" s="189"/>
      <c r="L179" s="189"/>
      <c r="M179" s="189"/>
      <c r="N179" s="189"/>
      <c r="O179" s="189"/>
      <c r="P179" s="189"/>
      <c r="Q179" s="189"/>
      <c r="R179" s="189"/>
      <c r="S179" s="189"/>
      <c r="T179" s="189"/>
      <c r="U179" s="189"/>
      <c r="V179" s="189"/>
      <c r="W179" s="189"/>
      <c r="X179" s="189"/>
      <c r="Y179" s="189"/>
      <c r="Z179" s="189"/>
    </row>
    <row r="180" ht="13.5" customHeight="1">
      <c r="A180" s="219">
        <f t="shared" si="2"/>
        <v>140</v>
      </c>
      <c r="B180" s="222" t="str">
        <f>September!$B$7</f>
        <v>September</v>
      </c>
      <c r="C180" s="223" t="str">
        <f>IF(September!$G$7="Input","From MRF",September!$G$7)</f>
        <v>2019-2020</v>
      </c>
      <c r="D180" s="187" t="str">
        <f>IF(September!B55="","From MRF",September!B55)</f>
        <v>From MRF</v>
      </c>
      <c r="E180" s="224">
        <f>September!I55</f>
        <v>0</v>
      </c>
      <c r="F180" s="224">
        <f>September!H55</f>
        <v>0</v>
      </c>
      <c r="G180" s="189"/>
      <c r="H180" s="189"/>
      <c r="I180" s="189"/>
      <c r="J180" s="189"/>
      <c r="K180" s="189"/>
      <c r="L180" s="189"/>
      <c r="M180" s="189"/>
      <c r="N180" s="189"/>
      <c r="O180" s="189"/>
      <c r="P180" s="189"/>
      <c r="Q180" s="189"/>
      <c r="R180" s="189"/>
      <c r="S180" s="189"/>
      <c r="T180" s="189"/>
      <c r="U180" s="189"/>
      <c r="V180" s="189"/>
      <c r="W180" s="189"/>
      <c r="X180" s="189"/>
      <c r="Y180" s="189"/>
      <c r="Z180" s="189"/>
    </row>
    <row r="181" ht="13.5" customHeight="1">
      <c r="A181" s="219">
        <f t="shared" si="2"/>
        <v>141</v>
      </c>
      <c r="B181" s="222" t="str">
        <f>September!$B$7</f>
        <v>September</v>
      </c>
      <c r="C181" s="223" t="str">
        <f>IF(September!$G$7="Input","From MRF",September!$G$7)</f>
        <v>2019-2020</v>
      </c>
      <c r="D181" s="187" t="str">
        <f>IF(September!B56="","From MRF",September!B56)</f>
        <v>From MRF</v>
      </c>
      <c r="E181" s="224">
        <f>September!I56</f>
        <v>0</v>
      </c>
      <c r="F181" s="224">
        <f>September!H56</f>
        <v>0</v>
      </c>
      <c r="G181" s="189"/>
      <c r="H181" s="189"/>
      <c r="I181" s="189"/>
      <c r="J181" s="189"/>
      <c r="K181" s="189"/>
      <c r="L181" s="189"/>
      <c r="M181" s="189"/>
      <c r="N181" s="189"/>
      <c r="O181" s="189"/>
      <c r="P181" s="189"/>
      <c r="Q181" s="189"/>
      <c r="R181" s="189"/>
      <c r="S181" s="189"/>
      <c r="T181" s="189"/>
      <c r="U181" s="189"/>
      <c r="V181" s="189"/>
      <c r="W181" s="189"/>
      <c r="X181" s="189"/>
      <c r="Y181" s="189"/>
      <c r="Z181" s="189"/>
    </row>
    <row r="182" ht="13.5" customHeight="1">
      <c r="A182" s="219">
        <f t="shared" si="2"/>
        <v>142</v>
      </c>
      <c r="B182" s="222" t="str">
        <f>September!$B$7</f>
        <v>September</v>
      </c>
      <c r="C182" s="223" t="str">
        <f>IF(September!$G$7="Input","From MRF",September!$G$7)</f>
        <v>2019-2020</v>
      </c>
      <c r="D182" s="187" t="str">
        <f>IF(September!B57="","From MRF",September!B57)</f>
        <v>From MRF</v>
      </c>
      <c r="E182" s="224">
        <f>September!I57</f>
        <v>0</v>
      </c>
      <c r="F182" s="224">
        <f>September!H57</f>
        <v>0</v>
      </c>
      <c r="G182" s="189"/>
      <c r="H182" s="189"/>
      <c r="I182" s="189"/>
      <c r="J182" s="189"/>
      <c r="K182" s="189"/>
      <c r="L182" s="189"/>
      <c r="M182" s="189"/>
      <c r="N182" s="189"/>
      <c r="O182" s="189"/>
      <c r="P182" s="189"/>
      <c r="Q182" s="189"/>
      <c r="R182" s="189"/>
      <c r="S182" s="189"/>
      <c r="T182" s="189"/>
      <c r="U182" s="189"/>
      <c r="V182" s="189"/>
      <c r="W182" s="189"/>
      <c r="X182" s="189"/>
      <c r="Y182" s="189"/>
      <c r="Z182" s="189"/>
    </row>
    <row r="183" ht="13.5" customHeight="1">
      <c r="A183" s="219">
        <f t="shared" si="2"/>
        <v>143</v>
      </c>
      <c r="B183" s="222" t="str">
        <f>September!$B$7</f>
        <v>September</v>
      </c>
      <c r="C183" s="223" t="str">
        <f>IF(September!$G$7="Input","From MRF",September!$G$7)</f>
        <v>2019-2020</v>
      </c>
      <c r="D183" s="187" t="str">
        <f>IF(September!B58="","From MRF",September!B58)</f>
        <v>From MRF</v>
      </c>
      <c r="E183" s="224">
        <f>September!I58</f>
        <v>0</v>
      </c>
      <c r="F183" s="224">
        <f>September!H58</f>
        <v>0</v>
      </c>
      <c r="G183" s="189"/>
      <c r="H183" s="189"/>
      <c r="I183" s="189"/>
      <c r="J183" s="189"/>
      <c r="K183" s="189"/>
      <c r="L183" s="189"/>
      <c r="M183" s="189"/>
      <c r="N183" s="189"/>
      <c r="O183" s="189"/>
      <c r="P183" s="189"/>
      <c r="Q183" s="189"/>
      <c r="R183" s="189"/>
      <c r="S183" s="189"/>
      <c r="T183" s="189"/>
      <c r="U183" s="189"/>
      <c r="V183" s="189"/>
      <c r="W183" s="189"/>
      <c r="X183" s="189"/>
      <c r="Y183" s="189"/>
      <c r="Z183" s="189"/>
    </row>
    <row r="184" ht="13.5" customHeight="1">
      <c r="A184" s="219">
        <f t="shared" si="2"/>
        <v>144</v>
      </c>
      <c r="B184" s="222" t="str">
        <f>September!$B$7</f>
        <v>September</v>
      </c>
      <c r="C184" s="223" t="str">
        <f>IF(September!$G$7="Input","From MRF",September!$G$7)</f>
        <v>2019-2020</v>
      </c>
      <c r="D184" s="187" t="str">
        <f>IF(September!B59="","From MRF",September!B59)</f>
        <v>From MRF</v>
      </c>
      <c r="E184" s="224">
        <f>September!I59</f>
        <v>0</v>
      </c>
      <c r="F184" s="224">
        <f>September!H59</f>
        <v>0</v>
      </c>
      <c r="G184" s="189"/>
      <c r="H184" s="189"/>
      <c r="I184" s="189"/>
      <c r="J184" s="189"/>
      <c r="K184" s="189"/>
      <c r="L184" s="189"/>
      <c r="M184" s="189"/>
      <c r="N184" s="189"/>
      <c r="O184" s="189"/>
      <c r="P184" s="189"/>
      <c r="Q184" s="189"/>
      <c r="R184" s="189"/>
      <c r="S184" s="189"/>
      <c r="T184" s="189"/>
      <c r="U184" s="189"/>
      <c r="V184" s="189"/>
      <c r="W184" s="189"/>
      <c r="X184" s="189"/>
      <c r="Y184" s="189"/>
      <c r="Z184" s="189"/>
    </row>
    <row r="185" ht="13.5" customHeight="1">
      <c r="A185" s="219">
        <f t="shared" si="2"/>
        <v>145</v>
      </c>
      <c r="B185" s="222" t="str">
        <f>September!$B$7</f>
        <v>September</v>
      </c>
      <c r="C185" s="223" t="str">
        <f>IF(September!$G$7="Input","From MRF",September!$G$7)</f>
        <v>2019-2020</v>
      </c>
      <c r="D185" s="187" t="str">
        <f>IF(September!B60="","From MRF",September!B60)</f>
        <v>From MRF</v>
      </c>
      <c r="E185" s="224">
        <f>September!I60</f>
        <v>0</v>
      </c>
      <c r="F185" s="224">
        <f>September!H60</f>
        <v>0</v>
      </c>
      <c r="G185" s="189"/>
      <c r="H185" s="189"/>
      <c r="I185" s="189"/>
      <c r="J185" s="189"/>
      <c r="K185" s="189"/>
      <c r="L185" s="189"/>
      <c r="M185" s="189"/>
      <c r="N185" s="189"/>
      <c r="O185" s="189"/>
      <c r="P185" s="189"/>
      <c r="Q185" s="189"/>
      <c r="R185" s="189"/>
      <c r="S185" s="189"/>
      <c r="T185" s="189"/>
      <c r="U185" s="189"/>
      <c r="V185" s="189"/>
      <c r="W185" s="189"/>
      <c r="X185" s="189"/>
      <c r="Y185" s="189"/>
      <c r="Z185" s="189"/>
    </row>
    <row r="186" ht="13.5" customHeight="1">
      <c r="A186" s="219">
        <f t="shared" si="2"/>
        <v>146</v>
      </c>
      <c r="B186" s="222" t="str">
        <f>September!$B$7</f>
        <v>September</v>
      </c>
      <c r="C186" s="223" t="str">
        <f>IF(September!$G$7="Input","From MRF",September!$G$7)</f>
        <v>2019-2020</v>
      </c>
      <c r="D186" s="187" t="str">
        <f>IF(September!B61="","From MRF",September!B61)</f>
        <v>From MRF</v>
      </c>
      <c r="E186" s="224">
        <f>September!I61</f>
        <v>0</v>
      </c>
      <c r="F186" s="224">
        <f>September!H61</f>
        <v>0</v>
      </c>
      <c r="G186" s="189"/>
      <c r="H186" s="189"/>
      <c r="I186" s="189"/>
      <c r="J186" s="189"/>
      <c r="K186" s="189"/>
      <c r="L186" s="189"/>
      <c r="M186" s="189"/>
      <c r="N186" s="189"/>
      <c r="O186" s="189"/>
      <c r="P186" s="189"/>
      <c r="Q186" s="189"/>
      <c r="R186" s="189"/>
      <c r="S186" s="189"/>
      <c r="T186" s="189"/>
      <c r="U186" s="189"/>
      <c r="V186" s="189"/>
      <c r="W186" s="189"/>
      <c r="X186" s="189"/>
      <c r="Y186" s="189"/>
      <c r="Z186" s="189"/>
    </row>
    <row r="187" ht="13.5" customHeight="1">
      <c r="A187" s="219">
        <f t="shared" si="2"/>
        <v>147</v>
      </c>
      <c r="B187" s="222" t="str">
        <f>September!$B$7</f>
        <v>September</v>
      </c>
      <c r="C187" s="223" t="str">
        <f>IF(September!$G$7="Input","From MRF",September!$G$7)</f>
        <v>2019-2020</v>
      </c>
      <c r="D187" s="187" t="str">
        <f>IF(September!B62="","From MRF",September!B62)</f>
        <v>From MRF</v>
      </c>
      <c r="E187" s="224">
        <f>September!I62</f>
        <v>0</v>
      </c>
      <c r="F187" s="224">
        <f>September!H62</f>
        <v>0</v>
      </c>
      <c r="G187" s="189"/>
      <c r="H187" s="189"/>
      <c r="I187" s="189"/>
      <c r="J187" s="189"/>
      <c r="K187" s="189"/>
      <c r="L187" s="189"/>
      <c r="M187" s="189"/>
      <c r="N187" s="189"/>
      <c r="O187" s="189"/>
      <c r="P187" s="189"/>
      <c r="Q187" s="189"/>
      <c r="R187" s="189"/>
      <c r="S187" s="189"/>
      <c r="T187" s="189"/>
      <c r="U187" s="189"/>
      <c r="V187" s="189"/>
      <c r="W187" s="189"/>
      <c r="X187" s="189"/>
      <c r="Y187" s="189"/>
      <c r="Z187" s="189"/>
    </row>
    <row r="188" ht="13.5" customHeight="1">
      <c r="A188" s="219">
        <f t="shared" si="2"/>
        <v>148</v>
      </c>
      <c r="B188" s="222" t="str">
        <f>September!$B$7</f>
        <v>September</v>
      </c>
      <c r="C188" s="223" t="str">
        <f>IF(September!$G$7="Input","From MRF",September!$G$7)</f>
        <v>2019-2020</v>
      </c>
      <c r="D188" s="187" t="str">
        <f>IF(September!B63="","From MRF",September!B63)</f>
        <v>From MRF</v>
      </c>
      <c r="E188" s="224">
        <f>September!I63</f>
        <v>0</v>
      </c>
      <c r="F188" s="224">
        <f>September!H63</f>
        <v>0</v>
      </c>
      <c r="G188" s="189"/>
      <c r="H188" s="189"/>
      <c r="I188" s="189"/>
      <c r="J188" s="189"/>
      <c r="K188" s="189"/>
      <c r="L188" s="189"/>
      <c r="M188" s="189"/>
      <c r="N188" s="189"/>
      <c r="O188" s="189"/>
      <c r="P188" s="189"/>
      <c r="Q188" s="189"/>
      <c r="R188" s="189"/>
      <c r="S188" s="189"/>
      <c r="T188" s="189"/>
      <c r="U188" s="189"/>
      <c r="V188" s="189"/>
      <c r="W188" s="189"/>
      <c r="X188" s="189"/>
      <c r="Y188" s="189"/>
      <c r="Z188" s="189"/>
    </row>
    <row r="189" ht="13.5" customHeight="1">
      <c r="A189" s="219">
        <f t="shared" si="2"/>
        <v>149</v>
      </c>
      <c r="B189" s="222" t="str">
        <f>September!$B$7</f>
        <v>September</v>
      </c>
      <c r="C189" s="223" t="str">
        <f>IF(September!$G$7="Input","From MRF",September!$G$7)</f>
        <v>2019-2020</v>
      </c>
      <c r="D189" s="187" t="str">
        <f>IF(September!B64="","From MRF",September!B64)</f>
        <v>From MRF</v>
      </c>
      <c r="E189" s="224">
        <f>September!I64</f>
        <v>0</v>
      </c>
      <c r="F189" s="224">
        <f>September!H64</f>
        <v>0</v>
      </c>
      <c r="G189" s="189"/>
      <c r="H189" s="189"/>
      <c r="I189" s="189"/>
      <c r="J189" s="189"/>
      <c r="K189" s="189"/>
      <c r="L189" s="189"/>
      <c r="M189" s="189"/>
      <c r="N189" s="189"/>
      <c r="O189" s="189"/>
      <c r="P189" s="189"/>
      <c r="Q189" s="189"/>
      <c r="R189" s="189"/>
      <c r="S189" s="189"/>
      <c r="T189" s="189"/>
      <c r="U189" s="189"/>
      <c r="V189" s="189"/>
      <c r="W189" s="189"/>
      <c r="X189" s="189"/>
      <c r="Y189" s="189"/>
      <c r="Z189" s="189"/>
    </row>
    <row r="190" ht="13.5" customHeight="1">
      <c r="A190" s="219">
        <f t="shared" si="2"/>
        <v>150</v>
      </c>
      <c r="B190" s="222" t="str">
        <f>September!$B$7</f>
        <v>September</v>
      </c>
      <c r="C190" s="223" t="str">
        <f>IF(September!$G$7="Input","From MRF",September!$G$7)</f>
        <v>2019-2020</v>
      </c>
      <c r="D190" s="187" t="str">
        <f>IF(September!B65="","From MRF",September!B65)</f>
        <v>From MRF</v>
      </c>
      <c r="E190" s="224">
        <f>September!I65</f>
        <v>0</v>
      </c>
      <c r="F190" s="224">
        <f>September!H65</f>
        <v>0</v>
      </c>
      <c r="G190" s="189"/>
      <c r="H190" s="189"/>
      <c r="I190" s="189"/>
      <c r="J190" s="189"/>
      <c r="K190" s="189"/>
      <c r="L190" s="189"/>
      <c r="M190" s="189"/>
      <c r="N190" s="189"/>
      <c r="O190" s="189"/>
      <c r="P190" s="189"/>
      <c r="Q190" s="189"/>
      <c r="R190" s="189"/>
      <c r="S190" s="189"/>
      <c r="T190" s="189"/>
      <c r="U190" s="189"/>
      <c r="V190" s="189"/>
      <c r="W190" s="189"/>
      <c r="X190" s="189"/>
      <c r="Y190" s="189"/>
      <c r="Z190" s="189"/>
    </row>
    <row r="191" ht="13.5" customHeight="1">
      <c r="A191" s="219">
        <f t="shared" si="2"/>
        <v>151</v>
      </c>
      <c r="B191" s="222" t="str">
        <f>October!$B$7</f>
        <v>October</v>
      </c>
      <c r="C191" s="223" t="str">
        <f>IF(October!$G$7="Input","From MRF",October!$G$7)</f>
        <v>2019-2020</v>
      </c>
      <c r="D191" s="187" t="str">
        <f>IF(October!B41="","From MRF",October!B41)</f>
        <v>Love Stockton</v>
      </c>
      <c r="E191" s="224">
        <f>October!I41</f>
        <v>13</v>
      </c>
      <c r="F191" s="224">
        <f>October!H41</f>
        <v>52</v>
      </c>
      <c r="G191" s="189"/>
      <c r="H191" s="189"/>
      <c r="I191" s="189"/>
      <c r="J191" s="189"/>
      <c r="K191" s="189"/>
      <c r="L191" s="189"/>
      <c r="M191" s="189"/>
      <c r="N191" s="189"/>
      <c r="O191" s="189"/>
      <c r="P191" s="189"/>
      <c r="Q191" s="189"/>
      <c r="R191" s="189"/>
      <c r="S191" s="189"/>
      <c r="T191" s="189"/>
      <c r="U191" s="189"/>
      <c r="V191" s="189"/>
      <c r="W191" s="189"/>
      <c r="X191" s="189"/>
      <c r="Y191" s="189"/>
      <c r="Z191" s="189"/>
    </row>
    <row r="192" ht="13.5" customHeight="1">
      <c r="A192" s="219">
        <f t="shared" si="2"/>
        <v>152</v>
      </c>
      <c r="B192" s="222" t="str">
        <f>October!$B$7</f>
        <v>October</v>
      </c>
      <c r="C192" s="223" t="str">
        <f>IF(October!$G$7="Input","From MRF",October!$G$7)</f>
        <v>2019-2020</v>
      </c>
      <c r="D192" s="187" t="str">
        <f>IF(October!B42="","From MRF",October!B42)</f>
        <v>Oakwood Elementary Harvest Festival</v>
      </c>
      <c r="E192" s="224">
        <f>October!I42</f>
        <v>7</v>
      </c>
      <c r="F192" s="224">
        <f>October!H42</f>
        <v>34</v>
      </c>
      <c r="G192" s="189"/>
      <c r="H192" s="189"/>
      <c r="I192" s="189"/>
      <c r="J192" s="189"/>
      <c r="K192" s="189"/>
      <c r="L192" s="189"/>
      <c r="M192" s="189"/>
      <c r="N192" s="189"/>
      <c r="O192" s="189"/>
      <c r="P192" s="189"/>
      <c r="Q192" s="189"/>
      <c r="R192" s="189"/>
      <c r="S192" s="189"/>
      <c r="T192" s="189"/>
      <c r="U192" s="189"/>
      <c r="V192" s="189"/>
      <c r="W192" s="189"/>
      <c r="X192" s="189"/>
      <c r="Y192" s="189"/>
      <c r="Z192" s="189"/>
    </row>
    <row r="193" ht="13.5" customHeight="1">
      <c r="A193" s="219">
        <f t="shared" si="2"/>
        <v>153</v>
      </c>
      <c r="B193" s="222" t="str">
        <f>October!$B$7</f>
        <v>October</v>
      </c>
      <c r="C193" s="223" t="str">
        <f>IF(October!$G$7="Input","From MRF",October!$G$7)</f>
        <v>2019-2020</v>
      </c>
      <c r="D193" s="187" t="str">
        <f>IF(October!B43="","From MRF",October!B43)</f>
        <v>Apex Elementary</v>
      </c>
      <c r="E193" s="224">
        <f>October!I43</f>
        <v>4</v>
      </c>
      <c r="F193" s="224">
        <f>October!H43</f>
        <v>6</v>
      </c>
      <c r="G193" s="189"/>
      <c r="H193" s="189"/>
      <c r="I193" s="189"/>
      <c r="J193" s="189"/>
      <c r="K193" s="189"/>
      <c r="L193" s="189"/>
      <c r="M193" s="189"/>
      <c r="N193" s="189"/>
      <c r="O193" s="189"/>
      <c r="P193" s="189"/>
      <c r="Q193" s="189"/>
      <c r="R193" s="189"/>
      <c r="S193" s="189"/>
      <c r="T193" s="189"/>
      <c r="U193" s="189"/>
      <c r="V193" s="189"/>
      <c r="W193" s="189"/>
      <c r="X193" s="189"/>
      <c r="Y193" s="189"/>
      <c r="Z193" s="189"/>
    </row>
    <row r="194" ht="13.5" customHeight="1">
      <c r="A194" s="219">
        <f t="shared" si="2"/>
        <v>154</v>
      </c>
      <c r="B194" s="222" t="str">
        <f>October!$B$7</f>
        <v>October</v>
      </c>
      <c r="C194" s="223" t="str">
        <f>IF(October!$G$7="Input","From MRF",October!$G$7)</f>
        <v>2019-2020</v>
      </c>
      <c r="D194" s="187" t="str">
        <f>IF(October!B44="","From MRF",October!B44)</f>
        <v>Walk to End Alzheimer's</v>
      </c>
      <c r="E194" s="224">
        <f>October!I44</f>
        <v>4</v>
      </c>
      <c r="F194" s="224">
        <f>October!H44</f>
        <v>19</v>
      </c>
      <c r="G194" s="189"/>
      <c r="H194" s="189"/>
      <c r="I194" s="189"/>
      <c r="J194" s="189"/>
      <c r="K194" s="189"/>
      <c r="L194" s="189"/>
      <c r="M194" s="189"/>
      <c r="N194" s="189"/>
      <c r="O194" s="189"/>
      <c r="P194" s="189"/>
      <c r="Q194" s="189"/>
      <c r="R194" s="189"/>
      <c r="S194" s="189"/>
      <c r="T194" s="189"/>
      <c r="U194" s="189"/>
      <c r="V194" s="189"/>
      <c r="W194" s="189"/>
      <c r="X194" s="189"/>
      <c r="Y194" s="189"/>
      <c r="Z194" s="189"/>
    </row>
    <row r="195" ht="13.5" customHeight="1">
      <c r="A195" s="219">
        <f t="shared" si="2"/>
        <v>155</v>
      </c>
      <c r="B195" s="222" t="str">
        <f>October!$B$7</f>
        <v>October</v>
      </c>
      <c r="C195" s="223" t="str">
        <f>IF(October!$G$7="Input","From MRF",October!$G$7)</f>
        <v>2019-2020</v>
      </c>
      <c r="D195" s="187" t="str">
        <f>IF(October!B45="","From MRF",October!B45)</f>
        <v>Pumpkin Night</v>
      </c>
      <c r="E195" s="224">
        <f>October!I45</f>
        <v>6</v>
      </c>
      <c r="F195" s="224">
        <f>October!H45</f>
        <v>18</v>
      </c>
      <c r="G195" s="189"/>
      <c r="H195" s="189"/>
      <c r="I195" s="189"/>
      <c r="J195" s="189"/>
      <c r="K195" s="189"/>
      <c r="L195" s="189"/>
      <c r="M195" s="189"/>
      <c r="N195" s="189"/>
      <c r="O195" s="189"/>
      <c r="P195" s="189"/>
      <c r="Q195" s="189"/>
      <c r="R195" s="189"/>
      <c r="S195" s="189"/>
      <c r="T195" s="189"/>
      <c r="U195" s="189"/>
      <c r="V195" s="189"/>
      <c r="W195" s="189"/>
      <c r="X195" s="189"/>
      <c r="Y195" s="189"/>
      <c r="Z195" s="189"/>
    </row>
    <row r="196" ht="13.5" customHeight="1">
      <c r="A196" s="219">
        <f t="shared" si="2"/>
        <v>156</v>
      </c>
      <c r="B196" s="222" t="str">
        <f>October!$B$7</f>
        <v>October</v>
      </c>
      <c r="C196" s="223" t="str">
        <f>IF(October!$G$7="Input","From MRF",October!$G$7)</f>
        <v>2019-2020</v>
      </c>
      <c r="D196" s="187" t="str">
        <f>IF(October!B46="","From MRF",October!B46)</f>
        <v>Funktober Fest</v>
      </c>
      <c r="E196" s="224">
        <f>October!I46</f>
        <v>17</v>
      </c>
      <c r="F196" s="224">
        <f>October!H46</f>
        <v>84.5</v>
      </c>
      <c r="G196" s="189"/>
      <c r="H196" s="189"/>
      <c r="I196" s="189"/>
      <c r="J196" s="189"/>
      <c r="K196" s="189"/>
      <c r="L196" s="189"/>
      <c r="M196" s="189"/>
      <c r="N196" s="189"/>
      <c r="O196" s="189"/>
      <c r="P196" s="189"/>
      <c r="Q196" s="189"/>
      <c r="R196" s="189"/>
      <c r="S196" s="189"/>
      <c r="T196" s="189"/>
      <c r="U196" s="189"/>
      <c r="V196" s="189"/>
      <c r="W196" s="189"/>
      <c r="X196" s="189"/>
      <c r="Y196" s="189"/>
      <c r="Z196" s="189"/>
    </row>
    <row r="197" ht="13.5" customHeight="1">
      <c r="A197" s="219">
        <f t="shared" si="2"/>
        <v>157</v>
      </c>
      <c r="B197" s="222" t="str">
        <f>October!$B$7</f>
        <v>October</v>
      </c>
      <c r="C197" s="223" t="str">
        <f>IF(October!$G$7="Input","From MRF",October!$G$7)</f>
        <v>2019-2020</v>
      </c>
      <c r="D197" s="187" t="str">
        <f>IF(October!B47="","From MRF",October!B47)</f>
        <v>Rio Calaveras Harvest Festival</v>
      </c>
      <c r="E197" s="224">
        <f>October!I47</f>
        <v>31</v>
      </c>
      <c r="F197" s="224">
        <f>October!H47</f>
        <v>138.5</v>
      </c>
      <c r="G197" s="189"/>
      <c r="H197" s="189"/>
      <c r="I197" s="189"/>
      <c r="J197" s="189"/>
      <c r="K197" s="189"/>
      <c r="L197" s="189"/>
      <c r="M197" s="189"/>
      <c r="N197" s="189"/>
      <c r="O197" s="189"/>
      <c r="P197" s="189"/>
      <c r="Q197" s="189"/>
      <c r="R197" s="189"/>
      <c r="S197" s="189"/>
      <c r="T197" s="189"/>
      <c r="U197" s="189"/>
      <c r="V197" s="189"/>
      <c r="W197" s="189"/>
      <c r="X197" s="189"/>
      <c r="Y197" s="189"/>
      <c r="Z197" s="189"/>
    </row>
    <row r="198" ht="13.5" customHeight="1">
      <c r="A198" s="219">
        <f t="shared" si="2"/>
        <v>158</v>
      </c>
      <c r="B198" s="222" t="str">
        <f>October!$B$7</f>
        <v>October</v>
      </c>
      <c r="C198" s="223" t="str">
        <f>IF(October!$G$7="Input","From MRF",October!$G$7)</f>
        <v>2019-2020</v>
      </c>
      <c r="D198" s="187" t="str">
        <f>IF(October!B48="","From MRF",October!B48)</f>
        <v>Rio Calaveras Posters</v>
      </c>
      <c r="E198" s="224">
        <f>October!I48</f>
        <v>2</v>
      </c>
      <c r="F198" s="224">
        <f>October!H48</f>
        <v>3</v>
      </c>
      <c r="G198" s="189"/>
      <c r="H198" s="189"/>
      <c r="I198" s="189"/>
      <c r="J198" s="189"/>
      <c r="K198" s="189"/>
      <c r="L198" s="189"/>
      <c r="M198" s="189"/>
      <c r="N198" s="189"/>
      <c r="O198" s="189"/>
      <c r="P198" s="189"/>
      <c r="Q198" s="189"/>
      <c r="R198" s="189"/>
      <c r="S198" s="189"/>
      <c r="T198" s="189"/>
      <c r="U198" s="189"/>
      <c r="V198" s="189"/>
      <c r="W198" s="189"/>
      <c r="X198" s="189"/>
      <c r="Y198" s="189"/>
      <c r="Z198" s="189"/>
    </row>
    <row r="199" ht="13.5" customHeight="1">
      <c r="A199" s="219">
        <f t="shared" si="2"/>
        <v>159</v>
      </c>
      <c r="B199" s="222" t="str">
        <f>October!$B$7</f>
        <v>October</v>
      </c>
      <c r="C199" s="223" t="str">
        <f>IF(October!$G$7="Input","From MRF",October!$G$7)</f>
        <v>2019-2020</v>
      </c>
      <c r="D199" s="187" t="str">
        <f>IF(October!B49="","From MRF",October!B49)</f>
        <v>D27N Awakeathon</v>
      </c>
      <c r="E199" s="224">
        <f>October!I49</f>
        <v>3</v>
      </c>
      <c r="F199" s="224">
        <f>October!H49</f>
        <v>36</v>
      </c>
      <c r="G199" s="189"/>
      <c r="H199" s="189"/>
      <c r="I199" s="189"/>
      <c r="J199" s="189"/>
      <c r="K199" s="189"/>
      <c r="L199" s="189"/>
      <c r="M199" s="189"/>
      <c r="N199" s="189"/>
      <c r="O199" s="189"/>
      <c r="P199" s="189"/>
      <c r="Q199" s="189"/>
      <c r="R199" s="189"/>
      <c r="S199" s="189"/>
      <c r="T199" s="189"/>
      <c r="U199" s="189"/>
      <c r="V199" s="189"/>
      <c r="W199" s="189"/>
      <c r="X199" s="189"/>
      <c r="Y199" s="189"/>
      <c r="Z199" s="189"/>
    </row>
    <row r="200" ht="13.5" customHeight="1">
      <c r="A200" s="219">
        <f t="shared" si="2"/>
        <v>160</v>
      </c>
      <c r="B200" s="222" t="str">
        <f>October!$B$7</f>
        <v>October</v>
      </c>
      <c r="C200" s="223" t="str">
        <f>IF(October!$G$7="Input","From MRF",October!$G$7)</f>
        <v>2019-2020</v>
      </c>
      <c r="D200" s="187" t="str">
        <f>IF(October!B50="","From MRF",October!B50)</f>
        <v>From MRF</v>
      </c>
      <c r="E200" s="224">
        <f>October!I50</f>
        <v>0</v>
      </c>
      <c r="F200" s="224">
        <f>October!H50</f>
        <v>0</v>
      </c>
      <c r="G200" s="189"/>
      <c r="H200" s="189"/>
      <c r="I200" s="189"/>
      <c r="J200" s="189"/>
      <c r="K200" s="189"/>
      <c r="L200" s="189"/>
      <c r="M200" s="189"/>
      <c r="N200" s="189"/>
      <c r="O200" s="189"/>
      <c r="P200" s="189"/>
      <c r="Q200" s="189"/>
      <c r="R200" s="189"/>
      <c r="S200" s="189"/>
      <c r="T200" s="189"/>
      <c r="U200" s="189"/>
      <c r="V200" s="189"/>
      <c r="W200" s="189"/>
      <c r="X200" s="189"/>
      <c r="Y200" s="189"/>
      <c r="Z200" s="189"/>
    </row>
    <row r="201" ht="13.5" customHeight="1">
      <c r="A201" s="219">
        <f t="shared" si="2"/>
        <v>161</v>
      </c>
      <c r="B201" s="222" t="str">
        <f>October!$B$7</f>
        <v>October</v>
      </c>
      <c r="C201" s="223" t="str">
        <f>IF(October!$G$7="Input","From MRF",October!$G$7)</f>
        <v>2019-2020</v>
      </c>
      <c r="D201" s="187" t="str">
        <f>IF(October!B51="","From MRF",October!B51)</f>
        <v>From MRF</v>
      </c>
      <c r="E201" s="224">
        <f>October!I51</f>
        <v>0</v>
      </c>
      <c r="F201" s="224">
        <f>October!H51</f>
        <v>0</v>
      </c>
      <c r="G201" s="189"/>
      <c r="H201" s="189"/>
      <c r="I201" s="189"/>
      <c r="J201" s="189"/>
      <c r="K201" s="189"/>
      <c r="L201" s="189"/>
      <c r="M201" s="189"/>
      <c r="N201" s="189"/>
      <c r="O201" s="189"/>
      <c r="P201" s="189"/>
      <c r="Q201" s="189"/>
      <c r="R201" s="189"/>
      <c r="S201" s="189"/>
      <c r="T201" s="189"/>
      <c r="U201" s="189"/>
      <c r="V201" s="189"/>
      <c r="W201" s="189"/>
      <c r="X201" s="189"/>
      <c r="Y201" s="189"/>
      <c r="Z201" s="189"/>
    </row>
    <row r="202" ht="13.5" customHeight="1">
      <c r="A202" s="219">
        <f t="shared" si="2"/>
        <v>162</v>
      </c>
      <c r="B202" s="222" t="str">
        <f>October!$B$7</f>
        <v>October</v>
      </c>
      <c r="C202" s="223" t="str">
        <f>IF(October!$G$7="Input","From MRF",October!$G$7)</f>
        <v>2019-2020</v>
      </c>
      <c r="D202" s="187" t="str">
        <f>IF(October!B52="","From MRF",October!B52)</f>
        <v>From MRF</v>
      </c>
      <c r="E202" s="224">
        <f>October!I52</f>
        <v>0</v>
      </c>
      <c r="F202" s="224">
        <f>October!H52</f>
        <v>0</v>
      </c>
      <c r="G202" s="189"/>
      <c r="H202" s="189"/>
      <c r="I202" s="189"/>
      <c r="J202" s="189"/>
      <c r="K202" s="189"/>
      <c r="L202" s="189"/>
      <c r="M202" s="189"/>
      <c r="N202" s="189"/>
      <c r="O202" s="189"/>
      <c r="P202" s="189"/>
      <c r="Q202" s="189"/>
      <c r="R202" s="189"/>
      <c r="S202" s="189"/>
      <c r="T202" s="189"/>
      <c r="U202" s="189"/>
      <c r="V202" s="189"/>
      <c r="W202" s="189"/>
      <c r="X202" s="189"/>
      <c r="Y202" s="189"/>
      <c r="Z202" s="189"/>
    </row>
    <row r="203" ht="13.5" customHeight="1">
      <c r="A203" s="219">
        <f t="shared" si="2"/>
        <v>163</v>
      </c>
      <c r="B203" s="222" t="str">
        <f>October!$B$7</f>
        <v>October</v>
      </c>
      <c r="C203" s="223" t="str">
        <f>IF(October!$G$7="Input","From MRF",October!$G$7)</f>
        <v>2019-2020</v>
      </c>
      <c r="D203" s="187" t="str">
        <f>IF(October!B53="","From MRF",October!B53)</f>
        <v>From MRF</v>
      </c>
      <c r="E203" s="224">
        <f>October!I53</f>
        <v>0</v>
      </c>
      <c r="F203" s="224">
        <f>October!H53</f>
        <v>0</v>
      </c>
      <c r="G203" s="189"/>
      <c r="H203" s="189"/>
      <c r="I203" s="189"/>
      <c r="J203" s="189"/>
      <c r="K203" s="189"/>
      <c r="L203" s="189"/>
      <c r="M203" s="189"/>
      <c r="N203" s="189"/>
      <c r="O203" s="189"/>
      <c r="P203" s="189"/>
      <c r="Q203" s="189"/>
      <c r="R203" s="189"/>
      <c r="S203" s="189"/>
      <c r="T203" s="189"/>
      <c r="U203" s="189"/>
      <c r="V203" s="189"/>
      <c r="W203" s="189"/>
      <c r="X203" s="189"/>
      <c r="Y203" s="189"/>
      <c r="Z203" s="189"/>
    </row>
    <row r="204" ht="13.5" customHeight="1">
      <c r="A204" s="219">
        <f t="shared" si="2"/>
        <v>164</v>
      </c>
      <c r="B204" s="222" t="str">
        <f>October!$B$7</f>
        <v>October</v>
      </c>
      <c r="C204" s="223" t="str">
        <f>IF(October!$G$7="Input","From MRF",October!$G$7)</f>
        <v>2019-2020</v>
      </c>
      <c r="D204" s="187" t="str">
        <f>IF(October!B54="","From MRF",October!B54)</f>
        <v>From MRF</v>
      </c>
      <c r="E204" s="224">
        <f>October!I54</f>
        <v>0</v>
      </c>
      <c r="F204" s="224">
        <f>October!H54</f>
        <v>0</v>
      </c>
      <c r="G204" s="189"/>
      <c r="H204" s="189"/>
      <c r="I204" s="189"/>
      <c r="J204" s="189"/>
      <c r="K204" s="189"/>
      <c r="L204" s="189"/>
      <c r="M204" s="189"/>
      <c r="N204" s="189"/>
      <c r="O204" s="189"/>
      <c r="P204" s="189"/>
      <c r="Q204" s="189"/>
      <c r="R204" s="189"/>
      <c r="S204" s="189"/>
      <c r="T204" s="189"/>
      <c r="U204" s="189"/>
      <c r="V204" s="189"/>
      <c r="W204" s="189"/>
      <c r="X204" s="189"/>
      <c r="Y204" s="189"/>
      <c r="Z204" s="189"/>
    </row>
    <row r="205" ht="13.5" customHeight="1">
      <c r="A205" s="219">
        <f t="shared" si="2"/>
        <v>165</v>
      </c>
      <c r="B205" s="222" t="str">
        <f>October!$B$7</f>
        <v>October</v>
      </c>
      <c r="C205" s="223" t="str">
        <f>IF(October!$G$7="Input","From MRF",October!$G$7)</f>
        <v>2019-2020</v>
      </c>
      <c r="D205" s="187" t="str">
        <f>IF(October!B55="","From MRF",October!B55)</f>
        <v>From MRF</v>
      </c>
      <c r="E205" s="224">
        <f>October!I55</f>
        <v>0</v>
      </c>
      <c r="F205" s="224">
        <f>October!H55</f>
        <v>0</v>
      </c>
      <c r="G205" s="189"/>
      <c r="H205" s="189"/>
      <c r="I205" s="189"/>
      <c r="J205" s="189"/>
      <c r="K205" s="189"/>
      <c r="L205" s="189"/>
      <c r="M205" s="189"/>
      <c r="N205" s="189"/>
      <c r="O205" s="189"/>
      <c r="P205" s="189"/>
      <c r="Q205" s="189"/>
      <c r="R205" s="189"/>
      <c r="S205" s="189"/>
      <c r="T205" s="189"/>
      <c r="U205" s="189"/>
      <c r="V205" s="189"/>
      <c r="W205" s="189"/>
      <c r="X205" s="189"/>
      <c r="Y205" s="189"/>
      <c r="Z205" s="189"/>
    </row>
    <row r="206" ht="13.5" customHeight="1">
      <c r="A206" s="219">
        <f t="shared" si="2"/>
        <v>166</v>
      </c>
      <c r="B206" s="222" t="str">
        <f>October!$B$7</f>
        <v>October</v>
      </c>
      <c r="C206" s="223" t="str">
        <f>IF(October!$G$7="Input","From MRF",October!$G$7)</f>
        <v>2019-2020</v>
      </c>
      <c r="D206" s="187" t="str">
        <f>IF(October!B56="","From MRF",October!B56)</f>
        <v>From MRF</v>
      </c>
      <c r="E206" s="224">
        <f>October!I56</f>
        <v>0</v>
      </c>
      <c r="F206" s="224">
        <f>October!H56</f>
        <v>0</v>
      </c>
      <c r="G206" s="189"/>
      <c r="H206" s="189"/>
      <c r="I206" s="189"/>
      <c r="J206" s="189"/>
      <c r="K206" s="189"/>
      <c r="L206" s="189"/>
      <c r="M206" s="189"/>
      <c r="N206" s="189"/>
      <c r="O206" s="189"/>
      <c r="P206" s="189"/>
      <c r="Q206" s="189"/>
      <c r="R206" s="189"/>
      <c r="S206" s="189"/>
      <c r="T206" s="189"/>
      <c r="U206" s="189"/>
      <c r="V206" s="189"/>
      <c r="W206" s="189"/>
      <c r="X206" s="189"/>
      <c r="Y206" s="189"/>
      <c r="Z206" s="189"/>
    </row>
    <row r="207" ht="13.5" customHeight="1">
      <c r="A207" s="219">
        <f t="shared" si="2"/>
        <v>167</v>
      </c>
      <c r="B207" s="222" t="str">
        <f>October!$B$7</f>
        <v>October</v>
      </c>
      <c r="C207" s="223" t="str">
        <f>IF(October!$G$7="Input","From MRF",October!$G$7)</f>
        <v>2019-2020</v>
      </c>
      <c r="D207" s="187" t="str">
        <f>IF(October!B57="","From MRF",October!B57)</f>
        <v>From MRF</v>
      </c>
      <c r="E207" s="224">
        <f>October!I57</f>
        <v>0</v>
      </c>
      <c r="F207" s="224">
        <f>October!H57</f>
        <v>0</v>
      </c>
      <c r="G207" s="189"/>
      <c r="H207" s="189"/>
      <c r="I207" s="189"/>
      <c r="J207" s="189"/>
      <c r="K207" s="189"/>
      <c r="L207" s="189"/>
      <c r="M207" s="189"/>
      <c r="N207" s="189"/>
      <c r="O207" s="189"/>
      <c r="P207" s="189"/>
      <c r="Q207" s="189"/>
      <c r="R207" s="189"/>
      <c r="S207" s="189"/>
      <c r="T207" s="189"/>
      <c r="U207" s="189"/>
      <c r="V207" s="189"/>
      <c r="W207" s="189"/>
      <c r="X207" s="189"/>
      <c r="Y207" s="189"/>
      <c r="Z207" s="189"/>
    </row>
    <row r="208" ht="13.5" customHeight="1">
      <c r="A208" s="219">
        <f t="shared" si="2"/>
        <v>168</v>
      </c>
      <c r="B208" s="222" t="str">
        <f>October!$B$7</f>
        <v>October</v>
      </c>
      <c r="C208" s="223" t="str">
        <f>IF(October!$G$7="Input","From MRF",October!$G$7)</f>
        <v>2019-2020</v>
      </c>
      <c r="D208" s="187" t="str">
        <f>IF(October!B58="","From MRF",October!B58)</f>
        <v>From MRF</v>
      </c>
      <c r="E208" s="224">
        <f>October!I58</f>
        <v>0</v>
      </c>
      <c r="F208" s="224">
        <f>October!H58</f>
        <v>0</v>
      </c>
      <c r="G208" s="189"/>
      <c r="H208" s="189"/>
      <c r="I208" s="189"/>
      <c r="J208" s="189"/>
      <c r="K208" s="189"/>
      <c r="L208" s="189"/>
      <c r="M208" s="189"/>
      <c r="N208" s="189"/>
      <c r="O208" s="189"/>
      <c r="P208" s="189"/>
      <c r="Q208" s="189"/>
      <c r="R208" s="189"/>
      <c r="S208" s="189"/>
      <c r="T208" s="189"/>
      <c r="U208" s="189"/>
      <c r="V208" s="189"/>
      <c r="W208" s="189"/>
      <c r="X208" s="189"/>
      <c r="Y208" s="189"/>
      <c r="Z208" s="189"/>
    </row>
    <row r="209" ht="13.5" customHeight="1">
      <c r="A209" s="219">
        <f t="shared" si="2"/>
        <v>169</v>
      </c>
      <c r="B209" s="222" t="str">
        <f>October!$B$7</f>
        <v>October</v>
      </c>
      <c r="C209" s="223" t="str">
        <f>IF(October!$G$7="Input","From MRF",October!$G$7)</f>
        <v>2019-2020</v>
      </c>
      <c r="D209" s="187" t="str">
        <f>IF(October!B59="","From MRF",October!B59)</f>
        <v>From MRF</v>
      </c>
      <c r="E209" s="224">
        <f>October!I59</f>
        <v>0</v>
      </c>
      <c r="F209" s="224">
        <f>October!H59</f>
        <v>0</v>
      </c>
      <c r="G209" s="189"/>
      <c r="H209" s="189"/>
      <c r="I209" s="189"/>
      <c r="J209" s="189"/>
      <c r="K209" s="189"/>
      <c r="L209" s="189"/>
      <c r="M209" s="189"/>
      <c r="N209" s="189"/>
      <c r="O209" s="189"/>
      <c r="P209" s="189"/>
      <c r="Q209" s="189"/>
      <c r="R209" s="189"/>
      <c r="S209" s="189"/>
      <c r="T209" s="189"/>
      <c r="U209" s="189"/>
      <c r="V209" s="189"/>
      <c r="W209" s="189"/>
      <c r="X209" s="189"/>
      <c r="Y209" s="189"/>
      <c r="Z209" s="189"/>
    </row>
    <row r="210" ht="13.5" customHeight="1">
      <c r="A210" s="219">
        <f t="shared" si="2"/>
        <v>170</v>
      </c>
      <c r="B210" s="222" t="str">
        <f>October!$B$7</f>
        <v>October</v>
      </c>
      <c r="C210" s="223" t="str">
        <f>IF(October!$G$7="Input","From MRF",October!$G$7)</f>
        <v>2019-2020</v>
      </c>
      <c r="D210" s="187" t="str">
        <f>IF(October!B60="","From MRF",October!B60)</f>
        <v>From MRF</v>
      </c>
      <c r="E210" s="224">
        <f>October!I60</f>
        <v>0</v>
      </c>
      <c r="F210" s="224">
        <f>October!H60</f>
        <v>0</v>
      </c>
      <c r="G210" s="189"/>
      <c r="H210" s="189"/>
      <c r="I210" s="189"/>
      <c r="J210" s="189"/>
      <c r="K210" s="189"/>
      <c r="L210" s="189"/>
      <c r="M210" s="189"/>
      <c r="N210" s="189"/>
      <c r="O210" s="189"/>
      <c r="P210" s="189"/>
      <c r="Q210" s="189"/>
      <c r="R210" s="189"/>
      <c r="S210" s="189"/>
      <c r="T210" s="189"/>
      <c r="U210" s="189"/>
      <c r="V210" s="189"/>
      <c r="W210" s="189"/>
      <c r="X210" s="189"/>
      <c r="Y210" s="189"/>
      <c r="Z210" s="189"/>
    </row>
    <row r="211" ht="13.5" customHeight="1">
      <c r="A211" s="219">
        <f t="shared" si="2"/>
        <v>171</v>
      </c>
      <c r="B211" s="222" t="str">
        <f>October!$B$7</f>
        <v>October</v>
      </c>
      <c r="C211" s="223" t="str">
        <f>IF(October!$G$7="Input","From MRF",October!$G$7)</f>
        <v>2019-2020</v>
      </c>
      <c r="D211" s="187" t="str">
        <f>IF(October!B61="","From MRF",October!B61)</f>
        <v>From MRF</v>
      </c>
      <c r="E211" s="224">
        <f>October!I61</f>
        <v>0</v>
      </c>
      <c r="F211" s="224">
        <f>October!H61</f>
        <v>0</v>
      </c>
      <c r="G211" s="189"/>
      <c r="H211" s="189"/>
      <c r="I211" s="189"/>
      <c r="J211" s="189"/>
      <c r="K211" s="189"/>
      <c r="L211" s="189"/>
      <c r="M211" s="189"/>
      <c r="N211" s="189"/>
      <c r="O211" s="189"/>
      <c r="P211" s="189"/>
      <c r="Q211" s="189"/>
      <c r="R211" s="189"/>
      <c r="S211" s="189"/>
      <c r="T211" s="189"/>
      <c r="U211" s="189"/>
      <c r="V211" s="189"/>
      <c r="W211" s="189"/>
      <c r="X211" s="189"/>
      <c r="Y211" s="189"/>
      <c r="Z211" s="189"/>
    </row>
    <row r="212" ht="13.5" customHeight="1">
      <c r="A212" s="219">
        <f t="shared" si="2"/>
        <v>172</v>
      </c>
      <c r="B212" s="222" t="str">
        <f>October!$B$7</f>
        <v>October</v>
      </c>
      <c r="C212" s="223" t="str">
        <f>IF(October!$G$7="Input","From MRF",October!$G$7)</f>
        <v>2019-2020</v>
      </c>
      <c r="D212" s="187" t="str">
        <f>IF(October!B62="","From MRF",October!B62)</f>
        <v>From MRF</v>
      </c>
      <c r="E212" s="224">
        <f>October!I62</f>
        <v>0</v>
      </c>
      <c r="F212" s="224">
        <f>October!H62</f>
        <v>0</v>
      </c>
      <c r="G212" s="189"/>
      <c r="H212" s="189"/>
      <c r="I212" s="189"/>
      <c r="J212" s="189"/>
      <c r="K212" s="189"/>
      <c r="L212" s="189"/>
      <c r="M212" s="189"/>
      <c r="N212" s="189"/>
      <c r="O212" s="189"/>
      <c r="P212" s="189"/>
      <c r="Q212" s="189"/>
      <c r="R212" s="189"/>
      <c r="S212" s="189"/>
      <c r="T212" s="189"/>
      <c r="U212" s="189"/>
      <c r="V212" s="189"/>
      <c r="W212" s="189"/>
      <c r="X212" s="189"/>
      <c r="Y212" s="189"/>
      <c r="Z212" s="189"/>
    </row>
    <row r="213" ht="13.5" customHeight="1">
      <c r="A213" s="219">
        <f t="shared" si="2"/>
        <v>173</v>
      </c>
      <c r="B213" s="222" t="str">
        <f>October!$B$7</f>
        <v>October</v>
      </c>
      <c r="C213" s="223" t="str">
        <f>IF(October!$G$7="Input","From MRF",October!$G$7)</f>
        <v>2019-2020</v>
      </c>
      <c r="D213" s="187" t="str">
        <f>IF(October!B63="","From MRF",October!B63)</f>
        <v>From MRF</v>
      </c>
      <c r="E213" s="224">
        <f>October!I63</f>
        <v>0</v>
      </c>
      <c r="F213" s="224">
        <f>October!H63</f>
        <v>0</v>
      </c>
      <c r="G213" s="189"/>
      <c r="H213" s="189"/>
      <c r="I213" s="189"/>
      <c r="J213" s="189"/>
      <c r="K213" s="189"/>
      <c r="L213" s="189"/>
      <c r="M213" s="189"/>
      <c r="N213" s="189"/>
      <c r="O213" s="189"/>
      <c r="P213" s="189"/>
      <c r="Q213" s="189"/>
      <c r="R213" s="189"/>
      <c r="S213" s="189"/>
      <c r="T213" s="189"/>
      <c r="U213" s="189"/>
      <c r="V213" s="189"/>
      <c r="W213" s="189"/>
      <c r="X213" s="189"/>
      <c r="Y213" s="189"/>
      <c r="Z213" s="189"/>
    </row>
    <row r="214" ht="13.5" customHeight="1">
      <c r="A214" s="219">
        <f t="shared" si="2"/>
        <v>174</v>
      </c>
      <c r="B214" s="222" t="str">
        <f>October!$B$7</f>
        <v>October</v>
      </c>
      <c r="C214" s="223" t="str">
        <f>IF(October!$G$7="Input","From MRF",October!$G$7)</f>
        <v>2019-2020</v>
      </c>
      <c r="D214" s="187" t="str">
        <f>IF(October!B64="","From MRF",October!B64)</f>
        <v>From MRF</v>
      </c>
      <c r="E214" s="224">
        <f>October!I64</f>
        <v>0</v>
      </c>
      <c r="F214" s="224">
        <f>October!H64</f>
        <v>0</v>
      </c>
      <c r="G214" s="189"/>
      <c r="H214" s="189"/>
      <c r="I214" s="189"/>
      <c r="J214" s="189"/>
      <c r="K214" s="189"/>
      <c r="L214" s="189"/>
      <c r="M214" s="189"/>
      <c r="N214" s="189"/>
      <c r="O214" s="189"/>
      <c r="P214" s="189"/>
      <c r="Q214" s="189"/>
      <c r="R214" s="189"/>
      <c r="S214" s="189"/>
      <c r="T214" s="189"/>
      <c r="U214" s="189"/>
      <c r="V214" s="189"/>
      <c r="W214" s="189"/>
      <c r="X214" s="189"/>
      <c r="Y214" s="189"/>
      <c r="Z214" s="189"/>
    </row>
    <row r="215" ht="13.5" customHeight="1">
      <c r="A215" s="219">
        <f t="shared" si="2"/>
        <v>175</v>
      </c>
      <c r="B215" s="222" t="str">
        <f>October!$B$7</f>
        <v>October</v>
      </c>
      <c r="C215" s="223" t="str">
        <f>IF(October!$G$7="Input","From MRF",October!$G$7)</f>
        <v>2019-2020</v>
      </c>
      <c r="D215" s="187" t="str">
        <f>IF(October!B65="","From MRF",October!B65)</f>
        <v>From MRF</v>
      </c>
      <c r="E215" s="224">
        <f>October!I65</f>
        <v>0</v>
      </c>
      <c r="F215" s="224">
        <f>October!H65</f>
        <v>0</v>
      </c>
      <c r="G215" s="189"/>
      <c r="H215" s="189"/>
      <c r="I215" s="189"/>
      <c r="J215" s="189"/>
      <c r="K215" s="189"/>
      <c r="L215" s="189"/>
      <c r="M215" s="189"/>
      <c r="N215" s="189"/>
      <c r="O215" s="189"/>
      <c r="P215" s="189"/>
      <c r="Q215" s="189"/>
      <c r="R215" s="189"/>
      <c r="S215" s="189"/>
      <c r="T215" s="189"/>
      <c r="U215" s="189"/>
      <c r="V215" s="189"/>
      <c r="W215" s="189"/>
      <c r="X215" s="189"/>
      <c r="Y215" s="189"/>
      <c r="Z215" s="189"/>
    </row>
    <row r="216" ht="13.5" customHeight="1">
      <c r="A216" s="219">
        <f t="shared" si="2"/>
        <v>176</v>
      </c>
      <c r="B216" s="222" t="str">
        <f>November!$B$7</f>
        <v>November</v>
      </c>
      <c r="C216" s="223" t="str">
        <f>IF(November!$G$7="Input","From MRF",November!$G$7)</f>
        <v>2019-2020</v>
      </c>
      <c r="D216" s="187" t="str">
        <f>IF(November!B41="","From MRF",November!B41)</f>
        <v>Stockton Hmong 8th Branch Service</v>
      </c>
      <c r="E216" s="224">
        <f>November!I41</f>
        <v>1</v>
      </c>
      <c r="F216" s="224">
        <f>November!H41</f>
        <v>7</v>
      </c>
      <c r="G216" s="189"/>
      <c r="H216" s="189"/>
      <c r="I216" s="189"/>
      <c r="J216" s="189"/>
      <c r="K216" s="189"/>
      <c r="L216" s="189"/>
      <c r="M216" s="189"/>
      <c r="N216" s="189"/>
      <c r="O216" s="189"/>
      <c r="P216" s="189"/>
      <c r="Q216" s="189"/>
      <c r="R216" s="189"/>
      <c r="S216" s="189"/>
      <c r="T216" s="189"/>
      <c r="U216" s="189"/>
      <c r="V216" s="189"/>
      <c r="W216" s="189"/>
      <c r="X216" s="189"/>
      <c r="Y216" s="189"/>
      <c r="Z216" s="189"/>
    </row>
    <row r="217" ht="13.5" customHeight="1">
      <c r="A217" s="219">
        <f t="shared" si="2"/>
        <v>177</v>
      </c>
      <c r="B217" s="222" t="str">
        <f>November!$B$7</f>
        <v>November</v>
      </c>
      <c r="C217" s="223" t="str">
        <f>IF(November!$G$7="Input","From MRF",November!$G$7)</f>
        <v>2019-2020</v>
      </c>
      <c r="D217" s="187" t="str">
        <f>IF(November!B42="","From MRF",November!B42)</f>
        <v>Stockton Hmong New Year</v>
      </c>
      <c r="E217" s="224">
        <f>November!I42</f>
        <v>1</v>
      </c>
      <c r="F217" s="224">
        <f>November!H42</f>
        <v>2</v>
      </c>
      <c r="G217" s="189"/>
      <c r="H217" s="189"/>
      <c r="I217" s="189"/>
      <c r="J217" s="189"/>
      <c r="K217" s="189"/>
      <c r="L217" s="189"/>
      <c r="M217" s="189"/>
      <c r="N217" s="189"/>
      <c r="O217" s="189"/>
      <c r="P217" s="189"/>
      <c r="Q217" s="189"/>
      <c r="R217" s="189"/>
      <c r="S217" s="189"/>
      <c r="T217" s="189"/>
      <c r="U217" s="189"/>
      <c r="V217" s="189"/>
      <c r="W217" s="189"/>
      <c r="X217" s="189"/>
      <c r="Y217" s="189"/>
      <c r="Z217" s="189"/>
    </row>
    <row r="218" ht="13.5" customHeight="1">
      <c r="A218" s="219">
        <f t="shared" si="2"/>
        <v>178</v>
      </c>
      <c r="B218" s="222" t="str">
        <f>November!$B$7</f>
        <v>November</v>
      </c>
      <c r="C218" s="223" t="str">
        <f>IF(November!$G$7="Input","From MRF",November!$G$7)</f>
        <v>2019-2020</v>
      </c>
      <c r="D218" s="187" t="str">
        <f>IF(November!B43="","From MRF",November!B43)</f>
        <v>Micke Grove Zoo Beautification</v>
      </c>
      <c r="E218" s="224">
        <f>November!I43</f>
        <v>2</v>
      </c>
      <c r="F218" s="224">
        <f>November!H43</f>
        <v>8</v>
      </c>
      <c r="G218" s="189"/>
      <c r="H218" s="189"/>
      <c r="I218" s="189"/>
      <c r="J218" s="189"/>
      <c r="K218" s="189"/>
      <c r="L218" s="189"/>
      <c r="M218" s="189"/>
      <c r="N218" s="189"/>
      <c r="O218" s="189"/>
      <c r="P218" s="189"/>
      <c r="Q218" s="189"/>
      <c r="R218" s="189"/>
      <c r="S218" s="189"/>
      <c r="T218" s="189"/>
      <c r="U218" s="189"/>
      <c r="V218" s="189"/>
      <c r="W218" s="189"/>
      <c r="X218" s="189"/>
      <c r="Y218" s="189"/>
      <c r="Z218" s="189"/>
    </row>
    <row r="219" ht="13.5" customHeight="1">
      <c r="A219" s="219">
        <f t="shared" si="2"/>
        <v>179</v>
      </c>
      <c r="B219" s="222" t="str">
        <f>November!$B$7</f>
        <v>November</v>
      </c>
      <c r="C219" s="223" t="str">
        <f>IF(November!$G$7="Input","From MRF",November!$G$7)</f>
        <v>2019-2020</v>
      </c>
      <c r="D219" s="187" t="str">
        <f>IF(November!B44="","From MRF",November!B44)</f>
        <v>Runnin Rebels Hoopfest</v>
      </c>
      <c r="E219" s="224">
        <f>November!I44</f>
        <v>1</v>
      </c>
      <c r="F219" s="224">
        <f>November!H44</f>
        <v>4</v>
      </c>
      <c r="G219" s="189"/>
      <c r="H219" s="189"/>
      <c r="I219" s="189"/>
      <c r="J219" s="189"/>
      <c r="K219" s="189"/>
      <c r="L219" s="189"/>
      <c r="M219" s="189"/>
      <c r="N219" s="189"/>
      <c r="O219" s="189"/>
      <c r="P219" s="189"/>
      <c r="Q219" s="189"/>
      <c r="R219" s="189"/>
      <c r="S219" s="189"/>
      <c r="T219" s="189"/>
      <c r="U219" s="189"/>
      <c r="V219" s="189"/>
      <c r="W219" s="189"/>
      <c r="X219" s="189"/>
      <c r="Y219" s="189"/>
      <c r="Z219" s="189"/>
    </row>
    <row r="220" ht="13.5" customHeight="1">
      <c r="A220" s="219">
        <f t="shared" si="2"/>
        <v>180</v>
      </c>
      <c r="B220" s="222" t="str">
        <f>November!$B$7</f>
        <v>November</v>
      </c>
      <c r="C220" s="223" t="str">
        <f>IF(November!$G$7="Input","From MRF",November!$G$7)</f>
        <v>2019-2020</v>
      </c>
      <c r="D220" s="187" t="str">
        <f>IF(November!B45="","From MRF",November!B45)</f>
        <v>From MRF</v>
      </c>
      <c r="E220" s="224">
        <f>November!I45</f>
        <v>0</v>
      </c>
      <c r="F220" s="224">
        <f>November!H45</f>
        <v>0</v>
      </c>
      <c r="G220" s="189"/>
      <c r="H220" s="189"/>
      <c r="I220" s="189"/>
      <c r="J220" s="189"/>
      <c r="K220" s="189"/>
      <c r="L220" s="189"/>
      <c r="M220" s="189"/>
      <c r="N220" s="189"/>
      <c r="O220" s="189"/>
      <c r="P220" s="189"/>
      <c r="Q220" s="189"/>
      <c r="R220" s="189"/>
      <c r="S220" s="189"/>
      <c r="T220" s="189"/>
      <c r="U220" s="189"/>
      <c r="V220" s="189"/>
      <c r="W220" s="189"/>
      <c r="X220" s="189"/>
      <c r="Y220" s="189"/>
      <c r="Z220" s="189"/>
    </row>
    <row r="221" ht="13.5" customHeight="1">
      <c r="A221" s="219">
        <f t="shared" si="2"/>
        <v>181</v>
      </c>
      <c r="B221" s="222" t="str">
        <f>November!$B$7</f>
        <v>November</v>
      </c>
      <c r="C221" s="223" t="str">
        <f>IF(November!$G$7="Input","From MRF",November!$G$7)</f>
        <v>2019-2020</v>
      </c>
      <c r="D221" s="187" t="str">
        <f>IF(November!B46="","From MRF",November!B46)</f>
        <v>From MRF</v>
      </c>
      <c r="E221" s="224">
        <f>November!I46</f>
        <v>0</v>
      </c>
      <c r="F221" s="224">
        <f>November!H46</f>
        <v>0</v>
      </c>
      <c r="G221" s="189"/>
      <c r="H221" s="189"/>
      <c r="I221" s="189"/>
      <c r="J221" s="189"/>
      <c r="K221" s="189"/>
      <c r="L221" s="189"/>
      <c r="M221" s="189"/>
      <c r="N221" s="189"/>
      <c r="O221" s="189"/>
      <c r="P221" s="189"/>
      <c r="Q221" s="189"/>
      <c r="R221" s="189"/>
      <c r="S221" s="189"/>
      <c r="T221" s="189"/>
      <c r="U221" s="189"/>
      <c r="V221" s="189"/>
      <c r="W221" s="189"/>
      <c r="X221" s="189"/>
      <c r="Y221" s="189"/>
      <c r="Z221" s="189"/>
    </row>
    <row r="222" ht="13.5" customHeight="1">
      <c r="A222" s="219">
        <f t="shared" si="2"/>
        <v>182</v>
      </c>
      <c r="B222" s="222" t="str">
        <f>November!$B$7</f>
        <v>November</v>
      </c>
      <c r="C222" s="223" t="str">
        <f>IF(November!$G$7="Input","From MRF",November!$G$7)</f>
        <v>2019-2020</v>
      </c>
      <c r="D222" s="187" t="str">
        <f>IF(November!B47="","From MRF",November!B47)</f>
        <v>From MRF</v>
      </c>
      <c r="E222" s="224">
        <f>November!I47</f>
        <v>0</v>
      </c>
      <c r="F222" s="224">
        <f>November!H47</f>
        <v>0</v>
      </c>
      <c r="G222" s="189"/>
      <c r="H222" s="189"/>
      <c r="I222" s="189"/>
      <c r="J222" s="189"/>
      <c r="K222" s="189"/>
      <c r="L222" s="189"/>
      <c r="M222" s="189"/>
      <c r="N222" s="189"/>
      <c r="O222" s="189"/>
      <c r="P222" s="189"/>
      <c r="Q222" s="189"/>
      <c r="R222" s="189"/>
      <c r="S222" s="189"/>
      <c r="T222" s="189"/>
      <c r="U222" s="189"/>
      <c r="V222" s="189"/>
      <c r="W222" s="189"/>
      <c r="X222" s="189"/>
      <c r="Y222" s="189"/>
      <c r="Z222" s="189"/>
    </row>
    <row r="223" ht="13.5" customHeight="1">
      <c r="A223" s="219">
        <f t="shared" si="2"/>
        <v>183</v>
      </c>
      <c r="B223" s="222" t="str">
        <f>November!$B$7</f>
        <v>November</v>
      </c>
      <c r="C223" s="223" t="str">
        <f>IF(November!$G$7="Input","From MRF",November!$G$7)</f>
        <v>2019-2020</v>
      </c>
      <c r="D223" s="187" t="str">
        <f>IF(November!B48="","From MRF",November!B48)</f>
        <v>From MRF</v>
      </c>
      <c r="E223" s="224">
        <f>November!I48</f>
        <v>0</v>
      </c>
      <c r="F223" s="224">
        <f>November!H48</f>
        <v>0</v>
      </c>
      <c r="G223" s="189"/>
      <c r="H223" s="189"/>
      <c r="I223" s="189"/>
      <c r="J223" s="189"/>
      <c r="K223" s="189"/>
      <c r="L223" s="189"/>
      <c r="M223" s="189"/>
      <c r="N223" s="189"/>
      <c r="O223" s="189"/>
      <c r="P223" s="189"/>
      <c r="Q223" s="189"/>
      <c r="R223" s="189"/>
      <c r="S223" s="189"/>
      <c r="T223" s="189"/>
      <c r="U223" s="189"/>
      <c r="V223" s="189"/>
      <c r="W223" s="189"/>
      <c r="X223" s="189"/>
      <c r="Y223" s="189"/>
      <c r="Z223" s="189"/>
    </row>
    <row r="224" ht="13.5" customHeight="1">
      <c r="A224" s="219">
        <f t="shared" si="2"/>
        <v>184</v>
      </c>
      <c r="B224" s="222" t="str">
        <f>November!$B$7</f>
        <v>November</v>
      </c>
      <c r="C224" s="223" t="str">
        <f>IF(November!$G$7="Input","From MRF",November!$G$7)</f>
        <v>2019-2020</v>
      </c>
      <c r="D224" s="187" t="str">
        <f>IF(November!B49="","From MRF",November!B49)</f>
        <v>From MRF</v>
      </c>
      <c r="E224" s="224">
        <f>November!I49</f>
        <v>0</v>
      </c>
      <c r="F224" s="224">
        <f>November!H49</f>
        <v>0</v>
      </c>
      <c r="G224" s="189"/>
      <c r="H224" s="189"/>
      <c r="I224" s="189"/>
      <c r="J224" s="189"/>
      <c r="K224" s="189"/>
      <c r="L224" s="189"/>
      <c r="M224" s="189"/>
      <c r="N224" s="189"/>
      <c r="O224" s="189"/>
      <c r="P224" s="189"/>
      <c r="Q224" s="189"/>
      <c r="R224" s="189"/>
      <c r="S224" s="189"/>
      <c r="T224" s="189"/>
      <c r="U224" s="189"/>
      <c r="V224" s="189"/>
      <c r="W224" s="189"/>
      <c r="X224" s="189"/>
      <c r="Y224" s="189"/>
      <c r="Z224" s="189"/>
    </row>
    <row r="225" ht="13.5" customHeight="1">
      <c r="A225" s="219">
        <f t="shared" si="2"/>
        <v>185</v>
      </c>
      <c r="B225" s="222" t="str">
        <f>November!$B$7</f>
        <v>November</v>
      </c>
      <c r="C225" s="223" t="str">
        <f>IF(November!$G$7="Input","From MRF",November!$G$7)</f>
        <v>2019-2020</v>
      </c>
      <c r="D225" s="187" t="str">
        <f>IF(November!B50="","From MRF",November!B50)</f>
        <v>From MRF</v>
      </c>
      <c r="E225" s="224">
        <f>November!I50</f>
        <v>0</v>
      </c>
      <c r="F225" s="224">
        <f>November!H50</f>
        <v>0</v>
      </c>
      <c r="G225" s="189"/>
      <c r="H225" s="189"/>
      <c r="I225" s="189"/>
      <c r="J225" s="189"/>
      <c r="K225" s="189"/>
      <c r="L225" s="189"/>
      <c r="M225" s="189"/>
      <c r="N225" s="189"/>
      <c r="O225" s="189"/>
      <c r="P225" s="189"/>
      <c r="Q225" s="189"/>
      <c r="R225" s="189"/>
      <c r="S225" s="189"/>
      <c r="T225" s="189"/>
      <c r="U225" s="189"/>
      <c r="V225" s="189"/>
      <c r="W225" s="189"/>
      <c r="X225" s="189"/>
      <c r="Y225" s="189"/>
      <c r="Z225" s="189"/>
    </row>
    <row r="226" ht="13.5" customHeight="1">
      <c r="A226" s="219">
        <f t="shared" si="2"/>
        <v>186</v>
      </c>
      <c r="B226" s="222" t="str">
        <f>November!$B$7</f>
        <v>November</v>
      </c>
      <c r="C226" s="223" t="str">
        <f>IF(November!$G$7="Input","From MRF",November!$G$7)</f>
        <v>2019-2020</v>
      </c>
      <c r="D226" s="187" t="str">
        <f>IF(November!B51="","From MRF",November!B51)</f>
        <v>From MRF</v>
      </c>
      <c r="E226" s="224">
        <f>November!I51</f>
        <v>0</v>
      </c>
      <c r="F226" s="224">
        <f>November!H51</f>
        <v>0</v>
      </c>
      <c r="G226" s="189"/>
      <c r="H226" s="189"/>
      <c r="I226" s="189"/>
      <c r="J226" s="189"/>
      <c r="K226" s="189"/>
      <c r="L226" s="189"/>
      <c r="M226" s="189"/>
      <c r="N226" s="189"/>
      <c r="O226" s="189"/>
      <c r="P226" s="189"/>
      <c r="Q226" s="189"/>
      <c r="R226" s="189"/>
      <c r="S226" s="189"/>
      <c r="T226" s="189"/>
      <c r="U226" s="189"/>
      <c r="V226" s="189"/>
      <c r="W226" s="189"/>
      <c r="X226" s="189"/>
      <c r="Y226" s="189"/>
      <c r="Z226" s="189"/>
    </row>
    <row r="227" ht="13.5" customHeight="1">
      <c r="A227" s="219">
        <f t="shared" si="2"/>
        <v>187</v>
      </c>
      <c r="B227" s="222" t="str">
        <f>November!$B$7</f>
        <v>November</v>
      </c>
      <c r="C227" s="223" t="str">
        <f>IF(November!$G$7="Input","From MRF",November!$G$7)</f>
        <v>2019-2020</v>
      </c>
      <c r="D227" s="187" t="str">
        <f>IF(November!B52="","From MRF",November!B52)</f>
        <v>From MRF</v>
      </c>
      <c r="E227" s="224">
        <f>November!I52</f>
        <v>0</v>
      </c>
      <c r="F227" s="224">
        <f>November!H52</f>
        <v>0</v>
      </c>
      <c r="G227" s="189"/>
      <c r="H227" s="189"/>
      <c r="I227" s="189"/>
      <c r="J227" s="189"/>
      <c r="K227" s="189"/>
      <c r="L227" s="189"/>
      <c r="M227" s="189"/>
      <c r="N227" s="189"/>
      <c r="O227" s="189"/>
      <c r="P227" s="189"/>
      <c r="Q227" s="189"/>
      <c r="R227" s="189"/>
      <c r="S227" s="189"/>
      <c r="T227" s="189"/>
      <c r="U227" s="189"/>
      <c r="V227" s="189"/>
      <c r="W227" s="189"/>
      <c r="X227" s="189"/>
      <c r="Y227" s="189"/>
      <c r="Z227" s="189"/>
    </row>
    <row r="228" ht="13.5" customHeight="1">
      <c r="A228" s="219">
        <f t="shared" si="2"/>
        <v>188</v>
      </c>
      <c r="B228" s="222" t="str">
        <f>November!$B$7</f>
        <v>November</v>
      </c>
      <c r="C228" s="223" t="str">
        <f>IF(November!$G$7="Input","From MRF",November!$G$7)</f>
        <v>2019-2020</v>
      </c>
      <c r="D228" s="187" t="str">
        <f>IF(November!B53="","From MRF",November!B53)</f>
        <v>From MRF</v>
      </c>
      <c r="E228" s="224">
        <f>November!I53</f>
        <v>0</v>
      </c>
      <c r="F228" s="224">
        <f>November!H53</f>
        <v>0</v>
      </c>
      <c r="G228" s="189"/>
      <c r="H228" s="189"/>
      <c r="I228" s="189"/>
      <c r="J228" s="189"/>
      <c r="K228" s="189"/>
      <c r="L228" s="189"/>
      <c r="M228" s="189"/>
      <c r="N228" s="189"/>
      <c r="O228" s="189"/>
      <c r="P228" s="189"/>
      <c r="Q228" s="189"/>
      <c r="R228" s="189"/>
      <c r="S228" s="189"/>
      <c r="T228" s="189"/>
      <c r="U228" s="189"/>
      <c r="V228" s="189"/>
      <c r="W228" s="189"/>
      <c r="X228" s="189"/>
      <c r="Y228" s="189"/>
      <c r="Z228" s="189"/>
    </row>
    <row r="229" ht="13.5" customHeight="1">
      <c r="A229" s="219">
        <f t="shared" si="2"/>
        <v>189</v>
      </c>
      <c r="B229" s="222" t="str">
        <f>November!$B$7</f>
        <v>November</v>
      </c>
      <c r="C229" s="223" t="str">
        <f>IF(November!$G$7="Input","From MRF",November!$G$7)</f>
        <v>2019-2020</v>
      </c>
      <c r="D229" s="187" t="str">
        <f>IF(November!B54="","From MRF",November!B54)</f>
        <v>From MRF</v>
      </c>
      <c r="E229" s="224">
        <f>November!I54</f>
        <v>0</v>
      </c>
      <c r="F229" s="224">
        <f>November!H54</f>
        <v>0</v>
      </c>
      <c r="G229" s="189"/>
      <c r="H229" s="189"/>
      <c r="I229" s="189"/>
      <c r="J229" s="189"/>
      <c r="K229" s="189"/>
      <c r="L229" s="189"/>
      <c r="M229" s="189"/>
      <c r="N229" s="189"/>
      <c r="O229" s="189"/>
      <c r="P229" s="189"/>
      <c r="Q229" s="189"/>
      <c r="R229" s="189"/>
      <c r="S229" s="189"/>
      <c r="T229" s="189"/>
      <c r="U229" s="189"/>
      <c r="V229" s="189"/>
      <c r="W229" s="189"/>
      <c r="X229" s="189"/>
      <c r="Y229" s="189"/>
      <c r="Z229" s="189"/>
    </row>
    <row r="230" ht="13.5" customHeight="1">
      <c r="A230" s="219">
        <f t="shared" si="2"/>
        <v>190</v>
      </c>
      <c r="B230" s="222" t="str">
        <f>November!$B$7</f>
        <v>November</v>
      </c>
      <c r="C230" s="223" t="str">
        <f>IF(November!$G$7="Input","From MRF",November!$G$7)</f>
        <v>2019-2020</v>
      </c>
      <c r="D230" s="187" t="str">
        <f>IF(November!B55="","From MRF",November!B55)</f>
        <v>From MRF</v>
      </c>
      <c r="E230" s="224">
        <f>November!I55</f>
        <v>0</v>
      </c>
      <c r="F230" s="224">
        <f>November!H55</f>
        <v>0</v>
      </c>
      <c r="G230" s="189"/>
      <c r="H230" s="189"/>
      <c r="I230" s="189"/>
      <c r="J230" s="189"/>
      <c r="K230" s="189"/>
      <c r="L230" s="189"/>
      <c r="M230" s="189"/>
      <c r="N230" s="189"/>
      <c r="O230" s="189"/>
      <c r="P230" s="189"/>
      <c r="Q230" s="189"/>
      <c r="R230" s="189"/>
      <c r="S230" s="189"/>
      <c r="T230" s="189"/>
      <c r="U230" s="189"/>
      <c r="V230" s="189"/>
      <c r="W230" s="189"/>
      <c r="X230" s="189"/>
      <c r="Y230" s="189"/>
      <c r="Z230" s="189"/>
    </row>
    <row r="231" ht="13.5" customHeight="1">
      <c r="A231" s="219">
        <f t="shared" si="2"/>
        <v>191</v>
      </c>
      <c r="B231" s="222" t="str">
        <f>November!$B$7</f>
        <v>November</v>
      </c>
      <c r="C231" s="223" t="str">
        <f>IF(November!$G$7="Input","From MRF",November!$G$7)</f>
        <v>2019-2020</v>
      </c>
      <c r="D231" s="187" t="str">
        <f>IF(November!B56="","From MRF",November!B56)</f>
        <v>From MRF</v>
      </c>
      <c r="E231" s="224">
        <f>November!I56</f>
        <v>0</v>
      </c>
      <c r="F231" s="224">
        <f>November!H56</f>
        <v>0</v>
      </c>
      <c r="G231" s="189"/>
      <c r="H231" s="189"/>
      <c r="I231" s="189"/>
      <c r="J231" s="189"/>
      <c r="K231" s="189"/>
      <c r="L231" s="189"/>
      <c r="M231" s="189"/>
      <c r="N231" s="189"/>
      <c r="O231" s="189"/>
      <c r="P231" s="189"/>
      <c r="Q231" s="189"/>
      <c r="R231" s="189"/>
      <c r="S231" s="189"/>
      <c r="T231" s="189"/>
      <c r="U231" s="189"/>
      <c r="V231" s="189"/>
      <c r="W231" s="189"/>
      <c r="X231" s="189"/>
      <c r="Y231" s="189"/>
      <c r="Z231" s="189"/>
    </row>
    <row r="232" ht="13.5" customHeight="1">
      <c r="A232" s="219">
        <f t="shared" si="2"/>
        <v>192</v>
      </c>
      <c r="B232" s="222" t="str">
        <f>November!$B$7</f>
        <v>November</v>
      </c>
      <c r="C232" s="223" t="str">
        <f>IF(November!$G$7="Input","From MRF",November!$G$7)</f>
        <v>2019-2020</v>
      </c>
      <c r="D232" s="187" t="str">
        <f>IF(November!B57="","From MRF",November!B57)</f>
        <v>From MRF</v>
      </c>
      <c r="E232" s="224">
        <f>November!I57</f>
        <v>0</v>
      </c>
      <c r="F232" s="224">
        <f>November!H57</f>
        <v>0</v>
      </c>
      <c r="G232" s="189"/>
      <c r="H232" s="189"/>
      <c r="I232" s="189"/>
      <c r="J232" s="189"/>
      <c r="K232" s="189"/>
      <c r="L232" s="189"/>
      <c r="M232" s="189"/>
      <c r="N232" s="189"/>
      <c r="O232" s="189"/>
      <c r="P232" s="189"/>
      <c r="Q232" s="189"/>
      <c r="R232" s="189"/>
      <c r="S232" s="189"/>
      <c r="T232" s="189"/>
      <c r="U232" s="189"/>
      <c r="V232" s="189"/>
      <c r="W232" s="189"/>
      <c r="X232" s="189"/>
      <c r="Y232" s="189"/>
      <c r="Z232" s="189"/>
    </row>
    <row r="233" ht="13.5" customHeight="1">
      <c r="A233" s="219">
        <f t="shared" si="2"/>
        <v>193</v>
      </c>
      <c r="B233" s="222" t="str">
        <f>November!$B$7</f>
        <v>November</v>
      </c>
      <c r="C233" s="223" t="str">
        <f>IF(November!$G$7="Input","From MRF",November!$G$7)</f>
        <v>2019-2020</v>
      </c>
      <c r="D233" s="187" t="str">
        <f>IF(November!B58="","From MRF",November!B58)</f>
        <v>From MRF</v>
      </c>
      <c r="E233" s="224">
        <f>November!I58</f>
        <v>0</v>
      </c>
      <c r="F233" s="224">
        <f>November!H58</f>
        <v>0</v>
      </c>
      <c r="G233" s="189"/>
      <c r="H233" s="189"/>
      <c r="I233" s="189"/>
      <c r="J233" s="189"/>
      <c r="K233" s="189"/>
      <c r="L233" s="189"/>
      <c r="M233" s="189"/>
      <c r="N233" s="189"/>
      <c r="O233" s="189"/>
      <c r="P233" s="189"/>
      <c r="Q233" s="189"/>
      <c r="R233" s="189"/>
      <c r="S233" s="189"/>
      <c r="T233" s="189"/>
      <c r="U233" s="189"/>
      <c r="V233" s="189"/>
      <c r="W233" s="189"/>
      <c r="X233" s="189"/>
      <c r="Y233" s="189"/>
      <c r="Z233" s="189"/>
    </row>
    <row r="234" ht="13.5" customHeight="1">
      <c r="A234" s="219">
        <f t="shared" si="2"/>
        <v>194</v>
      </c>
      <c r="B234" s="222" t="str">
        <f>November!$B$7</f>
        <v>November</v>
      </c>
      <c r="C234" s="223" t="str">
        <f>IF(November!$G$7="Input","From MRF",November!$G$7)</f>
        <v>2019-2020</v>
      </c>
      <c r="D234" s="187" t="str">
        <f>IF(November!B59="","From MRF",November!B59)</f>
        <v>From MRF</v>
      </c>
      <c r="E234" s="224">
        <f>November!I59</f>
        <v>0</v>
      </c>
      <c r="F234" s="224">
        <f>November!H59</f>
        <v>0</v>
      </c>
      <c r="G234" s="189"/>
      <c r="H234" s="189"/>
      <c r="I234" s="189"/>
      <c r="J234" s="189"/>
      <c r="K234" s="189"/>
      <c r="L234" s="189"/>
      <c r="M234" s="189"/>
      <c r="N234" s="189"/>
      <c r="O234" s="189"/>
      <c r="P234" s="189"/>
      <c r="Q234" s="189"/>
      <c r="R234" s="189"/>
      <c r="S234" s="189"/>
      <c r="T234" s="189"/>
      <c r="U234" s="189"/>
      <c r="V234" s="189"/>
      <c r="W234" s="189"/>
      <c r="X234" s="189"/>
      <c r="Y234" s="189"/>
      <c r="Z234" s="189"/>
    </row>
    <row r="235" ht="13.5" customHeight="1">
      <c r="A235" s="219">
        <f t="shared" si="2"/>
        <v>195</v>
      </c>
      <c r="B235" s="222" t="str">
        <f>November!$B$7</f>
        <v>November</v>
      </c>
      <c r="C235" s="223" t="str">
        <f>IF(November!$G$7="Input","From MRF",November!$G$7)</f>
        <v>2019-2020</v>
      </c>
      <c r="D235" s="187" t="str">
        <f>IF(November!B60="","From MRF",November!B60)</f>
        <v>From MRF</v>
      </c>
      <c r="E235" s="224">
        <f>November!I60</f>
        <v>0</v>
      </c>
      <c r="F235" s="224">
        <f>November!H60</f>
        <v>0</v>
      </c>
      <c r="G235" s="189"/>
      <c r="H235" s="189"/>
      <c r="I235" s="189"/>
      <c r="J235" s="189"/>
      <c r="K235" s="189"/>
      <c r="L235" s="189"/>
      <c r="M235" s="189"/>
      <c r="N235" s="189"/>
      <c r="O235" s="189"/>
      <c r="P235" s="189"/>
      <c r="Q235" s="189"/>
      <c r="R235" s="189"/>
      <c r="S235" s="189"/>
      <c r="T235" s="189"/>
      <c r="U235" s="189"/>
      <c r="V235" s="189"/>
      <c r="W235" s="189"/>
      <c r="X235" s="189"/>
      <c r="Y235" s="189"/>
      <c r="Z235" s="189"/>
    </row>
    <row r="236" ht="13.5" customHeight="1">
      <c r="A236" s="219">
        <f t="shared" si="2"/>
        <v>196</v>
      </c>
      <c r="B236" s="222" t="str">
        <f>November!$B$7</f>
        <v>November</v>
      </c>
      <c r="C236" s="223" t="str">
        <f>IF(November!$G$7="Input","From MRF",November!$G$7)</f>
        <v>2019-2020</v>
      </c>
      <c r="D236" s="187" t="str">
        <f>IF(November!B61="","From MRF",November!B61)</f>
        <v>From MRF</v>
      </c>
      <c r="E236" s="224">
        <f>November!I61</f>
        <v>0</v>
      </c>
      <c r="F236" s="224">
        <f>November!H61</f>
        <v>0</v>
      </c>
      <c r="G236" s="189"/>
      <c r="H236" s="189"/>
      <c r="I236" s="189"/>
      <c r="J236" s="189"/>
      <c r="K236" s="189"/>
      <c r="L236" s="189"/>
      <c r="M236" s="189"/>
      <c r="N236" s="189"/>
      <c r="O236" s="189"/>
      <c r="P236" s="189"/>
      <c r="Q236" s="189"/>
      <c r="R236" s="189"/>
      <c r="S236" s="189"/>
      <c r="T236" s="189"/>
      <c r="U236" s="189"/>
      <c r="V236" s="189"/>
      <c r="W236" s="189"/>
      <c r="X236" s="189"/>
      <c r="Y236" s="189"/>
      <c r="Z236" s="189"/>
    </row>
    <row r="237" ht="13.5" customHeight="1">
      <c r="A237" s="219">
        <f t="shared" si="2"/>
        <v>197</v>
      </c>
      <c r="B237" s="222" t="str">
        <f>November!$B$7</f>
        <v>November</v>
      </c>
      <c r="C237" s="223" t="str">
        <f>IF(November!$G$7="Input","From MRF",November!$G$7)</f>
        <v>2019-2020</v>
      </c>
      <c r="D237" s="187" t="str">
        <f>IF(November!B62="","From MRF",November!B62)</f>
        <v>From MRF</v>
      </c>
      <c r="E237" s="224">
        <f>November!I62</f>
        <v>0</v>
      </c>
      <c r="F237" s="224">
        <f>November!H62</f>
        <v>0</v>
      </c>
      <c r="G237" s="189"/>
      <c r="H237" s="189"/>
      <c r="I237" s="189"/>
      <c r="J237" s="189"/>
      <c r="K237" s="189"/>
      <c r="L237" s="189"/>
      <c r="M237" s="189"/>
      <c r="N237" s="189"/>
      <c r="O237" s="189"/>
      <c r="P237" s="189"/>
      <c r="Q237" s="189"/>
      <c r="R237" s="189"/>
      <c r="S237" s="189"/>
      <c r="T237" s="189"/>
      <c r="U237" s="189"/>
      <c r="V237" s="189"/>
      <c r="W237" s="189"/>
      <c r="X237" s="189"/>
      <c r="Y237" s="189"/>
      <c r="Z237" s="189"/>
    </row>
    <row r="238" ht="13.5" customHeight="1">
      <c r="A238" s="219">
        <f t="shared" si="2"/>
        <v>198</v>
      </c>
      <c r="B238" s="222" t="str">
        <f>November!$B$7</f>
        <v>November</v>
      </c>
      <c r="C238" s="223" t="str">
        <f>IF(November!$G$7="Input","From MRF",November!$G$7)</f>
        <v>2019-2020</v>
      </c>
      <c r="D238" s="187" t="str">
        <f>IF(November!B63="","From MRF",November!B63)</f>
        <v>From MRF</v>
      </c>
      <c r="E238" s="224">
        <f>November!I63</f>
        <v>0</v>
      </c>
      <c r="F238" s="224">
        <f>November!H63</f>
        <v>0</v>
      </c>
      <c r="G238" s="189"/>
      <c r="H238" s="189"/>
      <c r="I238" s="189"/>
      <c r="J238" s="189"/>
      <c r="K238" s="189"/>
      <c r="L238" s="189"/>
      <c r="M238" s="189"/>
      <c r="N238" s="189"/>
      <c r="O238" s="189"/>
      <c r="P238" s="189"/>
      <c r="Q238" s="189"/>
      <c r="R238" s="189"/>
      <c r="S238" s="189"/>
      <c r="T238" s="189"/>
      <c r="U238" s="189"/>
      <c r="V238" s="189"/>
      <c r="W238" s="189"/>
      <c r="X238" s="189"/>
      <c r="Y238" s="189"/>
      <c r="Z238" s="189"/>
    </row>
    <row r="239" ht="13.5" customHeight="1">
      <c r="A239" s="219">
        <f t="shared" si="2"/>
        <v>199</v>
      </c>
      <c r="B239" s="222" t="str">
        <f>November!$B$7</f>
        <v>November</v>
      </c>
      <c r="C239" s="223" t="str">
        <f>IF(November!$G$7="Input","From MRF",November!$G$7)</f>
        <v>2019-2020</v>
      </c>
      <c r="D239" s="187" t="str">
        <f>IF(November!B64="","From MRF",November!B64)</f>
        <v>From MRF</v>
      </c>
      <c r="E239" s="224">
        <f>November!I64</f>
        <v>0</v>
      </c>
      <c r="F239" s="224">
        <f>November!H64</f>
        <v>0</v>
      </c>
      <c r="G239" s="189"/>
      <c r="H239" s="189"/>
      <c r="I239" s="189"/>
      <c r="J239" s="189"/>
      <c r="K239" s="189"/>
      <c r="L239" s="189"/>
      <c r="M239" s="189"/>
      <c r="N239" s="189"/>
      <c r="O239" s="189"/>
      <c r="P239" s="189"/>
      <c r="Q239" s="189"/>
      <c r="R239" s="189"/>
      <c r="S239" s="189"/>
      <c r="T239" s="189"/>
      <c r="U239" s="189"/>
      <c r="V239" s="189"/>
      <c r="W239" s="189"/>
      <c r="X239" s="189"/>
      <c r="Y239" s="189"/>
      <c r="Z239" s="189"/>
    </row>
    <row r="240" ht="13.5" customHeight="1">
      <c r="A240" s="219">
        <f t="shared" si="2"/>
        <v>200</v>
      </c>
      <c r="B240" s="222" t="str">
        <f>November!$B$7</f>
        <v>November</v>
      </c>
      <c r="C240" s="223" t="str">
        <f>IF(November!$G$7="Input","From MRF",November!$G$7)</f>
        <v>2019-2020</v>
      </c>
      <c r="D240" s="187" t="str">
        <f>IF(November!B65="","From MRF",November!B65)</f>
        <v>From MRF</v>
      </c>
      <c r="E240" s="224">
        <f>November!I65</f>
        <v>0</v>
      </c>
      <c r="F240" s="224">
        <f>November!H65</f>
        <v>0</v>
      </c>
      <c r="G240" s="189"/>
      <c r="H240" s="189"/>
      <c r="I240" s="189"/>
      <c r="J240" s="189"/>
      <c r="K240" s="189"/>
      <c r="L240" s="189"/>
      <c r="M240" s="189"/>
      <c r="N240" s="189"/>
      <c r="O240" s="189"/>
      <c r="P240" s="189"/>
      <c r="Q240" s="189"/>
      <c r="R240" s="189"/>
      <c r="S240" s="189"/>
      <c r="T240" s="189"/>
      <c r="U240" s="189"/>
      <c r="V240" s="189"/>
      <c r="W240" s="189"/>
      <c r="X240" s="189"/>
      <c r="Y240" s="189"/>
      <c r="Z240" s="189"/>
    </row>
    <row r="241" ht="13.5" customHeight="1">
      <c r="A241" s="219">
        <f t="shared" si="2"/>
        <v>201</v>
      </c>
      <c r="B241" s="222" t="str">
        <f>December!$B$7</f>
        <v>December</v>
      </c>
      <c r="C241" s="223" t="str">
        <f>IF(December!$G$7="Input","From MRF",December!$G$7)</f>
        <v>2019-2020</v>
      </c>
      <c r="D241" s="187" t="str">
        <f>IF(December!B41="","From MRF",December!B41)</f>
        <v>Ahipoki Fundraiser</v>
      </c>
      <c r="E241" s="224">
        <f>December!I41</f>
        <v>0</v>
      </c>
      <c r="F241" s="224">
        <f>December!H41</f>
        <v>0</v>
      </c>
      <c r="G241" s="189"/>
      <c r="H241" s="189"/>
      <c r="I241" s="189"/>
      <c r="J241" s="189"/>
      <c r="K241" s="189"/>
      <c r="L241" s="189"/>
      <c r="M241" s="189"/>
      <c r="N241" s="189"/>
      <c r="O241" s="189"/>
      <c r="P241" s="189"/>
      <c r="Q241" s="189"/>
      <c r="R241" s="189"/>
      <c r="S241" s="189"/>
      <c r="T241" s="189"/>
      <c r="U241" s="189"/>
      <c r="V241" s="189"/>
      <c r="W241" s="189"/>
      <c r="X241" s="189"/>
      <c r="Y241" s="189"/>
      <c r="Z241" s="189"/>
    </row>
    <row r="242" ht="13.5" customHeight="1">
      <c r="A242" s="219">
        <f t="shared" si="2"/>
        <v>202</v>
      </c>
      <c r="B242" s="222" t="str">
        <f>December!$B$7</f>
        <v>December</v>
      </c>
      <c r="C242" s="223" t="str">
        <f>IF(December!$G$7="Input","From MRF",December!$G$7)</f>
        <v>2019-2020</v>
      </c>
      <c r="D242" s="187" t="str">
        <f>IF(December!B42="","From MRF",December!B42)</f>
        <v>SECA's Multicultural Faire</v>
      </c>
      <c r="E242" s="224">
        <f>December!I42</f>
        <v>8</v>
      </c>
      <c r="F242" s="224">
        <f>December!H42</f>
        <v>9.5</v>
      </c>
      <c r="G242" s="189"/>
      <c r="H242" s="189"/>
      <c r="I242" s="189"/>
      <c r="J242" s="189"/>
      <c r="K242" s="189"/>
      <c r="L242" s="189"/>
      <c r="M242" s="189"/>
      <c r="N242" s="189"/>
      <c r="O242" s="189"/>
      <c r="P242" s="189"/>
      <c r="Q242" s="189"/>
      <c r="R242" s="189"/>
      <c r="S242" s="189"/>
      <c r="T242" s="189"/>
      <c r="U242" s="189"/>
      <c r="V242" s="189"/>
      <c r="W242" s="189"/>
      <c r="X242" s="189"/>
      <c r="Y242" s="189"/>
      <c r="Z242" s="189"/>
    </row>
    <row r="243" ht="13.5" customHeight="1">
      <c r="A243" s="219">
        <f t="shared" si="2"/>
        <v>203</v>
      </c>
      <c r="B243" s="222" t="str">
        <f>December!$B$7</f>
        <v>December</v>
      </c>
      <c r="C243" s="223" t="str">
        <f>IF(December!$G$7="Input","From MRF",December!$G$7)</f>
        <v>2019-2020</v>
      </c>
      <c r="D243" s="187" t="str">
        <f>IF(December!B43="","From MRF",December!B43)</f>
        <v>Rio Calaveras TA</v>
      </c>
      <c r="E243" s="224">
        <f>December!I43</f>
        <v>1</v>
      </c>
      <c r="F243" s="224">
        <f>December!H43</f>
        <v>3</v>
      </c>
      <c r="G243" s="189"/>
      <c r="H243" s="189"/>
      <c r="I243" s="189"/>
      <c r="J243" s="189"/>
      <c r="K243" s="189"/>
      <c r="L243" s="189"/>
      <c r="M243" s="189"/>
      <c r="N243" s="189"/>
      <c r="O243" s="189"/>
      <c r="P243" s="189"/>
      <c r="Q243" s="189"/>
      <c r="R243" s="189"/>
      <c r="S243" s="189"/>
      <c r="T243" s="189"/>
      <c r="U243" s="189"/>
      <c r="V243" s="189"/>
      <c r="W243" s="189"/>
      <c r="X243" s="189"/>
      <c r="Y243" s="189"/>
      <c r="Z243" s="189"/>
    </row>
    <row r="244" ht="13.5" customHeight="1">
      <c r="A244" s="219">
        <f t="shared" si="2"/>
        <v>204</v>
      </c>
      <c r="B244" s="222" t="str">
        <f>December!$B$7</f>
        <v>December</v>
      </c>
      <c r="C244" s="223" t="str">
        <f>IF(December!$G$7="Input","From MRF",December!$G$7)</f>
        <v>2019-2020</v>
      </c>
      <c r="D244" s="187" t="str">
        <f>IF(December!B44="","From MRF",December!B44)</f>
        <v>Grizzly's Workshop</v>
      </c>
      <c r="E244" s="224">
        <f>December!I44</f>
        <v>16</v>
      </c>
      <c r="F244" s="224">
        <f>December!H44</f>
        <v>24</v>
      </c>
      <c r="G244" s="189"/>
      <c r="H244" s="189"/>
      <c r="I244" s="189"/>
      <c r="J244" s="189"/>
      <c r="K244" s="189"/>
      <c r="L244" s="189"/>
      <c r="M244" s="189"/>
      <c r="N244" s="189"/>
      <c r="O244" s="189"/>
      <c r="P244" s="189"/>
      <c r="Q244" s="189"/>
      <c r="R244" s="189"/>
      <c r="S244" s="189"/>
      <c r="T244" s="189"/>
      <c r="U244" s="189"/>
      <c r="V244" s="189"/>
      <c r="W244" s="189"/>
      <c r="X244" s="189"/>
      <c r="Y244" s="189"/>
      <c r="Z244" s="189"/>
    </row>
    <row r="245" ht="13.5" customHeight="1">
      <c r="A245" s="219">
        <f t="shared" si="2"/>
        <v>205</v>
      </c>
      <c r="B245" s="222" t="str">
        <f>December!$B$7</f>
        <v>December</v>
      </c>
      <c r="C245" s="223" t="str">
        <f>IF(December!$G$7="Input","From MRF",December!$G$7)</f>
        <v>2019-2020</v>
      </c>
      <c r="D245" s="187" t="str">
        <f>IF(December!B45="","From MRF",December!B45)</f>
        <v>Grizz-mas/December DCM</v>
      </c>
      <c r="E245" s="224">
        <f>December!I45</f>
        <v>9</v>
      </c>
      <c r="F245" s="224">
        <f>December!H45</f>
        <v>27</v>
      </c>
      <c r="G245" s="189"/>
      <c r="H245" s="189"/>
      <c r="I245" s="189"/>
      <c r="J245" s="189"/>
      <c r="K245" s="189"/>
      <c r="L245" s="189"/>
      <c r="M245" s="189"/>
      <c r="N245" s="189"/>
      <c r="O245" s="189"/>
      <c r="P245" s="189"/>
      <c r="Q245" s="189"/>
      <c r="R245" s="189"/>
      <c r="S245" s="189"/>
      <c r="T245" s="189"/>
      <c r="U245" s="189"/>
      <c r="V245" s="189"/>
      <c r="W245" s="189"/>
      <c r="X245" s="189"/>
      <c r="Y245" s="189"/>
      <c r="Z245" s="189"/>
    </row>
    <row r="246" ht="13.5" customHeight="1">
      <c r="A246" s="219">
        <f t="shared" si="2"/>
        <v>206</v>
      </c>
      <c r="B246" s="222" t="str">
        <f>December!$B$7</f>
        <v>December</v>
      </c>
      <c r="C246" s="223" t="str">
        <f>IF(December!$G$7="Input","From MRF",December!$G$7)</f>
        <v>2019-2020</v>
      </c>
      <c r="D246" s="187" t="str">
        <f>IF(December!B46="","From MRF",December!B46)</f>
        <v>From MRF</v>
      </c>
      <c r="E246" s="224">
        <f>December!I46</f>
        <v>0</v>
      </c>
      <c r="F246" s="224">
        <f>December!H46</f>
        <v>0</v>
      </c>
      <c r="G246" s="189"/>
      <c r="H246" s="189"/>
      <c r="I246" s="189"/>
      <c r="J246" s="189"/>
      <c r="K246" s="189"/>
      <c r="L246" s="189"/>
      <c r="M246" s="189"/>
      <c r="N246" s="189"/>
      <c r="O246" s="189"/>
      <c r="P246" s="189"/>
      <c r="Q246" s="189"/>
      <c r="R246" s="189"/>
      <c r="S246" s="189"/>
      <c r="T246" s="189"/>
      <c r="U246" s="189"/>
      <c r="V246" s="189"/>
      <c r="W246" s="189"/>
      <c r="X246" s="189"/>
      <c r="Y246" s="189"/>
      <c r="Z246" s="189"/>
    </row>
    <row r="247" ht="13.5" customHeight="1">
      <c r="A247" s="219">
        <f t="shared" si="2"/>
        <v>207</v>
      </c>
      <c r="B247" s="222" t="str">
        <f>December!$B$7</f>
        <v>December</v>
      </c>
      <c r="C247" s="223" t="str">
        <f>IF(December!$G$7="Input","From MRF",December!$G$7)</f>
        <v>2019-2020</v>
      </c>
      <c r="D247" s="187" t="str">
        <f>IF(December!B47="","From MRF",December!B47)</f>
        <v>From MRF</v>
      </c>
      <c r="E247" s="224">
        <f>December!I47</f>
        <v>0</v>
      </c>
      <c r="F247" s="224">
        <f>December!H47</f>
        <v>0</v>
      </c>
      <c r="G247" s="189"/>
      <c r="H247" s="189"/>
      <c r="I247" s="189"/>
      <c r="J247" s="189"/>
      <c r="K247" s="189"/>
      <c r="L247" s="189"/>
      <c r="M247" s="189"/>
      <c r="N247" s="189"/>
      <c r="O247" s="189"/>
      <c r="P247" s="189"/>
      <c r="Q247" s="189"/>
      <c r="R247" s="189"/>
      <c r="S247" s="189"/>
      <c r="T247" s="189"/>
      <c r="U247" s="189"/>
      <c r="V247" s="189"/>
      <c r="W247" s="189"/>
      <c r="X247" s="189"/>
      <c r="Y247" s="189"/>
      <c r="Z247" s="189"/>
    </row>
    <row r="248" ht="13.5" customHeight="1">
      <c r="A248" s="219">
        <f t="shared" si="2"/>
        <v>208</v>
      </c>
      <c r="B248" s="222" t="str">
        <f>December!$B$7</f>
        <v>December</v>
      </c>
      <c r="C248" s="223" t="str">
        <f>IF(December!$G$7="Input","From MRF",December!$G$7)</f>
        <v>2019-2020</v>
      </c>
      <c r="D248" s="187" t="str">
        <f>IF(December!B48="","From MRF",December!B48)</f>
        <v>From MRF</v>
      </c>
      <c r="E248" s="224">
        <f>December!I48</f>
        <v>0</v>
      </c>
      <c r="F248" s="224">
        <f>December!H48</f>
        <v>0</v>
      </c>
      <c r="G248" s="189"/>
      <c r="H248" s="189"/>
      <c r="I248" s="189"/>
      <c r="J248" s="189"/>
      <c r="K248" s="189"/>
      <c r="L248" s="189"/>
      <c r="M248" s="189"/>
      <c r="N248" s="189"/>
      <c r="O248" s="189"/>
      <c r="P248" s="189"/>
      <c r="Q248" s="189"/>
      <c r="R248" s="189"/>
      <c r="S248" s="189"/>
      <c r="T248" s="189"/>
      <c r="U248" s="189"/>
      <c r="V248" s="189"/>
      <c r="W248" s="189"/>
      <c r="X248" s="189"/>
      <c r="Y248" s="189"/>
      <c r="Z248" s="189"/>
    </row>
    <row r="249" ht="13.5" customHeight="1">
      <c r="A249" s="219">
        <f t="shared" si="2"/>
        <v>209</v>
      </c>
      <c r="B249" s="222" t="str">
        <f>December!$B$7</f>
        <v>December</v>
      </c>
      <c r="C249" s="223" t="str">
        <f>IF(December!$G$7="Input","From MRF",December!$G$7)</f>
        <v>2019-2020</v>
      </c>
      <c r="D249" s="187" t="str">
        <f>IF(December!B49="","From MRF",December!B49)</f>
        <v>From MRF</v>
      </c>
      <c r="E249" s="224">
        <f>December!I49</f>
        <v>0</v>
      </c>
      <c r="F249" s="224">
        <f>December!H49</f>
        <v>0</v>
      </c>
      <c r="G249" s="189"/>
      <c r="H249" s="189"/>
      <c r="I249" s="189"/>
      <c r="J249" s="189"/>
      <c r="K249" s="189"/>
      <c r="L249" s="189"/>
      <c r="M249" s="189"/>
      <c r="N249" s="189"/>
      <c r="O249" s="189"/>
      <c r="P249" s="189"/>
      <c r="Q249" s="189"/>
      <c r="R249" s="189"/>
      <c r="S249" s="189"/>
      <c r="T249" s="189"/>
      <c r="U249" s="189"/>
      <c r="V249" s="189"/>
      <c r="W249" s="189"/>
      <c r="X249" s="189"/>
      <c r="Y249" s="189"/>
      <c r="Z249" s="189"/>
    </row>
    <row r="250" ht="13.5" customHeight="1">
      <c r="A250" s="219">
        <f t="shared" si="2"/>
        <v>210</v>
      </c>
      <c r="B250" s="222" t="str">
        <f>December!$B$7</f>
        <v>December</v>
      </c>
      <c r="C250" s="223" t="str">
        <f>IF(December!$G$7="Input","From MRF",December!$G$7)</f>
        <v>2019-2020</v>
      </c>
      <c r="D250" s="187" t="str">
        <f>IF(December!B50="","From MRF",December!B50)</f>
        <v>From MRF</v>
      </c>
      <c r="E250" s="224">
        <f>December!I50</f>
        <v>0</v>
      </c>
      <c r="F250" s="224">
        <f>December!H50</f>
        <v>0</v>
      </c>
      <c r="G250" s="189"/>
      <c r="H250" s="189"/>
      <c r="I250" s="189"/>
      <c r="J250" s="189"/>
      <c r="K250" s="189"/>
      <c r="L250" s="189"/>
      <c r="M250" s="189"/>
      <c r="N250" s="189"/>
      <c r="O250" s="189"/>
      <c r="P250" s="189"/>
      <c r="Q250" s="189"/>
      <c r="R250" s="189"/>
      <c r="S250" s="189"/>
      <c r="T250" s="189"/>
      <c r="U250" s="189"/>
      <c r="V250" s="189"/>
      <c r="W250" s="189"/>
      <c r="X250" s="189"/>
      <c r="Y250" s="189"/>
      <c r="Z250" s="189"/>
    </row>
    <row r="251" ht="13.5" customHeight="1">
      <c r="A251" s="219">
        <f t="shared" si="2"/>
        <v>211</v>
      </c>
      <c r="B251" s="222" t="str">
        <f>December!$B$7</f>
        <v>December</v>
      </c>
      <c r="C251" s="223" t="str">
        <f>IF(December!$G$7="Input","From MRF",December!$G$7)</f>
        <v>2019-2020</v>
      </c>
      <c r="D251" s="187" t="str">
        <f>IF(December!B51="","From MRF",December!B51)</f>
        <v>From MRF</v>
      </c>
      <c r="E251" s="224">
        <f>December!I51</f>
        <v>0</v>
      </c>
      <c r="F251" s="224">
        <f>December!H51</f>
        <v>0</v>
      </c>
      <c r="G251" s="189"/>
      <c r="H251" s="189"/>
      <c r="I251" s="189"/>
      <c r="J251" s="189"/>
      <c r="K251" s="189"/>
      <c r="L251" s="189"/>
      <c r="M251" s="189"/>
      <c r="N251" s="189"/>
      <c r="O251" s="189"/>
      <c r="P251" s="189"/>
      <c r="Q251" s="189"/>
      <c r="R251" s="189"/>
      <c r="S251" s="189"/>
      <c r="T251" s="189"/>
      <c r="U251" s="189"/>
      <c r="V251" s="189"/>
      <c r="W251" s="189"/>
      <c r="X251" s="189"/>
      <c r="Y251" s="189"/>
      <c r="Z251" s="189"/>
    </row>
    <row r="252" ht="13.5" customHeight="1">
      <c r="A252" s="219">
        <f t="shared" si="2"/>
        <v>212</v>
      </c>
      <c r="B252" s="222" t="str">
        <f>December!$B$7</f>
        <v>December</v>
      </c>
      <c r="C252" s="223" t="str">
        <f>IF(December!$G$7="Input","From MRF",December!$G$7)</f>
        <v>2019-2020</v>
      </c>
      <c r="D252" s="187" t="str">
        <f>IF(December!B52="","From MRF",December!B52)</f>
        <v>From MRF</v>
      </c>
      <c r="E252" s="224">
        <f>December!I52</f>
        <v>0</v>
      </c>
      <c r="F252" s="224">
        <f>December!H52</f>
        <v>0</v>
      </c>
      <c r="G252" s="189"/>
      <c r="H252" s="189"/>
      <c r="I252" s="189"/>
      <c r="J252" s="189"/>
      <c r="K252" s="189"/>
      <c r="L252" s="189"/>
      <c r="M252" s="189"/>
      <c r="N252" s="189"/>
      <c r="O252" s="189"/>
      <c r="P252" s="189"/>
      <c r="Q252" s="189"/>
      <c r="R252" s="189"/>
      <c r="S252" s="189"/>
      <c r="T252" s="189"/>
      <c r="U252" s="189"/>
      <c r="V252" s="189"/>
      <c r="W252" s="189"/>
      <c r="X252" s="189"/>
      <c r="Y252" s="189"/>
      <c r="Z252" s="189"/>
    </row>
    <row r="253" ht="13.5" customHeight="1">
      <c r="A253" s="219">
        <f t="shared" si="2"/>
        <v>213</v>
      </c>
      <c r="B253" s="222" t="str">
        <f>December!$B$7</f>
        <v>December</v>
      </c>
      <c r="C253" s="223" t="str">
        <f>IF(December!$G$7="Input","From MRF",December!$G$7)</f>
        <v>2019-2020</v>
      </c>
      <c r="D253" s="187" t="str">
        <f>IF(December!B53="","From MRF",December!B53)</f>
        <v>From MRF</v>
      </c>
      <c r="E253" s="224">
        <f>December!I53</f>
        <v>0</v>
      </c>
      <c r="F253" s="224">
        <f>December!H53</f>
        <v>0</v>
      </c>
      <c r="G253" s="189"/>
      <c r="H253" s="189"/>
      <c r="I253" s="189"/>
      <c r="J253" s="189"/>
      <c r="K253" s="189"/>
      <c r="L253" s="189"/>
      <c r="M253" s="189"/>
      <c r="N253" s="189"/>
      <c r="O253" s="189"/>
      <c r="P253" s="189"/>
      <c r="Q253" s="189"/>
      <c r="R253" s="189"/>
      <c r="S253" s="189"/>
      <c r="T253" s="189"/>
      <c r="U253" s="189"/>
      <c r="V253" s="189"/>
      <c r="W253" s="189"/>
      <c r="X253" s="189"/>
      <c r="Y253" s="189"/>
      <c r="Z253" s="189"/>
    </row>
    <row r="254" ht="13.5" customHeight="1">
      <c r="A254" s="219">
        <f t="shared" si="2"/>
        <v>214</v>
      </c>
      <c r="B254" s="222" t="str">
        <f>December!$B$7</f>
        <v>December</v>
      </c>
      <c r="C254" s="223" t="str">
        <f>IF(December!$G$7="Input","From MRF",December!$G$7)</f>
        <v>2019-2020</v>
      </c>
      <c r="D254" s="187" t="str">
        <f>IF(December!B54="","From MRF",December!B54)</f>
        <v>From MRF</v>
      </c>
      <c r="E254" s="224">
        <f>December!I54</f>
        <v>0</v>
      </c>
      <c r="F254" s="224">
        <f>December!H54</f>
        <v>0</v>
      </c>
      <c r="G254" s="189"/>
      <c r="H254" s="189"/>
      <c r="I254" s="189"/>
      <c r="J254" s="189"/>
      <c r="K254" s="189"/>
      <c r="L254" s="189"/>
      <c r="M254" s="189"/>
      <c r="N254" s="189"/>
      <c r="O254" s="189"/>
      <c r="P254" s="189"/>
      <c r="Q254" s="189"/>
      <c r="R254" s="189"/>
      <c r="S254" s="189"/>
      <c r="T254" s="189"/>
      <c r="U254" s="189"/>
      <c r="V254" s="189"/>
      <c r="W254" s="189"/>
      <c r="X254" s="189"/>
      <c r="Y254" s="189"/>
      <c r="Z254" s="189"/>
    </row>
    <row r="255" ht="13.5" customHeight="1">
      <c r="A255" s="219">
        <f t="shared" si="2"/>
        <v>215</v>
      </c>
      <c r="B255" s="222" t="str">
        <f>December!$B$7</f>
        <v>December</v>
      </c>
      <c r="C255" s="223" t="str">
        <f>IF(December!$G$7="Input","From MRF",December!$G$7)</f>
        <v>2019-2020</v>
      </c>
      <c r="D255" s="187" t="str">
        <f>IF(December!B55="","From MRF",December!B55)</f>
        <v>From MRF</v>
      </c>
      <c r="E255" s="224">
        <f>December!I55</f>
        <v>0</v>
      </c>
      <c r="F255" s="224">
        <f>December!H55</f>
        <v>0</v>
      </c>
      <c r="G255" s="189"/>
      <c r="H255" s="189"/>
      <c r="I255" s="189"/>
      <c r="J255" s="189"/>
      <c r="K255" s="189"/>
      <c r="L255" s="189"/>
      <c r="M255" s="189"/>
      <c r="N255" s="189"/>
      <c r="O255" s="189"/>
      <c r="P255" s="189"/>
      <c r="Q255" s="189"/>
      <c r="R255" s="189"/>
      <c r="S255" s="189"/>
      <c r="T255" s="189"/>
      <c r="U255" s="189"/>
      <c r="V255" s="189"/>
      <c r="W255" s="189"/>
      <c r="X255" s="189"/>
      <c r="Y255" s="189"/>
      <c r="Z255" s="189"/>
    </row>
    <row r="256" ht="13.5" customHeight="1">
      <c r="A256" s="219">
        <f t="shared" si="2"/>
        <v>216</v>
      </c>
      <c r="B256" s="222" t="str">
        <f>December!$B$7</f>
        <v>December</v>
      </c>
      <c r="C256" s="223" t="str">
        <f>IF(December!$G$7="Input","From MRF",December!$G$7)</f>
        <v>2019-2020</v>
      </c>
      <c r="D256" s="187" t="str">
        <f>IF(December!B56="","From MRF",December!B56)</f>
        <v>From MRF</v>
      </c>
      <c r="E256" s="224">
        <f>December!I56</f>
        <v>0</v>
      </c>
      <c r="F256" s="224">
        <f>December!H56</f>
        <v>0</v>
      </c>
      <c r="G256" s="189"/>
      <c r="H256" s="189"/>
      <c r="I256" s="189"/>
      <c r="J256" s="189"/>
      <c r="K256" s="189"/>
      <c r="L256" s="189"/>
      <c r="M256" s="189"/>
      <c r="N256" s="189"/>
      <c r="O256" s="189"/>
      <c r="P256" s="189"/>
      <c r="Q256" s="189"/>
      <c r="R256" s="189"/>
      <c r="S256" s="189"/>
      <c r="T256" s="189"/>
      <c r="U256" s="189"/>
      <c r="V256" s="189"/>
      <c r="W256" s="189"/>
      <c r="X256" s="189"/>
      <c r="Y256" s="189"/>
      <c r="Z256" s="189"/>
    </row>
    <row r="257" ht="13.5" customHeight="1">
      <c r="A257" s="219">
        <f t="shared" si="2"/>
        <v>217</v>
      </c>
      <c r="B257" s="222" t="str">
        <f>December!$B$7</f>
        <v>December</v>
      </c>
      <c r="C257" s="223" t="str">
        <f>IF(December!$G$7="Input","From MRF",December!$G$7)</f>
        <v>2019-2020</v>
      </c>
      <c r="D257" s="187" t="str">
        <f>IF(December!B57="","From MRF",December!B57)</f>
        <v>From MRF</v>
      </c>
      <c r="E257" s="224">
        <f>December!I57</f>
        <v>0</v>
      </c>
      <c r="F257" s="224">
        <f>December!H57</f>
        <v>0</v>
      </c>
      <c r="G257" s="189"/>
      <c r="H257" s="189"/>
      <c r="I257" s="189"/>
      <c r="J257" s="189"/>
      <c r="K257" s="189"/>
      <c r="L257" s="189"/>
      <c r="M257" s="189"/>
      <c r="N257" s="189"/>
      <c r="O257" s="189"/>
      <c r="P257" s="189"/>
      <c r="Q257" s="189"/>
      <c r="R257" s="189"/>
      <c r="S257" s="189"/>
      <c r="T257" s="189"/>
      <c r="U257" s="189"/>
      <c r="V257" s="189"/>
      <c r="W257" s="189"/>
      <c r="X257" s="189"/>
      <c r="Y257" s="189"/>
      <c r="Z257" s="189"/>
    </row>
    <row r="258" ht="13.5" customHeight="1">
      <c r="A258" s="219">
        <f t="shared" si="2"/>
        <v>218</v>
      </c>
      <c r="B258" s="222" t="str">
        <f>December!$B$7</f>
        <v>December</v>
      </c>
      <c r="C258" s="223" t="str">
        <f>IF(December!$G$7="Input","From MRF",December!$G$7)</f>
        <v>2019-2020</v>
      </c>
      <c r="D258" s="187" t="str">
        <f>IF(December!B58="","From MRF",December!B58)</f>
        <v>From MRF</v>
      </c>
      <c r="E258" s="224">
        <f>December!I58</f>
        <v>0</v>
      </c>
      <c r="F258" s="224">
        <f>December!H58</f>
        <v>0</v>
      </c>
      <c r="G258" s="189"/>
      <c r="H258" s="189"/>
      <c r="I258" s="189"/>
      <c r="J258" s="189"/>
      <c r="K258" s="189"/>
      <c r="L258" s="189"/>
      <c r="M258" s="189"/>
      <c r="N258" s="189"/>
      <c r="O258" s="189"/>
      <c r="P258" s="189"/>
      <c r="Q258" s="189"/>
      <c r="R258" s="189"/>
      <c r="S258" s="189"/>
      <c r="T258" s="189"/>
      <c r="U258" s="189"/>
      <c r="V258" s="189"/>
      <c r="W258" s="189"/>
      <c r="X258" s="189"/>
      <c r="Y258" s="189"/>
      <c r="Z258" s="189"/>
    </row>
    <row r="259" ht="13.5" customHeight="1">
      <c r="A259" s="219">
        <f t="shared" si="2"/>
        <v>219</v>
      </c>
      <c r="B259" s="222" t="str">
        <f>December!$B$7</f>
        <v>December</v>
      </c>
      <c r="C259" s="223" t="str">
        <f>IF(December!$G$7="Input","From MRF",December!$G$7)</f>
        <v>2019-2020</v>
      </c>
      <c r="D259" s="187" t="str">
        <f>IF(December!B59="","From MRF",December!B59)</f>
        <v>From MRF</v>
      </c>
      <c r="E259" s="224">
        <f>December!I59</f>
        <v>0</v>
      </c>
      <c r="F259" s="224">
        <f>December!H59</f>
        <v>0</v>
      </c>
      <c r="G259" s="189"/>
      <c r="H259" s="189"/>
      <c r="I259" s="189"/>
      <c r="J259" s="189"/>
      <c r="K259" s="189"/>
      <c r="L259" s="189"/>
      <c r="M259" s="189"/>
      <c r="N259" s="189"/>
      <c r="O259" s="189"/>
      <c r="P259" s="189"/>
      <c r="Q259" s="189"/>
      <c r="R259" s="189"/>
      <c r="S259" s="189"/>
      <c r="T259" s="189"/>
      <c r="U259" s="189"/>
      <c r="V259" s="189"/>
      <c r="W259" s="189"/>
      <c r="X259" s="189"/>
      <c r="Y259" s="189"/>
      <c r="Z259" s="189"/>
    </row>
    <row r="260" ht="13.5" customHeight="1">
      <c r="A260" s="219">
        <f t="shared" si="2"/>
        <v>220</v>
      </c>
      <c r="B260" s="222" t="str">
        <f>December!$B$7</f>
        <v>December</v>
      </c>
      <c r="C260" s="223" t="str">
        <f>IF(December!$G$7="Input","From MRF",December!$G$7)</f>
        <v>2019-2020</v>
      </c>
      <c r="D260" s="187" t="str">
        <f>IF(December!B60="","From MRF",December!B60)</f>
        <v>From MRF</v>
      </c>
      <c r="E260" s="224">
        <f>December!I60</f>
        <v>0</v>
      </c>
      <c r="F260" s="224">
        <f>December!H60</f>
        <v>0</v>
      </c>
      <c r="G260" s="189"/>
      <c r="H260" s="189"/>
      <c r="I260" s="189"/>
      <c r="J260" s="189"/>
      <c r="K260" s="189"/>
      <c r="L260" s="189"/>
      <c r="M260" s="189"/>
      <c r="N260" s="189"/>
      <c r="O260" s="189"/>
      <c r="P260" s="189"/>
      <c r="Q260" s="189"/>
      <c r="R260" s="189"/>
      <c r="S260" s="189"/>
      <c r="T260" s="189"/>
      <c r="U260" s="189"/>
      <c r="V260" s="189"/>
      <c r="W260" s="189"/>
      <c r="X260" s="189"/>
      <c r="Y260" s="189"/>
      <c r="Z260" s="189"/>
    </row>
    <row r="261" ht="13.5" customHeight="1">
      <c r="A261" s="219">
        <f t="shared" si="2"/>
        <v>221</v>
      </c>
      <c r="B261" s="222" t="str">
        <f>December!$B$7</f>
        <v>December</v>
      </c>
      <c r="C261" s="223" t="str">
        <f>IF(December!$G$7="Input","From MRF",December!$G$7)</f>
        <v>2019-2020</v>
      </c>
      <c r="D261" s="187" t="str">
        <f>IF(December!B61="","From MRF",December!B61)</f>
        <v>From MRF</v>
      </c>
      <c r="E261" s="224">
        <f>December!I61</f>
        <v>0</v>
      </c>
      <c r="F261" s="224">
        <f>December!H61</f>
        <v>0</v>
      </c>
      <c r="G261" s="189"/>
      <c r="H261" s="189"/>
      <c r="I261" s="189"/>
      <c r="J261" s="189"/>
      <c r="K261" s="189"/>
      <c r="L261" s="189"/>
      <c r="M261" s="189"/>
      <c r="N261" s="189"/>
      <c r="O261" s="189"/>
      <c r="P261" s="189"/>
      <c r="Q261" s="189"/>
      <c r="R261" s="189"/>
      <c r="S261" s="189"/>
      <c r="T261" s="189"/>
      <c r="U261" s="189"/>
      <c r="V261" s="189"/>
      <c r="W261" s="189"/>
      <c r="X261" s="189"/>
      <c r="Y261" s="189"/>
      <c r="Z261" s="189"/>
    </row>
    <row r="262" ht="13.5" customHeight="1">
      <c r="A262" s="219">
        <f t="shared" si="2"/>
        <v>222</v>
      </c>
      <c r="B262" s="222" t="str">
        <f>December!$B$7</f>
        <v>December</v>
      </c>
      <c r="C262" s="223" t="str">
        <f>IF(December!$G$7="Input","From MRF",December!$G$7)</f>
        <v>2019-2020</v>
      </c>
      <c r="D262" s="187" t="str">
        <f>IF(December!B62="","From MRF",December!B62)</f>
        <v>From MRF</v>
      </c>
      <c r="E262" s="224">
        <f>December!I62</f>
        <v>0</v>
      </c>
      <c r="F262" s="224">
        <f>December!H62</f>
        <v>0</v>
      </c>
      <c r="G262" s="189"/>
      <c r="H262" s="189"/>
      <c r="I262" s="189"/>
      <c r="J262" s="189"/>
      <c r="K262" s="189"/>
      <c r="L262" s="189"/>
      <c r="M262" s="189"/>
      <c r="N262" s="189"/>
      <c r="O262" s="189"/>
      <c r="P262" s="189"/>
      <c r="Q262" s="189"/>
      <c r="R262" s="189"/>
      <c r="S262" s="189"/>
      <c r="T262" s="189"/>
      <c r="U262" s="189"/>
      <c r="V262" s="189"/>
      <c r="W262" s="189"/>
      <c r="X262" s="189"/>
      <c r="Y262" s="189"/>
      <c r="Z262" s="189"/>
    </row>
    <row r="263" ht="13.5" customHeight="1">
      <c r="A263" s="219">
        <f t="shared" si="2"/>
        <v>223</v>
      </c>
      <c r="B263" s="222" t="str">
        <f>December!$B$7</f>
        <v>December</v>
      </c>
      <c r="C263" s="223" t="str">
        <f>IF(December!$G$7="Input","From MRF",December!$G$7)</f>
        <v>2019-2020</v>
      </c>
      <c r="D263" s="187" t="str">
        <f>IF(December!B63="","From MRF",December!B63)</f>
        <v>From MRF</v>
      </c>
      <c r="E263" s="224">
        <f>December!I63</f>
        <v>0</v>
      </c>
      <c r="F263" s="224">
        <f>December!H63</f>
        <v>0</v>
      </c>
      <c r="G263" s="189"/>
      <c r="H263" s="189"/>
      <c r="I263" s="189"/>
      <c r="J263" s="189"/>
      <c r="K263" s="189"/>
      <c r="L263" s="189"/>
      <c r="M263" s="189"/>
      <c r="N263" s="189"/>
      <c r="O263" s="189"/>
      <c r="P263" s="189"/>
      <c r="Q263" s="189"/>
      <c r="R263" s="189"/>
      <c r="S263" s="189"/>
      <c r="T263" s="189"/>
      <c r="U263" s="189"/>
      <c r="V263" s="189"/>
      <c r="W263" s="189"/>
      <c r="X263" s="189"/>
      <c r="Y263" s="189"/>
      <c r="Z263" s="189"/>
    </row>
    <row r="264" ht="13.5" customHeight="1">
      <c r="A264" s="219">
        <f t="shared" si="2"/>
        <v>224</v>
      </c>
      <c r="B264" s="222" t="str">
        <f>December!$B$7</f>
        <v>December</v>
      </c>
      <c r="C264" s="223" t="str">
        <f>IF(December!$G$7="Input","From MRF",December!$G$7)</f>
        <v>2019-2020</v>
      </c>
      <c r="D264" s="187" t="str">
        <f>IF(December!B64="","From MRF",December!B64)</f>
        <v>From MRF</v>
      </c>
      <c r="E264" s="224">
        <f>December!I64</f>
        <v>0</v>
      </c>
      <c r="F264" s="224">
        <f>December!H64</f>
        <v>0</v>
      </c>
      <c r="G264" s="189"/>
      <c r="H264" s="189"/>
      <c r="I264" s="189"/>
      <c r="J264" s="189"/>
      <c r="K264" s="189"/>
      <c r="L264" s="189"/>
      <c r="M264" s="189"/>
      <c r="N264" s="189"/>
      <c r="O264" s="189"/>
      <c r="P264" s="189"/>
      <c r="Q264" s="189"/>
      <c r="R264" s="189"/>
      <c r="S264" s="189"/>
      <c r="T264" s="189"/>
      <c r="U264" s="189"/>
      <c r="V264" s="189"/>
      <c r="W264" s="189"/>
      <c r="X264" s="189"/>
      <c r="Y264" s="189"/>
      <c r="Z264" s="189"/>
    </row>
    <row r="265" ht="13.5" customHeight="1">
      <c r="A265" s="219">
        <f t="shared" si="2"/>
        <v>225</v>
      </c>
      <c r="B265" s="222" t="str">
        <f>December!$B$7</f>
        <v>December</v>
      </c>
      <c r="C265" s="223" t="str">
        <f>IF(December!$G$7="Input","From MRF",December!$G$7)</f>
        <v>2019-2020</v>
      </c>
      <c r="D265" s="187" t="str">
        <f>IF(December!B65="","From MRF",December!B65)</f>
        <v>From MRF</v>
      </c>
      <c r="E265" s="224">
        <f>December!I65</f>
        <v>0</v>
      </c>
      <c r="F265" s="224">
        <f>December!H65</f>
        <v>0</v>
      </c>
      <c r="G265" s="189"/>
      <c r="H265" s="189"/>
      <c r="I265" s="189"/>
      <c r="J265" s="189"/>
      <c r="K265" s="189"/>
      <c r="L265" s="189"/>
      <c r="M265" s="189"/>
      <c r="N265" s="189"/>
      <c r="O265" s="189"/>
      <c r="P265" s="189"/>
      <c r="Q265" s="189"/>
      <c r="R265" s="189"/>
      <c r="S265" s="189"/>
      <c r="T265" s="189"/>
      <c r="U265" s="189"/>
      <c r="V265" s="189"/>
      <c r="W265" s="189"/>
      <c r="X265" s="189"/>
      <c r="Y265" s="189"/>
      <c r="Z265" s="189"/>
    </row>
    <row r="266" ht="13.5" customHeight="1">
      <c r="A266" s="219">
        <f t="shared" si="2"/>
        <v>226</v>
      </c>
      <c r="B266" s="222" t="str">
        <f>January!$B$7</f>
        <v>January</v>
      </c>
      <c r="C266" s="223" t="str">
        <f>IF(January!$G$7="Input","From MRF",January!$G$7)</f>
        <v>2019-2020</v>
      </c>
      <c r="D266" s="187" t="str">
        <f>IF(January!B41="","From MRF",January!B41)</f>
        <v>Creekside Bridge Program</v>
      </c>
      <c r="E266" s="224">
        <f>January!I41</f>
        <v>1</v>
      </c>
      <c r="F266" s="224">
        <f>January!H41</f>
        <v>3.5</v>
      </c>
      <c r="G266" s="189"/>
      <c r="H266" s="189"/>
      <c r="I266" s="189"/>
      <c r="J266" s="189"/>
      <c r="K266" s="189"/>
      <c r="L266" s="189"/>
      <c r="M266" s="189"/>
      <c r="N266" s="189"/>
      <c r="O266" s="189"/>
      <c r="P266" s="189"/>
      <c r="Q266" s="189"/>
      <c r="R266" s="189"/>
      <c r="S266" s="189"/>
      <c r="T266" s="189"/>
      <c r="U266" s="189"/>
      <c r="V266" s="189"/>
      <c r="W266" s="189"/>
      <c r="X266" s="189"/>
      <c r="Y266" s="189"/>
      <c r="Z266" s="189"/>
    </row>
    <row r="267" ht="13.5" customHeight="1">
      <c r="A267" s="219">
        <f t="shared" si="2"/>
        <v>227</v>
      </c>
      <c r="B267" s="222" t="str">
        <f>January!$B$7</f>
        <v>January</v>
      </c>
      <c r="C267" s="223" t="str">
        <f>IF(January!$G$7="Input","From MRF",January!$G$7)</f>
        <v>2019-2020</v>
      </c>
      <c r="D267" s="187" t="str">
        <f>IF(January!B42="","From MRF",January!B42)</f>
        <v>Rio Calaveras TA</v>
      </c>
      <c r="E267" s="224">
        <f>January!I42</f>
        <v>2</v>
      </c>
      <c r="F267" s="224">
        <f>January!H42</f>
        <v>12</v>
      </c>
      <c r="G267" s="189"/>
      <c r="H267" s="189"/>
      <c r="I267" s="189"/>
      <c r="J267" s="189"/>
      <c r="K267" s="189"/>
      <c r="L267" s="189"/>
      <c r="M267" s="189"/>
      <c r="N267" s="189"/>
      <c r="O267" s="189"/>
      <c r="P267" s="189"/>
      <c r="Q267" s="189"/>
      <c r="R267" s="189"/>
      <c r="S267" s="189"/>
      <c r="T267" s="189"/>
      <c r="U267" s="189"/>
      <c r="V267" s="189"/>
      <c r="W267" s="189"/>
      <c r="X267" s="189"/>
      <c r="Y267" s="189"/>
      <c r="Z267" s="189"/>
    </row>
    <row r="268" ht="13.5" customHeight="1">
      <c r="A268" s="219">
        <f t="shared" si="2"/>
        <v>228</v>
      </c>
      <c r="B268" s="222" t="str">
        <f>January!$B$7</f>
        <v>January</v>
      </c>
      <c r="C268" s="223" t="str">
        <f>IF(January!$G$7="Input","From MRF",January!$G$7)</f>
        <v>2019-2020</v>
      </c>
      <c r="D268" s="187" t="str">
        <f>IF(January!B43="","From MRF",January!B43)</f>
        <v>St. Mary's Service</v>
      </c>
      <c r="E268" s="224">
        <f>January!I43</f>
        <v>4</v>
      </c>
      <c r="F268" s="224">
        <f>January!H43</f>
        <v>14</v>
      </c>
      <c r="G268" s="189"/>
      <c r="H268" s="189"/>
      <c r="I268" s="189"/>
      <c r="J268" s="189"/>
      <c r="K268" s="189"/>
      <c r="L268" s="189"/>
      <c r="M268" s="189"/>
      <c r="N268" s="189"/>
      <c r="O268" s="189"/>
      <c r="P268" s="189"/>
      <c r="Q268" s="189"/>
      <c r="R268" s="189"/>
      <c r="S268" s="189"/>
      <c r="T268" s="189"/>
      <c r="U268" s="189"/>
      <c r="V268" s="189"/>
      <c r="W268" s="189"/>
      <c r="X268" s="189"/>
      <c r="Y268" s="189"/>
      <c r="Z268" s="189"/>
    </row>
    <row r="269" ht="13.5" customHeight="1">
      <c r="A269" s="219">
        <f t="shared" si="2"/>
        <v>229</v>
      </c>
      <c r="B269" s="222" t="str">
        <f>January!$B$7</f>
        <v>January</v>
      </c>
      <c r="C269" s="223" t="str">
        <f>IF(January!$G$7="Input","From MRF",January!$G$7)</f>
        <v>2019-2020</v>
      </c>
      <c r="D269" s="187" t="str">
        <f>IF(January!B44="","From MRF",January!B44)</f>
        <v>AcaDec Starter Competition</v>
      </c>
      <c r="E269" s="224">
        <f>January!I44</f>
        <v>3</v>
      </c>
      <c r="F269" s="224">
        <f>January!H44</f>
        <v>9</v>
      </c>
      <c r="G269" s="189"/>
      <c r="H269" s="189"/>
      <c r="I269" s="189"/>
      <c r="J269" s="189"/>
      <c r="K269" s="189"/>
      <c r="L269" s="189"/>
      <c r="M269" s="189"/>
      <c r="N269" s="189"/>
      <c r="O269" s="189"/>
      <c r="P269" s="189"/>
      <c r="Q269" s="189"/>
      <c r="R269" s="189"/>
      <c r="S269" s="189"/>
      <c r="T269" s="189"/>
      <c r="U269" s="189"/>
      <c r="V269" s="189"/>
      <c r="W269" s="189"/>
      <c r="X269" s="189"/>
      <c r="Y269" s="189"/>
      <c r="Z269" s="189"/>
    </row>
    <row r="270" ht="13.5" customHeight="1">
      <c r="A270" s="219">
        <f t="shared" si="2"/>
        <v>230</v>
      </c>
      <c r="B270" s="222" t="str">
        <f>January!$B$7</f>
        <v>January</v>
      </c>
      <c r="C270" s="223" t="str">
        <f>IF(January!$G$7="Input","From MRF",January!$G$7)</f>
        <v>2019-2020</v>
      </c>
      <c r="D270" s="187" t="str">
        <f>IF(January!B45="","From MRF",January!B45)</f>
        <v>Fun Run/Walk For Wellness</v>
      </c>
      <c r="E270" s="224">
        <f>January!I45</f>
        <v>1</v>
      </c>
      <c r="F270" s="224">
        <f>January!H45</f>
        <v>2.5</v>
      </c>
      <c r="G270" s="189"/>
      <c r="H270" s="189"/>
      <c r="I270" s="189"/>
      <c r="J270" s="189"/>
      <c r="K270" s="189"/>
      <c r="L270" s="189"/>
      <c r="M270" s="189"/>
      <c r="N270" s="189"/>
      <c r="O270" s="189"/>
      <c r="P270" s="189"/>
      <c r="Q270" s="189"/>
      <c r="R270" s="189"/>
      <c r="S270" s="189"/>
      <c r="T270" s="189"/>
      <c r="U270" s="189"/>
      <c r="V270" s="189"/>
      <c r="W270" s="189"/>
      <c r="X270" s="189"/>
      <c r="Y270" s="189"/>
      <c r="Z270" s="189"/>
    </row>
    <row r="271" ht="13.5" customHeight="1">
      <c r="A271" s="219">
        <f t="shared" si="2"/>
        <v>231</v>
      </c>
      <c r="B271" s="222" t="str">
        <f>January!$B$7</f>
        <v>January</v>
      </c>
      <c r="C271" s="223" t="str">
        <f>IF(January!$G$7="Input","From MRF",January!$G$7)</f>
        <v>2019-2020</v>
      </c>
      <c r="D271" s="187" t="str">
        <f>IF(January!B46="","From MRF",January!B46)</f>
        <v>From MRF</v>
      </c>
      <c r="E271" s="224">
        <f>January!I46</f>
        <v>0</v>
      </c>
      <c r="F271" s="224">
        <f>January!H46</f>
        <v>0</v>
      </c>
      <c r="G271" s="189"/>
      <c r="H271" s="189"/>
      <c r="I271" s="189"/>
      <c r="J271" s="189"/>
      <c r="K271" s="189"/>
      <c r="L271" s="189"/>
      <c r="M271" s="189"/>
      <c r="N271" s="189"/>
      <c r="O271" s="189"/>
      <c r="P271" s="189"/>
      <c r="Q271" s="189"/>
      <c r="R271" s="189"/>
      <c r="S271" s="189"/>
      <c r="T271" s="189"/>
      <c r="U271" s="189"/>
      <c r="V271" s="189"/>
      <c r="W271" s="189"/>
      <c r="X271" s="189"/>
      <c r="Y271" s="189"/>
      <c r="Z271" s="189"/>
    </row>
    <row r="272" ht="13.5" customHeight="1">
      <c r="A272" s="219">
        <f t="shared" si="2"/>
        <v>232</v>
      </c>
      <c r="B272" s="222" t="str">
        <f>January!$B$7</f>
        <v>January</v>
      </c>
      <c r="C272" s="223" t="str">
        <f>IF(January!$G$7="Input","From MRF",January!$G$7)</f>
        <v>2019-2020</v>
      </c>
      <c r="D272" s="187" t="str">
        <f>IF(January!B47="","From MRF",January!B47)</f>
        <v>From MRF</v>
      </c>
      <c r="E272" s="224">
        <f>January!I47</f>
        <v>0</v>
      </c>
      <c r="F272" s="224">
        <f>January!H47</f>
        <v>0</v>
      </c>
      <c r="G272" s="189"/>
      <c r="H272" s="189"/>
      <c r="I272" s="189"/>
      <c r="J272" s="189"/>
      <c r="K272" s="189"/>
      <c r="L272" s="189"/>
      <c r="M272" s="189"/>
      <c r="N272" s="189"/>
      <c r="O272" s="189"/>
      <c r="P272" s="189"/>
      <c r="Q272" s="189"/>
      <c r="R272" s="189"/>
      <c r="S272" s="189"/>
      <c r="T272" s="189"/>
      <c r="U272" s="189"/>
      <c r="V272" s="189"/>
      <c r="W272" s="189"/>
      <c r="X272" s="189"/>
      <c r="Y272" s="189"/>
      <c r="Z272" s="189"/>
    </row>
    <row r="273" ht="13.5" customHeight="1">
      <c r="A273" s="219">
        <f t="shared" si="2"/>
        <v>233</v>
      </c>
      <c r="B273" s="222" t="str">
        <f>January!$B$7</f>
        <v>January</v>
      </c>
      <c r="C273" s="223" t="str">
        <f>IF(January!$G$7="Input","From MRF",January!$G$7)</f>
        <v>2019-2020</v>
      </c>
      <c r="D273" s="187" t="str">
        <f>IF(January!B48="","From MRF",January!B48)</f>
        <v>From MRF</v>
      </c>
      <c r="E273" s="224">
        <f>January!I48</f>
        <v>0</v>
      </c>
      <c r="F273" s="224">
        <f>January!H48</f>
        <v>0</v>
      </c>
      <c r="G273" s="189"/>
      <c r="H273" s="189"/>
      <c r="I273" s="189"/>
      <c r="J273" s="189"/>
      <c r="K273" s="189"/>
      <c r="L273" s="189"/>
      <c r="M273" s="189"/>
      <c r="N273" s="189"/>
      <c r="O273" s="189"/>
      <c r="P273" s="189"/>
      <c r="Q273" s="189"/>
      <c r="R273" s="189"/>
      <c r="S273" s="189"/>
      <c r="T273" s="189"/>
      <c r="U273" s="189"/>
      <c r="V273" s="189"/>
      <c r="W273" s="189"/>
      <c r="X273" s="189"/>
      <c r="Y273" s="189"/>
      <c r="Z273" s="189"/>
    </row>
    <row r="274" ht="13.5" customHeight="1">
      <c r="A274" s="219">
        <f t="shared" si="2"/>
        <v>234</v>
      </c>
      <c r="B274" s="222" t="str">
        <f>January!$B$7</f>
        <v>January</v>
      </c>
      <c r="C274" s="223" t="str">
        <f>IF(January!$G$7="Input","From MRF",January!$G$7)</f>
        <v>2019-2020</v>
      </c>
      <c r="D274" s="187" t="str">
        <f>IF(January!B49="","From MRF",January!B49)</f>
        <v>From MRF</v>
      </c>
      <c r="E274" s="224">
        <f>January!I49</f>
        <v>0</v>
      </c>
      <c r="F274" s="224">
        <f>January!H49</f>
        <v>0</v>
      </c>
      <c r="G274" s="189"/>
      <c r="H274" s="189"/>
      <c r="I274" s="189"/>
      <c r="J274" s="189"/>
      <c r="K274" s="189"/>
      <c r="L274" s="189"/>
      <c r="M274" s="189"/>
      <c r="N274" s="189"/>
      <c r="O274" s="189"/>
      <c r="P274" s="189"/>
      <c r="Q274" s="189"/>
      <c r="R274" s="189"/>
      <c r="S274" s="189"/>
      <c r="T274" s="189"/>
      <c r="U274" s="189"/>
      <c r="V274" s="189"/>
      <c r="W274" s="189"/>
      <c r="X274" s="189"/>
      <c r="Y274" s="189"/>
      <c r="Z274" s="189"/>
    </row>
    <row r="275" ht="13.5" customHeight="1">
      <c r="A275" s="219">
        <f t="shared" si="2"/>
        <v>235</v>
      </c>
      <c r="B275" s="222" t="str">
        <f>January!$B$7</f>
        <v>January</v>
      </c>
      <c r="C275" s="223" t="str">
        <f>IF(January!$G$7="Input","From MRF",January!$G$7)</f>
        <v>2019-2020</v>
      </c>
      <c r="D275" s="187" t="str">
        <f>IF(January!B50="","From MRF",January!B50)</f>
        <v>From MRF</v>
      </c>
      <c r="E275" s="224">
        <f>January!I50</f>
        <v>0</v>
      </c>
      <c r="F275" s="224">
        <f>January!H50</f>
        <v>0</v>
      </c>
      <c r="G275" s="189"/>
      <c r="H275" s="189"/>
      <c r="I275" s="189"/>
      <c r="J275" s="189"/>
      <c r="K275" s="189"/>
      <c r="L275" s="189"/>
      <c r="M275" s="189"/>
      <c r="N275" s="189"/>
      <c r="O275" s="189"/>
      <c r="P275" s="189"/>
      <c r="Q275" s="189"/>
      <c r="R275" s="189"/>
      <c r="S275" s="189"/>
      <c r="T275" s="189"/>
      <c r="U275" s="189"/>
      <c r="V275" s="189"/>
      <c r="W275" s="189"/>
      <c r="X275" s="189"/>
      <c r="Y275" s="189"/>
      <c r="Z275" s="189"/>
    </row>
    <row r="276" ht="13.5" customHeight="1">
      <c r="A276" s="219">
        <f t="shared" si="2"/>
        <v>236</v>
      </c>
      <c r="B276" s="222" t="str">
        <f>January!$B$7</f>
        <v>January</v>
      </c>
      <c r="C276" s="223" t="str">
        <f>IF(January!$G$7="Input","From MRF",January!$G$7)</f>
        <v>2019-2020</v>
      </c>
      <c r="D276" s="187" t="str">
        <f>IF(January!B51="","From MRF",January!B51)</f>
        <v>From MRF</v>
      </c>
      <c r="E276" s="224">
        <f>January!I51</f>
        <v>0</v>
      </c>
      <c r="F276" s="224">
        <f>January!H51</f>
        <v>0</v>
      </c>
      <c r="G276" s="189"/>
      <c r="H276" s="189"/>
      <c r="I276" s="189"/>
      <c r="J276" s="189"/>
      <c r="K276" s="189"/>
      <c r="L276" s="189"/>
      <c r="M276" s="189"/>
      <c r="N276" s="189"/>
      <c r="O276" s="189"/>
      <c r="P276" s="189"/>
      <c r="Q276" s="189"/>
      <c r="R276" s="189"/>
      <c r="S276" s="189"/>
      <c r="T276" s="189"/>
      <c r="U276" s="189"/>
      <c r="V276" s="189"/>
      <c r="W276" s="189"/>
      <c r="X276" s="189"/>
      <c r="Y276" s="189"/>
      <c r="Z276" s="189"/>
    </row>
    <row r="277" ht="13.5" customHeight="1">
      <c r="A277" s="219">
        <f t="shared" si="2"/>
        <v>237</v>
      </c>
      <c r="B277" s="222" t="str">
        <f>January!$B$7</f>
        <v>January</v>
      </c>
      <c r="C277" s="223" t="str">
        <f>IF(January!$G$7="Input","From MRF",January!$G$7)</f>
        <v>2019-2020</v>
      </c>
      <c r="D277" s="187" t="str">
        <f>IF(January!B52="","From MRF",January!B52)</f>
        <v>From MRF</v>
      </c>
      <c r="E277" s="224">
        <f>January!I52</f>
        <v>0</v>
      </c>
      <c r="F277" s="224">
        <f>January!H52</f>
        <v>0</v>
      </c>
      <c r="G277" s="189"/>
      <c r="H277" s="189"/>
      <c r="I277" s="189"/>
      <c r="J277" s="189"/>
      <c r="K277" s="189"/>
      <c r="L277" s="189"/>
      <c r="M277" s="189"/>
      <c r="N277" s="189"/>
      <c r="O277" s="189"/>
      <c r="P277" s="189"/>
      <c r="Q277" s="189"/>
      <c r="R277" s="189"/>
      <c r="S277" s="189"/>
      <c r="T277" s="189"/>
      <c r="U277" s="189"/>
      <c r="V277" s="189"/>
      <c r="W277" s="189"/>
      <c r="X277" s="189"/>
      <c r="Y277" s="189"/>
      <c r="Z277" s="189"/>
    </row>
    <row r="278" ht="13.5" customHeight="1">
      <c r="A278" s="219">
        <f t="shared" si="2"/>
        <v>238</v>
      </c>
      <c r="B278" s="222" t="str">
        <f>January!$B$7</f>
        <v>January</v>
      </c>
      <c r="C278" s="223" t="str">
        <f>IF(January!$G$7="Input","From MRF",January!$G$7)</f>
        <v>2019-2020</v>
      </c>
      <c r="D278" s="187" t="str">
        <f>IF(January!B53="","From MRF",January!B53)</f>
        <v>From MRF</v>
      </c>
      <c r="E278" s="224">
        <f>January!I53</f>
        <v>0</v>
      </c>
      <c r="F278" s="224">
        <f>January!H53</f>
        <v>0</v>
      </c>
      <c r="G278" s="189"/>
      <c r="H278" s="189"/>
      <c r="I278" s="189"/>
      <c r="J278" s="189"/>
      <c r="K278" s="189"/>
      <c r="L278" s="189"/>
      <c r="M278" s="189"/>
      <c r="N278" s="189"/>
      <c r="O278" s="189"/>
      <c r="P278" s="189"/>
      <c r="Q278" s="189"/>
      <c r="R278" s="189"/>
      <c r="S278" s="189"/>
      <c r="T278" s="189"/>
      <c r="U278" s="189"/>
      <c r="V278" s="189"/>
      <c r="W278" s="189"/>
      <c r="X278" s="189"/>
      <c r="Y278" s="189"/>
      <c r="Z278" s="189"/>
    </row>
    <row r="279" ht="13.5" customHeight="1">
      <c r="A279" s="219">
        <f t="shared" si="2"/>
        <v>239</v>
      </c>
      <c r="B279" s="222" t="str">
        <f>January!$B$7</f>
        <v>January</v>
      </c>
      <c r="C279" s="223" t="str">
        <f>IF(January!$G$7="Input","From MRF",January!$G$7)</f>
        <v>2019-2020</v>
      </c>
      <c r="D279" s="187" t="str">
        <f>IF(January!B54="","From MRF",January!B54)</f>
        <v>From MRF</v>
      </c>
      <c r="E279" s="224">
        <f>January!I54</f>
        <v>0</v>
      </c>
      <c r="F279" s="224">
        <f>January!H54</f>
        <v>0</v>
      </c>
      <c r="G279" s="189"/>
      <c r="H279" s="189"/>
      <c r="I279" s="189"/>
      <c r="J279" s="189"/>
      <c r="K279" s="189"/>
      <c r="L279" s="189"/>
      <c r="M279" s="189"/>
      <c r="N279" s="189"/>
      <c r="O279" s="189"/>
      <c r="P279" s="189"/>
      <c r="Q279" s="189"/>
      <c r="R279" s="189"/>
      <c r="S279" s="189"/>
      <c r="T279" s="189"/>
      <c r="U279" s="189"/>
      <c r="V279" s="189"/>
      <c r="W279" s="189"/>
      <c r="X279" s="189"/>
      <c r="Y279" s="189"/>
      <c r="Z279" s="189"/>
    </row>
    <row r="280" ht="13.5" customHeight="1">
      <c r="A280" s="219">
        <f t="shared" si="2"/>
        <v>240</v>
      </c>
      <c r="B280" s="222" t="str">
        <f>January!$B$7</f>
        <v>January</v>
      </c>
      <c r="C280" s="223" t="str">
        <f>IF(January!$G$7="Input","From MRF",January!$G$7)</f>
        <v>2019-2020</v>
      </c>
      <c r="D280" s="187" t="str">
        <f>IF(January!B55="","From MRF",January!B55)</f>
        <v>From MRF</v>
      </c>
      <c r="E280" s="224">
        <f>January!I55</f>
        <v>0</v>
      </c>
      <c r="F280" s="224">
        <f>January!H55</f>
        <v>0</v>
      </c>
      <c r="G280" s="189"/>
      <c r="H280" s="189"/>
      <c r="I280" s="189"/>
      <c r="J280" s="189"/>
      <c r="K280" s="189"/>
      <c r="L280" s="189"/>
      <c r="M280" s="189"/>
      <c r="N280" s="189"/>
      <c r="O280" s="189"/>
      <c r="P280" s="189"/>
      <c r="Q280" s="189"/>
      <c r="R280" s="189"/>
      <c r="S280" s="189"/>
      <c r="T280" s="189"/>
      <c r="U280" s="189"/>
      <c r="V280" s="189"/>
      <c r="W280" s="189"/>
      <c r="X280" s="189"/>
      <c r="Y280" s="189"/>
      <c r="Z280" s="189"/>
    </row>
    <row r="281" ht="13.5" customHeight="1">
      <c r="A281" s="219">
        <f t="shared" si="2"/>
        <v>241</v>
      </c>
      <c r="B281" s="222" t="str">
        <f>January!$B$7</f>
        <v>January</v>
      </c>
      <c r="C281" s="223" t="str">
        <f>IF(January!$G$7="Input","From MRF",January!$G$7)</f>
        <v>2019-2020</v>
      </c>
      <c r="D281" s="187" t="str">
        <f>IF(January!B56="","From MRF",January!B56)</f>
        <v>From MRF</v>
      </c>
      <c r="E281" s="224">
        <f>January!I56</f>
        <v>0</v>
      </c>
      <c r="F281" s="224">
        <f>January!H56</f>
        <v>0</v>
      </c>
      <c r="G281" s="189"/>
      <c r="H281" s="189"/>
      <c r="I281" s="189"/>
      <c r="J281" s="189"/>
      <c r="K281" s="189"/>
      <c r="L281" s="189"/>
      <c r="M281" s="189"/>
      <c r="N281" s="189"/>
      <c r="O281" s="189"/>
      <c r="P281" s="189"/>
      <c r="Q281" s="189"/>
      <c r="R281" s="189"/>
      <c r="S281" s="189"/>
      <c r="T281" s="189"/>
      <c r="U281" s="189"/>
      <c r="V281" s="189"/>
      <c r="W281" s="189"/>
      <c r="X281" s="189"/>
      <c r="Y281" s="189"/>
      <c r="Z281" s="189"/>
    </row>
    <row r="282" ht="13.5" customHeight="1">
      <c r="A282" s="219">
        <f t="shared" si="2"/>
        <v>242</v>
      </c>
      <c r="B282" s="222" t="str">
        <f>January!$B$7</f>
        <v>January</v>
      </c>
      <c r="C282" s="223" t="str">
        <f>IF(January!$G$7="Input","From MRF",January!$G$7)</f>
        <v>2019-2020</v>
      </c>
      <c r="D282" s="187" t="str">
        <f>IF(January!B57="","From MRF",January!B57)</f>
        <v>From MRF</v>
      </c>
      <c r="E282" s="224">
        <f>January!I57</f>
        <v>0</v>
      </c>
      <c r="F282" s="224">
        <f>January!H57</f>
        <v>0</v>
      </c>
      <c r="G282" s="189"/>
      <c r="H282" s="189"/>
      <c r="I282" s="189"/>
      <c r="J282" s="189"/>
      <c r="K282" s="189"/>
      <c r="L282" s="189"/>
      <c r="M282" s="189"/>
      <c r="N282" s="189"/>
      <c r="O282" s="189"/>
      <c r="P282" s="189"/>
      <c r="Q282" s="189"/>
      <c r="R282" s="189"/>
      <c r="S282" s="189"/>
      <c r="T282" s="189"/>
      <c r="U282" s="189"/>
      <c r="V282" s="189"/>
      <c r="W282" s="189"/>
      <c r="X282" s="189"/>
      <c r="Y282" s="189"/>
      <c r="Z282" s="189"/>
    </row>
    <row r="283" ht="13.5" customHeight="1">
      <c r="A283" s="219">
        <f t="shared" si="2"/>
        <v>243</v>
      </c>
      <c r="B283" s="222" t="str">
        <f>January!$B$7</f>
        <v>January</v>
      </c>
      <c r="C283" s="223" t="str">
        <f>IF(January!$G$7="Input","From MRF",January!$G$7)</f>
        <v>2019-2020</v>
      </c>
      <c r="D283" s="187" t="str">
        <f>IF(January!B58="","From MRF",January!B58)</f>
        <v>From MRF</v>
      </c>
      <c r="E283" s="224">
        <f>January!I58</f>
        <v>0</v>
      </c>
      <c r="F283" s="224">
        <f>January!H58</f>
        <v>0</v>
      </c>
      <c r="G283" s="189"/>
      <c r="H283" s="189"/>
      <c r="I283" s="189"/>
      <c r="J283" s="189"/>
      <c r="K283" s="189"/>
      <c r="L283" s="189"/>
      <c r="M283" s="189"/>
      <c r="N283" s="189"/>
      <c r="O283" s="189"/>
      <c r="P283" s="189"/>
      <c r="Q283" s="189"/>
      <c r="R283" s="189"/>
      <c r="S283" s="189"/>
      <c r="T283" s="189"/>
      <c r="U283" s="189"/>
      <c r="V283" s="189"/>
      <c r="W283" s="189"/>
      <c r="X283" s="189"/>
      <c r="Y283" s="189"/>
      <c r="Z283" s="189"/>
    </row>
    <row r="284" ht="13.5" customHeight="1">
      <c r="A284" s="219">
        <f t="shared" si="2"/>
        <v>244</v>
      </c>
      <c r="B284" s="222" t="str">
        <f>January!$B$7</f>
        <v>January</v>
      </c>
      <c r="C284" s="223" t="str">
        <f>IF(January!$G$7="Input","From MRF",January!$G$7)</f>
        <v>2019-2020</v>
      </c>
      <c r="D284" s="187" t="str">
        <f>IF(January!B59="","From MRF",January!B59)</f>
        <v>From MRF</v>
      </c>
      <c r="E284" s="224">
        <f>January!I59</f>
        <v>0</v>
      </c>
      <c r="F284" s="224">
        <f>January!H59</f>
        <v>0</v>
      </c>
      <c r="G284" s="189"/>
      <c r="H284" s="189"/>
      <c r="I284" s="189"/>
      <c r="J284" s="189"/>
      <c r="K284" s="189"/>
      <c r="L284" s="189"/>
      <c r="M284" s="189"/>
      <c r="N284" s="189"/>
      <c r="O284" s="189"/>
      <c r="P284" s="189"/>
      <c r="Q284" s="189"/>
      <c r="R284" s="189"/>
      <c r="S284" s="189"/>
      <c r="T284" s="189"/>
      <c r="U284" s="189"/>
      <c r="V284" s="189"/>
      <c r="W284" s="189"/>
      <c r="X284" s="189"/>
      <c r="Y284" s="189"/>
      <c r="Z284" s="189"/>
    </row>
    <row r="285" ht="13.5" customHeight="1">
      <c r="A285" s="219">
        <f t="shared" si="2"/>
        <v>245</v>
      </c>
      <c r="B285" s="222" t="str">
        <f>January!$B$7</f>
        <v>January</v>
      </c>
      <c r="C285" s="223" t="str">
        <f>IF(January!$G$7="Input","From MRF",January!$G$7)</f>
        <v>2019-2020</v>
      </c>
      <c r="D285" s="187" t="str">
        <f>IF(January!B60="","From MRF",January!B60)</f>
        <v>From MRF</v>
      </c>
      <c r="E285" s="224">
        <f>January!I60</f>
        <v>0</v>
      </c>
      <c r="F285" s="224">
        <f>January!H60</f>
        <v>0</v>
      </c>
      <c r="G285" s="189"/>
      <c r="H285" s="189"/>
      <c r="I285" s="189"/>
      <c r="J285" s="189"/>
      <c r="K285" s="189"/>
      <c r="L285" s="189"/>
      <c r="M285" s="189"/>
      <c r="N285" s="189"/>
      <c r="O285" s="189"/>
      <c r="P285" s="189"/>
      <c r="Q285" s="189"/>
      <c r="R285" s="189"/>
      <c r="S285" s="189"/>
      <c r="T285" s="189"/>
      <c r="U285" s="189"/>
      <c r="V285" s="189"/>
      <c r="W285" s="189"/>
      <c r="X285" s="189"/>
      <c r="Y285" s="189"/>
      <c r="Z285" s="189"/>
    </row>
    <row r="286" ht="13.5" customHeight="1">
      <c r="A286" s="219">
        <f t="shared" si="2"/>
        <v>246</v>
      </c>
      <c r="B286" s="222" t="str">
        <f>January!$B$7</f>
        <v>January</v>
      </c>
      <c r="C286" s="223" t="str">
        <f>IF(January!$G$7="Input","From MRF",January!$G$7)</f>
        <v>2019-2020</v>
      </c>
      <c r="D286" s="187" t="str">
        <f>IF(January!B61="","From MRF",January!B61)</f>
        <v>From MRF</v>
      </c>
      <c r="E286" s="224">
        <f>January!I61</f>
        <v>0</v>
      </c>
      <c r="F286" s="224">
        <f>January!H61</f>
        <v>0</v>
      </c>
      <c r="G286" s="189"/>
      <c r="H286" s="189"/>
      <c r="I286" s="189"/>
      <c r="J286" s="189"/>
      <c r="K286" s="189"/>
      <c r="L286" s="189"/>
      <c r="M286" s="189"/>
      <c r="N286" s="189"/>
      <c r="O286" s="189"/>
      <c r="P286" s="189"/>
      <c r="Q286" s="189"/>
      <c r="R286" s="189"/>
      <c r="S286" s="189"/>
      <c r="T286" s="189"/>
      <c r="U286" s="189"/>
      <c r="V286" s="189"/>
      <c r="W286" s="189"/>
      <c r="X286" s="189"/>
      <c r="Y286" s="189"/>
      <c r="Z286" s="189"/>
    </row>
    <row r="287" ht="13.5" customHeight="1">
      <c r="A287" s="219">
        <f t="shared" si="2"/>
        <v>247</v>
      </c>
      <c r="B287" s="222" t="str">
        <f>January!$B$7</f>
        <v>January</v>
      </c>
      <c r="C287" s="223" t="str">
        <f>IF(January!$G$7="Input","From MRF",January!$G$7)</f>
        <v>2019-2020</v>
      </c>
      <c r="D287" s="187" t="str">
        <f>IF(January!B62="","From MRF",January!B62)</f>
        <v>From MRF</v>
      </c>
      <c r="E287" s="224">
        <f>January!I62</f>
        <v>0</v>
      </c>
      <c r="F287" s="224">
        <f>January!H62</f>
        <v>0</v>
      </c>
      <c r="G287" s="189"/>
      <c r="H287" s="189"/>
      <c r="I287" s="189"/>
      <c r="J287" s="189"/>
      <c r="K287" s="189"/>
      <c r="L287" s="189"/>
      <c r="M287" s="189"/>
      <c r="N287" s="189"/>
      <c r="O287" s="189"/>
      <c r="P287" s="189"/>
      <c r="Q287" s="189"/>
      <c r="R287" s="189"/>
      <c r="S287" s="189"/>
      <c r="T287" s="189"/>
      <c r="U287" s="189"/>
      <c r="V287" s="189"/>
      <c r="W287" s="189"/>
      <c r="X287" s="189"/>
      <c r="Y287" s="189"/>
      <c r="Z287" s="189"/>
    </row>
    <row r="288" ht="13.5" customHeight="1">
      <c r="A288" s="219">
        <f t="shared" si="2"/>
        <v>248</v>
      </c>
      <c r="B288" s="222" t="str">
        <f>January!$B$7</f>
        <v>January</v>
      </c>
      <c r="C288" s="223" t="str">
        <f>IF(January!$G$7="Input","From MRF",January!$G$7)</f>
        <v>2019-2020</v>
      </c>
      <c r="D288" s="187" t="str">
        <f>IF(January!B63="","From MRF",January!B63)</f>
        <v>From MRF</v>
      </c>
      <c r="E288" s="224">
        <f>January!I63</f>
        <v>0</v>
      </c>
      <c r="F288" s="224">
        <f>January!H63</f>
        <v>0</v>
      </c>
      <c r="G288" s="189"/>
      <c r="H288" s="189"/>
      <c r="I288" s="189"/>
      <c r="J288" s="189"/>
      <c r="K288" s="189"/>
      <c r="L288" s="189"/>
      <c r="M288" s="189"/>
      <c r="N288" s="189"/>
      <c r="O288" s="189"/>
      <c r="P288" s="189"/>
      <c r="Q288" s="189"/>
      <c r="R288" s="189"/>
      <c r="S288" s="189"/>
      <c r="T288" s="189"/>
      <c r="U288" s="189"/>
      <c r="V288" s="189"/>
      <c r="W288" s="189"/>
      <c r="X288" s="189"/>
      <c r="Y288" s="189"/>
      <c r="Z288" s="189"/>
    </row>
    <row r="289" ht="13.5" customHeight="1">
      <c r="A289" s="219">
        <f t="shared" si="2"/>
        <v>249</v>
      </c>
      <c r="B289" s="222" t="str">
        <f>January!$B$7</f>
        <v>January</v>
      </c>
      <c r="C289" s="223" t="str">
        <f>IF(January!$G$7="Input","From MRF",January!$G$7)</f>
        <v>2019-2020</v>
      </c>
      <c r="D289" s="187" t="str">
        <f>IF(January!B64="","From MRF",January!B64)</f>
        <v>From MRF</v>
      </c>
      <c r="E289" s="224">
        <f>January!I64</f>
        <v>0</v>
      </c>
      <c r="F289" s="224">
        <f>January!H64</f>
        <v>0</v>
      </c>
      <c r="G289" s="189"/>
      <c r="H289" s="189"/>
      <c r="I289" s="189"/>
      <c r="J289" s="189"/>
      <c r="K289" s="189"/>
      <c r="L289" s="189"/>
      <c r="M289" s="189"/>
      <c r="N289" s="189"/>
      <c r="O289" s="189"/>
      <c r="P289" s="189"/>
      <c r="Q289" s="189"/>
      <c r="R289" s="189"/>
      <c r="S289" s="189"/>
      <c r="T289" s="189"/>
      <c r="U289" s="189"/>
      <c r="V289" s="189"/>
      <c r="W289" s="189"/>
      <c r="X289" s="189"/>
      <c r="Y289" s="189"/>
      <c r="Z289" s="189"/>
    </row>
    <row r="290" ht="13.5" customHeight="1">
      <c r="A290" s="219">
        <f t="shared" si="2"/>
        <v>250</v>
      </c>
      <c r="B290" s="222" t="str">
        <f>January!$B$7</f>
        <v>January</v>
      </c>
      <c r="C290" s="223" t="str">
        <f>IF(January!$G$7="Input","From MRF",January!$G$7)</f>
        <v>2019-2020</v>
      </c>
      <c r="D290" s="187" t="str">
        <f>IF(January!B65="","From MRF",January!B65)</f>
        <v>From MRF</v>
      </c>
      <c r="E290" s="224">
        <f>January!I65</f>
        <v>0</v>
      </c>
      <c r="F290" s="224">
        <f>January!H65</f>
        <v>0</v>
      </c>
      <c r="G290" s="189"/>
      <c r="H290" s="189"/>
      <c r="I290" s="189"/>
      <c r="J290" s="189"/>
      <c r="K290" s="189"/>
      <c r="L290" s="189"/>
      <c r="M290" s="189"/>
      <c r="N290" s="189"/>
      <c r="O290" s="189"/>
      <c r="P290" s="189"/>
      <c r="Q290" s="189"/>
      <c r="R290" s="189"/>
      <c r="S290" s="189"/>
      <c r="T290" s="189"/>
      <c r="U290" s="189"/>
      <c r="V290" s="189"/>
      <c r="W290" s="189"/>
      <c r="X290" s="189"/>
      <c r="Y290" s="189"/>
      <c r="Z290" s="189"/>
    </row>
    <row r="291" ht="13.5" customHeight="1">
      <c r="A291" s="219">
        <f t="shared" si="2"/>
        <v>251</v>
      </c>
      <c r="B291" s="222" t="str">
        <f>February!$B$7</f>
        <v>February</v>
      </c>
      <c r="C291" s="223" t="str">
        <f>IF(February!$G$7="Input","From MRF",February!$G$7)</f>
        <v>2019-2020</v>
      </c>
      <c r="D291" s="187" t="str">
        <f>IF(February!B41="","From MRF",February!B41)</f>
        <v>AcaDec Competition Day</v>
      </c>
      <c r="E291" s="224">
        <f>February!I41</f>
        <v>9</v>
      </c>
      <c r="F291" s="224">
        <f>February!H41</f>
        <v>66</v>
      </c>
      <c r="G291" s="189"/>
      <c r="H291" s="189"/>
      <c r="I291" s="189"/>
      <c r="J291" s="189"/>
      <c r="K291" s="189"/>
      <c r="L291" s="189"/>
      <c r="M291" s="189"/>
      <c r="N291" s="189"/>
      <c r="O291" s="189"/>
      <c r="P291" s="189"/>
      <c r="Q291" s="189"/>
      <c r="R291" s="189"/>
      <c r="S291" s="189"/>
      <c r="T291" s="189"/>
      <c r="U291" s="189"/>
      <c r="V291" s="189"/>
      <c r="W291" s="189"/>
      <c r="X291" s="189"/>
      <c r="Y291" s="189"/>
      <c r="Z291" s="189"/>
    </row>
    <row r="292" ht="13.5" customHeight="1">
      <c r="A292" s="219">
        <f t="shared" si="2"/>
        <v>252</v>
      </c>
      <c r="B292" s="222" t="str">
        <f>February!$B$7</f>
        <v>February</v>
      </c>
      <c r="C292" s="223" t="str">
        <f>IF(February!$G$7="Input","From MRF",February!$G$7)</f>
        <v>2019-2020</v>
      </c>
      <c r="D292" s="187" t="str">
        <f>IF(February!B42="","From MRF",February!B42)</f>
        <v>The El Dorado Garden Club</v>
      </c>
      <c r="E292" s="224">
        <f>February!I42</f>
        <v>3</v>
      </c>
      <c r="F292" s="224">
        <f>February!H42</f>
        <v>6</v>
      </c>
      <c r="G292" s="189"/>
      <c r="H292" s="189"/>
      <c r="I292" s="189"/>
      <c r="J292" s="189"/>
      <c r="K292" s="189"/>
      <c r="L292" s="189"/>
      <c r="M292" s="189"/>
      <c r="N292" s="189"/>
      <c r="O292" s="189"/>
      <c r="P292" s="189"/>
      <c r="Q292" s="189"/>
      <c r="R292" s="189"/>
      <c r="S292" s="189"/>
      <c r="T292" s="189"/>
      <c r="U292" s="189"/>
      <c r="V292" s="189"/>
      <c r="W292" s="189"/>
      <c r="X292" s="189"/>
      <c r="Y292" s="189"/>
      <c r="Z292" s="189"/>
    </row>
    <row r="293" ht="13.5" customHeight="1">
      <c r="A293" s="219">
        <f t="shared" si="2"/>
        <v>253</v>
      </c>
      <c r="B293" s="222" t="str">
        <f>February!$B$7</f>
        <v>February</v>
      </c>
      <c r="C293" s="223" t="str">
        <f>IF(February!$G$7="Input","From MRF",February!$G$7)</f>
        <v>2019-2020</v>
      </c>
      <c r="D293" s="187" t="str">
        <f>IF(February!B43="","From MRF",February!B43)</f>
        <v>Wine and Chocolate Weekend</v>
      </c>
      <c r="E293" s="224">
        <f>February!I43</f>
        <v>5</v>
      </c>
      <c r="F293" s="224">
        <f>February!H43</f>
        <v>27.5</v>
      </c>
      <c r="G293" s="189"/>
      <c r="H293" s="189"/>
      <c r="I293" s="189"/>
      <c r="J293" s="189"/>
      <c r="K293" s="189"/>
      <c r="L293" s="189"/>
      <c r="M293" s="189"/>
      <c r="N293" s="189"/>
      <c r="O293" s="189"/>
      <c r="P293" s="189"/>
      <c r="Q293" s="189"/>
      <c r="R293" s="189"/>
      <c r="S293" s="189"/>
      <c r="T293" s="189"/>
      <c r="U293" s="189"/>
      <c r="V293" s="189"/>
      <c r="W293" s="189"/>
      <c r="X293" s="189"/>
      <c r="Y293" s="189"/>
      <c r="Z293" s="189"/>
    </row>
    <row r="294" ht="13.5" customHeight="1">
      <c r="A294" s="219">
        <f t="shared" si="2"/>
        <v>254</v>
      </c>
      <c r="B294" s="222" t="str">
        <f>February!$B$7</f>
        <v>February</v>
      </c>
      <c r="C294" s="223" t="str">
        <f>IF(February!$G$7="Input","From MRF",February!$G$7)</f>
        <v>2019-2020</v>
      </c>
      <c r="D294" s="187" t="str">
        <f>IF(February!B44="","From MRF",February!B44)</f>
        <v>Kiwanis Crab Feed</v>
      </c>
      <c r="E294" s="224">
        <f>February!I44</f>
        <v>2</v>
      </c>
      <c r="F294" s="224">
        <f>February!H44</f>
        <v>10</v>
      </c>
      <c r="G294" s="189"/>
      <c r="H294" s="189"/>
      <c r="I294" s="189"/>
      <c r="J294" s="189"/>
      <c r="K294" s="189"/>
      <c r="L294" s="189"/>
      <c r="M294" s="189"/>
      <c r="N294" s="189"/>
      <c r="O294" s="189"/>
      <c r="P294" s="189"/>
      <c r="Q294" s="189"/>
      <c r="R294" s="189"/>
      <c r="S294" s="189"/>
      <c r="T294" s="189"/>
      <c r="U294" s="189"/>
      <c r="V294" s="189"/>
      <c r="W294" s="189"/>
      <c r="X294" s="189"/>
      <c r="Y294" s="189"/>
      <c r="Z294" s="189"/>
    </row>
    <row r="295" ht="13.5" customHeight="1">
      <c r="A295" s="219">
        <f t="shared" si="2"/>
        <v>255</v>
      </c>
      <c r="B295" s="222" t="str">
        <f>February!$B$7</f>
        <v>February</v>
      </c>
      <c r="C295" s="223" t="str">
        <f>IF(February!$G$7="Input","From MRF",February!$G$7)</f>
        <v>2019-2020</v>
      </c>
      <c r="D295" s="187" t="str">
        <f>IF(February!B45="","From MRF",February!B45)</f>
        <v>Kiwanis Family Day</v>
      </c>
      <c r="E295" s="224">
        <f>February!I45</f>
        <v>11</v>
      </c>
      <c r="F295" s="224">
        <f>February!H45</f>
        <v>73</v>
      </c>
      <c r="G295" s="189"/>
      <c r="H295" s="189"/>
      <c r="I295" s="189"/>
      <c r="J295" s="189"/>
      <c r="K295" s="189"/>
      <c r="L295" s="189"/>
      <c r="M295" s="189"/>
      <c r="N295" s="189"/>
      <c r="O295" s="189"/>
      <c r="P295" s="189"/>
      <c r="Q295" s="189"/>
      <c r="R295" s="189"/>
      <c r="S295" s="189"/>
      <c r="T295" s="189"/>
      <c r="U295" s="189"/>
      <c r="V295" s="189"/>
      <c r="W295" s="189"/>
      <c r="X295" s="189"/>
      <c r="Y295" s="189"/>
      <c r="Z295" s="189"/>
    </row>
    <row r="296" ht="13.5" customHeight="1">
      <c r="A296" s="219">
        <f t="shared" si="2"/>
        <v>256</v>
      </c>
      <c r="B296" s="222" t="str">
        <f>February!$B$7</f>
        <v>February</v>
      </c>
      <c r="C296" s="223" t="str">
        <f>IF(February!$G$7="Input","From MRF",February!$G$7)</f>
        <v>2019-2020</v>
      </c>
      <c r="D296" s="187" t="str">
        <f>IF(February!B46="","From MRF",February!B46)</f>
        <v>Krispy Kreme Fundraiser</v>
      </c>
      <c r="E296" s="224">
        <f>February!I46</f>
        <v>0</v>
      </c>
      <c r="F296" s="224">
        <f>February!H46</f>
        <v>0</v>
      </c>
      <c r="G296" s="189"/>
      <c r="H296" s="189"/>
      <c r="I296" s="189"/>
      <c r="J296" s="189"/>
      <c r="K296" s="189"/>
      <c r="L296" s="189"/>
      <c r="M296" s="189"/>
      <c r="N296" s="189"/>
      <c r="O296" s="189"/>
      <c r="P296" s="189"/>
      <c r="Q296" s="189"/>
      <c r="R296" s="189"/>
      <c r="S296" s="189"/>
      <c r="T296" s="189"/>
      <c r="U296" s="189"/>
      <c r="V296" s="189"/>
      <c r="W296" s="189"/>
      <c r="X296" s="189"/>
      <c r="Y296" s="189"/>
      <c r="Z296" s="189"/>
    </row>
    <row r="297" ht="13.5" customHeight="1">
      <c r="A297" s="219">
        <f t="shared" si="2"/>
        <v>257</v>
      </c>
      <c r="B297" s="222" t="str">
        <f>February!$B$7</f>
        <v>February</v>
      </c>
      <c r="C297" s="223" t="str">
        <f>IF(February!$G$7="Input","From MRF",February!$G$7)</f>
        <v>2019-2020</v>
      </c>
      <c r="D297" s="187" t="str">
        <f>IF(February!B47="","From MRF",February!B47)</f>
        <v>From MRF</v>
      </c>
      <c r="E297" s="224">
        <f>February!I47</f>
        <v>0</v>
      </c>
      <c r="F297" s="224">
        <f>February!H47</f>
        <v>0</v>
      </c>
      <c r="G297" s="189"/>
      <c r="H297" s="189"/>
      <c r="I297" s="189"/>
      <c r="J297" s="189"/>
      <c r="K297" s="189"/>
      <c r="L297" s="189"/>
      <c r="M297" s="189"/>
      <c r="N297" s="189"/>
      <c r="O297" s="189"/>
      <c r="P297" s="189"/>
      <c r="Q297" s="189"/>
      <c r="R297" s="189"/>
      <c r="S297" s="189"/>
      <c r="T297" s="189"/>
      <c r="U297" s="189"/>
      <c r="V297" s="189"/>
      <c r="W297" s="189"/>
      <c r="X297" s="189"/>
      <c r="Y297" s="189"/>
      <c r="Z297" s="189"/>
    </row>
    <row r="298" ht="13.5" customHeight="1">
      <c r="A298" s="219">
        <f t="shared" si="2"/>
        <v>258</v>
      </c>
      <c r="B298" s="222" t="str">
        <f>February!$B$7</f>
        <v>February</v>
      </c>
      <c r="C298" s="223" t="str">
        <f>IF(February!$G$7="Input","From MRF",February!$G$7)</f>
        <v>2019-2020</v>
      </c>
      <c r="D298" s="187" t="str">
        <f>IF(February!B48="","From MRF",February!B48)</f>
        <v>From MRF</v>
      </c>
      <c r="E298" s="224">
        <f>February!I48</f>
        <v>0</v>
      </c>
      <c r="F298" s="224">
        <f>February!H48</f>
        <v>0</v>
      </c>
      <c r="G298" s="189"/>
      <c r="H298" s="189"/>
      <c r="I298" s="189"/>
      <c r="J298" s="189"/>
      <c r="K298" s="189"/>
      <c r="L298" s="189"/>
      <c r="M298" s="189"/>
      <c r="N298" s="189"/>
      <c r="O298" s="189"/>
      <c r="P298" s="189"/>
      <c r="Q298" s="189"/>
      <c r="R298" s="189"/>
      <c r="S298" s="189"/>
      <c r="T298" s="189"/>
      <c r="U298" s="189"/>
      <c r="V298" s="189"/>
      <c r="W298" s="189"/>
      <c r="X298" s="189"/>
      <c r="Y298" s="189"/>
      <c r="Z298" s="189"/>
    </row>
    <row r="299" ht="13.5" customHeight="1">
      <c r="A299" s="219">
        <f t="shared" si="2"/>
        <v>259</v>
      </c>
      <c r="B299" s="222" t="str">
        <f>February!$B$7</f>
        <v>February</v>
      </c>
      <c r="C299" s="223" t="str">
        <f>IF(February!$G$7="Input","From MRF",February!$G$7)</f>
        <v>2019-2020</v>
      </c>
      <c r="D299" s="187" t="str">
        <f>IF(February!B49="","From MRF",February!B49)</f>
        <v>From MRF</v>
      </c>
      <c r="E299" s="224">
        <f>February!I49</f>
        <v>0</v>
      </c>
      <c r="F299" s="224">
        <f>February!H49</f>
        <v>0</v>
      </c>
      <c r="G299" s="189"/>
      <c r="H299" s="189"/>
      <c r="I299" s="189"/>
      <c r="J299" s="189"/>
      <c r="K299" s="189"/>
      <c r="L299" s="189"/>
      <c r="M299" s="189"/>
      <c r="N299" s="189"/>
      <c r="O299" s="189"/>
      <c r="P299" s="189"/>
      <c r="Q299" s="189"/>
      <c r="R299" s="189"/>
      <c r="S299" s="189"/>
      <c r="T299" s="189"/>
      <c r="U299" s="189"/>
      <c r="V299" s="189"/>
      <c r="W299" s="189"/>
      <c r="X299" s="189"/>
      <c r="Y299" s="189"/>
      <c r="Z299" s="189"/>
    </row>
    <row r="300" ht="13.5" customHeight="1">
      <c r="A300" s="219">
        <f t="shared" si="2"/>
        <v>260</v>
      </c>
      <c r="B300" s="222" t="str">
        <f>February!$B$7</f>
        <v>February</v>
      </c>
      <c r="C300" s="223" t="str">
        <f>IF(February!$G$7="Input","From MRF",February!$G$7)</f>
        <v>2019-2020</v>
      </c>
      <c r="D300" s="187" t="str">
        <f>IF(February!B50="","From MRF",February!B50)</f>
        <v>From MRF</v>
      </c>
      <c r="E300" s="224">
        <f>February!I50</f>
        <v>0</v>
      </c>
      <c r="F300" s="224">
        <f>February!H50</f>
        <v>0</v>
      </c>
      <c r="G300" s="189"/>
      <c r="H300" s="189"/>
      <c r="I300" s="189"/>
      <c r="J300" s="189"/>
      <c r="K300" s="189"/>
      <c r="L300" s="189"/>
      <c r="M300" s="189"/>
      <c r="N300" s="189"/>
      <c r="O300" s="189"/>
      <c r="P300" s="189"/>
      <c r="Q300" s="189"/>
      <c r="R300" s="189"/>
      <c r="S300" s="189"/>
      <c r="T300" s="189"/>
      <c r="U300" s="189"/>
      <c r="V300" s="189"/>
      <c r="W300" s="189"/>
      <c r="X300" s="189"/>
      <c r="Y300" s="189"/>
      <c r="Z300" s="189"/>
    </row>
    <row r="301" ht="13.5" customHeight="1">
      <c r="A301" s="219">
        <f t="shared" si="2"/>
        <v>261</v>
      </c>
      <c r="B301" s="222" t="str">
        <f>February!$B$7</f>
        <v>February</v>
      </c>
      <c r="C301" s="223" t="str">
        <f>IF(February!$G$7="Input","From MRF",February!$G$7)</f>
        <v>2019-2020</v>
      </c>
      <c r="D301" s="187" t="str">
        <f>IF(February!B51="","From MRF",February!B51)</f>
        <v>From MRF</v>
      </c>
      <c r="E301" s="224">
        <f>February!I51</f>
        <v>0</v>
      </c>
      <c r="F301" s="224">
        <f>February!H51</f>
        <v>0</v>
      </c>
      <c r="G301" s="189"/>
      <c r="H301" s="189"/>
      <c r="I301" s="189"/>
      <c r="J301" s="189"/>
      <c r="K301" s="189"/>
      <c r="L301" s="189"/>
      <c r="M301" s="189"/>
      <c r="N301" s="189"/>
      <c r="O301" s="189"/>
      <c r="P301" s="189"/>
      <c r="Q301" s="189"/>
      <c r="R301" s="189"/>
      <c r="S301" s="189"/>
      <c r="T301" s="189"/>
      <c r="U301" s="189"/>
      <c r="V301" s="189"/>
      <c r="W301" s="189"/>
      <c r="X301" s="189"/>
      <c r="Y301" s="189"/>
      <c r="Z301" s="189"/>
    </row>
    <row r="302" ht="13.5" customHeight="1">
      <c r="A302" s="219">
        <f t="shared" si="2"/>
        <v>262</v>
      </c>
      <c r="B302" s="222" t="str">
        <f>February!$B$7</f>
        <v>February</v>
      </c>
      <c r="C302" s="223" t="str">
        <f>IF(February!$G$7="Input","From MRF",February!$G$7)</f>
        <v>2019-2020</v>
      </c>
      <c r="D302" s="187" t="str">
        <f>IF(February!B52="","From MRF",February!B52)</f>
        <v>From MRF</v>
      </c>
      <c r="E302" s="224">
        <f>February!I52</f>
        <v>0</v>
      </c>
      <c r="F302" s="224">
        <f>February!H52</f>
        <v>0</v>
      </c>
      <c r="G302" s="189"/>
      <c r="H302" s="189"/>
      <c r="I302" s="189"/>
      <c r="J302" s="189"/>
      <c r="K302" s="189"/>
      <c r="L302" s="189"/>
      <c r="M302" s="189"/>
      <c r="N302" s="189"/>
      <c r="O302" s="189"/>
      <c r="P302" s="189"/>
      <c r="Q302" s="189"/>
      <c r="R302" s="189"/>
      <c r="S302" s="189"/>
      <c r="T302" s="189"/>
      <c r="U302" s="189"/>
      <c r="V302" s="189"/>
      <c r="W302" s="189"/>
      <c r="X302" s="189"/>
      <c r="Y302" s="189"/>
      <c r="Z302" s="189"/>
    </row>
    <row r="303" ht="13.5" customHeight="1">
      <c r="A303" s="219">
        <f t="shared" si="2"/>
        <v>263</v>
      </c>
      <c r="B303" s="222" t="str">
        <f>February!$B$7</f>
        <v>February</v>
      </c>
      <c r="C303" s="223" t="str">
        <f>IF(February!$G$7="Input","From MRF",February!$G$7)</f>
        <v>2019-2020</v>
      </c>
      <c r="D303" s="187" t="str">
        <f>IF(February!B53="","From MRF",February!B53)</f>
        <v>From MRF</v>
      </c>
      <c r="E303" s="224">
        <f>February!I53</f>
        <v>0</v>
      </c>
      <c r="F303" s="224">
        <f>February!H53</f>
        <v>0</v>
      </c>
      <c r="G303" s="189"/>
      <c r="H303" s="189"/>
      <c r="I303" s="189"/>
      <c r="J303" s="189"/>
      <c r="K303" s="189"/>
      <c r="L303" s="189"/>
      <c r="M303" s="189"/>
      <c r="N303" s="189"/>
      <c r="O303" s="189"/>
      <c r="P303" s="189"/>
      <c r="Q303" s="189"/>
      <c r="R303" s="189"/>
      <c r="S303" s="189"/>
      <c r="T303" s="189"/>
      <c r="U303" s="189"/>
      <c r="V303" s="189"/>
      <c r="W303" s="189"/>
      <c r="X303" s="189"/>
      <c r="Y303" s="189"/>
      <c r="Z303" s="189"/>
    </row>
    <row r="304" ht="13.5" customHeight="1">
      <c r="A304" s="219">
        <f t="shared" si="2"/>
        <v>264</v>
      </c>
      <c r="B304" s="222" t="str">
        <f>February!$B$7</f>
        <v>February</v>
      </c>
      <c r="C304" s="223" t="str">
        <f>IF(February!$G$7="Input","From MRF",February!$G$7)</f>
        <v>2019-2020</v>
      </c>
      <c r="D304" s="187" t="str">
        <f>IF(February!B54="","From MRF",February!B54)</f>
        <v>From MRF</v>
      </c>
      <c r="E304" s="224">
        <f>February!I54</f>
        <v>0</v>
      </c>
      <c r="F304" s="224">
        <f>February!H54</f>
        <v>0</v>
      </c>
      <c r="G304" s="189"/>
      <c r="H304" s="189"/>
      <c r="I304" s="189"/>
      <c r="J304" s="189"/>
      <c r="K304" s="189"/>
      <c r="L304" s="189"/>
      <c r="M304" s="189"/>
      <c r="N304" s="189"/>
      <c r="O304" s="189"/>
      <c r="P304" s="189"/>
      <c r="Q304" s="189"/>
      <c r="R304" s="189"/>
      <c r="S304" s="189"/>
      <c r="T304" s="189"/>
      <c r="U304" s="189"/>
      <c r="V304" s="189"/>
      <c r="W304" s="189"/>
      <c r="X304" s="189"/>
      <c r="Y304" s="189"/>
      <c r="Z304" s="189"/>
    </row>
    <row r="305" ht="13.5" customHeight="1">
      <c r="A305" s="219">
        <f t="shared" si="2"/>
        <v>265</v>
      </c>
      <c r="B305" s="222" t="str">
        <f>February!$B$7</f>
        <v>February</v>
      </c>
      <c r="C305" s="223" t="str">
        <f>IF(February!$G$7="Input","From MRF",February!$G$7)</f>
        <v>2019-2020</v>
      </c>
      <c r="D305" s="187" t="str">
        <f>IF(February!B55="","From MRF",February!B55)</f>
        <v>From MRF</v>
      </c>
      <c r="E305" s="224">
        <f>February!I55</f>
        <v>0</v>
      </c>
      <c r="F305" s="224">
        <f>February!H55</f>
        <v>0</v>
      </c>
      <c r="G305" s="189"/>
      <c r="H305" s="189"/>
      <c r="I305" s="189"/>
      <c r="J305" s="189"/>
      <c r="K305" s="189"/>
      <c r="L305" s="189"/>
      <c r="M305" s="189"/>
      <c r="N305" s="189"/>
      <c r="O305" s="189"/>
      <c r="P305" s="189"/>
      <c r="Q305" s="189"/>
      <c r="R305" s="189"/>
      <c r="S305" s="189"/>
      <c r="T305" s="189"/>
      <c r="U305" s="189"/>
      <c r="V305" s="189"/>
      <c r="W305" s="189"/>
      <c r="X305" s="189"/>
      <c r="Y305" s="189"/>
      <c r="Z305" s="189"/>
    </row>
    <row r="306" ht="13.5" customHeight="1">
      <c r="A306" s="219">
        <f t="shared" si="2"/>
        <v>266</v>
      </c>
      <c r="B306" s="222" t="str">
        <f>February!$B$7</f>
        <v>February</v>
      </c>
      <c r="C306" s="223" t="str">
        <f>IF(February!$G$7="Input","From MRF",February!$G$7)</f>
        <v>2019-2020</v>
      </c>
      <c r="D306" s="187" t="str">
        <f>IF(February!B56="","From MRF",February!B56)</f>
        <v>From MRF</v>
      </c>
      <c r="E306" s="224">
        <f>February!I56</f>
        <v>0</v>
      </c>
      <c r="F306" s="224">
        <f>February!H56</f>
        <v>0</v>
      </c>
      <c r="G306" s="189"/>
      <c r="H306" s="189"/>
      <c r="I306" s="189"/>
      <c r="J306" s="189"/>
      <c r="K306" s="189"/>
      <c r="L306" s="189"/>
      <c r="M306" s="189"/>
      <c r="N306" s="189"/>
      <c r="O306" s="189"/>
      <c r="P306" s="189"/>
      <c r="Q306" s="189"/>
      <c r="R306" s="189"/>
      <c r="S306" s="189"/>
      <c r="T306" s="189"/>
      <c r="U306" s="189"/>
      <c r="V306" s="189"/>
      <c r="W306" s="189"/>
      <c r="X306" s="189"/>
      <c r="Y306" s="189"/>
      <c r="Z306" s="189"/>
    </row>
    <row r="307" ht="13.5" customHeight="1">
      <c r="A307" s="219">
        <f t="shared" si="2"/>
        <v>267</v>
      </c>
      <c r="B307" s="222" t="str">
        <f>February!$B$7</f>
        <v>February</v>
      </c>
      <c r="C307" s="223" t="str">
        <f>IF(February!$G$7="Input","From MRF",February!$G$7)</f>
        <v>2019-2020</v>
      </c>
      <c r="D307" s="187" t="str">
        <f>IF(February!B57="","From MRF",February!B57)</f>
        <v>From MRF</v>
      </c>
      <c r="E307" s="224">
        <f>February!I57</f>
        <v>0</v>
      </c>
      <c r="F307" s="224">
        <f>February!H57</f>
        <v>0</v>
      </c>
      <c r="G307" s="189"/>
      <c r="H307" s="189"/>
      <c r="I307" s="189"/>
      <c r="J307" s="189"/>
      <c r="K307" s="189"/>
      <c r="L307" s="189"/>
      <c r="M307" s="189"/>
      <c r="N307" s="189"/>
      <c r="O307" s="189"/>
      <c r="P307" s="189"/>
      <c r="Q307" s="189"/>
      <c r="R307" s="189"/>
      <c r="S307" s="189"/>
      <c r="T307" s="189"/>
      <c r="U307" s="189"/>
      <c r="V307" s="189"/>
      <c r="W307" s="189"/>
      <c r="X307" s="189"/>
      <c r="Y307" s="189"/>
      <c r="Z307" s="189"/>
    </row>
    <row r="308" ht="13.5" customHeight="1">
      <c r="A308" s="219">
        <f t="shared" si="2"/>
        <v>268</v>
      </c>
      <c r="B308" s="222" t="str">
        <f>February!$B$7</f>
        <v>February</v>
      </c>
      <c r="C308" s="223" t="str">
        <f>IF(February!$G$7="Input","From MRF",February!$G$7)</f>
        <v>2019-2020</v>
      </c>
      <c r="D308" s="187" t="str">
        <f>IF(February!B58="","From MRF",February!B58)</f>
        <v>From MRF</v>
      </c>
      <c r="E308" s="224">
        <f>February!I58</f>
        <v>0</v>
      </c>
      <c r="F308" s="224">
        <f>February!H58</f>
        <v>0</v>
      </c>
      <c r="G308" s="189"/>
      <c r="H308" s="189"/>
      <c r="I308" s="189"/>
      <c r="J308" s="189"/>
      <c r="K308" s="189"/>
      <c r="L308" s="189"/>
      <c r="M308" s="189"/>
      <c r="N308" s="189"/>
      <c r="O308" s="189"/>
      <c r="P308" s="189"/>
      <c r="Q308" s="189"/>
      <c r="R308" s="189"/>
      <c r="S308" s="189"/>
      <c r="T308" s="189"/>
      <c r="U308" s="189"/>
      <c r="V308" s="189"/>
      <c r="W308" s="189"/>
      <c r="X308" s="189"/>
      <c r="Y308" s="189"/>
      <c r="Z308" s="189"/>
    </row>
    <row r="309" ht="13.5" customHeight="1">
      <c r="A309" s="219">
        <f t="shared" si="2"/>
        <v>269</v>
      </c>
      <c r="B309" s="222" t="str">
        <f>February!$B$7</f>
        <v>February</v>
      </c>
      <c r="C309" s="223" t="str">
        <f>IF(February!$G$7="Input","From MRF",February!$G$7)</f>
        <v>2019-2020</v>
      </c>
      <c r="D309" s="187" t="str">
        <f>IF(February!B59="","From MRF",February!B59)</f>
        <v>From MRF</v>
      </c>
      <c r="E309" s="224">
        <f>February!I59</f>
        <v>0</v>
      </c>
      <c r="F309" s="224">
        <f>February!H59</f>
        <v>0</v>
      </c>
      <c r="G309" s="189"/>
      <c r="H309" s="189"/>
      <c r="I309" s="189"/>
      <c r="J309" s="189"/>
      <c r="K309" s="189"/>
      <c r="L309" s="189"/>
      <c r="M309" s="189"/>
      <c r="N309" s="189"/>
      <c r="O309" s="189"/>
      <c r="P309" s="189"/>
      <c r="Q309" s="189"/>
      <c r="R309" s="189"/>
      <c r="S309" s="189"/>
      <c r="T309" s="189"/>
      <c r="U309" s="189"/>
      <c r="V309" s="189"/>
      <c r="W309" s="189"/>
      <c r="X309" s="189"/>
      <c r="Y309" s="189"/>
      <c r="Z309" s="189"/>
    </row>
    <row r="310" ht="13.5" customHeight="1">
      <c r="A310" s="219">
        <f t="shared" si="2"/>
        <v>270</v>
      </c>
      <c r="B310" s="222" t="str">
        <f>February!$B$7</f>
        <v>February</v>
      </c>
      <c r="C310" s="223" t="str">
        <f>IF(February!$G$7="Input","From MRF",February!$G$7)</f>
        <v>2019-2020</v>
      </c>
      <c r="D310" s="187" t="str">
        <f>IF(February!B60="","From MRF",February!B60)</f>
        <v>From MRF</v>
      </c>
      <c r="E310" s="224">
        <f>February!I60</f>
        <v>0</v>
      </c>
      <c r="F310" s="224">
        <f>February!H60</f>
        <v>0</v>
      </c>
      <c r="G310" s="189"/>
      <c r="H310" s="189"/>
      <c r="I310" s="189"/>
      <c r="J310" s="189"/>
      <c r="K310" s="189"/>
      <c r="L310" s="189"/>
      <c r="M310" s="189"/>
      <c r="N310" s="189"/>
      <c r="O310" s="189"/>
      <c r="P310" s="189"/>
      <c r="Q310" s="189"/>
      <c r="R310" s="189"/>
      <c r="S310" s="189"/>
      <c r="T310" s="189"/>
      <c r="U310" s="189"/>
      <c r="V310" s="189"/>
      <c r="W310" s="189"/>
      <c r="X310" s="189"/>
      <c r="Y310" s="189"/>
      <c r="Z310" s="189"/>
    </row>
    <row r="311" ht="13.5" customHeight="1">
      <c r="A311" s="219">
        <f t="shared" si="2"/>
        <v>271</v>
      </c>
      <c r="B311" s="222" t="str">
        <f>February!$B$7</f>
        <v>February</v>
      </c>
      <c r="C311" s="223" t="str">
        <f>IF(February!$G$7="Input","From MRF",February!$G$7)</f>
        <v>2019-2020</v>
      </c>
      <c r="D311" s="187" t="str">
        <f>IF(February!B61="","From MRF",February!B61)</f>
        <v>From MRF</v>
      </c>
      <c r="E311" s="224">
        <f>February!I61</f>
        <v>0</v>
      </c>
      <c r="F311" s="224">
        <f>February!H61</f>
        <v>0</v>
      </c>
      <c r="G311" s="189"/>
      <c r="H311" s="189"/>
      <c r="I311" s="189"/>
      <c r="J311" s="189"/>
      <c r="K311" s="189"/>
      <c r="L311" s="189"/>
      <c r="M311" s="189"/>
      <c r="N311" s="189"/>
      <c r="O311" s="189"/>
      <c r="P311" s="189"/>
      <c r="Q311" s="189"/>
      <c r="R311" s="189"/>
      <c r="S311" s="189"/>
      <c r="T311" s="189"/>
      <c r="U311" s="189"/>
      <c r="V311" s="189"/>
      <c r="W311" s="189"/>
      <c r="X311" s="189"/>
      <c r="Y311" s="189"/>
      <c r="Z311" s="189"/>
    </row>
    <row r="312" ht="13.5" customHeight="1">
      <c r="A312" s="219">
        <f t="shared" si="2"/>
        <v>272</v>
      </c>
      <c r="B312" s="222" t="str">
        <f>February!$B$7</f>
        <v>February</v>
      </c>
      <c r="C312" s="223" t="str">
        <f>IF(February!$G$7="Input","From MRF",February!$G$7)</f>
        <v>2019-2020</v>
      </c>
      <c r="D312" s="187" t="str">
        <f>IF(February!B62="","From MRF",February!B62)</f>
        <v>From MRF</v>
      </c>
      <c r="E312" s="224">
        <f>February!I62</f>
        <v>0</v>
      </c>
      <c r="F312" s="224">
        <f>February!H62</f>
        <v>0</v>
      </c>
      <c r="G312" s="189"/>
      <c r="H312" s="189"/>
      <c r="I312" s="189"/>
      <c r="J312" s="189"/>
      <c r="K312" s="189"/>
      <c r="L312" s="189"/>
      <c r="M312" s="189"/>
      <c r="N312" s="189"/>
      <c r="O312" s="189"/>
      <c r="P312" s="189"/>
      <c r="Q312" s="189"/>
      <c r="R312" s="189"/>
      <c r="S312" s="189"/>
      <c r="T312" s="189"/>
      <c r="U312" s="189"/>
      <c r="V312" s="189"/>
      <c r="W312" s="189"/>
      <c r="X312" s="189"/>
      <c r="Y312" s="189"/>
      <c r="Z312" s="189"/>
    </row>
    <row r="313" ht="13.5" customHeight="1">
      <c r="A313" s="219">
        <f t="shared" si="2"/>
        <v>273</v>
      </c>
      <c r="B313" s="222" t="str">
        <f>February!$B$7</f>
        <v>February</v>
      </c>
      <c r="C313" s="223" t="str">
        <f>IF(February!$G$7="Input","From MRF",February!$G$7)</f>
        <v>2019-2020</v>
      </c>
      <c r="D313" s="187" t="str">
        <f>IF(February!B63="","From MRF",February!B63)</f>
        <v>From MRF</v>
      </c>
      <c r="E313" s="224">
        <f>February!I63</f>
        <v>0</v>
      </c>
      <c r="F313" s="224">
        <f>February!H63</f>
        <v>0</v>
      </c>
      <c r="G313" s="189"/>
      <c r="H313" s="189"/>
      <c r="I313" s="189"/>
      <c r="J313" s="189"/>
      <c r="K313" s="189"/>
      <c r="L313" s="189"/>
      <c r="M313" s="189"/>
      <c r="N313" s="189"/>
      <c r="O313" s="189"/>
      <c r="P313" s="189"/>
      <c r="Q313" s="189"/>
      <c r="R313" s="189"/>
      <c r="S313" s="189"/>
      <c r="T313" s="189"/>
      <c r="U313" s="189"/>
      <c r="V313" s="189"/>
      <c r="W313" s="189"/>
      <c r="X313" s="189"/>
      <c r="Y313" s="189"/>
      <c r="Z313" s="189"/>
    </row>
    <row r="314" ht="13.5" customHeight="1">
      <c r="A314" s="219">
        <f t="shared" si="2"/>
        <v>274</v>
      </c>
      <c r="B314" s="222" t="str">
        <f>February!$B$7</f>
        <v>February</v>
      </c>
      <c r="C314" s="223" t="str">
        <f>IF(February!$G$7="Input","From MRF",February!$G$7)</f>
        <v>2019-2020</v>
      </c>
      <c r="D314" s="187" t="str">
        <f>IF(February!B64="","From MRF",February!B64)</f>
        <v>From MRF</v>
      </c>
      <c r="E314" s="224">
        <f>February!I64</f>
        <v>0</v>
      </c>
      <c r="F314" s="224">
        <f>February!H64</f>
        <v>0</v>
      </c>
      <c r="G314" s="189"/>
      <c r="H314" s="189"/>
      <c r="I314" s="189"/>
      <c r="J314" s="189"/>
      <c r="K314" s="189"/>
      <c r="L314" s="189"/>
      <c r="M314" s="189"/>
      <c r="N314" s="189"/>
      <c r="O314" s="189"/>
      <c r="P314" s="189"/>
      <c r="Q314" s="189"/>
      <c r="R314" s="189"/>
      <c r="S314" s="189"/>
      <c r="T314" s="189"/>
      <c r="U314" s="189"/>
      <c r="V314" s="189"/>
      <c r="W314" s="189"/>
      <c r="X314" s="189"/>
      <c r="Y314" s="189"/>
      <c r="Z314" s="189"/>
    </row>
    <row r="315" ht="13.5" customHeight="1">
      <c r="A315" s="219">
        <f t="shared" si="2"/>
        <v>275</v>
      </c>
      <c r="B315" s="222" t="str">
        <f>February!$B$7</f>
        <v>February</v>
      </c>
      <c r="C315" s="223" t="str">
        <f>IF(February!$G$7="Input","From MRF",February!$G$7)</f>
        <v>2019-2020</v>
      </c>
      <c r="D315" s="187" t="str">
        <f>IF(February!B65="","From MRF",February!B65)</f>
        <v>From MRF</v>
      </c>
      <c r="E315" s="224">
        <f>February!I65</f>
        <v>0</v>
      </c>
      <c r="F315" s="224">
        <f>February!H65</f>
        <v>0</v>
      </c>
      <c r="G315" s="189"/>
      <c r="H315" s="189"/>
      <c r="I315" s="189"/>
      <c r="J315" s="189"/>
      <c r="K315" s="189"/>
      <c r="L315" s="189"/>
      <c r="M315" s="189"/>
      <c r="N315" s="189"/>
      <c r="O315" s="189"/>
      <c r="P315" s="189"/>
      <c r="Q315" s="189"/>
      <c r="R315" s="189"/>
      <c r="S315" s="189"/>
      <c r="T315" s="189"/>
      <c r="U315" s="189"/>
      <c r="V315" s="189"/>
      <c r="W315" s="189"/>
      <c r="X315" s="189"/>
      <c r="Y315" s="189"/>
      <c r="Z315" s="189"/>
    </row>
    <row r="316" ht="13.5" customHeight="1">
      <c r="A316" s="219">
        <f t="shared" si="2"/>
        <v>276</v>
      </c>
      <c r="B316" s="222" t="str">
        <f>March!$B$7</f>
        <v>March</v>
      </c>
      <c r="C316" s="223" t="str">
        <f>IF(March!$G$7="Input","From MRF",March!$G$7)</f>
        <v>2019-2020</v>
      </c>
      <c r="D316" s="187" t="str">
        <f>IF(March!B41="","From MRF",March!B41)</f>
        <v>Science Olympiad B/C</v>
      </c>
      <c r="E316" s="224">
        <f>March!I41</f>
        <v>13</v>
      </c>
      <c r="F316" s="224">
        <f>March!H41</f>
        <v>98</v>
      </c>
      <c r="G316" s="189"/>
      <c r="H316" s="189"/>
      <c r="I316" s="189"/>
      <c r="J316" s="189"/>
      <c r="K316" s="189"/>
      <c r="L316" s="189"/>
      <c r="M316" s="189"/>
      <c r="N316" s="189"/>
      <c r="O316" s="189"/>
      <c r="P316" s="189"/>
      <c r="Q316" s="189"/>
      <c r="R316" s="189"/>
      <c r="S316" s="189"/>
      <c r="T316" s="189"/>
      <c r="U316" s="189"/>
      <c r="V316" s="189"/>
      <c r="W316" s="189"/>
      <c r="X316" s="189"/>
      <c r="Y316" s="189"/>
      <c r="Z316" s="189"/>
    </row>
    <row r="317" ht="13.5" customHeight="1">
      <c r="A317" s="219">
        <f t="shared" si="2"/>
        <v>277</v>
      </c>
      <c r="B317" s="222" t="str">
        <f>March!$B$7</f>
        <v>March</v>
      </c>
      <c r="C317" s="223" t="str">
        <f>IF(March!$G$7="Input","From MRF",March!$G$7)</f>
        <v>2019-2020</v>
      </c>
      <c r="D317" s="187" t="str">
        <f>IF(March!B42="","From MRF",March!B42)</f>
        <v>Annual Snow Day</v>
      </c>
      <c r="E317" s="224">
        <f>March!I42</f>
        <v>4</v>
      </c>
      <c r="F317" s="224">
        <f>March!H42</f>
        <v>15</v>
      </c>
      <c r="G317" s="189"/>
      <c r="H317" s="189"/>
      <c r="I317" s="189"/>
      <c r="J317" s="189"/>
      <c r="K317" s="189"/>
      <c r="L317" s="189"/>
      <c r="M317" s="189"/>
      <c r="N317" s="189"/>
      <c r="O317" s="189"/>
      <c r="P317" s="189"/>
      <c r="Q317" s="189"/>
      <c r="R317" s="189"/>
      <c r="S317" s="189"/>
      <c r="T317" s="189"/>
      <c r="U317" s="189"/>
      <c r="V317" s="189"/>
      <c r="W317" s="189"/>
      <c r="X317" s="189"/>
      <c r="Y317" s="189"/>
      <c r="Z317" s="189"/>
    </row>
    <row r="318" ht="13.5" customHeight="1">
      <c r="A318" s="219">
        <f t="shared" si="2"/>
        <v>278</v>
      </c>
      <c r="B318" s="222" t="str">
        <f>March!$B$7</f>
        <v>March</v>
      </c>
      <c r="C318" s="223" t="str">
        <f>IF(March!$G$7="Input","From MRF",March!$G$7)</f>
        <v>2019-2020</v>
      </c>
      <c r="D318" s="187" t="str">
        <f>IF(March!B43="","From MRF",March!B43)</f>
        <v>From MRF</v>
      </c>
      <c r="E318" s="224">
        <f>March!I43</f>
        <v>0</v>
      </c>
      <c r="F318" s="224">
        <f>March!H43</f>
        <v>0</v>
      </c>
      <c r="G318" s="189"/>
      <c r="H318" s="189"/>
      <c r="I318" s="189"/>
      <c r="J318" s="189"/>
      <c r="K318" s="189"/>
      <c r="L318" s="189"/>
      <c r="M318" s="189"/>
      <c r="N318" s="189"/>
      <c r="O318" s="189"/>
      <c r="P318" s="189"/>
      <c r="Q318" s="189"/>
      <c r="R318" s="189"/>
      <c r="S318" s="189"/>
      <c r="T318" s="189"/>
      <c r="U318" s="189"/>
      <c r="V318" s="189"/>
      <c r="W318" s="189"/>
      <c r="X318" s="189"/>
      <c r="Y318" s="189"/>
      <c r="Z318" s="189"/>
    </row>
    <row r="319" ht="13.5" customHeight="1">
      <c r="A319" s="219">
        <f t="shared" si="2"/>
        <v>279</v>
      </c>
      <c r="B319" s="222" t="str">
        <f>March!$B$7</f>
        <v>March</v>
      </c>
      <c r="C319" s="223" t="str">
        <f>IF(March!$G$7="Input","From MRF",March!$G$7)</f>
        <v>2019-2020</v>
      </c>
      <c r="D319" s="187" t="str">
        <f>IF(March!B44="","From MRF",March!B44)</f>
        <v>From MRF</v>
      </c>
      <c r="E319" s="224">
        <f>March!I44</f>
        <v>0</v>
      </c>
      <c r="F319" s="224">
        <f>March!H44</f>
        <v>0</v>
      </c>
      <c r="G319" s="189"/>
      <c r="H319" s="189"/>
      <c r="I319" s="189"/>
      <c r="J319" s="189"/>
      <c r="K319" s="189"/>
      <c r="L319" s="189"/>
      <c r="M319" s="189"/>
      <c r="N319" s="189"/>
      <c r="O319" s="189"/>
      <c r="P319" s="189"/>
      <c r="Q319" s="189"/>
      <c r="R319" s="189"/>
      <c r="S319" s="189"/>
      <c r="T319" s="189"/>
      <c r="U319" s="189"/>
      <c r="V319" s="189"/>
      <c r="W319" s="189"/>
      <c r="X319" s="189"/>
      <c r="Y319" s="189"/>
      <c r="Z319" s="189"/>
    </row>
    <row r="320" ht="13.5" customHeight="1">
      <c r="A320" s="219">
        <f t="shared" si="2"/>
        <v>280</v>
      </c>
      <c r="B320" s="222" t="str">
        <f>March!$B$7</f>
        <v>March</v>
      </c>
      <c r="C320" s="223" t="str">
        <f>IF(March!$G$7="Input","From MRF",March!$G$7)</f>
        <v>2019-2020</v>
      </c>
      <c r="D320" s="187" t="str">
        <f>IF(March!B45="","From MRF",March!B45)</f>
        <v>From MRF</v>
      </c>
      <c r="E320" s="224">
        <f>March!I45</f>
        <v>0</v>
      </c>
      <c r="F320" s="224">
        <f>March!H45</f>
        <v>0</v>
      </c>
      <c r="G320" s="189"/>
      <c r="H320" s="189"/>
      <c r="I320" s="189"/>
      <c r="J320" s="189"/>
      <c r="K320" s="189"/>
      <c r="L320" s="189"/>
      <c r="M320" s="189"/>
      <c r="N320" s="189"/>
      <c r="O320" s="189"/>
      <c r="P320" s="189"/>
      <c r="Q320" s="189"/>
      <c r="R320" s="189"/>
      <c r="S320" s="189"/>
      <c r="T320" s="189"/>
      <c r="U320" s="189"/>
      <c r="V320" s="189"/>
      <c r="W320" s="189"/>
      <c r="X320" s="189"/>
      <c r="Y320" s="189"/>
      <c r="Z320" s="189"/>
    </row>
    <row r="321" ht="13.5" customHeight="1">
      <c r="A321" s="219">
        <f t="shared" si="2"/>
        <v>281</v>
      </c>
      <c r="B321" s="222" t="str">
        <f>March!$B$7</f>
        <v>March</v>
      </c>
      <c r="C321" s="223" t="str">
        <f>IF(March!$G$7="Input","From MRF",March!$G$7)</f>
        <v>2019-2020</v>
      </c>
      <c r="D321" s="187" t="str">
        <f>IF(March!B46="","From MRF",March!B46)</f>
        <v>From MRF</v>
      </c>
      <c r="E321" s="224">
        <f>March!I46</f>
        <v>0</v>
      </c>
      <c r="F321" s="224">
        <f>March!H46</f>
        <v>0</v>
      </c>
      <c r="G321" s="189"/>
      <c r="H321" s="189"/>
      <c r="I321" s="189"/>
      <c r="J321" s="189"/>
      <c r="K321" s="189"/>
      <c r="L321" s="189"/>
      <c r="M321" s="189"/>
      <c r="N321" s="189"/>
      <c r="O321" s="189"/>
      <c r="P321" s="189"/>
      <c r="Q321" s="189"/>
      <c r="R321" s="189"/>
      <c r="S321" s="189"/>
      <c r="T321" s="189"/>
      <c r="U321" s="189"/>
      <c r="V321" s="189"/>
      <c r="W321" s="189"/>
      <c r="X321" s="189"/>
      <c r="Y321" s="189"/>
      <c r="Z321" s="189"/>
    </row>
    <row r="322" ht="13.5" customHeight="1">
      <c r="A322" s="219">
        <f t="shared" si="2"/>
        <v>282</v>
      </c>
      <c r="B322" s="222" t="str">
        <f>March!$B$7</f>
        <v>March</v>
      </c>
      <c r="C322" s="223" t="str">
        <f>IF(March!$G$7="Input","From MRF",March!$G$7)</f>
        <v>2019-2020</v>
      </c>
      <c r="D322" s="187" t="str">
        <f>IF(March!B47="","From MRF",March!B47)</f>
        <v>From MRF</v>
      </c>
      <c r="E322" s="224">
        <f>March!I47</f>
        <v>0</v>
      </c>
      <c r="F322" s="224">
        <f>March!H47</f>
        <v>0</v>
      </c>
      <c r="G322" s="189"/>
      <c r="H322" s="189"/>
      <c r="I322" s="189"/>
      <c r="J322" s="189"/>
      <c r="K322" s="189"/>
      <c r="L322" s="189"/>
      <c r="M322" s="189"/>
      <c r="N322" s="189"/>
      <c r="O322" s="189"/>
      <c r="P322" s="189"/>
      <c r="Q322" s="189"/>
      <c r="R322" s="189"/>
      <c r="S322" s="189"/>
      <c r="T322" s="189"/>
      <c r="U322" s="189"/>
      <c r="V322" s="189"/>
      <c r="W322" s="189"/>
      <c r="X322" s="189"/>
      <c r="Y322" s="189"/>
      <c r="Z322" s="189"/>
    </row>
    <row r="323" ht="13.5" customHeight="1">
      <c r="A323" s="219">
        <f t="shared" si="2"/>
        <v>283</v>
      </c>
      <c r="B323" s="222" t="str">
        <f>March!$B$7</f>
        <v>March</v>
      </c>
      <c r="C323" s="223" t="str">
        <f>IF(March!$G$7="Input","From MRF",March!$G$7)</f>
        <v>2019-2020</v>
      </c>
      <c r="D323" s="187" t="str">
        <f>IF(March!B48="","From MRF",March!B48)</f>
        <v>From MRF</v>
      </c>
      <c r="E323" s="224">
        <f>March!I48</f>
        <v>0</v>
      </c>
      <c r="F323" s="224">
        <f>March!H48</f>
        <v>0</v>
      </c>
      <c r="G323" s="189"/>
      <c r="H323" s="189"/>
      <c r="I323" s="189"/>
      <c r="J323" s="189"/>
      <c r="K323" s="189"/>
      <c r="L323" s="189"/>
      <c r="M323" s="189"/>
      <c r="N323" s="189"/>
      <c r="O323" s="189"/>
      <c r="P323" s="189"/>
      <c r="Q323" s="189"/>
      <c r="R323" s="189"/>
      <c r="S323" s="189"/>
      <c r="T323" s="189"/>
      <c r="U323" s="189"/>
      <c r="V323" s="189"/>
      <c r="W323" s="189"/>
      <c r="X323" s="189"/>
      <c r="Y323" s="189"/>
      <c r="Z323" s="189"/>
    </row>
    <row r="324" ht="13.5" customHeight="1">
      <c r="A324" s="219">
        <f t="shared" si="2"/>
        <v>284</v>
      </c>
      <c r="B324" s="222" t="str">
        <f>March!$B$7</f>
        <v>March</v>
      </c>
      <c r="C324" s="223" t="str">
        <f>IF(March!$G$7="Input","From MRF",March!$G$7)</f>
        <v>2019-2020</v>
      </c>
      <c r="D324" s="187" t="str">
        <f>IF(March!B49="","From MRF",March!B49)</f>
        <v>From MRF</v>
      </c>
      <c r="E324" s="224">
        <f>March!I49</f>
        <v>0</v>
      </c>
      <c r="F324" s="224">
        <f>March!H49</f>
        <v>0</v>
      </c>
      <c r="G324" s="189"/>
      <c r="H324" s="189"/>
      <c r="I324" s="189"/>
      <c r="J324" s="189"/>
      <c r="K324" s="189"/>
      <c r="L324" s="189"/>
      <c r="M324" s="189"/>
      <c r="N324" s="189"/>
      <c r="O324" s="189"/>
      <c r="P324" s="189"/>
      <c r="Q324" s="189"/>
      <c r="R324" s="189"/>
      <c r="S324" s="189"/>
      <c r="T324" s="189"/>
      <c r="U324" s="189"/>
      <c r="V324" s="189"/>
      <c r="W324" s="189"/>
      <c r="X324" s="189"/>
      <c r="Y324" s="189"/>
      <c r="Z324" s="189"/>
    </row>
    <row r="325" ht="13.5" customHeight="1">
      <c r="A325" s="219">
        <f t="shared" si="2"/>
        <v>285</v>
      </c>
      <c r="B325" s="222" t="str">
        <f>March!$B$7</f>
        <v>March</v>
      </c>
      <c r="C325" s="223" t="str">
        <f>IF(March!$G$7="Input","From MRF",March!$G$7)</f>
        <v>2019-2020</v>
      </c>
      <c r="D325" s="187" t="str">
        <f>IF(March!B50="","From MRF",March!B50)</f>
        <v>From MRF</v>
      </c>
      <c r="E325" s="224">
        <f>March!I50</f>
        <v>0</v>
      </c>
      <c r="F325" s="224">
        <f>March!H50</f>
        <v>0</v>
      </c>
      <c r="G325" s="189"/>
      <c r="H325" s="189"/>
      <c r="I325" s="189"/>
      <c r="J325" s="189"/>
      <c r="K325" s="189"/>
      <c r="L325" s="189"/>
      <c r="M325" s="189"/>
      <c r="N325" s="189"/>
      <c r="O325" s="189"/>
      <c r="P325" s="189"/>
      <c r="Q325" s="189"/>
      <c r="R325" s="189"/>
      <c r="S325" s="189"/>
      <c r="T325" s="189"/>
      <c r="U325" s="189"/>
      <c r="V325" s="189"/>
      <c r="W325" s="189"/>
      <c r="X325" s="189"/>
      <c r="Y325" s="189"/>
      <c r="Z325" s="189"/>
    </row>
    <row r="326" ht="13.5" customHeight="1">
      <c r="A326" s="219">
        <f t="shared" si="2"/>
        <v>286</v>
      </c>
      <c r="B326" s="222" t="str">
        <f>March!$B$7</f>
        <v>March</v>
      </c>
      <c r="C326" s="223" t="str">
        <f>IF(March!$G$7="Input","From MRF",March!$G$7)</f>
        <v>2019-2020</v>
      </c>
      <c r="D326" s="187" t="str">
        <f>IF(March!B51="","From MRF",March!B51)</f>
        <v>From MRF</v>
      </c>
      <c r="E326" s="224">
        <f>March!I51</f>
        <v>0</v>
      </c>
      <c r="F326" s="224">
        <f>March!H51</f>
        <v>0</v>
      </c>
      <c r="G326" s="189"/>
      <c r="H326" s="189"/>
      <c r="I326" s="189"/>
      <c r="J326" s="189"/>
      <c r="K326" s="189"/>
      <c r="L326" s="189"/>
      <c r="M326" s="189"/>
      <c r="N326" s="189"/>
      <c r="O326" s="189"/>
      <c r="P326" s="189"/>
      <c r="Q326" s="189"/>
      <c r="R326" s="189"/>
      <c r="S326" s="189"/>
      <c r="T326" s="189"/>
      <c r="U326" s="189"/>
      <c r="V326" s="189"/>
      <c r="W326" s="189"/>
      <c r="X326" s="189"/>
      <c r="Y326" s="189"/>
      <c r="Z326" s="189"/>
    </row>
    <row r="327" ht="13.5" customHeight="1">
      <c r="A327" s="219">
        <f t="shared" si="2"/>
        <v>287</v>
      </c>
      <c r="B327" s="222" t="str">
        <f>March!$B$7</f>
        <v>March</v>
      </c>
      <c r="C327" s="223" t="str">
        <f>IF(March!$G$7="Input","From MRF",March!$G$7)</f>
        <v>2019-2020</v>
      </c>
      <c r="D327" s="187" t="str">
        <f>IF(March!B52="","From MRF",March!B52)</f>
        <v>From MRF</v>
      </c>
      <c r="E327" s="224">
        <f>March!I52</f>
        <v>0</v>
      </c>
      <c r="F327" s="224">
        <f>March!H52</f>
        <v>0</v>
      </c>
      <c r="G327" s="189"/>
      <c r="H327" s="189"/>
      <c r="I327" s="189"/>
      <c r="J327" s="189"/>
      <c r="K327" s="189"/>
      <c r="L327" s="189"/>
      <c r="M327" s="189"/>
      <c r="N327" s="189"/>
      <c r="O327" s="189"/>
      <c r="P327" s="189"/>
      <c r="Q327" s="189"/>
      <c r="R327" s="189"/>
      <c r="S327" s="189"/>
      <c r="T327" s="189"/>
      <c r="U327" s="189"/>
      <c r="V327" s="189"/>
      <c r="W327" s="189"/>
      <c r="X327" s="189"/>
      <c r="Y327" s="189"/>
      <c r="Z327" s="189"/>
    </row>
    <row r="328" ht="13.5" customHeight="1">
      <c r="A328" s="219">
        <f t="shared" si="2"/>
        <v>288</v>
      </c>
      <c r="B328" s="222" t="str">
        <f>March!$B$7</f>
        <v>March</v>
      </c>
      <c r="C328" s="223" t="str">
        <f>IF(March!$G$7="Input","From MRF",March!$G$7)</f>
        <v>2019-2020</v>
      </c>
      <c r="D328" s="187" t="str">
        <f>IF(March!B53="","From MRF",March!B53)</f>
        <v>From MRF</v>
      </c>
      <c r="E328" s="224">
        <f>March!I53</f>
        <v>0</v>
      </c>
      <c r="F328" s="224">
        <f>March!H53</f>
        <v>0</v>
      </c>
      <c r="G328" s="189"/>
      <c r="H328" s="189"/>
      <c r="I328" s="189"/>
      <c r="J328" s="189"/>
      <c r="K328" s="189"/>
      <c r="L328" s="189"/>
      <c r="M328" s="189"/>
      <c r="N328" s="189"/>
      <c r="O328" s="189"/>
      <c r="P328" s="189"/>
      <c r="Q328" s="189"/>
      <c r="R328" s="189"/>
      <c r="S328" s="189"/>
      <c r="T328" s="189"/>
      <c r="U328" s="189"/>
      <c r="V328" s="189"/>
      <c r="W328" s="189"/>
      <c r="X328" s="189"/>
      <c r="Y328" s="189"/>
      <c r="Z328" s="189"/>
    </row>
    <row r="329" ht="13.5" customHeight="1">
      <c r="A329" s="219">
        <f t="shared" si="2"/>
        <v>289</v>
      </c>
      <c r="B329" s="222" t="str">
        <f>March!$B$7</f>
        <v>March</v>
      </c>
      <c r="C329" s="223" t="str">
        <f>IF(March!$G$7="Input","From MRF",March!$G$7)</f>
        <v>2019-2020</v>
      </c>
      <c r="D329" s="187" t="str">
        <f>IF(March!B54="","From MRF",March!B54)</f>
        <v>From MRF</v>
      </c>
      <c r="E329" s="224">
        <f>March!I54</f>
        <v>0</v>
      </c>
      <c r="F329" s="224">
        <f>March!H54</f>
        <v>0</v>
      </c>
      <c r="G329" s="189"/>
      <c r="H329" s="189"/>
      <c r="I329" s="189"/>
      <c r="J329" s="189"/>
      <c r="K329" s="189"/>
      <c r="L329" s="189"/>
      <c r="M329" s="189"/>
      <c r="N329" s="189"/>
      <c r="O329" s="189"/>
      <c r="P329" s="189"/>
      <c r="Q329" s="189"/>
      <c r="R329" s="189"/>
      <c r="S329" s="189"/>
      <c r="T329" s="189"/>
      <c r="U329" s="189"/>
      <c r="V329" s="189"/>
      <c r="W329" s="189"/>
      <c r="X329" s="189"/>
      <c r="Y329" s="189"/>
      <c r="Z329" s="189"/>
    </row>
    <row r="330" ht="13.5" customHeight="1">
      <c r="A330" s="219">
        <f t="shared" si="2"/>
        <v>290</v>
      </c>
      <c r="B330" s="222" t="str">
        <f>March!$B$7</f>
        <v>March</v>
      </c>
      <c r="C330" s="223" t="str">
        <f>IF(March!$G$7="Input","From MRF",March!$G$7)</f>
        <v>2019-2020</v>
      </c>
      <c r="D330" s="187" t="str">
        <f>IF(March!B55="","From MRF",March!B55)</f>
        <v>From MRF</v>
      </c>
      <c r="E330" s="224">
        <f>March!I55</f>
        <v>0</v>
      </c>
      <c r="F330" s="224">
        <f>March!H55</f>
        <v>0</v>
      </c>
      <c r="G330" s="189"/>
      <c r="H330" s="189"/>
      <c r="I330" s="189"/>
      <c r="J330" s="189"/>
      <c r="K330" s="189"/>
      <c r="L330" s="189"/>
      <c r="M330" s="189"/>
      <c r="N330" s="189"/>
      <c r="O330" s="189"/>
      <c r="P330" s="189"/>
      <c r="Q330" s="189"/>
      <c r="R330" s="189"/>
      <c r="S330" s="189"/>
      <c r="T330" s="189"/>
      <c r="U330" s="189"/>
      <c r="V330" s="189"/>
      <c r="W330" s="189"/>
      <c r="X330" s="189"/>
      <c r="Y330" s="189"/>
      <c r="Z330" s="189"/>
    </row>
    <row r="331" ht="13.5" customHeight="1">
      <c r="A331" s="219">
        <f t="shared" si="2"/>
        <v>291</v>
      </c>
      <c r="B331" s="222" t="str">
        <f>March!$B$7</f>
        <v>March</v>
      </c>
      <c r="C331" s="223" t="str">
        <f>IF(March!$G$7="Input","From MRF",March!$G$7)</f>
        <v>2019-2020</v>
      </c>
      <c r="D331" s="187" t="str">
        <f>IF(March!B56="","From MRF",March!B56)</f>
        <v>From MRF</v>
      </c>
      <c r="E331" s="224">
        <f>March!I56</f>
        <v>0</v>
      </c>
      <c r="F331" s="224">
        <f>March!H56</f>
        <v>0</v>
      </c>
      <c r="G331" s="189"/>
      <c r="H331" s="189"/>
      <c r="I331" s="189"/>
      <c r="J331" s="189"/>
      <c r="K331" s="189"/>
      <c r="L331" s="189"/>
      <c r="M331" s="189"/>
      <c r="N331" s="189"/>
      <c r="O331" s="189"/>
      <c r="P331" s="189"/>
      <c r="Q331" s="189"/>
      <c r="R331" s="189"/>
      <c r="S331" s="189"/>
      <c r="T331" s="189"/>
      <c r="U331" s="189"/>
      <c r="V331" s="189"/>
      <c r="W331" s="189"/>
      <c r="X331" s="189"/>
      <c r="Y331" s="189"/>
      <c r="Z331" s="189"/>
    </row>
    <row r="332" ht="13.5" customHeight="1">
      <c r="A332" s="219">
        <f t="shared" si="2"/>
        <v>292</v>
      </c>
      <c r="B332" s="222" t="str">
        <f>March!$B$7</f>
        <v>March</v>
      </c>
      <c r="C332" s="223" t="str">
        <f>IF(March!$G$7="Input","From MRF",March!$G$7)</f>
        <v>2019-2020</v>
      </c>
      <c r="D332" s="187" t="str">
        <f>IF(March!B57="","From MRF",March!B57)</f>
        <v>From MRF</v>
      </c>
      <c r="E332" s="224">
        <f>March!I57</f>
        <v>0</v>
      </c>
      <c r="F332" s="224">
        <f>March!H57</f>
        <v>0</v>
      </c>
      <c r="G332" s="189"/>
      <c r="H332" s="189"/>
      <c r="I332" s="189"/>
      <c r="J332" s="189"/>
      <c r="K332" s="189"/>
      <c r="L332" s="189"/>
      <c r="M332" s="189"/>
      <c r="N332" s="189"/>
      <c r="O332" s="189"/>
      <c r="P332" s="189"/>
      <c r="Q332" s="189"/>
      <c r="R332" s="189"/>
      <c r="S332" s="189"/>
      <c r="T332" s="189"/>
      <c r="U332" s="189"/>
      <c r="V332" s="189"/>
      <c r="W332" s="189"/>
      <c r="X332" s="189"/>
      <c r="Y332" s="189"/>
      <c r="Z332" s="189"/>
    </row>
    <row r="333" ht="13.5" customHeight="1">
      <c r="A333" s="219">
        <f t="shared" si="2"/>
        <v>293</v>
      </c>
      <c r="B333" s="222" t="str">
        <f>March!$B$7</f>
        <v>March</v>
      </c>
      <c r="C333" s="223" t="str">
        <f>IF(March!$G$7="Input","From MRF",March!$G$7)</f>
        <v>2019-2020</v>
      </c>
      <c r="D333" s="187" t="str">
        <f>IF(March!B58="","From MRF",March!B58)</f>
        <v>From MRF</v>
      </c>
      <c r="E333" s="224">
        <f>March!I58</f>
        <v>0</v>
      </c>
      <c r="F333" s="224">
        <f>March!H58</f>
        <v>0</v>
      </c>
      <c r="G333" s="189"/>
      <c r="H333" s="189"/>
      <c r="I333" s="189"/>
      <c r="J333" s="189"/>
      <c r="K333" s="189"/>
      <c r="L333" s="189"/>
      <c r="M333" s="189"/>
      <c r="N333" s="189"/>
      <c r="O333" s="189"/>
      <c r="P333" s="189"/>
      <c r="Q333" s="189"/>
      <c r="R333" s="189"/>
      <c r="S333" s="189"/>
      <c r="T333" s="189"/>
      <c r="U333" s="189"/>
      <c r="V333" s="189"/>
      <c r="W333" s="189"/>
      <c r="X333" s="189"/>
      <c r="Y333" s="189"/>
      <c r="Z333" s="189"/>
    </row>
    <row r="334" ht="13.5" customHeight="1">
      <c r="A334" s="219">
        <f t="shared" si="2"/>
        <v>294</v>
      </c>
      <c r="B334" s="222" t="str">
        <f>March!$B$7</f>
        <v>March</v>
      </c>
      <c r="C334" s="223" t="str">
        <f>IF(March!$G$7="Input","From MRF",March!$G$7)</f>
        <v>2019-2020</v>
      </c>
      <c r="D334" s="187" t="str">
        <f>IF(March!B59="","From MRF",March!B59)</f>
        <v>From MRF</v>
      </c>
      <c r="E334" s="224">
        <f>March!I59</f>
        <v>0</v>
      </c>
      <c r="F334" s="224">
        <f>March!H59</f>
        <v>0</v>
      </c>
      <c r="G334" s="189"/>
      <c r="H334" s="189"/>
      <c r="I334" s="189"/>
      <c r="J334" s="189"/>
      <c r="K334" s="189"/>
      <c r="L334" s="189"/>
      <c r="M334" s="189"/>
      <c r="N334" s="189"/>
      <c r="O334" s="189"/>
      <c r="P334" s="189"/>
      <c r="Q334" s="189"/>
      <c r="R334" s="189"/>
      <c r="S334" s="189"/>
      <c r="T334" s="189"/>
      <c r="U334" s="189"/>
      <c r="V334" s="189"/>
      <c r="W334" s="189"/>
      <c r="X334" s="189"/>
      <c r="Y334" s="189"/>
      <c r="Z334" s="189"/>
    </row>
    <row r="335" ht="13.5" customHeight="1">
      <c r="A335" s="219">
        <f t="shared" si="2"/>
        <v>295</v>
      </c>
      <c r="B335" s="222" t="str">
        <f>March!$B$7</f>
        <v>March</v>
      </c>
      <c r="C335" s="223" t="str">
        <f>IF(March!$G$7="Input","From MRF",March!$G$7)</f>
        <v>2019-2020</v>
      </c>
      <c r="D335" s="187" t="str">
        <f>IF(March!B60="","From MRF",March!B60)</f>
        <v>From MRF</v>
      </c>
      <c r="E335" s="224">
        <f>March!I60</f>
        <v>0</v>
      </c>
      <c r="F335" s="224">
        <f>March!H60</f>
        <v>0</v>
      </c>
      <c r="G335" s="189"/>
      <c r="H335" s="189"/>
      <c r="I335" s="189"/>
      <c r="J335" s="189"/>
      <c r="K335" s="189"/>
      <c r="L335" s="189"/>
      <c r="M335" s="189"/>
      <c r="N335" s="189"/>
      <c r="O335" s="189"/>
      <c r="P335" s="189"/>
      <c r="Q335" s="189"/>
      <c r="R335" s="189"/>
      <c r="S335" s="189"/>
      <c r="T335" s="189"/>
      <c r="U335" s="189"/>
      <c r="V335" s="189"/>
      <c r="W335" s="189"/>
      <c r="X335" s="189"/>
      <c r="Y335" s="189"/>
      <c r="Z335" s="189"/>
    </row>
    <row r="336" ht="13.5" customHeight="1">
      <c r="A336" s="219">
        <f t="shared" si="2"/>
        <v>296</v>
      </c>
      <c r="B336" s="222" t="str">
        <f>March!$B$7</f>
        <v>March</v>
      </c>
      <c r="C336" s="223" t="str">
        <f>IF(March!$G$7="Input","From MRF",March!$G$7)</f>
        <v>2019-2020</v>
      </c>
      <c r="D336" s="187" t="str">
        <f>IF(March!B61="","From MRF",March!B61)</f>
        <v>From MRF</v>
      </c>
      <c r="E336" s="224">
        <f>March!I61</f>
        <v>0</v>
      </c>
      <c r="F336" s="224">
        <f>March!H61</f>
        <v>0</v>
      </c>
      <c r="G336" s="189"/>
      <c r="H336" s="189"/>
      <c r="I336" s="189"/>
      <c r="J336" s="189"/>
      <c r="K336" s="189"/>
      <c r="L336" s="189"/>
      <c r="M336" s="189"/>
      <c r="N336" s="189"/>
      <c r="O336" s="189"/>
      <c r="P336" s="189"/>
      <c r="Q336" s="189"/>
      <c r="R336" s="189"/>
      <c r="S336" s="189"/>
      <c r="T336" s="189"/>
      <c r="U336" s="189"/>
      <c r="V336" s="189"/>
      <c r="W336" s="189"/>
      <c r="X336" s="189"/>
      <c r="Y336" s="189"/>
      <c r="Z336" s="189"/>
    </row>
    <row r="337" ht="13.5" customHeight="1">
      <c r="A337" s="219">
        <f t="shared" si="2"/>
        <v>297</v>
      </c>
      <c r="B337" s="222" t="str">
        <f>March!$B$7</f>
        <v>March</v>
      </c>
      <c r="C337" s="223" t="str">
        <f>IF(March!$G$7="Input","From MRF",March!$G$7)</f>
        <v>2019-2020</v>
      </c>
      <c r="D337" s="187" t="str">
        <f>IF(March!B62="","From MRF",March!B62)</f>
        <v>From MRF</v>
      </c>
      <c r="E337" s="224">
        <f>March!I62</f>
        <v>0</v>
      </c>
      <c r="F337" s="224">
        <f>March!H62</f>
        <v>0</v>
      </c>
      <c r="G337" s="189"/>
      <c r="H337" s="189"/>
      <c r="I337" s="189"/>
      <c r="J337" s="189"/>
      <c r="K337" s="189"/>
      <c r="L337" s="189"/>
      <c r="M337" s="189"/>
      <c r="N337" s="189"/>
      <c r="O337" s="189"/>
      <c r="P337" s="189"/>
      <c r="Q337" s="189"/>
      <c r="R337" s="189"/>
      <c r="S337" s="189"/>
      <c r="T337" s="189"/>
      <c r="U337" s="189"/>
      <c r="V337" s="189"/>
      <c r="W337" s="189"/>
      <c r="X337" s="189"/>
      <c r="Y337" s="189"/>
      <c r="Z337" s="189"/>
    </row>
    <row r="338" ht="13.5" customHeight="1">
      <c r="A338" s="219">
        <f t="shared" si="2"/>
        <v>298</v>
      </c>
      <c r="B338" s="222" t="str">
        <f>March!$B$7</f>
        <v>March</v>
      </c>
      <c r="C338" s="223" t="str">
        <f>IF(March!$G$7="Input","From MRF",March!$G$7)</f>
        <v>2019-2020</v>
      </c>
      <c r="D338" s="187" t="str">
        <f>IF(March!B63="","From MRF",March!B63)</f>
        <v>From MRF</v>
      </c>
      <c r="E338" s="224">
        <f>March!I63</f>
        <v>0</v>
      </c>
      <c r="F338" s="224">
        <f>March!H63</f>
        <v>0</v>
      </c>
      <c r="G338" s="189"/>
      <c r="H338" s="189"/>
      <c r="I338" s="189"/>
      <c r="J338" s="189"/>
      <c r="K338" s="189"/>
      <c r="L338" s="189"/>
      <c r="M338" s="189"/>
      <c r="N338" s="189"/>
      <c r="O338" s="189"/>
      <c r="P338" s="189"/>
      <c r="Q338" s="189"/>
      <c r="R338" s="189"/>
      <c r="S338" s="189"/>
      <c r="T338" s="189"/>
      <c r="U338" s="189"/>
      <c r="V338" s="189"/>
      <c r="W338" s="189"/>
      <c r="X338" s="189"/>
      <c r="Y338" s="189"/>
      <c r="Z338" s="189"/>
    </row>
    <row r="339" ht="13.5" customHeight="1">
      <c r="A339" s="219">
        <f t="shared" si="2"/>
        <v>299</v>
      </c>
      <c r="B339" s="222" t="str">
        <f>March!$B$7</f>
        <v>March</v>
      </c>
      <c r="C339" s="223" t="str">
        <f>IF(March!$G$7="Input","From MRF",March!$G$7)</f>
        <v>2019-2020</v>
      </c>
      <c r="D339" s="187" t="str">
        <f>IF(March!B64="","From MRF",March!B64)</f>
        <v>From MRF</v>
      </c>
      <c r="E339" s="224">
        <f>March!I64</f>
        <v>0</v>
      </c>
      <c r="F339" s="224">
        <f>March!H64</f>
        <v>0</v>
      </c>
      <c r="G339" s="189"/>
      <c r="H339" s="189"/>
      <c r="I339" s="189"/>
      <c r="J339" s="189"/>
      <c r="K339" s="189"/>
      <c r="L339" s="189"/>
      <c r="M339" s="189"/>
      <c r="N339" s="189"/>
      <c r="O339" s="189"/>
      <c r="P339" s="189"/>
      <c r="Q339" s="189"/>
      <c r="R339" s="189"/>
      <c r="S339" s="189"/>
      <c r="T339" s="189"/>
      <c r="U339" s="189"/>
      <c r="V339" s="189"/>
      <c r="W339" s="189"/>
      <c r="X339" s="189"/>
      <c r="Y339" s="189"/>
      <c r="Z339" s="189"/>
    </row>
    <row r="340" ht="13.5" customHeight="1">
      <c r="A340" s="219">
        <f t="shared" si="2"/>
        <v>300</v>
      </c>
      <c r="B340" s="222" t="str">
        <f>March!$B$7</f>
        <v>March</v>
      </c>
      <c r="C340" s="223" t="str">
        <f>IF(March!$G$7="Input","From MRF",March!$G$7)</f>
        <v>2019-2020</v>
      </c>
      <c r="D340" s="187" t="str">
        <f>IF(March!B65="","From MRF",March!B65)</f>
        <v>From MRF</v>
      </c>
      <c r="E340" s="224">
        <f>March!I65</f>
        <v>0</v>
      </c>
      <c r="F340" s="224">
        <f>March!H65</f>
        <v>0</v>
      </c>
      <c r="G340" s="189"/>
      <c r="H340" s="189"/>
      <c r="I340" s="189"/>
      <c r="J340" s="189"/>
      <c r="K340" s="189"/>
      <c r="L340" s="189"/>
      <c r="M340" s="189"/>
      <c r="N340" s="189"/>
      <c r="O340" s="189"/>
      <c r="P340" s="189"/>
      <c r="Q340" s="189"/>
      <c r="R340" s="189"/>
      <c r="S340" s="189"/>
      <c r="T340" s="189"/>
      <c r="U340" s="189"/>
      <c r="V340" s="189"/>
      <c r="W340" s="189"/>
      <c r="X340" s="189"/>
      <c r="Y340" s="189"/>
      <c r="Z340" s="189"/>
    </row>
    <row r="341" ht="13.5" customHeight="1">
      <c r="A341" s="399" t="s">
        <v>914</v>
      </c>
      <c r="B341" s="8"/>
      <c r="C341" s="10"/>
      <c r="D341" s="400">
        <f>COUNTIF(D41:D340,"&lt;&gt;0")</f>
        <v>300</v>
      </c>
      <c r="E341" s="401" t="str">
        <f>IF(U61=0,"",SUM(E41:E340)/U61)</f>
        <v/>
      </c>
      <c r="F341" s="401">
        <f>SUM(F16:F340)</f>
        <v>1728.5</v>
      </c>
      <c r="G341" s="189"/>
      <c r="H341" s="189"/>
      <c r="I341" s="189"/>
      <c r="J341" s="189"/>
      <c r="K341" s="189"/>
      <c r="L341" s="189"/>
      <c r="M341" s="189"/>
      <c r="N341" s="189"/>
      <c r="O341" s="189"/>
      <c r="P341" s="189"/>
      <c r="Q341" s="189"/>
      <c r="R341" s="189"/>
      <c r="S341" s="189"/>
      <c r="T341" s="189"/>
      <c r="U341" s="189"/>
      <c r="V341" s="189"/>
      <c r="W341" s="189"/>
      <c r="X341" s="189"/>
      <c r="Y341" s="189"/>
      <c r="Z341" s="189"/>
    </row>
    <row r="342" ht="13.5" customHeight="1">
      <c r="A342" s="189"/>
      <c r="B342" s="189"/>
      <c r="C342" s="189"/>
      <c r="D342" s="189"/>
      <c r="E342" s="222" t="s">
        <v>915</v>
      </c>
      <c r="F342" s="189"/>
      <c r="G342" s="189"/>
      <c r="H342" s="189"/>
      <c r="I342" s="189"/>
      <c r="J342" s="189"/>
      <c r="K342" s="189"/>
      <c r="L342" s="189"/>
      <c r="M342" s="189"/>
      <c r="N342" s="189"/>
      <c r="O342" s="189"/>
      <c r="P342" s="189"/>
      <c r="Q342" s="189"/>
      <c r="R342" s="189"/>
      <c r="S342" s="189"/>
      <c r="T342" s="189"/>
      <c r="U342" s="189"/>
      <c r="V342" s="189"/>
      <c r="W342" s="189"/>
      <c r="X342" s="189"/>
      <c r="Y342" s="189"/>
      <c r="Z342" s="189"/>
    </row>
    <row r="343" ht="13.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ht="13.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ht="13.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ht="13.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ht="13.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ht="13.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ht="13.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ht="13.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ht="13.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ht="13.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ht="13.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ht="13.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ht="13.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ht="13.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ht="13.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ht="13.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ht="13.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ht="13.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ht="13.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ht="13.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ht="13.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ht="13.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ht="13.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ht="13.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ht="13.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ht="13.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ht="13.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ht="13.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ht="13.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ht="13.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ht="13.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ht="13.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ht="13.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ht="13.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ht="13.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ht="13.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ht="13.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ht="13.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ht="13.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ht="13.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ht="13.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ht="13.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ht="13.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ht="13.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ht="13.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ht="13.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ht="13.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ht="13.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ht="13.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ht="13.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ht="13.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ht="13.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ht="13.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ht="13.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ht="13.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ht="13.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ht="13.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ht="13.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ht="13.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ht="13.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ht="13.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ht="13.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ht="13.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ht="13.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ht="13.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ht="13.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ht="13.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ht="13.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ht="13.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ht="13.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ht="13.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ht="13.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ht="13.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ht="13.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ht="13.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ht="13.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ht="13.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ht="13.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ht="13.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ht="13.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ht="13.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ht="13.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ht="13.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ht="13.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ht="13.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ht="13.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ht="13.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ht="13.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ht="13.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ht="13.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ht="13.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ht="13.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ht="13.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ht="13.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ht="13.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ht="13.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ht="13.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ht="13.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ht="13.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ht="13.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ht="13.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ht="13.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ht="13.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ht="13.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ht="13.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ht="13.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ht="13.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ht="13.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ht="13.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ht="13.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ht="13.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ht="13.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ht="13.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ht="13.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ht="13.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ht="13.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ht="13.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ht="13.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ht="13.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ht="13.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ht="13.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ht="13.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ht="13.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ht="13.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ht="13.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ht="13.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ht="13.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ht="13.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ht="13.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ht="13.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ht="13.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ht="13.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ht="13.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ht="13.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ht="13.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ht="13.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ht="13.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ht="13.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ht="13.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ht="13.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ht="13.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ht="13.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ht="13.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ht="13.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ht="13.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ht="13.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ht="13.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ht="13.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ht="13.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ht="13.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ht="13.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ht="13.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ht="13.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ht="13.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ht="13.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ht="13.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ht="13.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ht="13.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ht="13.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ht="13.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ht="13.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ht="13.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ht="13.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ht="13.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ht="13.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ht="13.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ht="13.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ht="13.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ht="13.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ht="13.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ht="13.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ht="13.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ht="13.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ht="13.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ht="13.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ht="13.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ht="13.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ht="13.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ht="13.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ht="13.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ht="13.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ht="13.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ht="13.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ht="13.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ht="13.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ht="13.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ht="13.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ht="13.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ht="13.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ht="13.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ht="13.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ht="13.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ht="13.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ht="13.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ht="13.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ht="13.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ht="13.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ht="13.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ht="13.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ht="13.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ht="13.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ht="13.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ht="13.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ht="13.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ht="13.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ht="13.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ht="13.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ht="13.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ht="13.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ht="13.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ht="13.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ht="13.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ht="13.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ht="13.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ht="13.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ht="13.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ht="13.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ht="13.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ht="13.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ht="13.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ht="13.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ht="13.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ht="13.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ht="13.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ht="13.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ht="13.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ht="13.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ht="13.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ht="13.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ht="13.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ht="13.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ht="13.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ht="13.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ht="13.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ht="13.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ht="13.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ht="13.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ht="13.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ht="13.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ht="13.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ht="13.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ht="13.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ht="13.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ht="13.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ht="13.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ht="13.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ht="13.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ht="13.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ht="13.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ht="13.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ht="13.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ht="13.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ht="13.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ht="13.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ht="13.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ht="13.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ht="13.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ht="13.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ht="13.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ht="13.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ht="13.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ht="13.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ht="13.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ht="13.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ht="13.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ht="13.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ht="13.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ht="13.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ht="13.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ht="13.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ht="13.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ht="13.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ht="13.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ht="13.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ht="13.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ht="13.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ht="13.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ht="13.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ht="13.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ht="13.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ht="13.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ht="13.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ht="13.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ht="13.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ht="13.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ht="13.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ht="13.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ht="13.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ht="13.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ht="13.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ht="13.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ht="13.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ht="13.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ht="13.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ht="13.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ht="13.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ht="13.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ht="13.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ht="13.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ht="13.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ht="13.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ht="13.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ht="13.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ht="13.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ht="13.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ht="13.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ht="13.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ht="13.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ht="13.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ht="13.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ht="13.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ht="13.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ht="13.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ht="13.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ht="13.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ht="13.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ht="13.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ht="13.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ht="13.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ht="13.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ht="13.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ht="13.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ht="13.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ht="13.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ht="13.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ht="13.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ht="13.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ht="13.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ht="13.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ht="13.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ht="13.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ht="13.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ht="13.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ht="13.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ht="13.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ht="13.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ht="13.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ht="13.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ht="13.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ht="13.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ht="13.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ht="13.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ht="13.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ht="13.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ht="13.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ht="13.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ht="13.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ht="13.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ht="13.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ht="13.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ht="13.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ht="13.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ht="13.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ht="13.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ht="13.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ht="13.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ht="13.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ht="13.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ht="13.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ht="13.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ht="13.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ht="13.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ht="13.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ht="13.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ht="13.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ht="13.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ht="13.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ht="13.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ht="13.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ht="13.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ht="13.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ht="13.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ht="13.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ht="13.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ht="13.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ht="13.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ht="13.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ht="13.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ht="13.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ht="13.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ht="13.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ht="13.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ht="13.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ht="13.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ht="13.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ht="13.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ht="13.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ht="13.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ht="13.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ht="13.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ht="13.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ht="13.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ht="13.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ht="13.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ht="13.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ht="13.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ht="13.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ht="13.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ht="13.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ht="13.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ht="13.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ht="13.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ht="13.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ht="13.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ht="13.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ht="13.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ht="13.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ht="13.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ht="13.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ht="13.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ht="13.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ht="13.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ht="13.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ht="13.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ht="13.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ht="13.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ht="13.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ht="13.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ht="13.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ht="13.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ht="13.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ht="13.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ht="13.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ht="13.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ht="13.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ht="13.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ht="13.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ht="13.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ht="13.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ht="13.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ht="13.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ht="13.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ht="13.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ht="13.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ht="13.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ht="13.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ht="13.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ht="13.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ht="13.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ht="13.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ht="13.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ht="13.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ht="13.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ht="13.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ht="13.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ht="13.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ht="13.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ht="13.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ht="13.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ht="13.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ht="13.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ht="13.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ht="13.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ht="13.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ht="13.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ht="13.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ht="13.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ht="13.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ht="13.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ht="13.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ht="13.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ht="13.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ht="13.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ht="13.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ht="13.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ht="13.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ht="13.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ht="13.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ht="13.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ht="13.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ht="13.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ht="13.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ht="13.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ht="13.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ht="13.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ht="13.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ht="13.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ht="13.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ht="13.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ht="13.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ht="13.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ht="13.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ht="13.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ht="13.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ht="13.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ht="13.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ht="13.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ht="13.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ht="13.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ht="13.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ht="13.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ht="13.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ht="13.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ht="13.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ht="13.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ht="13.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ht="13.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ht="13.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ht="13.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ht="13.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ht="13.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ht="13.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ht="13.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ht="13.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ht="13.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ht="13.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ht="13.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ht="13.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ht="13.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ht="13.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ht="13.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ht="13.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ht="13.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ht="13.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ht="13.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ht="13.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ht="13.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ht="13.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ht="13.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ht="13.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ht="13.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ht="13.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ht="13.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ht="13.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ht="13.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ht="13.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ht="13.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ht="13.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ht="13.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ht="13.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ht="13.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ht="13.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ht="13.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ht="13.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ht="13.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ht="13.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ht="13.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ht="13.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ht="13.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ht="13.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ht="13.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ht="13.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ht="13.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ht="13.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ht="13.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ht="13.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ht="13.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ht="13.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ht="13.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ht="13.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ht="13.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ht="13.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ht="13.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ht="13.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ht="13.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ht="13.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ht="13.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ht="13.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ht="13.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ht="13.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ht="13.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ht="13.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ht="13.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ht="13.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ht="13.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ht="13.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ht="13.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ht="13.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ht="13.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ht="13.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ht="13.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ht="13.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ht="13.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ht="13.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ht="13.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ht="13.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ht="13.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ht="13.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ht="13.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ht="13.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ht="13.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ht="13.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ht="13.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ht="13.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ht="13.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ht="13.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ht="13.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ht="13.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ht="13.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ht="13.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ht="13.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ht="13.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ht="13.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ht="13.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ht="13.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ht="13.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ht="13.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ht="13.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ht="13.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ht="13.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ht="13.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ht="13.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ht="13.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ht="13.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ht="13.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ht="13.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ht="13.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ht="13.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ht="13.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ht="13.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ht="13.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ht="13.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ht="13.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ht="13.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ht="13.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ht="13.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ht="13.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ht="13.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ht="13.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ht="13.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ht="13.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ht="13.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ht="13.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ht="13.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ht="13.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ht="13.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ht="13.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ht="13.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ht="13.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ht="13.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ht="13.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ht="13.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ht="13.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ht="13.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ht="13.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ht="13.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ht="13.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ht="13.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ht="13.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ht="13.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ht="13.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ht="13.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ht="13.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ht="13.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ht="13.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ht="13.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ht="13.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ht="13.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ht="13.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ht="13.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ht="13.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ht="13.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ht="13.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ht="13.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ht="13.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ht="13.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ht="13.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ht="13.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7">
    <mergeCell ref="A1:F1"/>
    <mergeCell ref="A2:D2"/>
    <mergeCell ref="B4:C4"/>
    <mergeCell ref="A7:F11"/>
    <mergeCell ref="B12:E12"/>
    <mergeCell ref="A13:F13"/>
    <mergeCell ref="A341:C341"/>
  </mergeCells>
  <printOptions/>
  <pageMargins bottom="0.75" footer="0.0" header="0.0" left="0.5" right="0.5" top="0.5"/>
  <pageSetup orientation="portrait"/>
  <headerFooter>
    <oddFooter>&amp;CProject List Page &amp;P of </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5.29"/>
    <col customWidth="1" min="3" max="5" width="3.57"/>
    <col customWidth="1" min="6" max="6" width="2.86"/>
    <col customWidth="1" min="7" max="7" width="3.43"/>
    <col customWidth="1" min="8" max="8" width="6.43"/>
    <col customWidth="1" min="9" max="9" width="4.29"/>
    <col customWidth="1" min="10" max="22" width="3.0"/>
    <col customWidth="1" min="23" max="25" width="7.57"/>
    <col customWidth="1" hidden="1" min="26" max="28" width="9.14"/>
    <col customWidth="1" min="29" max="29" width="78.29"/>
    <col customWidth="1" min="30" max="37" width="9.14"/>
  </cols>
  <sheetData>
    <row r="1" ht="29.25" customHeight="1">
      <c r="A1" s="6" t="s">
        <v>599</v>
      </c>
      <c r="X1" s="11"/>
      <c r="Y1" s="11"/>
      <c r="Z1" s="11"/>
      <c r="AA1" s="189"/>
      <c r="AB1" s="11"/>
      <c r="AC1" s="263" t="s">
        <v>686</v>
      </c>
      <c r="AD1" s="11"/>
      <c r="AE1" s="11"/>
      <c r="AF1" s="11"/>
      <c r="AG1" s="11"/>
      <c r="AH1" s="11"/>
      <c r="AI1" s="11"/>
      <c r="AJ1" s="11"/>
      <c r="AK1" s="11"/>
    </row>
    <row r="2" ht="13.5"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89"/>
      <c r="AB2" s="11"/>
      <c r="AC2" s="264" t="s">
        <v>687</v>
      </c>
      <c r="AD2" s="11"/>
      <c r="AE2" s="11"/>
      <c r="AF2" s="11"/>
      <c r="AG2" s="11"/>
      <c r="AH2" s="11"/>
      <c r="AI2" s="11"/>
      <c r="AJ2" s="11"/>
      <c r="AK2" s="11"/>
    </row>
    <row r="3" ht="13.5" customHeight="1">
      <c r="A3" s="11"/>
      <c r="B3" s="11"/>
      <c r="C3" s="11"/>
      <c r="D3" s="11"/>
      <c r="E3" s="11"/>
      <c r="F3" s="11"/>
      <c r="G3" s="11"/>
      <c r="H3" s="11"/>
      <c r="I3" s="11"/>
      <c r="J3" s="11"/>
      <c r="K3" s="11"/>
      <c r="L3" s="11"/>
      <c r="M3" s="11"/>
      <c r="N3" s="11"/>
      <c r="O3" s="11"/>
      <c r="P3" s="11"/>
      <c r="Q3" s="11"/>
      <c r="R3" s="11"/>
      <c r="S3" s="11"/>
      <c r="T3" s="11"/>
      <c r="U3" s="11"/>
      <c r="V3" s="11"/>
      <c r="W3" s="11"/>
      <c r="X3" s="11"/>
      <c r="Y3" s="11"/>
      <c r="Z3" s="11"/>
      <c r="AA3" s="189"/>
      <c r="AB3" s="11"/>
      <c r="AC3" s="264" t="s">
        <v>688</v>
      </c>
      <c r="AD3" s="11"/>
      <c r="AE3" s="11"/>
      <c r="AF3" s="11"/>
      <c r="AG3" s="11"/>
      <c r="AH3" s="11"/>
      <c r="AI3" s="11"/>
      <c r="AJ3" s="11"/>
      <c r="AK3" s="11"/>
    </row>
    <row r="4" ht="13.5" customHeight="1">
      <c r="A4" s="265" t="s">
        <v>689</v>
      </c>
      <c r="Z4" s="11"/>
      <c r="AA4" s="189"/>
      <c r="AB4" s="11"/>
      <c r="AC4" s="266" t="s">
        <v>690</v>
      </c>
      <c r="AD4" s="11"/>
      <c r="AE4" s="11"/>
      <c r="AF4" s="11"/>
      <c r="AG4" s="11"/>
      <c r="AH4" s="11"/>
      <c r="AI4" s="11"/>
      <c r="AJ4" s="11"/>
      <c r="AK4" s="11"/>
    </row>
    <row r="5" ht="13.5" customHeight="1">
      <c r="A5" s="267" t="str">
        <f>IF('Task 1'!C7="","",'Task 1'!C7)</f>
        <v>SECA</v>
      </c>
      <c r="Z5" s="11"/>
      <c r="AA5" s="189"/>
      <c r="AB5" s="11"/>
      <c r="AC5" s="264" t="s">
        <v>692</v>
      </c>
      <c r="AD5" s="11"/>
      <c r="AE5" s="11"/>
      <c r="AF5" s="11"/>
      <c r="AG5" s="11"/>
      <c r="AH5" s="11"/>
      <c r="AI5" s="11"/>
      <c r="AJ5" s="11"/>
      <c r="AK5" s="11"/>
    </row>
    <row r="6" ht="3.0" customHeight="1">
      <c r="A6" s="267"/>
      <c r="B6" s="267"/>
      <c r="C6" s="267"/>
      <c r="D6" s="5"/>
      <c r="E6" s="5"/>
      <c r="F6" s="5"/>
      <c r="G6" s="5"/>
      <c r="H6" s="5"/>
      <c r="I6" s="5"/>
      <c r="J6" s="5"/>
      <c r="K6" s="5"/>
      <c r="L6" s="5"/>
      <c r="M6" s="5"/>
      <c r="N6" s="5"/>
      <c r="O6" s="5"/>
      <c r="P6" s="5"/>
      <c r="Q6" s="5"/>
      <c r="R6" s="5"/>
      <c r="S6" s="5"/>
      <c r="T6" s="5"/>
      <c r="U6" s="5"/>
      <c r="V6" s="5"/>
      <c r="W6" s="5"/>
      <c r="X6" s="5"/>
      <c r="Y6" s="5"/>
      <c r="Z6" s="11"/>
      <c r="AA6" s="189"/>
      <c r="AB6" s="11"/>
      <c r="AC6" s="264"/>
      <c r="AD6" s="11"/>
      <c r="AE6" s="11"/>
      <c r="AF6" s="11"/>
      <c r="AG6" s="11"/>
      <c r="AH6" s="11"/>
      <c r="AI6" s="11"/>
      <c r="AJ6" s="11"/>
      <c r="AK6" s="11"/>
    </row>
    <row r="7" ht="18.0" customHeight="1">
      <c r="A7" s="268" t="s">
        <v>608</v>
      </c>
      <c r="B7" s="269" t="s">
        <v>679</v>
      </c>
      <c r="G7" s="270" t="str">
        <f>IF('Task 1'!B7="","",'Task 1'!B7)</f>
        <v>2019-2020</v>
      </c>
      <c r="I7" s="271" t="s">
        <v>36</v>
      </c>
      <c r="L7" s="269" t="str">
        <f>IF('Task 1'!F7="","",'Task 1'!F7)</f>
        <v>H92588</v>
      </c>
      <c r="S7" s="271" t="s">
        <v>39</v>
      </c>
      <c r="U7" s="269" t="str">
        <f>IF('Task 1'!J7="","",'Task 1'!J7)</f>
        <v>27 North</v>
      </c>
      <c r="X7" s="271" t="s">
        <v>38</v>
      </c>
      <c r="Y7" s="270">
        <f>IF('Task 1'!I7="","",'Task 1'!I7)</f>
        <v>16</v>
      </c>
      <c r="Z7" s="195"/>
      <c r="AA7" s="193"/>
      <c r="AB7" s="195"/>
      <c r="AC7" s="195"/>
      <c r="AD7" s="195"/>
      <c r="AE7" s="195"/>
      <c r="AF7" s="195"/>
      <c r="AG7" s="195"/>
      <c r="AH7" s="195"/>
      <c r="AI7" s="195"/>
      <c r="AJ7" s="195"/>
      <c r="AK7" s="195"/>
    </row>
    <row r="8" ht="3.0" customHeight="1">
      <c r="A8" s="236"/>
      <c r="B8" s="11"/>
      <c r="C8" s="11"/>
      <c r="D8" s="11"/>
      <c r="E8" s="11"/>
      <c r="F8" s="11"/>
      <c r="G8" s="11"/>
      <c r="H8" s="11"/>
      <c r="I8" s="11"/>
      <c r="J8" s="11"/>
      <c r="K8" s="11"/>
      <c r="L8" s="11"/>
      <c r="M8" s="11"/>
      <c r="N8" s="11"/>
      <c r="O8" s="11"/>
      <c r="P8" s="11"/>
      <c r="Q8" s="11"/>
      <c r="R8" s="11"/>
      <c r="S8" s="11"/>
      <c r="T8" s="11"/>
      <c r="U8" s="11"/>
      <c r="V8" s="11"/>
      <c r="W8" s="11"/>
      <c r="X8" s="11"/>
      <c r="Y8" s="11"/>
      <c r="Z8" s="11"/>
      <c r="AA8" s="189" t="s">
        <v>693</v>
      </c>
      <c r="AD8" s="11"/>
      <c r="AE8" s="11"/>
      <c r="AF8" s="11"/>
      <c r="AG8" s="11"/>
      <c r="AH8" s="11"/>
      <c r="AI8" s="11"/>
      <c r="AJ8" s="11"/>
      <c r="AK8" s="11"/>
    </row>
    <row r="9" ht="13.5" customHeight="1">
      <c r="A9" s="272" t="s">
        <v>694</v>
      </c>
      <c r="B9" s="273"/>
      <c r="C9" s="273"/>
      <c r="D9" s="273"/>
      <c r="E9" s="273"/>
      <c r="F9" s="273"/>
      <c r="G9" s="273"/>
      <c r="H9" s="273"/>
      <c r="I9" s="273"/>
      <c r="J9" s="273"/>
      <c r="K9" s="273"/>
      <c r="L9" s="273"/>
      <c r="M9" s="273"/>
      <c r="N9" s="273"/>
      <c r="O9" s="273"/>
      <c r="P9" s="273"/>
      <c r="Q9" s="273"/>
      <c r="R9" s="273"/>
      <c r="S9" s="273"/>
      <c r="T9" s="273"/>
      <c r="U9" s="273"/>
      <c r="V9" s="273"/>
      <c r="W9" s="273"/>
      <c r="X9" s="273"/>
      <c r="Y9" s="274"/>
      <c r="Z9" s="11"/>
      <c r="AA9" s="189"/>
      <c r="AB9" s="11"/>
      <c r="AC9" s="264" t="s">
        <v>695</v>
      </c>
      <c r="AD9" s="11"/>
      <c r="AE9" s="11"/>
      <c r="AF9" s="11"/>
      <c r="AG9" s="11"/>
      <c r="AH9" s="11"/>
      <c r="AI9" s="11"/>
      <c r="AJ9" s="11"/>
      <c r="AK9" s="11"/>
    </row>
    <row r="10" ht="13.5" customHeight="1">
      <c r="A10" s="275" t="s">
        <v>696</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7"/>
      <c r="Z10" s="11"/>
      <c r="AA10" s="189"/>
      <c r="AB10" s="11"/>
      <c r="AC10" s="264"/>
      <c r="AD10" s="11"/>
      <c r="AE10" s="11"/>
      <c r="AF10" s="11"/>
      <c r="AG10" s="11"/>
      <c r="AH10" s="11"/>
      <c r="AI10" s="11"/>
      <c r="AJ10" s="11"/>
      <c r="AK10" s="11"/>
    </row>
    <row r="11" ht="13.5" customHeight="1">
      <c r="A11" s="11"/>
      <c r="B11" s="11"/>
      <c r="C11" s="278" t="s">
        <v>697</v>
      </c>
      <c r="D11" s="279">
        <f>September!I11</f>
        <v>149</v>
      </c>
      <c r="E11" s="25"/>
      <c r="F11" s="11"/>
      <c r="G11" s="278" t="s">
        <v>698</v>
      </c>
      <c r="I11" s="279">
        <f>February!I11+Mar!R11</f>
        <v>100</v>
      </c>
      <c r="J11" s="25"/>
      <c r="K11" s="280" t="s">
        <v>699</v>
      </c>
      <c r="R11" s="279"/>
      <c r="S11" s="25"/>
      <c r="T11" s="281" t="s">
        <v>700</v>
      </c>
      <c r="W11" s="282"/>
      <c r="X11" s="278" t="s">
        <v>701</v>
      </c>
      <c r="Y11" s="283"/>
      <c r="Z11" s="11"/>
      <c r="AA11" s="189"/>
      <c r="AB11" s="11"/>
      <c r="AC11" s="284" t="s">
        <v>702</v>
      </c>
      <c r="AD11" s="11"/>
      <c r="AE11" s="11"/>
      <c r="AF11" s="11"/>
      <c r="AG11" s="11"/>
      <c r="AH11" s="11"/>
      <c r="AI11" s="11"/>
      <c r="AJ11" s="11"/>
      <c r="AK11" s="11"/>
    </row>
    <row r="12" ht="8.25" customHeight="1">
      <c r="A12" s="284"/>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t="s">
        <v>703</v>
      </c>
      <c r="AD12" s="284"/>
      <c r="AE12" s="284"/>
      <c r="AF12" s="284"/>
      <c r="AG12" s="284"/>
      <c r="AH12" s="284"/>
      <c r="AI12" s="284"/>
      <c r="AJ12" s="284"/>
      <c r="AK12" s="284"/>
    </row>
    <row r="13" ht="12.0" customHeight="1">
      <c r="A13" s="278" t="s">
        <v>704</v>
      </c>
      <c r="N13" s="279" t="str">
        <f>'Task 1'!I36</f>
        <v>No</v>
      </c>
      <c r="O13" s="25"/>
      <c r="P13" s="278" t="s">
        <v>705</v>
      </c>
      <c r="Y13" s="279" t="str">
        <f>'Task 1'!I37</f>
        <v>No</v>
      </c>
      <c r="Z13" s="285"/>
      <c r="AA13" s="285"/>
      <c r="AB13" s="285"/>
      <c r="AC13" s="286" t="s">
        <v>706</v>
      </c>
      <c r="AD13" s="284"/>
      <c r="AE13" s="284"/>
      <c r="AF13" s="284"/>
      <c r="AG13" s="284"/>
      <c r="AH13" s="284"/>
      <c r="AI13" s="284"/>
      <c r="AJ13" s="284"/>
      <c r="AK13" s="284"/>
    </row>
    <row r="14" ht="12.0" customHeight="1">
      <c r="A14" s="257" t="s">
        <v>707</v>
      </c>
      <c r="B14" s="8"/>
      <c r="C14" s="8"/>
      <c r="D14" s="8"/>
      <c r="E14" s="8"/>
      <c r="F14" s="8"/>
      <c r="G14" s="8"/>
      <c r="H14" s="8"/>
      <c r="I14" s="8"/>
      <c r="J14" s="8"/>
      <c r="K14" s="8"/>
      <c r="L14" s="8"/>
      <c r="M14" s="8"/>
      <c r="N14" s="8"/>
      <c r="O14" s="8"/>
      <c r="P14" s="8"/>
      <c r="Q14" s="8"/>
      <c r="R14" s="8"/>
      <c r="S14" s="8"/>
      <c r="T14" s="8"/>
      <c r="U14" s="8"/>
      <c r="V14" s="8"/>
      <c r="W14" s="8"/>
      <c r="X14" s="8"/>
      <c r="Y14" s="10"/>
      <c r="Z14" s="11"/>
      <c r="AA14" s="11"/>
      <c r="AB14" s="11"/>
      <c r="AC14" s="11"/>
      <c r="AD14" s="11"/>
      <c r="AE14" s="11"/>
      <c r="AF14" s="11"/>
      <c r="AG14" s="11"/>
      <c r="AH14" s="11"/>
      <c r="AI14" s="11"/>
      <c r="AJ14" s="11"/>
      <c r="AK14" s="11"/>
    </row>
    <row r="15" ht="12.0" customHeight="1">
      <c r="A15" s="224" t="s">
        <v>708</v>
      </c>
      <c r="I15" s="287" t="str">
        <f>'Task 1'!I38</f>
        <v>Yes</v>
      </c>
      <c r="J15" s="258" t="s">
        <v>709</v>
      </c>
      <c r="Q15" s="287" t="str">
        <f>'Task 1'!I39</f>
        <v>No</v>
      </c>
      <c r="R15" s="25"/>
      <c r="S15" s="258" t="s">
        <v>710</v>
      </c>
      <c r="Y15" s="287" t="s">
        <v>72</v>
      </c>
      <c r="Z15" s="189"/>
      <c r="AA15" s="189"/>
      <c r="AB15" s="189"/>
      <c r="AC15" s="189"/>
      <c r="AD15" s="189"/>
      <c r="AE15" s="189"/>
      <c r="AF15" s="189"/>
      <c r="AG15" s="189"/>
      <c r="AH15" s="189"/>
      <c r="AI15" s="189"/>
      <c r="AJ15" s="189"/>
      <c r="AK15" s="189"/>
    </row>
    <row r="16" ht="3.0" customHeight="1">
      <c r="A16" s="285"/>
      <c r="B16" s="285"/>
      <c r="C16" s="285"/>
      <c r="D16" s="285"/>
      <c r="E16" s="285"/>
      <c r="F16" s="285"/>
      <c r="G16" s="285"/>
      <c r="H16" s="285"/>
      <c r="I16" s="285"/>
      <c r="J16" s="285"/>
      <c r="K16" s="285"/>
      <c r="L16" s="285"/>
      <c r="M16" s="11"/>
      <c r="N16" s="278"/>
      <c r="O16" s="278"/>
      <c r="P16" s="278"/>
      <c r="Q16" s="278"/>
      <c r="R16" s="278"/>
      <c r="S16" s="278"/>
      <c r="T16" s="278"/>
      <c r="U16" s="278"/>
      <c r="V16" s="278"/>
      <c r="W16" s="278"/>
      <c r="X16" s="278"/>
      <c r="Y16" s="285"/>
      <c r="Z16" s="189"/>
      <c r="AA16" s="189"/>
      <c r="AB16" s="189"/>
      <c r="AC16" s="288"/>
      <c r="AD16" s="189"/>
      <c r="AE16" s="189"/>
      <c r="AF16" s="189"/>
      <c r="AG16" s="189"/>
      <c r="AH16" s="189"/>
      <c r="AI16" s="189"/>
      <c r="AJ16" s="189"/>
      <c r="AK16" s="189"/>
    </row>
    <row r="17" ht="12.0" customHeight="1">
      <c r="A17" s="257" t="s">
        <v>711</v>
      </c>
      <c r="B17" s="8"/>
      <c r="C17" s="8"/>
      <c r="D17" s="8"/>
      <c r="E17" s="10"/>
      <c r="F17" s="289" t="s">
        <v>713</v>
      </c>
      <c r="G17" s="10"/>
      <c r="H17" s="291" t="s">
        <v>715</v>
      </c>
      <c r="I17" s="289" t="s">
        <v>716</v>
      </c>
      <c r="J17" s="10"/>
      <c r="K17" s="289" t="s">
        <v>717</v>
      </c>
      <c r="L17" s="10"/>
      <c r="M17" s="289" t="s">
        <v>718</v>
      </c>
      <c r="N17" s="10"/>
      <c r="O17" s="183"/>
      <c r="P17" s="291"/>
      <c r="Q17" s="291"/>
      <c r="R17" s="257" t="s">
        <v>719</v>
      </c>
      <c r="S17" s="8"/>
      <c r="T17" s="8"/>
      <c r="U17" s="8"/>
      <c r="V17" s="8"/>
      <c r="W17" s="10"/>
      <c r="X17" s="291" t="s">
        <v>720</v>
      </c>
      <c r="Y17" s="292" t="s">
        <v>721</v>
      </c>
      <c r="Z17" s="189"/>
      <c r="AA17" s="189"/>
      <c r="AB17" s="189"/>
      <c r="AC17" s="288"/>
      <c r="AD17" s="189"/>
      <c r="AE17" s="189"/>
      <c r="AF17" s="189"/>
      <c r="AG17" s="189"/>
      <c r="AH17" s="189"/>
      <c r="AI17" s="189"/>
      <c r="AJ17" s="189"/>
      <c r="AK17" s="189"/>
    </row>
    <row r="18" ht="10.5" customHeight="1">
      <c r="A18" s="190" t="s">
        <v>722</v>
      </c>
      <c r="F18" s="287"/>
      <c r="G18" s="293"/>
      <c r="H18" s="294"/>
      <c r="I18" s="295" t="s">
        <v>723</v>
      </c>
      <c r="J18" s="293"/>
      <c r="K18" s="295" t="s">
        <v>724</v>
      </c>
      <c r="L18" s="293"/>
      <c r="M18" s="296"/>
      <c r="N18" s="25"/>
      <c r="O18" s="11"/>
      <c r="P18" s="205"/>
      <c r="Q18" s="205"/>
      <c r="R18" s="189" t="s">
        <v>725</v>
      </c>
      <c r="X18" s="297" t="s">
        <v>726</v>
      </c>
      <c r="Y18" s="25"/>
      <c r="Z18" s="189"/>
      <c r="AA18" s="11" t="s">
        <v>665</v>
      </c>
      <c r="AB18" s="189"/>
      <c r="AC18" s="288"/>
      <c r="AD18" s="189"/>
      <c r="AE18" s="189"/>
      <c r="AF18" s="189"/>
      <c r="AG18" s="189"/>
      <c r="AH18" s="189"/>
      <c r="AI18" s="189"/>
      <c r="AJ18" s="189"/>
      <c r="AK18" s="189"/>
    </row>
    <row r="19" ht="10.5" customHeight="1">
      <c r="A19" s="224" t="s">
        <v>727</v>
      </c>
      <c r="F19" s="299">
        <v>0.0</v>
      </c>
      <c r="G19" s="129"/>
      <c r="H19" s="300">
        <v>0.0</v>
      </c>
      <c r="I19" s="301">
        <v>64.0</v>
      </c>
      <c r="J19" s="129"/>
      <c r="K19" s="301">
        <v>15.0</v>
      </c>
      <c r="L19" s="129"/>
      <c r="M19" s="302">
        <v>0.0</v>
      </c>
      <c r="N19" s="128"/>
      <c r="O19" s="189"/>
      <c r="P19" s="189"/>
      <c r="Q19" s="189"/>
      <c r="R19" s="189" t="s">
        <v>728</v>
      </c>
      <c r="X19" s="303" t="s">
        <v>74</v>
      </c>
      <c r="Y19" s="295">
        <v>12.0</v>
      </c>
      <c r="Z19" s="189"/>
      <c r="AA19" s="189" t="s">
        <v>668</v>
      </c>
      <c r="AB19" s="189"/>
      <c r="AC19" s="288"/>
      <c r="AD19" s="189"/>
      <c r="AE19" s="189"/>
      <c r="AF19" s="189"/>
      <c r="AG19" s="189"/>
      <c r="AH19" s="189"/>
      <c r="AI19" s="189"/>
      <c r="AJ19" s="189"/>
      <c r="AK19" s="189"/>
    </row>
    <row r="20" ht="10.5" customHeight="1">
      <c r="A20" s="224" t="s">
        <v>730</v>
      </c>
      <c r="F20" s="299" t="s">
        <v>72</v>
      </c>
      <c r="G20" s="129"/>
      <c r="H20" s="300" t="s">
        <v>72</v>
      </c>
      <c r="I20" s="301" t="s">
        <v>74</v>
      </c>
      <c r="J20" s="128"/>
      <c r="K20" s="301" t="s">
        <v>74</v>
      </c>
      <c r="L20" s="128"/>
      <c r="M20" s="302" t="s">
        <v>72</v>
      </c>
      <c r="N20" s="128"/>
      <c r="O20" s="189"/>
      <c r="P20" s="189"/>
      <c r="Q20" s="189"/>
      <c r="R20" s="189" t="s">
        <v>731</v>
      </c>
      <c r="X20" s="305" t="s">
        <v>72</v>
      </c>
      <c r="Y20" s="302">
        <v>0.0</v>
      </c>
      <c r="Z20" s="189"/>
      <c r="AA20" s="189" t="s">
        <v>732</v>
      </c>
      <c r="AB20" s="189"/>
      <c r="AC20" s="189"/>
      <c r="AD20" s="189"/>
      <c r="AE20" s="189"/>
      <c r="AF20" s="189"/>
      <c r="AG20" s="189"/>
      <c r="AH20" s="189"/>
      <c r="AI20" s="189"/>
      <c r="AJ20" s="189"/>
      <c r="AK20" s="189"/>
    </row>
    <row r="21" ht="10.5" customHeight="1">
      <c r="A21" s="224" t="s">
        <v>734</v>
      </c>
      <c r="F21" s="299" t="s">
        <v>72</v>
      </c>
      <c r="G21" s="129"/>
      <c r="H21" s="300" t="s">
        <v>72</v>
      </c>
      <c r="I21" s="302" t="s">
        <v>72</v>
      </c>
      <c r="J21" s="128"/>
      <c r="K21" s="302" t="s">
        <v>72</v>
      </c>
      <c r="L21" s="128"/>
      <c r="M21" s="302" t="s">
        <v>72</v>
      </c>
      <c r="N21" s="128"/>
      <c r="O21" s="189"/>
      <c r="P21" s="189"/>
      <c r="Q21" s="189"/>
      <c r="R21" s="189" t="s">
        <v>736</v>
      </c>
      <c r="X21" s="305" t="s">
        <v>72</v>
      </c>
      <c r="Y21" s="302">
        <v>0.0</v>
      </c>
      <c r="Z21" s="189"/>
      <c r="AA21" s="189" t="s">
        <v>737</v>
      </c>
      <c r="AB21" s="189"/>
      <c r="AC21" s="288"/>
      <c r="AD21" s="189"/>
      <c r="AE21" s="189"/>
      <c r="AF21" s="189"/>
      <c r="AG21" s="189"/>
      <c r="AH21" s="189"/>
      <c r="AI21" s="189"/>
      <c r="AJ21" s="189"/>
      <c r="AK21" s="189"/>
    </row>
    <row r="22" ht="10.5" customHeight="1">
      <c r="A22" s="224" t="s">
        <v>738</v>
      </c>
      <c r="F22" s="299" t="s">
        <v>72</v>
      </c>
      <c r="G22" s="129"/>
      <c r="H22" s="300" t="s">
        <v>72</v>
      </c>
      <c r="I22" s="302" t="s">
        <v>72</v>
      </c>
      <c r="J22" s="128"/>
      <c r="K22" s="302" t="s">
        <v>72</v>
      </c>
      <c r="L22" s="128"/>
      <c r="M22" s="302" t="s">
        <v>72</v>
      </c>
      <c r="N22" s="128"/>
      <c r="O22" s="189"/>
      <c r="P22" s="189"/>
      <c r="Q22" s="189"/>
      <c r="R22" s="189" t="s">
        <v>739</v>
      </c>
      <c r="X22" s="306" t="s">
        <v>72</v>
      </c>
      <c r="Y22" s="287">
        <v>0.0</v>
      </c>
      <c r="Z22" s="189"/>
      <c r="AA22" s="189" t="s">
        <v>670</v>
      </c>
      <c r="AB22" s="204" t="s">
        <v>72</v>
      </c>
      <c r="AC22" s="288"/>
      <c r="AD22" s="189"/>
      <c r="AE22" s="189"/>
      <c r="AF22" s="189"/>
      <c r="AG22" s="189"/>
      <c r="AH22" s="189"/>
      <c r="AI22" s="189"/>
      <c r="AJ22" s="189"/>
      <c r="AK22" s="189"/>
    </row>
    <row r="23" ht="10.5" customHeight="1">
      <c r="A23" s="224" t="s">
        <v>740</v>
      </c>
      <c r="F23" s="299" t="s">
        <v>72</v>
      </c>
      <c r="G23" s="129"/>
      <c r="H23" s="300" t="s">
        <v>72</v>
      </c>
      <c r="I23" s="302" t="s">
        <v>72</v>
      </c>
      <c r="J23" s="128"/>
      <c r="K23" s="302" t="s">
        <v>72</v>
      </c>
      <c r="L23" s="128"/>
      <c r="M23" s="302" t="s">
        <v>72</v>
      </c>
      <c r="N23" s="128"/>
      <c r="O23" s="189"/>
      <c r="P23" s="189"/>
      <c r="Q23" s="189"/>
      <c r="R23" s="307" t="s">
        <v>742</v>
      </c>
      <c r="S23" s="8"/>
      <c r="T23" s="8"/>
      <c r="U23" s="8"/>
      <c r="V23" s="8"/>
      <c r="W23" s="10"/>
      <c r="X23" s="309" t="s">
        <v>743</v>
      </c>
      <c r="Y23" s="311" t="s">
        <v>746</v>
      </c>
      <c r="Z23" s="189"/>
      <c r="AA23" s="11" t="s">
        <v>673</v>
      </c>
      <c r="AB23" s="204" t="s">
        <v>747</v>
      </c>
      <c r="AC23" s="288"/>
      <c r="AD23" s="189"/>
      <c r="AE23" s="189"/>
      <c r="AF23" s="189"/>
      <c r="AG23" s="189"/>
      <c r="AH23" s="189"/>
      <c r="AI23" s="189"/>
      <c r="AJ23" s="189"/>
      <c r="AK23" s="189"/>
    </row>
    <row r="24" ht="10.5" customHeight="1">
      <c r="A24" s="224" t="s">
        <v>748</v>
      </c>
      <c r="F24" s="312" t="s">
        <v>72</v>
      </c>
      <c r="G24" s="129"/>
      <c r="H24" s="313" t="s">
        <v>72</v>
      </c>
      <c r="I24" s="314" t="s">
        <v>72</v>
      </c>
      <c r="J24" s="129"/>
      <c r="K24" s="314" t="s">
        <v>72</v>
      </c>
      <c r="L24" s="129"/>
      <c r="M24" s="314" t="s">
        <v>72</v>
      </c>
      <c r="N24" s="128"/>
      <c r="O24" s="189"/>
      <c r="P24" s="189"/>
      <c r="Q24" s="189"/>
      <c r="R24" s="189" t="s">
        <v>750</v>
      </c>
      <c r="X24" s="305" t="s">
        <v>72</v>
      </c>
      <c r="Y24" s="305" t="s">
        <v>72</v>
      </c>
      <c r="Z24" s="189"/>
      <c r="AA24" s="11" t="s">
        <v>675</v>
      </c>
      <c r="AB24" s="204" t="s">
        <v>751</v>
      </c>
      <c r="AC24" s="189"/>
      <c r="AI24" s="189"/>
      <c r="AJ24" s="189"/>
      <c r="AK24" s="189"/>
    </row>
    <row r="25" ht="10.5" customHeight="1">
      <c r="A25" s="190" t="s">
        <v>752</v>
      </c>
      <c r="F25" s="299"/>
      <c r="G25" s="129"/>
      <c r="H25" s="300"/>
      <c r="I25" s="301"/>
      <c r="J25" s="129"/>
      <c r="K25" s="302"/>
      <c r="L25" s="129"/>
      <c r="M25" s="302"/>
      <c r="N25" s="128"/>
      <c r="O25" s="315"/>
      <c r="R25" s="189" t="s">
        <v>753</v>
      </c>
      <c r="X25" s="305" t="s">
        <v>72</v>
      </c>
      <c r="Y25" s="305" t="s">
        <v>72</v>
      </c>
      <c r="Z25" s="189"/>
      <c r="AA25" s="11" t="s">
        <v>754</v>
      </c>
      <c r="AB25" s="204" t="s">
        <v>755</v>
      </c>
      <c r="AC25" s="189"/>
      <c r="AH25" s="189"/>
      <c r="AI25" s="189"/>
      <c r="AJ25" s="189"/>
      <c r="AK25" s="189"/>
    </row>
    <row r="26" ht="10.5" customHeight="1">
      <c r="A26" s="190" t="s">
        <v>756</v>
      </c>
      <c r="F26" s="299"/>
      <c r="G26" s="129"/>
      <c r="H26" s="300"/>
      <c r="I26" s="302"/>
      <c r="J26" s="129"/>
      <c r="K26" s="302"/>
      <c r="L26" s="129"/>
      <c r="M26" s="302"/>
      <c r="N26" s="128"/>
      <c r="R26" s="189" t="s">
        <v>758</v>
      </c>
      <c r="X26" s="305" t="s">
        <v>72</v>
      </c>
      <c r="Y26" s="305" t="s">
        <v>72</v>
      </c>
      <c r="Z26" s="11"/>
      <c r="AA26" s="11" t="s">
        <v>759</v>
      </c>
      <c r="AB26" s="204" t="s">
        <v>760</v>
      </c>
      <c r="AC26" s="264"/>
      <c r="AD26" s="11"/>
      <c r="AE26" s="11"/>
      <c r="AF26" s="11"/>
      <c r="AG26" s="11"/>
      <c r="AH26" s="11"/>
      <c r="AI26" s="11"/>
      <c r="AJ26" s="11"/>
      <c r="AK26" s="11"/>
    </row>
    <row r="27" ht="10.5" customHeight="1">
      <c r="A27" s="190" t="s">
        <v>761</v>
      </c>
      <c r="F27" s="299"/>
      <c r="G27" s="129"/>
      <c r="H27" s="300"/>
      <c r="I27" s="302"/>
      <c r="J27" s="129"/>
      <c r="K27" s="302"/>
      <c r="L27" s="129"/>
      <c r="M27" s="302"/>
      <c r="N27" s="128"/>
      <c r="R27" s="187" t="s">
        <v>625</v>
      </c>
      <c r="S27" s="187"/>
      <c r="T27" s="187"/>
      <c r="U27" s="187"/>
      <c r="V27" s="187"/>
      <c r="W27" s="187"/>
      <c r="X27" s="305" t="s">
        <v>72</v>
      </c>
      <c r="Y27" s="305" t="s">
        <v>72</v>
      </c>
      <c r="AA27" s="11" t="s">
        <v>765</v>
      </c>
      <c r="AB27" s="204" t="s">
        <v>766</v>
      </c>
      <c r="AC27" s="264"/>
      <c r="AD27" s="11"/>
      <c r="AE27" s="11"/>
      <c r="AF27" s="11"/>
      <c r="AG27" s="11"/>
      <c r="AH27" s="11"/>
      <c r="AI27" s="11"/>
      <c r="AJ27" s="11"/>
      <c r="AK27" s="11"/>
    </row>
    <row r="28" ht="10.5" customHeight="1">
      <c r="A28" s="224" t="s">
        <v>768</v>
      </c>
      <c r="F28" s="299" t="s">
        <v>72</v>
      </c>
      <c r="G28" s="129"/>
      <c r="H28" s="300" t="s">
        <v>72</v>
      </c>
      <c r="I28" s="302" t="s">
        <v>72</v>
      </c>
      <c r="J28" s="128"/>
      <c r="K28" s="302" t="s">
        <v>72</v>
      </c>
      <c r="L28" s="128"/>
      <c r="M28" s="302" t="s">
        <v>72</v>
      </c>
      <c r="N28" s="128"/>
      <c r="R28" s="189" t="s">
        <v>771</v>
      </c>
      <c r="X28" s="305" t="s">
        <v>72</v>
      </c>
      <c r="Y28" s="305" t="s">
        <v>72</v>
      </c>
      <c r="Z28" s="189"/>
      <c r="AA28" s="11" t="s">
        <v>772</v>
      </c>
      <c r="AB28" s="204" t="s">
        <v>773</v>
      </c>
      <c r="AC28" s="288"/>
      <c r="AD28" s="189"/>
      <c r="AE28" s="189"/>
      <c r="AF28" s="189"/>
      <c r="AG28" s="189"/>
      <c r="AH28" s="189"/>
      <c r="AI28" s="189"/>
      <c r="AJ28" s="189"/>
      <c r="AK28" s="189"/>
    </row>
    <row r="29" ht="11.25" customHeight="1">
      <c r="A29" s="193" t="s">
        <v>774</v>
      </c>
      <c r="R29" s="183" t="s">
        <v>775</v>
      </c>
      <c r="S29" s="183"/>
      <c r="T29" s="183"/>
      <c r="U29" s="183"/>
      <c r="V29" s="183"/>
      <c r="W29" s="317" t="s">
        <v>628</v>
      </c>
      <c r="X29" s="318" t="s">
        <v>721</v>
      </c>
      <c r="Y29" s="292" t="s">
        <v>52</v>
      </c>
      <c r="Z29" s="189"/>
      <c r="AA29" s="11" t="s">
        <v>776</v>
      </c>
      <c r="AB29" s="204" t="s">
        <v>777</v>
      </c>
      <c r="AC29" s="288"/>
      <c r="AD29" s="189"/>
      <c r="AE29" s="189"/>
      <c r="AF29" s="189"/>
      <c r="AG29" s="189"/>
      <c r="AH29" s="189"/>
      <c r="AI29" s="189"/>
      <c r="AJ29" s="189"/>
      <c r="AK29" s="189"/>
    </row>
    <row r="30" ht="3.0" hidden="1" customHeight="1">
      <c r="A30" s="11"/>
      <c r="B30" s="11"/>
      <c r="C30" s="11"/>
      <c r="D30" s="11"/>
      <c r="E30" s="11"/>
      <c r="F30" s="11"/>
      <c r="G30" s="11"/>
      <c r="H30" s="11"/>
      <c r="I30" s="11"/>
      <c r="J30" s="11"/>
      <c r="K30" s="11"/>
      <c r="L30" s="11"/>
      <c r="M30" s="11"/>
      <c r="N30" s="11"/>
      <c r="O30" s="11"/>
      <c r="P30" s="11"/>
      <c r="Q30" s="11"/>
      <c r="R30" s="11"/>
      <c r="S30" s="11"/>
      <c r="T30" s="11"/>
      <c r="U30" s="11"/>
      <c r="V30" s="11"/>
      <c r="W30" s="11"/>
      <c r="X30" s="319"/>
      <c r="Y30" s="11"/>
      <c r="Z30" s="189"/>
      <c r="AA30" s="189" t="s">
        <v>723</v>
      </c>
      <c r="AB30" s="189"/>
      <c r="AC30" s="288"/>
      <c r="AD30" s="189"/>
      <c r="AE30" s="189"/>
      <c r="AF30" s="189"/>
      <c r="AG30" s="189"/>
      <c r="AH30" s="189"/>
      <c r="AI30" s="189"/>
      <c r="AJ30" s="189"/>
      <c r="AK30" s="189"/>
    </row>
    <row r="31" ht="11.25" customHeight="1">
      <c r="A31" s="257" t="s">
        <v>780</v>
      </c>
      <c r="B31" s="8"/>
      <c r="C31" s="8"/>
      <c r="D31" s="8"/>
      <c r="E31" s="8"/>
      <c r="F31" s="8"/>
      <c r="G31" s="8"/>
      <c r="H31" s="10"/>
      <c r="I31" s="186" t="s">
        <v>784</v>
      </c>
      <c r="J31" s="8"/>
      <c r="K31" s="8"/>
      <c r="L31" s="8"/>
      <c r="M31" s="10"/>
      <c r="N31" s="289"/>
      <c r="O31" s="8"/>
      <c r="P31" s="8"/>
      <c r="Q31" s="10"/>
      <c r="R31" s="189" t="s">
        <v>790</v>
      </c>
      <c r="X31" s="321">
        <v>0.0</v>
      </c>
      <c r="Y31" s="296" t="s">
        <v>72</v>
      </c>
      <c r="Z31" s="189"/>
      <c r="AA31" s="11" t="s">
        <v>791</v>
      </c>
      <c r="AB31" s="189"/>
      <c r="AC31" s="288"/>
      <c r="AD31" s="189"/>
      <c r="AE31" s="189"/>
      <c r="AF31" s="189"/>
      <c r="AG31" s="189"/>
      <c r="AH31" s="189"/>
      <c r="AI31" s="189"/>
      <c r="AJ31" s="189"/>
      <c r="AK31" s="189"/>
    </row>
    <row r="32" ht="10.5" customHeight="1">
      <c r="A32" s="189" t="s">
        <v>792</v>
      </c>
      <c r="H32" s="287">
        <v>0.0</v>
      </c>
      <c r="I32" s="189" t="s">
        <v>793</v>
      </c>
      <c r="P32" s="287" t="s">
        <v>72</v>
      </c>
      <c r="Q32" s="25"/>
      <c r="R32" s="187" t="s">
        <v>794</v>
      </c>
      <c r="X32" s="321">
        <v>0.0</v>
      </c>
      <c r="Y32" s="296" t="s">
        <v>72</v>
      </c>
      <c r="Z32" s="11"/>
      <c r="AA32" s="11" t="s">
        <v>795</v>
      </c>
      <c r="AB32" s="11"/>
      <c r="AC32" s="264"/>
      <c r="AD32" s="11"/>
      <c r="AE32" s="11"/>
      <c r="AF32" s="11"/>
      <c r="AG32" s="11"/>
      <c r="AH32" s="11"/>
      <c r="AI32" s="11"/>
      <c r="AJ32" s="11"/>
      <c r="AK32" s="11"/>
    </row>
    <row r="33" ht="10.5" customHeight="1">
      <c r="A33" s="189" t="s">
        <v>796</v>
      </c>
      <c r="H33" s="287" t="s">
        <v>72</v>
      </c>
      <c r="I33" s="189" t="s">
        <v>797</v>
      </c>
      <c r="P33" s="287" t="s">
        <v>72</v>
      </c>
      <c r="Q33" s="25"/>
      <c r="R33" s="189" t="s">
        <v>798</v>
      </c>
      <c r="S33" s="189"/>
      <c r="T33" s="189"/>
      <c r="U33" s="189"/>
      <c r="V33" s="189"/>
      <c r="W33" s="305" t="s">
        <v>72</v>
      </c>
      <c r="X33" s="321">
        <v>0.0</v>
      </c>
      <c r="Y33" s="296" t="s">
        <v>72</v>
      </c>
      <c r="Z33" s="11"/>
      <c r="AA33" s="189" t="s">
        <v>799</v>
      </c>
      <c r="AB33" s="189"/>
      <c r="AC33" s="264"/>
      <c r="AD33" s="11"/>
      <c r="AE33" s="11"/>
      <c r="AF33" s="11"/>
      <c r="AG33" s="11"/>
      <c r="AH33" s="11"/>
      <c r="AI33" s="11"/>
      <c r="AJ33" s="11"/>
      <c r="AK33" s="11"/>
    </row>
    <row r="34" ht="10.5" customHeight="1">
      <c r="A34" s="189" t="s">
        <v>801</v>
      </c>
      <c r="H34" s="299" t="s">
        <v>72</v>
      </c>
      <c r="I34" s="193" t="s">
        <v>802</v>
      </c>
      <c r="P34" s="322" t="s">
        <v>74</v>
      </c>
      <c r="Q34" s="25"/>
      <c r="R34" s="189" t="s">
        <v>803</v>
      </c>
      <c r="S34" s="189"/>
      <c r="T34" s="189"/>
      <c r="U34" s="189"/>
      <c r="V34" s="189"/>
      <c r="W34" s="306" t="s">
        <v>72</v>
      </c>
      <c r="X34" s="323">
        <v>0.0</v>
      </c>
      <c r="Y34" s="302" t="s">
        <v>72</v>
      </c>
      <c r="Z34" s="11"/>
      <c r="AA34" s="189" t="s">
        <v>804</v>
      </c>
      <c r="AB34" s="189" t="s">
        <v>72</v>
      </c>
      <c r="AC34" s="324"/>
      <c r="AD34" s="205"/>
      <c r="AE34" s="205"/>
      <c r="AF34" s="205"/>
      <c r="AG34" s="205"/>
      <c r="AH34" s="205"/>
      <c r="AI34" s="205"/>
      <c r="AJ34" s="205"/>
      <c r="AK34" s="205"/>
    </row>
    <row r="35" ht="10.5" customHeight="1">
      <c r="A35" s="189" t="s">
        <v>805</v>
      </c>
      <c r="H35" s="299" t="s">
        <v>72</v>
      </c>
      <c r="I35" s="189"/>
      <c r="P35" s="325"/>
      <c r="Q35" s="32"/>
      <c r="R35" s="189" t="s">
        <v>806</v>
      </c>
      <c r="S35" s="187"/>
      <c r="T35" s="187"/>
      <c r="U35" s="187"/>
      <c r="V35" s="187"/>
      <c r="W35" s="306" t="s">
        <v>72</v>
      </c>
      <c r="X35" s="326">
        <v>0.0</v>
      </c>
      <c r="Y35" s="296" t="s">
        <v>72</v>
      </c>
      <c r="Z35" s="11"/>
      <c r="AA35" s="189" t="s">
        <v>807</v>
      </c>
      <c r="AB35" s="189" t="s">
        <v>74</v>
      </c>
      <c r="AC35" s="288"/>
      <c r="AD35" s="189"/>
      <c r="AE35" s="189"/>
      <c r="AF35" s="189"/>
      <c r="AG35" s="189"/>
      <c r="AH35" s="189"/>
      <c r="AI35" s="189"/>
      <c r="AJ35" s="189"/>
      <c r="AK35" s="189"/>
    </row>
    <row r="36" ht="3.0"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89" t="s">
        <v>808</v>
      </c>
      <c r="AB36" s="189"/>
      <c r="AC36" s="288"/>
      <c r="AD36" s="189"/>
      <c r="AE36" s="189"/>
      <c r="AF36" s="189"/>
      <c r="AG36" s="189"/>
      <c r="AH36" s="189"/>
      <c r="AI36" s="189"/>
      <c r="AJ36" s="189"/>
      <c r="AK36" s="189"/>
    </row>
    <row r="37" ht="13.5" customHeight="1">
      <c r="A37" s="327" t="s">
        <v>809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4"/>
      <c r="Z37" s="205"/>
      <c r="AA37" s="189" t="s">
        <v>810</v>
      </c>
      <c r="AB37" s="189"/>
      <c r="AC37" s="205"/>
      <c r="AD37" s="205"/>
      <c r="AE37" s="205"/>
      <c r="AF37" s="205"/>
      <c r="AG37" s="205"/>
      <c r="AH37" s="205"/>
      <c r="AI37" s="205"/>
      <c r="AJ37" s="205"/>
      <c r="AK37" s="205"/>
    </row>
    <row r="38" ht="13.5" customHeight="1">
      <c r="A38" s="328"/>
      <c r="B38" s="32"/>
      <c r="C38" s="32"/>
      <c r="D38" s="32"/>
      <c r="E38" s="32"/>
      <c r="F38" s="32"/>
      <c r="G38" s="329"/>
      <c r="H38" s="330" t="s">
        <v>176</v>
      </c>
      <c r="I38" s="331"/>
      <c r="J38" s="332" t="s">
        <v>592</v>
      </c>
      <c r="K38" s="128"/>
      <c r="L38" s="128"/>
      <c r="M38" s="128"/>
      <c r="N38" s="128"/>
      <c r="O38" s="128"/>
      <c r="P38" s="128"/>
      <c r="Q38" s="128"/>
      <c r="R38" s="128"/>
      <c r="S38" s="128"/>
      <c r="T38" s="128"/>
      <c r="U38" s="331"/>
      <c r="V38" s="333" t="s">
        <v>657</v>
      </c>
      <c r="W38" s="25"/>
      <c r="X38" s="25"/>
      <c r="Y38" s="293"/>
      <c r="Z38" s="11"/>
      <c r="AA38" s="189" t="s">
        <v>811</v>
      </c>
      <c r="AB38" s="189"/>
      <c r="AC38" s="264"/>
      <c r="AD38" s="11"/>
      <c r="AE38" s="11"/>
      <c r="AF38" s="11"/>
      <c r="AG38" s="11"/>
      <c r="AH38" s="11"/>
      <c r="AI38" s="11"/>
      <c r="AJ38" s="11"/>
      <c r="AK38" s="11"/>
    </row>
    <row r="39" ht="54.0" customHeight="1">
      <c r="A39" s="189"/>
      <c r="B39" s="189"/>
      <c r="C39" s="189"/>
      <c r="D39" s="189"/>
      <c r="E39" s="189"/>
      <c r="F39" s="189"/>
      <c r="G39" s="189"/>
      <c r="H39" s="334" t="s">
        <v>812</v>
      </c>
      <c r="I39" s="335" t="s">
        <v>813</v>
      </c>
      <c r="J39" s="336" t="s">
        <v>814</v>
      </c>
      <c r="K39" s="337" t="s">
        <v>815</v>
      </c>
      <c r="L39" s="338" t="s">
        <v>816</v>
      </c>
      <c r="M39" s="339" t="s">
        <v>817</v>
      </c>
      <c r="N39" s="340" t="s">
        <v>818</v>
      </c>
      <c r="O39" s="341" t="s">
        <v>819</v>
      </c>
      <c r="P39" s="341" t="s">
        <v>820</v>
      </c>
      <c r="Q39" s="337" t="s">
        <v>821</v>
      </c>
      <c r="R39" s="342" t="s">
        <v>822</v>
      </c>
      <c r="S39" s="342" t="s">
        <v>823</v>
      </c>
      <c r="T39" s="342" t="s">
        <v>824</v>
      </c>
      <c r="U39" s="343" t="s">
        <v>825</v>
      </c>
      <c r="V39" s="344" t="s">
        <v>826</v>
      </c>
      <c r="W39" s="345" t="s">
        <v>827</v>
      </c>
      <c r="X39" s="343" t="s">
        <v>828</v>
      </c>
      <c r="Y39" s="346" t="s">
        <v>829</v>
      </c>
      <c r="Z39" s="11"/>
      <c r="AA39" s="189" t="s">
        <v>830</v>
      </c>
      <c r="AB39" s="189"/>
      <c r="AC39" s="264"/>
      <c r="AD39" s="11"/>
      <c r="AE39" s="11"/>
      <c r="AF39" s="11"/>
      <c r="AG39" s="11"/>
      <c r="AH39" s="11"/>
      <c r="AI39" s="11"/>
      <c r="AJ39" s="11"/>
      <c r="AK39" s="11"/>
    </row>
    <row r="40" ht="13.5" customHeight="1">
      <c r="A40" s="287"/>
      <c r="B40" s="347" t="s">
        <v>831</v>
      </c>
      <c r="C40" s="25"/>
      <c r="D40" s="25"/>
      <c r="E40" s="25"/>
      <c r="F40" s="25"/>
      <c r="G40" s="293"/>
      <c r="H40" s="348"/>
      <c r="I40" s="349"/>
      <c r="J40" s="350" t="s">
        <v>833</v>
      </c>
      <c r="K40" s="128"/>
      <c r="L40" s="128"/>
      <c r="M40" s="128"/>
      <c r="N40" s="128"/>
      <c r="O40" s="128"/>
      <c r="P40" s="128"/>
      <c r="Q40" s="128"/>
      <c r="R40" s="128"/>
      <c r="S40" s="128"/>
      <c r="T40" s="128"/>
      <c r="U40" s="128"/>
      <c r="V40" s="331"/>
      <c r="W40" s="350" t="s">
        <v>835</v>
      </c>
      <c r="X40" s="331"/>
      <c r="Y40" s="293"/>
      <c r="Z40" s="11"/>
      <c r="AA40" s="189" t="s">
        <v>836</v>
      </c>
      <c r="AB40" s="285" t="s">
        <v>726</v>
      </c>
      <c r="AC40" s="264"/>
      <c r="AD40" s="11"/>
      <c r="AE40" s="11"/>
      <c r="AF40" s="11"/>
      <c r="AG40" s="11"/>
      <c r="AH40" s="11"/>
      <c r="AI40" s="11"/>
      <c r="AJ40" s="11"/>
      <c r="AK40" s="11"/>
    </row>
    <row r="41" ht="13.5" customHeight="1">
      <c r="A41" s="352">
        <v>1.0</v>
      </c>
      <c r="B41" s="353" t="s">
        <v>190</v>
      </c>
      <c r="C41" s="128"/>
      <c r="D41" s="128"/>
      <c r="E41" s="128"/>
      <c r="F41" s="128"/>
      <c r="G41" s="129"/>
      <c r="H41" s="354">
        <v>83.0</v>
      </c>
      <c r="I41" s="355">
        <v>22.0</v>
      </c>
      <c r="J41" s="356" t="s">
        <v>838</v>
      </c>
      <c r="K41" s="357"/>
      <c r="L41" s="357"/>
      <c r="M41" s="357"/>
      <c r="N41" s="358"/>
      <c r="O41" s="357"/>
      <c r="P41" s="357"/>
      <c r="Q41" s="358"/>
      <c r="R41" s="358"/>
      <c r="S41" s="358"/>
      <c r="T41" s="358"/>
      <c r="U41" s="359"/>
      <c r="V41" s="360"/>
      <c r="W41" s="361">
        <v>0.0</v>
      </c>
      <c r="X41" s="362">
        <v>0.0</v>
      </c>
      <c r="Y41" s="363">
        <v>0.0</v>
      </c>
      <c r="Z41" s="285"/>
      <c r="AA41" s="189" t="s">
        <v>724</v>
      </c>
      <c r="AB41" s="285" t="s">
        <v>71</v>
      </c>
      <c r="AC41" s="364"/>
      <c r="AD41" s="285"/>
      <c r="AE41" s="285"/>
      <c r="AF41" s="285"/>
      <c r="AG41" s="285"/>
      <c r="AH41" s="285"/>
      <c r="AI41" s="285"/>
      <c r="AJ41" s="285"/>
      <c r="AK41" s="285"/>
    </row>
    <row r="42" ht="13.5" customHeight="1">
      <c r="A42" s="352">
        <f t="shared" ref="A42:A65" si="1">1+A41</f>
        <v>2</v>
      </c>
      <c r="B42" s="353" t="s">
        <v>195</v>
      </c>
      <c r="C42" s="128"/>
      <c r="D42" s="128"/>
      <c r="E42" s="128"/>
      <c r="F42" s="128"/>
      <c r="G42" s="129"/>
      <c r="H42" s="354">
        <v>54.5</v>
      </c>
      <c r="I42" s="355">
        <v>16.0</v>
      </c>
      <c r="J42" s="356" t="s">
        <v>838</v>
      </c>
      <c r="K42" s="357"/>
      <c r="L42" s="357"/>
      <c r="M42" s="357"/>
      <c r="N42" s="358"/>
      <c r="O42" s="357"/>
      <c r="P42" s="357"/>
      <c r="Q42" s="358"/>
      <c r="R42" s="358"/>
      <c r="S42" s="358"/>
      <c r="T42" s="358"/>
      <c r="U42" s="359"/>
      <c r="V42" s="360"/>
      <c r="W42" s="361">
        <v>0.0</v>
      </c>
      <c r="X42" s="362">
        <v>0.0</v>
      </c>
      <c r="Y42" s="363">
        <v>0.0</v>
      </c>
      <c r="Z42" s="285"/>
      <c r="AA42" s="280" t="s">
        <v>839</v>
      </c>
      <c r="AB42" s="285"/>
      <c r="AC42" s="364"/>
      <c r="AD42" s="285"/>
      <c r="AE42" s="285"/>
      <c r="AF42" s="285"/>
      <c r="AG42" s="285"/>
      <c r="AH42" s="285"/>
      <c r="AI42" s="285"/>
      <c r="AJ42" s="285"/>
      <c r="AK42" s="285"/>
    </row>
    <row r="43" ht="13.5" customHeight="1">
      <c r="A43" s="352">
        <f t="shared" si="1"/>
        <v>3</v>
      </c>
      <c r="B43" s="353" t="s">
        <v>840</v>
      </c>
      <c r="C43" s="128"/>
      <c r="D43" s="128"/>
      <c r="E43" s="128"/>
      <c r="F43" s="128"/>
      <c r="G43" s="129"/>
      <c r="H43" s="354">
        <v>85.0</v>
      </c>
      <c r="I43" s="355">
        <v>11.0</v>
      </c>
      <c r="J43" s="356" t="s">
        <v>838</v>
      </c>
      <c r="K43" s="357"/>
      <c r="L43" s="357"/>
      <c r="M43" s="357"/>
      <c r="N43" s="358"/>
      <c r="O43" s="357"/>
      <c r="P43" s="357"/>
      <c r="Q43" s="358"/>
      <c r="R43" s="358"/>
      <c r="S43" s="358"/>
      <c r="T43" s="358"/>
      <c r="U43" s="359"/>
      <c r="V43" s="360"/>
      <c r="W43" s="361">
        <v>0.0</v>
      </c>
      <c r="X43" s="362">
        <v>0.0</v>
      </c>
      <c r="Y43" s="363">
        <v>0.0</v>
      </c>
      <c r="Z43" s="285"/>
      <c r="AA43" s="285" t="s">
        <v>841</v>
      </c>
      <c r="AB43" s="285"/>
      <c r="AC43" s="364"/>
      <c r="AD43" s="285"/>
      <c r="AE43" s="285"/>
      <c r="AF43" s="285"/>
      <c r="AG43" s="285"/>
      <c r="AH43" s="285"/>
      <c r="AI43" s="285"/>
      <c r="AJ43" s="285"/>
      <c r="AK43" s="285"/>
    </row>
    <row r="44" ht="13.5" customHeight="1">
      <c r="A44" s="352">
        <f t="shared" si="1"/>
        <v>4</v>
      </c>
      <c r="B44" s="353" t="s">
        <v>197</v>
      </c>
      <c r="C44" s="128"/>
      <c r="D44" s="128"/>
      <c r="E44" s="128"/>
      <c r="F44" s="128"/>
      <c r="G44" s="129"/>
      <c r="H44" s="354">
        <v>87.0</v>
      </c>
      <c r="I44" s="355">
        <v>17.0</v>
      </c>
      <c r="J44" s="356" t="s">
        <v>838</v>
      </c>
      <c r="K44" s="357"/>
      <c r="L44" s="357"/>
      <c r="M44" s="357"/>
      <c r="N44" s="358"/>
      <c r="O44" s="357"/>
      <c r="P44" s="357"/>
      <c r="Q44" s="358"/>
      <c r="R44" s="358"/>
      <c r="S44" s="358"/>
      <c r="T44" s="358"/>
      <c r="U44" s="359"/>
      <c r="V44" s="360"/>
      <c r="W44" s="361">
        <v>0.0</v>
      </c>
      <c r="X44" s="362">
        <v>0.0</v>
      </c>
      <c r="Y44" s="363">
        <v>0.0</v>
      </c>
      <c r="Z44" s="285"/>
      <c r="AA44" s="285" t="s">
        <v>842</v>
      </c>
      <c r="AB44" s="285"/>
      <c r="AC44" s="364"/>
      <c r="AD44" s="285"/>
      <c r="AE44" s="285"/>
      <c r="AF44" s="285"/>
      <c r="AG44" s="285"/>
      <c r="AH44" s="285"/>
      <c r="AI44" s="285"/>
      <c r="AJ44" s="285"/>
      <c r="AK44" s="285"/>
    </row>
    <row r="45" ht="13.5" customHeight="1">
      <c r="A45" s="352">
        <f t="shared" si="1"/>
        <v>5</v>
      </c>
      <c r="B45" s="353" t="s">
        <v>843</v>
      </c>
      <c r="C45" s="128"/>
      <c r="D45" s="128"/>
      <c r="E45" s="128"/>
      <c r="F45" s="128"/>
      <c r="G45" s="129"/>
      <c r="H45" s="354">
        <v>155.0</v>
      </c>
      <c r="I45" s="355">
        <v>22.0</v>
      </c>
      <c r="J45" s="356" t="s">
        <v>838</v>
      </c>
      <c r="K45" s="357"/>
      <c r="L45" s="357"/>
      <c r="M45" s="357"/>
      <c r="N45" s="358"/>
      <c r="O45" s="357"/>
      <c r="P45" s="357"/>
      <c r="Q45" s="358"/>
      <c r="R45" s="358"/>
      <c r="S45" s="358"/>
      <c r="T45" s="358"/>
      <c r="U45" s="359"/>
      <c r="V45" s="360"/>
      <c r="W45" s="361">
        <v>0.0</v>
      </c>
      <c r="X45" s="362">
        <v>0.0</v>
      </c>
      <c r="Y45" s="363">
        <v>0.0</v>
      </c>
      <c r="Z45" s="285"/>
      <c r="AA45" s="285" t="s">
        <v>844</v>
      </c>
      <c r="AB45" s="285"/>
      <c r="AC45" s="364"/>
      <c r="AD45" s="285"/>
      <c r="AE45" s="285"/>
      <c r="AF45" s="285"/>
      <c r="AG45" s="285"/>
      <c r="AH45" s="285"/>
      <c r="AI45" s="285"/>
      <c r="AJ45" s="285"/>
      <c r="AK45" s="285"/>
    </row>
    <row r="46" ht="13.5" customHeight="1">
      <c r="A46" s="352">
        <f t="shared" si="1"/>
        <v>6</v>
      </c>
      <c r="B46" s="353" t="s">
        <v>201</v>
      </c>
      <c r="C46" s="128"/>
      <c r="D46" s="128"/>
      <c r="E46" s="128"/>
      <c r="F46" s="128"/>
      <c r="G46" s="129"/>
      <c r="H46" s="354">
        <v>2.0</v>
      </c>
      <c r="I46" s="355">
        <v>1.0</v>
      </c>
      <c r="J46" s="356" t="s">
        <v>838</v>
      </c>
      <c r="K46" s="357"/>
      <c r="L46" s="357"/>
      <c r="M46" s="357"/>
      <c r="N46" s="358"/>
      <c r="O46" s="357"/>
      <c r="P46" s="357"/>
      <c r="Q46" s="358"/>
      <c r="R46" s="358"/>
      <c r="S46" s="358"/>
      <c r="T46" s="358"/>
      <c r="U46" s="359"/>
      <c r="V46" s="360"/>
      <c r="W46" s="361">
        <v>0.0</v>
      </c>
      <c r="X46" s="362">
        <v>0.0</v>
      </c>
      <c r="Y46" s="363">
        <v>0.0</v>
      </c>
      <c r="Z46" s="285"/>
      <c r="AA46" s="285" t="s">
        <v>845</v>
      </c>
      <c r="AB46" s="285"/>
      <c r="AC46" s="364"/>
      <c r="AD46" s="285"/>
      <c r="AE46" s="285"/>
      <c r="AF46" s="285"/>
      <c r="AG46" s="285"/>
      <c r="AH46" s="285"/>
      <c r="AI46" s="285"/>
      <c r="AJ46" s="285"/>
      <c r="AK46" s="285"/>
    </row>
    <row r="47" ht="13.5" customHeight="1">
      <c r="A47" s="352">
        <f t="shared" si="1"/>
        <v>7</v>
      </c>
      <c r="B47" s="365"/>
      <c r="C47" s="128"/>
      <c r="D47" s="128"/>
      <c r="E47" s="128"/>
      <c r="F47" s="128"/>
      <c r="G47" s="129"/>
      <c r="H47" s="358">
        <v>0.0</v>
      </c>
      <c r="I47" s="359">
        <v>0.0</v>
      </c>
      <c r="J47" s="366"/>
      <c r="K47" s="357"/>
      <c r="L47" s="357"/>
      <c r="M47" s="357"/>
      <c r="N47" s="358"/>
      <c r="O47" s="357"/>
      <c r="P47" s="357"/>
      <c r="Q47" s="358"/>
      <c r="R47" s="358"/>
      <c r="S47" s="358"/>
      <c r="T47" s="358"/>
      <c r="U47" s="359"/>
      <c r="V47" s="360"/>
      <c r="W47" s="361">
        <v>0.0</v>
      </c>
      <c r="X47" s="362">
        <v>0.0</v>
      </c>
      <c r="Y47" s="363">
        <v>0.0</v>
      </c>
      <c r="Z47" s="285"/>
      <c r="AA47" s="285" t="s">
        <v>846</v>
      </c>
      <c r="AB47" s="285"/>
      <c r="AC47" s="364"/>
      <c r="AD47" s="285"/>
      <c r="AE47" s="285"/>
      <c r="AF47" s="285"/>
      <c r="AG47" s="285"/>
      <c r="AH47" s="285"/>
      <c r="AI47" s="285"/>
      <c r="AJ47" s="285"/>
      <c r="AK47" s="285"/>
    </row>
    <row r="48" ht="13.5" customHeight="1">
      <c r="A48" s="352">
        <f t="shared" si="1"/>
        <v>8</v>
      </c>
      <c r="B48" s="365"/>
      <c r="C48" s="128"/>
      <c r="D48" s="128"/>
      <c r="E48" s="128"/>
      <c r="F48" s="128"/>
      <c r="G48" s="129"/>
      <c r="H48" s="358">
        <v>0.0</v>
      </c>
      <c r="I48" s="359">
        <v>0.0</v>
      </c>
      <c r="J48" s="366"/>
      <c r="K48" s="357"/>
      <c r="L48" s="357"/>
      <c r="M48" s="357"/>
      <c r="N48" s="358"/>
      <c r="O48" s="357"/>
      <c r="P48" s="357"/>
      <c r="Q48" s="358"/>
      <c r="R48" s="358"/>
      <c r="S48" s="358"/>
      <c r="T48" s="358"/>
      <c r="U48" s="359"/>
      <c r="V48" s="360"/>
      <c r="W48" s="361">
        <v>0.0</v>
      </c>
      <c r="X48" s="362">
        <v>0.0</v>
      </c>
      <c r="Y48" s="363">
        <v>0.0</v>
      </c>
      <c r="Z48" s="285"/>
      <c r="AA48" s="285" t="s">
        <v>848</v>
      </c>
      <c r="AB48" s="285"/>
      <c r="AC48" s="364"/>
      <c r="AD48" s="285"/>
      <c r="AE48" s="285"/>
      <c r="AF48" s="285"/>
      <c r="AG48" s="285"/>
      <c r="AH48" s="285"/>
      <c r="AI48" s="285"/>
      <c r="AJ48" s="285"/>
      <c r="AK48" s="285"/>
    </row>
    <row r="49" ht="13.5" customHeight="1">
      <c r="A49" s="352">
        <f t="shared" si="1"/>
        <v>9</v>
      </c>
      <c r="B49" s="365"/>
      <c r="C49" s="128"/>
      <c r="D49" s="128"/>
      <c r="E49" s="128"/>
      <c r="F49" s="128"/>
      <c r="G49" s="129"/>
      <c r="H49" s="358">
        <v>0.0</v>
      </c>
      <c r="I49" s="359">
        <v>0.0</v>
      </c>
      <c r="J49" s="366"/>
      <c r="K49" s="357"/>
      <c r="L49" s="357"/>
      <c r="M49" s="357"/>
      <c r="N49" s="358"/>
      <c r="O49" s="357"/>
      <c r="P49" s="357"/>
      <c r="Q49" s="358"/>
      <c r="R49" s="358"/>
      <c r="S49" s="358"/>
      <c r="T49" s="358"/>
      <c r="U49" s="359"/>
      <c r="V49" s="360"/>
      <c r="W49" s="361">
        <v>0.0</v>
      </c>
      <c r="X49" s="362">
        <v>0.0</v>
      </c>
      <c r="Y49" s="363">
        <v>0.0</v>
      </c>
      <c r="Z49" s="285"/>
      <c r="AA49" s="189"/>
      <c r="AB49" s="285"/>
      <c r="AC49" s="364"/>
      <c r="AD49" s="285"/>
      <c r="AE49" s="285"/>
      <c r="AF49" s="285"/>
      <c r="AG49" s="285"/>
      <c r="AH49" s="285"/>
      <c r="AI49" s="285"/>
      <c r="AJ49" s="285"/>
      <c r="AK49" s="285"/>
    </row>
    <row r="50" ht="13.5" customHeight="1">
      <c r="A50" s="352">
        <f t="shared" si="1"/>
        <v>10</v>
      </c>
      <c r="B50" s="365"/>
      <c r="C50" s="128"/>
      <c r="D50" s="128"/>
      <c r="E50" s="128"/>
      <c r="F50" s="128"/>
      <c r="G50" s="129"/>
      <c r="H50" s="358">
        <v>0.0</v>
      </c>
      <c r="I50" s="359">
        <v>0.0</v>
      </c>
      <c r="J50" s="366"/>
      <c r="K50" s="357"/>
      <c r="L50" s="357"/>
      <c r="M50" s="357"/>
      <c r="N50" s="358"/>
      <c r="O50" s="357"/>
      <c r="P50" s="357"/>
      <c r="Q50" s="358"/>
      <c r="R50" s="358"/>
      <c r="S50" s="358"/>
      <c r="T50" s="358"/>
      <c r="U50" s="359"/>
      <c r="V50" s="360"/>
      <c r="W50" s="361">
        <v>0.0</v>
      </c>
      <c r="X50" s="362">
        <v>0.0</v>
      </c>
      <c r="Y50" s="363">
        <v>0.0</v>
      </c>
      <c r="Z50" s="285"/>
      <c r="AA50" s="189"/>
      <c r="AB50" s="285"/>
      <c r="AC50" s="364"/>
      <c r="AD50" s="285"/>
      <c r="AE50" s="285"/>
      <c r="AF50" s="285"/>
      <c r="AG50" s="285"/>
      <c r="AH50" s="285"/>
      <c r="AI50" s="285"/>
      <c r="AJ50" s="285"/>
      <c r="AK50" s="285"/>
    </row>
    <row r="51" ht="13.5" customHeight="1">
      <c r="A51" s="352">
        <f t="shared" si="1"/>
        <v>11</v>
      </c>
      <c r="B51" s="365"/>
      <c r="C51" s="128"/>
      <c r="D51" s="128"/>
      <c r="E51" s="128"/>
      <c r="F51" s="128"/>
      <c r="G51" s="129"/>
      <c r="H51" s="358">
        <v>0.0</v>
      </c>
      <c r="I51" s="359">
        <v>0.0</v>
      </c>
      <c r="J51" s="366"/>
      <c r="K51" s="357"/>
      <c r="L51" s="357"/>
      <c r="M51" s="357"/>
      <c r="N51" s="358"/>
      <c r="O51" s="357"/>
      <c r="P51" s="357"/>
      <c r="Q51" s="358"/>
      <c r="R51" s="358"/>
      <c r="S51" s="358"/>
      <c r="T51" s="358"/>
      <c r="U51" s="359"/>
      <c r="V51" s="360"/>
      <c r="W51" s="361">
        <v>0.0</v>
      </c>
      <c r="X51" s="362">
        <v>0.0</v>
      </c>
      <c r="Y51" s="363">
        <v>0.0</v>
      </c>
      <c r="Z51" s="285"/>
      <c r="AA51" s="189"/>
      <c r="AB51" s="285"/>
      <c r="AC51" s="364"/>
      <c r="AD51" s="285"/>
      <c r="AE51" s="285"/>
      <c r="AF51" s="285"/>
      <c r="AG51" s="285"/>
      <c r="AH51" s="285"/>
      <c r="AI51" s="285"/>
      <c r="AJ51" s="285"/>
      <c r="AK51" s="285"/>
    </row>
    <row r="52" ht="13.5" customHeight="1">
      <c r="A52" s="352">
        <f t="shared" si="1"/>
        <v>12</v>
      </c>
      <c r="B52" s="365"/>
      <c r="C52" s="128"/>
      <c r="D52" s="128"/>
      <c r="E52" s="128"/>
      <c r="F52" s="128"/>
      <c r="G52" s="129"/>
      <c r="H52" s="358">
        <v>0.0</v>
      </c>
      <c r="I52" s="359">
        <v>0.0</v>
      </c>
      <c r="J52" s="366"/>
      <c r="K52" s="357"/>
      <c r="L52" s="357"/>
      <c r="M52" s="357"/>
      <c r="N52" s="358"/>
      <c r="O52" s="357"/>
      <c r="P52" s="357"/>
      <c r="Q52" s="358"/>
      <c r="R52" s="358"/>
      <c r="S52" s="358"/>
      <c r="T52" s="358"/>
      <c r="U52" s="359"/>
      <c r="V52" s="360"/>
      <c r="W52" s="361">
        <v>0.0</v>
      </c>
      <c r="X52" s="362">
        <v>0.0</v>
      </c>
      <c r="Y52" s="363">
        <v>0.0</v>
      </c>
      <c r="Z52" s="285"/>
      <c r="AA52" s="367"/>
      <c r="AB52" s="285" t="s">
        <v>852</v>
      </c>
      <c r="AC52" s="364"/>
      <c r="AD52" s="285"/>
      <c r="AE52" s="285"/>
      <c r="AF52" s="285"/>
      <c r="AG52" s="285"/>
      <c r="AH52" s="285"/>
      <c r="AI52" s="285"/>
      <c r="AJ52" s="285"/>
      <c r="AK52" s="285"/>
    </row>
    <row r="53" ht="13.5" customHeight="1">
      <c r="A53" s="352">
        <f t="shared" si="1"/>
        <v>13</v>
      </c>
      <c r="B53" s="365"/>
      <c r="C53" s="128"/>
      <c r="D53" s="128"/>
      <c r="E53" s="128"/>
      <c r="F53" s="128"/>
      <c r="G53" s="129"/>
      <c r="H53" s="358">
        <v>0.0</v>
      </c>
      <c r="I53" s="359">
        <v>0.0</v>
      </c>
      <c r="J53" s="366"/>
      <c r="K53" s="357"/>
      <c r="L53" s="357"/>
      <c r="M53" s="357"/>
      <c r="N53" s="358"/>
      <c r="O53" s="357"/>
      <c r="P53" s="357"/>
      <c r="Q53" s="358"/>
      <c r="R53" s="358"/>
      <c r="S53" s="358"/>
      <c r="T53" s="358"/>
      <c r="U53" s="359"/>
      <c r="V53" s="360"/>
      <c r="W53" s="361">
        <v>0.0</v>
      </c>
      <c r="X53" s="362">
        <v>0.0</v>
      </c>
      <c r="Y53" s="363">
        <v>0.0</v>
      </c>
      <c r="Z53" s="285"/>
      <c r="AA53" s="285"/>
      <c r="AB53" s="285" t="s">
        <v>853</v>
      </c>
      <c r="AC53" s="364"/>
      <c r="AD53" s="285"/>
      <c r="AE53" s="285"/>
      <c r="AF53" s="285"/>
      <c r="AG53" s="285"/>
      <c r="AH53" s="285"/>
      <c r="AI53" s="285"/>
      <c r="AJ53" s="285"/>
      <c r="AK53" s="285"/>
    </row>
    <row r="54" ht="13.5" customHeight="1">
      <c r="A54" s="352">
        <f t="shared" si="1"/>
        <v>14</v>
      </c>
      <c r="B54" s="365"/>
      <c r="C54" s="128"/>
      <c r="D54" s="128"/>
      <c r="E54" s="128"/>
      <c r="F54" s="128"/>
      <c r="G54" s="129"/>
      <c r="H54" s="358">
        <v>0.0</v>
      </c>
      <c r="I54" s="359">
        <v>0.0</v>
      </c>
      <c r="J54" s="366"/>
      <c r="K54" s="357"/>
      <c r="L54" s="357"/>
      <c r="M54" s="357"/>
      <c r="N54" s="358"/>
      <c r="O54" s="357"/>
      <c r="P54" s="357"/>
      <c r="Q54" s="358"/>
      <c r="R54" s="358"/>
      <c r="S54" s="358"/>
      <c r="T54" s="358"/>
      <c r="U54" s="359"/>
      <c r="V54" s="360"/>
      <c r="W54" s="361">
        <v>0.0</v>
      </c>
      <c r="X54" s="362">
        <v>0.0</v>
      </c>
      <c r="Y54" s="363">
        <v>0.0</v>
      </c>
      <c r="Z54" s="285"/>
      <c r="AA54" s="285"/>
      <c r="AB54" s="285" t="s">
        <v>854</v>
      </c>
      <c r="AC54" s="364"/>
      <c r="AD54" s="285"/>
      <c r="AE54" s="285"/>
      <c r="AF54" s="285"/>
      <c r="AG54" s="285"/>
      <c r="AH54" s="285"/>
      <c r="AI54" s="285"/>
      <c r="AJ54" s="285"/>
      <c r="AK54" s="285"/>
    </row>
    <row r="55" ht="13.5" customHeight="1">
      <c r="A55" s="352">
        <f t="shared" si="1"/>
        <v>15</v>
      </c>
      <c r="B55" s="365"/>
      <c r="C55" s="128"/>
      <c r="D55" s="128"/>
      <c r="E55" s="128"/>
      <c r="F55" s="128"/>
      <c r="G55" s="129"/>
      <c r="H55" s="358">
        <v>0.0</v>
      </c>
      <c r="I55" s="359">
        <v>0.0</v>
      </c>
      <c r="J55" s="366"/>
      <c r="K55" s="357"/>
      <c r="L55" s="357"/>
      <c r="M55" s="357"/>
      <c r="N55" s="358"/>
      <c r="O55" s="357"/>
      <c r="P55" s="357"/>
      <c r="Q55" s="358"/>
      <c r="R55" s="358"/>
      <c r="S55" s="358"/>
      <c r="T55" s="358"/>
      <c r="U55" s="359"/>
      <c r="V55" s="360"/>
      <c r="W55" s="361">
        <v>0.0</v>
      </c>
      <c r="X55" s="362">
        <v>0.0</v>
      </c>
      <c r="Y55" s="363">
        <v>0.0</v>
      </c>
      <c r="Z55" s="285"/>
      <c r="AA55" s="285"/>
      <c r="AB55" s="285" t="s">
        <v>855</v>
      </c>
      <c r="AC55" s="364"/>
      <c r="AD55" s="285"/>
      <c r="AE55" s="285"/>
      <c r="AF55" s="285"/>
      <c r="AG55" s="285"/>
      <c r="AH55" s="285"/>
      <c r="AI55" s="285"/>
      <c r="AJ55" s="285"/>
      <c r="AK55" s="285"/>
    </row>
    <row r="56" ht="13.5" customHeight="1">
      <c r="A56" s="352">
        <f t="shared" si="1"/>
        <v>16</v>
      </c>
      <c r="B56" s="365"/>
      <c r="C56" s="128"/>
      <c r="D56" s="128"/>
      <c r="E56" s="128"/>
      <c r="F56" s="128"/>
      <c r="G56" s="129"/>
      <c r="H56" s="358">
        <v>0.0</v>
      </c>
      <c r="I56" s="359">
        <v>0.0</v>
      </c>
      <c r="J56" s="366"/>
      <c r="K56" s="357"/>
      <c r="L56" s="357"/>
      <c r="M56" s="357"/>
      <c r="N56" s="358"/>
      <c r="O56" s="357"/>
      <c r="P56" s="357"/>
      <c r="Q56" s="358"/>
      <c r="R56" s="358"/>
      <c r="S56" s="358"/>
      <c r="T56" s="358"/>
      <c r="U56" s="359"/>
      <c r="V56" s="360"/>
      <c r="W56" s="361">
        <v>0.0</v>
      </c>
      <c r="X56" s="362">
        <v>0.0</v>
      </c>
      <c r="Y56" s="363">
        <v>0.0</v>
      </c>
      <c r="Z56" s="285"/>
      <c r="AA56" s="285"/>
      <c r="AB56" s="285" t="s">
        <v>856</v>
      </c>
      <c r="AC56" s="364"/>
      <c r="AD56" s="285"/>
      <c r="AE56" s="285"/>
      <c r="AF56" s="285"/>
      <c r="AG56" s="285"/>
      <c r="AH56" s="285"/>
      <c r="AI56" s="285"/>
      <c r="AJ56" s="285"/>
      <c r="AK56" s="285"/>
    </row>
    <row r="57" ht="13.5" customHeight="1">
      <c r="A57" s="352">
        <f t="shared" si="1"/>
        <v>17</v>
      </c>
      <c r="B57" s="365"/>
      <c r="C57" s="128"/>
      <c r="D57" s="128"/>
      <c r="E57" s="128"/>
      <c r="F57" s="128"/>
      <c r="G57" s="129"/>
      <c r="H57" s="358">
        <v>0.0</v>
      </c>
      <c r="I57" s="359">
        <v>0.0</v>
      </c>
      <c r="J57" s="366"/>
      <c r="K57" s="357"/>
      <c r="L57" s="357"/>
      <c r="M57" s="357"/>
      <c r="N57" s="358"/>
      <c r="O57" s="357"/>
      <c r="P57" s="357"/>
      <c r="Q57" s="358"/>
      <c r="R57" s="358"/>
      <c r="S57" s="358"/>
      <c r="T57" s="358"/>
      <c r="U57" s="359"/>
      <c r="V57" s="360"/>
      <c r="W57" s="361">
        <v>0.0</v>
      </c>
      <c r="X57" s="362">
        <v>0.0</v>
      </c>
      <c r="Y57" s="363">
        <v>0.0</v>
      </c>
      <c r="Z57" s="285"/>
      <c r="AA57" s="285"/>
      <c r="AB57" s="285" t="s">
        <v>857</v>
      </c>
      <c r="AC57" s="364"/>
      <c r="AD57" s="285"/>
      <c r="AE57" s="285"/>
      <c r="AF57" s="285"/>
      <c r="AG57" s="285"/>
      <c r="AH57" s="285"/>
      <c r="AI57" s="285"/>
      <c r="AJ57" s="285"/>
      <c r="AK57" s="285"/>
    </row>
    <row r="58" ht="13.5" customHeight="1">
      <c r="A58" s="352">
        <f t="shared" si="1"/>
        <v>18</v>
      </c>
      <c r="B58" s="365"/>
      <c r="C58" s="128"/>
      <c r="D58" s="128"/>
      <c r="E58" s="128"/>
      <c r="F58" s="128"/>
      <c r="G58" s="129"/>
      <c r="H58" s="358">
        <v>0.0</v>
      </c>
      <c r="I58" s="359">
        <v>0.0</v>
      </c>
      <c r="J58" s="366"/>
      <c r="K58" s="357"/>
      <c r="L58" s="357"/>
      <c r="M58" s="357"/>
      <c r="N58" s="358"/>
      <c r="O58" s="357"/>
      <c r="P58" s="357"/>
      <c r="Q58" s="358"/>
      <c r="R58" s="358"/>
      <c r="S58" s="358"/>
      <c r="T58" s="358"/>
      <c r="U58" s="359"/>
      <c r="V58" s="360"/>
      <c r="W58" s="361">
        <v>0.0</v>
      </c>
      <c r="X58" s="362">
        <v>0.0</v>
      </c>
      <c r="Y58" s="363">
        <v>0.0</v>
      </c>
      <c r="Z58" s="285"/>
      <c r="AA58" s="285"/>
      <c r="AB58" s="285"/>
      <c r="AC58" s="364"/>
      <c r="AD58" s="285"/>
      <c r="AE58" s="285"/>
      <c r="AF58" s="285"/>
      <c r="AG58" s="285"/>
      <c r="AH58" s="285"/>
      <c r="AI58" s="285"/>
      <c r="AJ58" s="285"/>
      <c r="AK58" s="285"/>
    </row>
    <row r="59" ht="13.5" customHeight="1">
      <c r="A59" s="352">
        <f t="shared" si="1"/>
        <v>19</v>
      </c>
      <c r="B59" s="365"/>
      <c r="C59" s="128"/>
      <c r="D59" s="128"/>
      <c r="E59" s="128"/>
      <c r="F59" s="128"/>
      <c r="G59" s="129"/>
      <c r="H59" s="358">
        <v>0.0</v>
      </c>
      <c r="I59" s="359">
        <v>0.0</v>
      </c>
      <c r="J59" s="366"/>
      <c r="K59" s="357"/>
      <c r="L59" s="357"/>
      <c r="M59" s="357"/>
      <c r="N59" s="358"/>
      <c r="O59" s="357"/>
      <c r="P59" s="357"/>
      <c r="Q59" s="358"/>
      <c r="R59" s="358"/>
      <c r="S59" s="358"/>
      <c r="T59" s="358"/>
      <c r="U59" s="359"/>
      <c r="V59" s="360"/>
      <c r="W59" s="361">
        <v>0.0</v>
      </c>
      <c r="X59" s="362">
        <v>0.0</v>
      </c>
      <c r="Y59" s="363">
        <v>0.0</v>
      </c>
      <c r="Z59" s="285"/>
      <c r="AA59" s="285"/>
      <c r="AB59" s="285"/>
      <c r="AC59" s="364"/>
      <c r="AD59" s="285"/>
      <c r="AE59" s="285"/>
      <c r="AF59" s="285"/>
      <c r="AG59" s="285"/>
      <c r="AH59" s="285"/>
      <c r="AI59" s="285"/>
      <c r="AJ59" s="285"/>
      <c r="AK59" s="285"/>
    </row>
    <row r="60" ht="13.5" customHeight="1">
      <c r="A60" s="352">
        <f t="shared" si="1"/>
        <v>20</v>
      </c>
      <c r="B60" s="365"/>
      <c r="C60" s="128"/>
      <c r="D60" s="128"/>
      <c r="E60" s="128"/>
      <c r="F60" s="128"/>
      <c r="G60" s="129"/>
      <c r="H60" s="358">
        <v>0.0</v>
      </c>
      <c r="I60" s="359">
        <v>0.0</v>
      </c>
      <c r="J60" s="366"/>
      <c r="K60" s="357"/>
      <c r="L60" s="357"/>
      <c r="M60" s="357"/>
      <c r="N60" s="358"/>
      <c r="O60" s="357"/>
      <c r="P60" s="357"/>
      <c r="Q60" s="358"/>
      <c r="R60" s="358"/>
      <c r="S60" s="358"/>
      <c r="T60" s="358"/>
      <c r="U60" s="359"/>
      <c r="V60" s="360"/>
      <c r="W60" s="361">
        <v>0.0</v>
      </c>
      <c r="X60" s="362">
        <v>0.0</v>
      </c>
      <c r="Y60" s="363">
        <v>0.0</v>
      </c>
      <c r="Z60" s="285"/>
      <c r="AA60" s="285"/>
      <c r="AB60" s="285"/>
      <c r="AC60" s="364"/>
      <c r="AD60" s="285"/>
      <c r="AE60" s="285"/>
      <c r="AF60" s="285"/>
      <c r="AG60" s="285"/>
      <c r="AH60" s="285"/>
      <c r="AI60" s="285"/>
      <c r="AJ60" s="285"/>
      <c r="AK60" s="285"/>
    </row>
    <row r="61" ht="13.5" customHeight="1">
      <c r="A61" s="352">
        <f t="shared" si="1"/>
        <v>21</v>
      </c>
      <c r="B61" s="365"/>
      <c r="C61" s="128"/>
      <c r="D61" s="128"/>
      <c r="E61" s="128"/>
      <c r="F61" s="128"/>
      <c r="G61" s="129"/>
      <c r="H61" s="358">
        <v>0.0</v>
      </c>
      <c r="I61" s="359">
        <v>0.0</v>
      </c>
      <c r="J61" s="366"/>
      <c r="K61" s="357"/>
      <c r="L61" s="357"/>
      <c r="M61" s="357"/>
      <c r="N61" s="358"/>
      <c r="O61" s="357"/>
      <c r="P61" s="357"/>
      <c r="Q61" s="358"/>
      <c r="R61" s="358"/>
      <c r="S61" s="358"/>
      <c r="T61" s="358"/>
      <c r="U61" s="359"/>
      <c r="V61" s="360"/>
      <c r="W61" s="361">
        <v>0.0</v>
      </c>
      <c r="X61" s="362">
        <v>0.0</v>
      </c>
      <c r="Y61" s="363">
        <v>0.0</v>
      </c>
      <c r="Z61" s="285"/>
      <c r="AA61" s="285"/>
      <c r="AB61" s="285"/>
      <c r="AC61" s="364"/>
      <c r="AD61" s="285"/>
      <c r="AE61" s="285"/>
      <c r="AF61" s="285"/>
      <c r="AG61" s="285"/>
      <c r="AH61" s="285"/>
      <c r="AI61" s="285"/>
      <c r="AJ61" s="285"/>
      <c r="AK61" s="285"/>
    </row>
    <row r="62" ht="13.5" customHeight="1">
      <c r="A62" s="352">
        <f t="shared" si="1"/>
        <v>22</v>
      </c>
      <c r="B62" s="365"/>
      <c r="C62" s="128"/>
      <c r="D62" s="128"/>
      <c r="E62" s="128"/>
      <c r="F62" s="128"/>
      <c r="G62" s="129"/>
      <c r="H62" s="358">
        <v>0.0</v>
      </c>
      <c r="I62" s="359">
        <v>0.0</v>
      </c>
      <c r="J62" s="366"/>
      <c r="K62" s="357"/>
      <c r="L62" s="357"/>
      <c r="M62" s="357"/>
      <c r="N62" s="358"/>
      <c r="O62" s="357"/>
      <c r="P62" s="357"/>
      <c r="Q62" s="358"/>
      <c r="R62" s="358"/>
      <c r="S62" s="358"/>
      <c r="T62" s="358"/>
      <c r="U62" s="359"/>
      <c r="V62" s="360"/>
      <c r="W62" s="361">
        <v>0.0</v>
      </c>
      <c r="X62" s="362">
        <v>0.0</v>
      </c>
      <c r="Y62" s="363">
        <v>0.0</v>
      </c>
      <c r="Z62" s="285"/>
      <c r="AA62" s="285"/>
      <c r="AB62" s="285"/>
      <c r="AC62" s="364"/>
      <c r="AD62" s="285"/>
      <c r="AE62" s="285"/>
      <c r="AF62" s="285"/>
      <c r="AG62" s="285"/>
      <c r="AH62" s="285"/>
      <c r="AI62" s="285"/>
      <c r="AJ62" s="285"/>
      <c r="AK62" s="285"/>
    </row>
    <row r="63" ht="13.5" customHeight="1">
      <c r="A63" s="352">
        <f t="shared" si="1"/>
        <v>23</v>
      </c>
      <c r="B63" s="365"/>
      <c r="C63" s="128"/>
      <c r="D63" s="128"/>
      <c r="E63" s="128"/>
      <c r="F63" s="128"/>
      <c r="G63" s="129"/>
      <c r="H63" s="358">
        <v>0.0</v>
      </c>
      <c r="I63" s="359">
        <v>0.0</v>
      </c>
      <c r="J63" s="366"/>
      <c r="K63" s="357"/>
      <c r="L63" s="357"/>
      <c r="M63" s="357"/>
      <c r="N63" s="358"/>
      <c r="O63" s="357"/>
      <c r="P63" s="357"/>
      <c r="Q63" s="358"/>
      <c r="R63" s="358"/>
      <c r="S63" s="358"/>
      <c r="T63" s="358"/>
      <c r="U63" s="359"/>
      <c r="V63" s="360"/>
      <c r="W63" s="361">
        <v>0.0</v>
      </c>
      <c r="X63" s="362">
        <v>0.0</v>
      </c>
      <c r="Y63" s="363">
        <v>0.0</v>
      </c>
      <c r="Z63" s="285"/>
      <c r="AA63" s="285"/>
      <c r="AB63" s="285"/>
      <c r="AC63" s="364"/>
      <c r="AD63" s="285"/>
      <c r="AE63" s="285"/>
      <c r="AF63" s="285"/>
      <c r="AG63" s="285"/>
      <c r="AH63" s="285"/>
      <c r="AI63" s="285"/>
      <c r="AJ63" s="285"/>
      <c r="AK63" s="285"/>
    </row>
    <row r="64" ht="13.5" customHeight="1">
      <c r="A64" s="352">
        <f t="shared" si="1"/>
        <v>24</v>
      </c>
      <c r="B64" s="365"/>
      <c r="C64" s="128"/>
      <c r="D64" s="128"/>
      <c r="E64" s="128"/>
      <c r="F64" s="128"/>
      <c r="G64" s="129"/>
      <c r="H64" s="358">
        <v>0.0</v>
      </c>
      <c r="I64" s="359">
        <v>0.0</v>
      </c>
      <c r="J64" s="366"/>
      <c r="K64" s="357"/>
      <c r="L64" s="357"/>
      <c r="M64" s="357"/>
      <c r="N64" s="358"/>
      <c r="O64" s="357"/>
      <c r="P64" s="357"/>
      <c r="Q64" s="358"/>
      <c r="R64" s="358"/>
      <c r="S64" s="358"/>
      <c r="T64" s="358"/>
      <c r="U64" s="359"/>
      <c r="V64" s="360"/>
      <c r="W64" s="361">
        <v>0.0</v>
      </c>
      <c r="X64" s="362">
        <v>0.0</v>
      </c>
      <c r="Y64" s="363">
        <v>0.0</v>
      </c>
      <c r="Z64" s="285"/>
      <c r="AA64" s="285"/>
      <c r="AB64" s="285"/>
      <c r="AC64" s="364"/>
      <c r="AD64" s="285"/>
      <c r="AE64" s="285"/>
      <c r="AF64" s="285"/>
      <c r="AG64" s="285"/>
      <c r="AH64" s="285"/>
      <c r="AI64" s="285"/>
      <c r="AJ64" s="285"/>
      <c r="AK64" s="285"/>
    </row>
    <row r="65" ht="13.5" customHeight="1">
      <c r="A65" s="352">
        <f t="shared" si="1"/>
        <v>25</v>
      </c>
      <c r="B65" s="365"/>
      <c r="C65" s="128"/>
      <c r="D65" s="128"/>
      <c r="E65" s="128"/>
      <c r="F65" s="128"/>
      <c r="G65" s="129"/>
      <c r="H65" s="358">
        <v>0.0</v>
      </c>
      <c r="I65" s="359">
        <v>0.0</v>
      </c>
      <c r="J65" s="366"/>
      <c r="K65" s="357"/>
      <c r="L65" s="357"/>
      <c r="M65" s="357"/>
      <c r="N65" s="358"/>
      <c r="O65" s="357"/>
      <c r="P65" s="357"/>
      <c r="Q65" s="358"/>
      <c r="R65" s="358"/>
      <c r="S65" s="358"/>
      <c r="T65" s="358"/>
      <c r="U65" s="359"/>
      <c r="V65" s="360"/>
      <c r="W65" s="361">
        <v>0.0</v>
      </c>
      <c r="X65" s="362">
        <v>0.0</v>
      </c>
      <c r="Y65" s="363">
        <v>0.0</v>
      </c>
      <c r="Z65" s="285"/>
      <c r="AA65" s="285"/>
      <c r="AB65" s="285"/>
      <c r="AC65" s="364"/>
      <c r="AD65" s="285"/>
      <c r="AE65" s="285"/>
      <c r="AF65" s="285"/>
      <c r="AG65" s="285"/>
      <c r="AH65" s="285"/>
      <c r="AI65" s="285"/>
      <c r="AJ65" s="285"/>
      <c r="AK65" s="285"/>
    </row>
    <row r="66" ht="13.5" customHeight="1">
      <c r="A66" s="11"/>
      <c r="B66" s="368" t="s">
        <v>858</v>
      </c>
      <c r="C66" s="32"/>
      <c r="D66" s="32"/>
      <c r="E66" s="32"/>
      <c r="F66" s="32"/>
      <c r="G66" s="32"/>
      <c r="H66" s="223">
        <f t="shared" ref="H66:I66" si="2">SUM(H41:H65)</f>
        <v>466.5</v>
      </c>
      <c r="I66" s="223">
        <f t="shared" si="2"/>
        <v>89</v>
      </c>
      <c r="J66" s="223">
        <f t="shared" ref="J66:V66" si="3">COUNTIF(J41:J65,"x")</f>
        <v>6</v>
      </c>
      <c r="K66" s="223">
        <f t="shared" si="3"/>
        <v>0</v>
      </c>
      <c r="L66" s="223">
        <f t="shared" si="3"/>
        <v>0</v>
      </c>
      <c r="M66" s="223">
        <f t="shared" si="3"/>
        <v>0</v>
      </c>
      <c r="N66" s="369">
        <f t="shared" si="3"/>
        <v>0</v>
      </c>
      <c r="O66" s="369">
        <f t="shared" si="3"/>
        <v>0</v>
      </c>
      <c r="P66" s="369">
        <f t="shared" si="3"/>
        <v>0</v>
      </c>
      <c r="Q66" s="223">
        <f t="shared" si="3"/>
        <v>0</v>
      </c>
      <c r="R66" s="223">
        <f t="shared" si="3"/>
        <v>0</v>
      </c>
      <c r="S66" s="223">
        <f t="shared" si="3"/>
        <v>0</v>
      </c>
      <c r="T66" s="223">
        <f t="shared" si="3"/>
        <v>0</v>
      </c>
      <c r="U66" s="223">
        <f t="shared" si="3"/>
        <v>0</v>
      </c>
      <c r="V66" s="223">
        <f t="shared" si="3"/>
        <v>0</v>
      </c>
      <c r="W66" s="370">
        <f t="shared" ref="W66:Y66" si="4">SUM(W41:W65)</f>
        <v>0</v>
      </c>
      <c r="X66" s="370">
        <f t="shared" si="4"/>
        <v>0</v>
      </c>
      <c r="Y66" s="370">
        <f t="shared" si="4"/>
        <v>0</v>
      </c>
      <c r="Z66" s="11"/>
      <c r="AA66" s="189"/>
      <c r="AB66" s="11"/>
      <c r="AC66" s="11"/>
      <c r="AD66" s="11"/>
      <c r="AE66" s="11"/>
      <c r="AF66" s="11"/>
      <c r="AG66" s="11"/>
      <c r="AH66" s="11"/>
      <c r="AI66" s="11"/>
      <c r="AJ66" s="11"/>
      <c r="AK66" s="11"/>
    </row>
    <row r="67" ht="12.75" customHeight="1">
      <c r="A67" s="327" t="s">
        <v>862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4"/>
      <c r="Z67" s="11"/>
      <c r="AA67" s="189"/>
      <c r="AB67" s="11"/>
      <c r="AC67" s="264" t="s">
        <v>863</v>
      </c>
      <c r="AD67" s="11"/>
      <c r="AE67" s="11"/>
      <c r="AF67" s="11"/>
      <c r="AG67" s="11"/>
      <c r="AH67" s="11"/>
      <c r="AI67" s="11"/>
      <c r="AJ67" s="11"/>
      <c r="AK67" s="11"/>
    </row>
    <row r="68" ht="13.5" customHeight="1">
      <c r="A68" s="371" t="s">
        <v>864</v>
      </c>
      <c r="B68" s="276"/>
      <c r="C68" s="276"/>
      <c r="D68" s="276"/>
      <c r="E68" s="276"/>
      <c r="F68" s="276"/>
      <c r="G68" s="277"/>
      <c r="H68" s="372" t="s">
        <v>865</v>
      </c>
      <c r="I68" s="276"/>
      <c r="J68" s="276"/>
      <c r="K68" s="276"/>
      <c r="L68" s="276"/>
      <c r="M68" s="276"/>
      <c r="N68" s="276"/>
      <c r="O68" s="276"/>
      <c r="P68" s="276"/>
      <c r="Q68" s="276"/>
      <c r="R68" s="276"/>
      <c r="S68" s="276"/>
      <c r="T68" s="276"/>
      <c r="U68" s="276"/>
      <c r="V68" s="276"/>
      <c r="W68" s="276"/>
      <c r="X68" s="276"/>
      <c r="Y68" s="277"/>
      <c r="Z68" s="11"/>
      <c r="AA68" s="189"/>
      <c r="AB68" s="11"/>
      <c r="AC68" s="264" t="s">
        <v>866</v>
      </c>
      <c r="AD68" s="11"/>
      <c r="AE68" s="11"/>
      <c r="AF68" s="11"/>
      <c r="AG68" s="11"/>
      <c r="AH68" s="11"/>
      <c r="AI68" s="11"/>
      <c r="AJ68" s="11"/>
      <c r="AK68" s="11"/>
    </row>
    <row r="69" ht="147.0" customHeight="1">
      <c r="A69" s="373" t="s">
        <v>867</v>
      </c>
      <c r="Z69" s="11"/>
      <c r="AA69" s="189"/>
      <c r="AB69" s="11"/>
      <c r="AC69" s="264"/>
      <c r="AD69" s="11"/>
      <c r="AE69" s="11"/>
      <c r="AF69" s="11"/>
      <c r="AG69" s="11"/>
      <c r="AH69" s="11"/>
      <c r="AI69" s="11"/>
      <c r="AJ69" s="11"/>
      <c r="AK69" s="11"/>
    </row>
    <row r="70" ht="13.5" customHeight="1">
      <c r="A70" s="374" t="s">
        <v>868</v>
      </c>
      <c r="B70" s="8"/>
      <c r="C70" s="8"/>
      <c r="D70" s="8"/>
      <c r="E70" s="8"/>
      <c r="F70" s="8"/>
      <c r="G70" s="10"/>
      <c r="H70" s="375"/>
      <c r="I70" s="8"/>
      <c r="J70" s="8"/>
      <c r="K70" s="8"/>
      <c r="L70" s="8"/>
      <c r="M70" s="8"/>
      <c r="N70" s="8"/>
      <c r="O70" s="8"/>
      <c r="P70" s="8"/>
      <c r="Q70" s="8"/>
      <c r="R70" s="8"/>
      <c r="S70" s="8"/>
      <c r="T70" s="8"/>
      <c r="U70" s="8"/>
      <c r="V70" s="8"/>
      <c r="W70" s="8"/>
      <c r="X70" s="8"/>
      <c r="Y70" s="10"/>
      <c r="Z70" s="11"/>
      <c r="AA70" s="189"/>
      <c r="AB70" s="11"/>
      <c r="AC70" s="264" t="s">
        <v>869</v>
      </c>
      <c r="AD70" s="11"/>
      <c r="AE70" s="11"/>
      <c r="AF70" s="11"/>
      <c r="AG70" s="11"/>
      <c r="AH70" s="11"/>
      <c r="AI70" s="11"/>
      <c r="AJ70" s="11"/>
      <c r="AK70" s="11"/>
    </row>
    <row r="71" ht="13.5" customHeight="1">
      <c r="A71" s="376">
        <f>A41</f>
        <v>1</v>
      </c>
      <c r="B71" s="377" t="str">
        <f>IF(B41="","",B41)</f>
        <v>Rio Calaveras Spaghetti Dinner</v>
      </c>
      <c r="H71" s="378" t="s">
        <v>870</v>
      </c>
      <c r="I71" s="378"/>
      <c r="J71" s="379" t="s">
        <v>871</v>
      </c>
      <c r="K71" s="25"/>
      <c r="L71" s="25"/>
      <c r="M71" s="25"/>
      <c r="N71" s="25"/>
      <c r="O71" s="25"/>
      <c r="P71" s="25"/>
      <c r="Q71" s="25"/>
      <c r="R71" s="25"/>
      <c r="S71" s="378" t="s">
        <v>872</v>
      </c>
      <c r="U71" s="380">
        <f>IF(H41="","",H41)</f>
        <v>83</v>
      </c>
      <c r="V71" s="25"/>
      <c r="W71" s="378" t="s">
        <v>873</v>
      </c>
      <c r="Y71" s="381">
        <f>IF((W41="")*(X41=""),"",SUM(W41:X41))</f>
        <v>0</v>
      </c>
      <c r="Z71" s="11"/>
      <c r="AA71" s="189"/>
      <c r="AB71" s="11"/>
      <c r="AC71" s="264" t="s">
        <v>874</v>
      </c>
      <c r="AD71" s="11"/>
      <c r="AE71" s="11"/>
      <c r="AF71" s="11"/>
      <c r="AG71" s="11"/>
      <c r="AH71" s="11"/>
      <c r="AI71" s="11"/>
      <c r="AJ71" s="11"/>
      <c r="AK71" s="11"/>
    </row>
    <row r="72" ht="13.5" customHeight="1">
      <c r="A72" s="382"/>
      <c r="B72" s="383" t="s">
        <v>875</v>
      </c>
      <c r="C72" s="25"/>
      <c r="D72" s="25"/>
      <c r="E72" s="25"/>
      <c r="F72" s="25"/>
      <c r="G72" s="25"/>
      <c r="H72" s="25"/>
      <c r="I72" s="25"/>
      <c r="J72" s="25"/>
      <c r="K72" s="25"/>
      <c r="L72" s="25"/>
      <c r="M72" s="25"/>
      <c r="N72" s="25"/>
      <c r="O72" s="25"/>
      <c r="P72" s="25"/>
      <c r="Q72" s="25"/>
      <c r="R72" s="25"/>
      <c r="S72" s="25"/>
      <c r="T72" s="25"/>
      <c r="U72" s="25"/>
      <c r="V72" s="25"/>
      <c r="W72" s="25"/>
      <c r="X72" s="25"/>
      <c r="Y72" s="25"/>
      <c r="Z72" s="11"/>
      <c r="AA72" s="189"/>
      <c r="AB72" s="11"/>
      <c r="AC72" s="264"/>
      <c r="AD72" s="11"/>
      <c r="AE72" s="11"/>
      <c r="AF72" s="11"/>
      <c r="AG72" s="11"/>
      <c r="AH72" s="11"/>
      <c r="AI72" s="11"/>
      <c r="AJ72" s="11"/>
      <c r="AK72" s="11"/>
    </row>
    <row r="73" ht="13.5" customHeight="1">
      <c r="A73" s="376">
        <f>A42</f>
        <v>2</v>
      </c>
      <c r="B73" s="377" t="str">
        <f>IF(B42="","",B42)</f>
        <v>March San Joaquin Honors Concert</v>
      </c>
      <c r="H73" s="378" t="s">
        <v>870</v>
      </c>
      <c r="I73" s="378"/>
      <c r="J73" s="379" t="s">
        <v>138</v>
      </c>
      <c r="K73" s="25"/>
      <c r="L73" s="25"/>
      <c r="M73" s="25"/>
      <c r="N73" s="25"/>
      <c r="O73" s="25"/>
      <c r="P73" s="25"/>
      <c r="Q73" s="25"/>
      <c r="R73" s="25"/>
      <c r="S73" s="378" t="s">
        <v>872</v>
      </c>
      <c r="U73" s="380">
        <f>IF(H42="","",H42)</f>
        <v>54.5</v>
      </c>
      <c r="V73" s="25"/>
      <c r="W73" s="378" t="s">
        <v>873</v>
      </c>
      <c r="Y73" s="381">
        <f>IF((W42="")*(X42=""),"",SUM(W42:X42))</f>
        <v>0</v>
      </c>
      <c r="Z73" s="11"/>
      <c r="AA73" s="189"/>
      <c r="AB73" s="11"/>
      <c r="AC73" s="264"/>
      <c r="AD73" s="11"/>
      <c r="AE73" s="11"/>
      <c r="AF73" s="11"/>
      <c r="AG73" s="11"/>
      <c r="AH73" s="11"/>
      <c r="AI73" s="11"/>
      <c r="AJ73" s="11"/>
      <c r="AK73" s="11"/>
    </row>
    <row r="74" ht="13.5" customHeight="1">
      <c r="A74" s="382"/>
      <c r="B74" s="383" t="s">
        <v>876</v>
      </c>
      <c r="C74" s="25"/>
      <c r="D74" s="25"/>
      <c r="E74" s="25"/>
      <c r="F74" s="25"/>
      <c r="G74" s="25"/>
      <c r="H74" s="25"/>
      <c r="I74" s="25"/>
      <c r="J74" s="25"/>
      <c r="K74" s="25"/>
      <c r="L74" s="25"/>
      <c r="M74" s="25"/>
      <c r="N74" s="25"/>
      <c r="O74" s="25"/>
      <c r="P74" s="25"/>
      <c r="Q74" s="25"/>
      <c r="R74" s="25"/>
      <c r="S74" s="25"/>
      <c r="T74" s="25"/>
      <c r="U74" s="25"/>
      <c r="V74" s="25"/>
      <c r="W74" s="25"/>
      <c r="X74" s="25"/>
      <c r="Y74" s="25"/>
      <c r="Z74" s="11"/>
      <c r="AA74" s="189"/>
      <c r="AB74" s="11"/>
      <c r="AC74" s="264"/>
      <c r="AD74" s="11"/>
      <c r="AE74" s="11"/>
      <c r="AF74" s="11"/>
      <c r="AG74" s="11"/>
      <c r="AH74" s="11"/>
      <c r="AI74" s="11"/>
      <c r="AJ74" s="11"/>
      <c r="AK74" s="11"/>
    </row>
    <row r="75" ht="13.5" customHeight="1">
      <c r="A75" s="376">
        <f>A43</f>
        <v>3</v>
      </c>
      <c r="B75" s="377" t="str">
        <f>IF(B43="","",B43)</f>
        <v>Science Olympiad Day 1</v>
      </c>
      <c r="H75" s="378" t="s">
        <v>870</v>
      </c>
      <c r="I75" s="378"/>
      <c r="J75" s="379" t="s">
        <v>878</v>
      </c>
      <c r="K75" s="25"/>
      <c r="L75" s="25"/>
      <c r="M75" s="25"/>
      <c r="N75" s="25"/>
      <c r="O75" s="25"/>
      <c r="P75" s="25"/>
      <c r="Q75" s="25"/>
      <c r="R75" s="25"/>
      <c r="S75" s="378" t="s">
        <v>872</v>
      </c>
      <c r="U75" s="380">
        <f>IF(H43="","",H43)</f>
        <v>85</v>
      </c>
      <c r="V75" s="25"/>
      <c r="W75" s="378" t="s">
        <v>873</v>
      </c>
      <c r="Y75" s="381">
        <f>IF((W43="")*(X43=""),"",SUM(W43:X43))</f>
        <v>0</v>
      </c>
      <c r="Z75" s="11"/>
      <c r="AA75" s="189"/>
      <c r="AB75" s="11"/>
      <c r="AC75" s="264"/>
      <c r="AD75" s="11"/>
      <c r="AE75" s="11"/>
      <c r="AF75" s="11"/>
      <c r="AG75" s="11"/>
      <c r="AH75" s="11"/>
      <c r="AI75" s="11"/>
      <c r="AJ75" s="11"/>
      <c r="AK75" s="11"/>
    </row>
    <row r="76" ht="13.5" customHeight="1">
      <c r="A76" s="382"/>
      <c r="B76" s="383" t="s">
        <v>881</v>
      </c>
      <c r="C76" s="25"/>
      <c r="D76" s="25"/>
      <c r="E76" s="25"/>
      <c r="F76" s="25"/>
      <c r="G76" s="25"/>
      <c r="H76" s="25"/>
      <c r="I76" s="25"/>
      <c r="J76" s="25"/>
      <c r="K76" s="25"/>
      <c r="L76" s="25"/>
      <c r="M76" s="25"/>
      <c r="N76" s="25"/>
      <c r="O76" s="25"/>
      <c r="P76" s="25"/>
      <c r="Q76" s="25"/>
      <c r="R76" s="25"/>
      <c r="S76" s="25"/>
      <c r="T76" s="25"/>
      <c r="U76" s="25"/>
      <c r="V76" s="25"/>
      <c r="W76" s="25"/>
      <c r="X76" s="25"/>
      <c r="Y76" s="25"/>
      <c r="Z76" s="11"/>
      <c r="AA76" s="189"/>
      <c r="AB76" s="11"/>
      <c r="AC76" s="264"/>
      <c r="AD76" s="11"/>
      <c r="AE76" s="11"/>
      <c r="AF76" s="11"/>
      <c r="AG76" s="11"/>
      <c r="AH76" s="11"/>
      <c r="AI76" s="11"/>
      <c r="AJ76" s="11"/>
      <c r="AK76" s="11"/>
    </row>
    <row r="77" ht="13.5" customHeight="1">
      <c r="A77" s="376">
        <f>A44</f>
        <v>4</v>
      </c>
      <c r="B77" s="377" t="str">
        <f>IF(B44="","",B44)</f>
        <v>Stockton Chinese New Year</v>
      </c>
      <c r="H77" s="378" t="s">
        <v>870</v>
      </c>
      <c r="I77" s="378"/>
      <c r="J77" s="379" t="s">
        <v>878</v>
      </c>
      <c r="K77" s="25"/>
      <c r="L77" s="25"/>
      <c r="M77" s="25"/>
      <c r="N77" s="25"/>
      <c r="O77" s="25"/>
      <c r="P77" s="25"/>
      <c r="Q77" s="25"/>
      <c r="R77" s="25"/>
      <c r="S77" s="378" t="s">
        <v>872</v>
      </c>
      <c r="U77" s="380">
        <f>IF(H44="","",H44)</f>
        <v>87</v>
      </c>
      <c r="V77" s="25"/>
      <c r="W77" s="378" t="s">
        <v>873</v>
      </c>
      <c r="Y77" s="381">
        <f>IF((W44="")*(X44=""),"",SUM(W44:X44))</f>
        <v>0</v>
      </c>
      <c r="Z77" s="11"/>
      <c r="AA77" s="189"/>
      <c r="AB77" s="11"/>
      <c r="AC77" s="264"/>
      <c r="AD77" s="11"/>
      <c r="AE77" s="11"/>
      <c r="AF77" s="11"/>
      <c r="AG77" s="11"/>
      <c r="AH77" s="11"/>
      <c r="AI77" s="11"/>
      <c r="AJ77" s="11"/>
      <c r="AK77" s="11"/>
    </row>
    <row r="78" ht="13.5" customHeight="1">
      <c r="A78" s="382"/>
      <c r="B78" s="383" t="s">
        <v>882</v>
      </c>
      <c r="C78" s="25"/>
      <c r="D78" s="25"/>
      <c r="E78" s="25"/>
      <c r="F78" s="25"/>
      <c r="G78" s="25"/>
      <c r="H78" s="25"/>
      <c r="I78" s="25"/>
      <c r="J78" s="25"/>
      <c r="K78" s="25"/>
      <c r="L78" s="25"/>
      <c r="M78" s="25"/>
      <c r="N78" s="25"/>
      <c r="O78" s="25"/>
      <c r="P78" s="25"/>
      <c r="Q78" s="25"/>
      <c r="R78" s="25"/>
      <c r="S78" s="25"/>
      <c r="T78" s="25"/>
      <c r="U78" s="25"/>
      <c r="V78" s="25"/>
      <c r="W78" s="25"/>
      <c r="X78" s="25"/>
      <c r="Y78" s="25"/>
      <c r="Z78" s="11"/>
      <c r="AA78" s="189"/>
      <c r="AB78" s="11"/>
      <c r="AC78" s="264"/>
      <c r="AD78" s="11"/>
      <c r="AE78" s="11"/>
      <c r="AF78" s="11"/>
      <c r="AG78" s="11"/>
      <c r="AH78" s="11"/>
      <c r="AI78" s="11"/>
      <c r="AJ78" s="11"/>
      <c r="AK78" s="11"/>
    </row>
    <row r="79" ht="13.5" customHeight="1">
      <c r="A79" s="376">
        <f>A45</f>
        <v>5</v>
      </c>
      <c r="B79" s="377" t="str">
        <f>IF(B45="","",B45)</f>
        <v>Science Olympiad Day 2</v>
      </c>
      <c r="H79" s="378" t="s">
        <v>870</v>
      </c>
      <c r="I79" s="378"/>
      <c r="J79" s="379" t="s">
        <v>883</v>
      </c>
      <c r="K79" s="25"/>
      <c r="L79" s="25"/>
      <c r="M79" s="25"/>
      <c r="N79" s="25"/>
      <c r="O79" s="25"/>
      <c r="P79" s="25"/>
      <c r="Q79" s="25"/>
      <c r="R79" s="25"/>
      <c r="S79" s="378" t="s">
        <v>872</v>
      </c>
      <c r="U79" s="380">
        <f>IF(H45="","",H45)</f>
        <v>155</v>
      </c>
      <c r="V79" s="25"/>
      <c r="W79" s="378" t="s">
        <v>873</v>
      </c>
      <c r="Y79" s="381">
        <f>IF((W45="")*(X45=""),"",SUM(W45:X45))</f>
        <v>0</v>
      </c>
      <c r="Z79" s="11"/>
      <c r="AA79" s="189"/>
      <c r="AB79" s="11"/>
      <c r="AC79" s="264"/>
      <c r="AD79" s="11"/>
      <c r="AE79" s="11"/>
      <c r="AF79" s="11"/>
      <c r="AG79" s="11"/>
      <c r="AH79" s="11"/>
      <c r="AI79" s="11"/>
      <c r="AJ79" s="11"/>
      <c r="AK79" s="11"/>
    </row>
    <row r="80" ht="13.5" customHeight="1">
      <c r="A80" s="382"/>
      <c r="B80" s="383" t="s">
        <v>884</v>
      </c>
      <c r="C80" s="25"/>
      <c r="D80" s="25"/>
      <c r="E80" s="25"/>
      <c r="F80" s="25"/>
      <c r="G80" s="25"/>
      <c r="H80" s="25"/>
      <c r="I80" s="25"/>
      <c r="J80" s="25"/>
      <c r="K80" s="25"/>
      <c r="L80" s="25"/>
      <c r="M80" s="25"/>
      <c r="N80" s="25"/>
      <c r="O80" s="25"/>
      <c r="P80" s="25"/>
      <c r="Q80" s="25"/>
      <c r="R80" s="25"/>
      <c r="S80" s="25"/>
      <c r="T80" s="25"/>
      <c r="U80" s="25"/>
      <c r="V80" s="25"/>
      <c r="W80" s="25"/>
      <c r="X80" s="25"/>
      <c r="Y80" s="25"/>
      <c r="Z80" s="11"/>
      <c r="AA80" s="189"/>
      <c r="AB80" s="11"/>
      <c r="AC80" s="264"/>
      <c r="AD80" s="11"/>
      <c r="AE80" s="11"/>
      <c r="AF80" s="11"/>
      <c r="AG80" s="11"/>
      <c r="AH80" s="11"/>
      <c r="AI80" s="11"/>
      <c r="AJ80" s="11"/>
      <c r="AK80" s="11"/>
    </row>
    <row r="81" ht="13.5" customHeight="1">
      <c r="A81" s="376">
        <f>A46</f>
        <v>6</v>
      </c>
      <c r="B81" s="377" t="str">
        <f>IF(B46="","",B46)</f>
        <v>March Bread of Life</v>
      </c>
      <c r="H81" s="378" t="s">
        <v>870</v>
      </c>
      <c r="I81" s="378"/>
      <c r="J81" s="379" t="s">
        <v>885</v>
      </c>
      <c r="K81" s="25"/>
      <c r="L81" s="25"/>
      <c r="M81" s="25"/>
      <c r="N81" s="25"/>
      <c r="O81" s="25"/>
      <c r="P81" s="25"/>
      <c r="Q81" s="25"/>
      <c r="R81" s="25"/>
      <c r="S81" s="378" t="s">
        <v>872</v>
      </c>
      <c r="U81" s="380">
        <f>IF(H46="","",H46)</f>
        <v>2</v>
      </c>
      <c r="V81" s="25"/>
      <c r="W81" s="378" t="s">
        <v>873</v>
      </c>
      <c r="Y81" s="381">
        <f>IF((W46="")*(X46=""),"",SUM(W46:X46))</f>
        <v>0</v>
      </c>
      <c r="Z81" s="11"/>
      <c r="AA81" s="189"/>
      <c r="AB81" s="11"/>
      <c r="AC81" s="264"/>
      <c r="AD81" s="11"/>
      <c r="AE81" s="11"/>
      <c r="AF81" s="11"/>
      <c r="AG81" s="11"/>
      <c r="AH81" s="11"/>
      <c r="AI81" s="11"/>
      <c r="AJ81" s="11"/>
      <c r="AK81" s="11"/>
    </row>
    <row r="82" ht="13.5" customHeight="1">
      <c r="A82" s="382"/>
      <c r="B82" s="383" t="s">
        <v>886</v>
      </c>
      <c r="C82" s="25"/>
      <c r="D82" s="25"/>
      <c r="E82" s="25"/>
      <c r="F82" s="25"/>
      <c r="G82" s="25"/>
      <c r="H82" s="25"/>
      <c r="I82" s="25"/>
      <c r="J82" s="25"/>
      <c r="K82" s="25"/>
      <c r="L82" s="25"/>
      <c r="M82" s="25"/>
      <c r="N82" s="25"/>
      <c r="O82" s="25"/>
      <c r="P82" s="25"/>
      <c r="Q82" s="25"/>
      <c r="R82" s="25"/>
      <c r="S82" s="25"/>
      <c r="T82" s="25"/>
      <c r="U82" s="25"/>
      <c r="V82" s="25"/>
      <c r="W82" s="25"/>
      <c r="X82" s="25"/>
      <c r="Y82" s="25"/>
      <c r="Z82" s="11"/>
      <c r="AA82" s="189"/>
      <c r="AB82" s="11"/>
      <c r="AC82" s="264"/>
      <c r="AD82" s="11"/>
      <c r="AE82" s="11"/>
      <c r="AF82" s="11"/>
      <c r="AG82" s="11"/>
      <c r="AH82" s="11"/>
      <c r="AI82" s="11"/>
      <c r="AJ82" s="11"/>
      <c r="AK82" s="11"/>
    </row>
    <row r="83" ht="13.5" customHeight="1">
      <c r="A83" s="376">
        <f>A47</f>
        <v>7</v>
      </c>
      <c r="B83" s="377" t="str">
        <f>IF(B47="","",B47)</f>
        <v/>
      </c>
      <c r="H83" s="378" t="s">
        <v>870</v>
      </c>
      <c r="I83" s="378"/>
      <c r="J83" s="387"/>
      <c r="K83" s="25"/>
      <c r="L83" s="25"/>
      <c r="M83" s="25"/>
      <c r="N83" s="25"/>
      <c r="O83" s="25"/>
      <c r="P83" s="25"/>
      <c r="Q83" s="25"/>
      <c r="R83" s="25"/>
      <c r="S83" s="378" t="s">
        <v>872</v>
      </c>
      <c r="U83" s="380">
        <f>IF(H47="","",H47)</f>
        <v>0</v>
      </c>
      <c r="V83" s="25"/>
      <c r="W83" s="378" t="s">
        <v>873</v>
      </c>
      <c r="Y83" s="381">
        <f>IF((W47="")*(X47=""),"",SUM(W47:X47))</f>
        <v>0</v>
      </c>
      <c r="Z83" s="11"/>
      <c r="AA83" s="189"/>
      <c r="AB83" s="11"/>
      <c r="AC83" s="264"/>
      <c r="AD83" s="11"/>
      <c r="AE83" s="11"/>
      <c r="AF83" s="11"/>
      <c r="AG83" s="11"/>
      <c r="AH83" s="11"/>
      <c r="AI83" s="11"/>
      <c r="AJ83" s="11"/>
      <c r="AK83" s="11"/>
    </row>
    <row r="84" ht="13.5" customHeight="1">
      <c r="A84" s="382"/>
      <c r="B84" s="388" t="s">
        <v>887</v>
      </c>
      <c r="C84" s="25"/>
      <c r="D84" s="25"/>
      <c r="E84" s="25"/>
      <c r="F84" s="25"/>
      <c r="G84" s="25"/>
      <c r="H84" s="25"/>
      <c r="I84" s="25"/>
      <c r="J84" s="25"/>
      <c r="K84" s="25"/>
      <c r="L84" s="25"/>
      <c r="M84" s="25"/>
      <c r="N84" s="25"/>
      <c r="O84" s="25"/>
      <c r="P84" s="25"/>
      <c r="Q84" s="25"/>
      <c r="R84" s="25"/>
      <c r="S84" s="25"/>
      <c r="T84" s="25"/>
      <c r="U84" s="25"/>
      <c r="V84" s="25"/>
      <c r="W84" s="25"/>
      <c r="X84" s="25"/>
      <c r="Y84" s="25"/>
      <c r="Z84" s="11"/>
      <c r="AA84" s="189"/>
      <c r="AB84" s="11"/>
      <c r="AC84" s="264"/>
      <c r="AD84" s="11"/>
      <c r="AE84" s="11"/>
      <c r="AF84" s="11"/>
      <c r="AG84" s="11"/>
      <c r="AH84" s="11"/>
      <c r="AI84" s="11"/>
      <c r="AJ84" s="11"/>
      <c r="AK84" s="11"/>
    </row>
    <row r="85" ht="13.5" customHeight="1">
      <c r="A85" s="376">
        <f>A48</f>
        <v>8</v>
      </c>
      <c r="B85" s="377" t="str">
        <f>IF(B48="","",B48)</f>
        <v/>
      </c>
      <c r="H85" s="378" t="s">
        <v>870</v>
      </c>
      <c r="I85" s="378"/>
      <c r="J85" s="387"/>
      <c r="K85" s="25"/>
      <c r="L85" s="25"/>
      <c r="M85" s="25"/>
      <c r="N85" s="25"/>
      <c r="O85" s="25"/>
      <c r="P85" s="25"/>
      <c r="Q85" s="25"/>
      <c r="R85" s="25"/>
      <c r="S85" s="378" t="s">
        <v>872</v>
      </c>
      <c r="U85" s="380">
        <f>IF(H48="","",H48)</f>
        <v>0</v>
      </c>
      <c r="V85" s="25"/>
      <c r="W85" s="378" t="s">
        <v>873</v>
      </c>
      <c r="Y85" s="381">
        <f>IF((W48="")*(X48=""),"",SUM(W48:X48))</f>
        <v>0</v>
      </c>
      <c r="Z85" s="11"/>
      <c r="AA85" s="189"/>
      <c r="AB85" s="11"/>
      <c r="AC85" s="264"/>
      <c r="AD85" s="11"/>
      <c r="AE85" s="11"/>
      <c r="AF85" s="11"/>
      <c r="AG85" s="11"/>
      <c r="AH85" s="11"/>
      <c r="AI85" s="11"/>
      <c r="AJ85" s="11"/>
      <c r="AK85" s="11"/>
    </row>
    <row r="86" ht="13.5" customHeight="1">
      <c r="A86" s="382"/>
      <c r="B86" s="388" t="s">
        <v>887</v>
      </c>
      <c r="C86" s="25"/>
      <c r="D86" s="25"/>
      <c r="E86" s="25"/>
      <c r="F86" s="25"/>
      <c r="G86" s="25"/>
      <c r="H86" s="25"/>
      <c r="I86" s="25"/>
      <c r="J86" s="25"/>
      <c r="K86" s="25"/>
      <c r="L86" s="25"/>
      <c r="M86" s="25"/>
      <c r="N86" s="25"/>
      <c r="O86" s="25"/>
      <c r="P86" s="25"/>
      <c r="Q86" s="25"/>
      <c r="R86" s="25"/>
      <c r="S86" s="25"/>
      <c r="T86" s="25"/>
      <c r="U86" s="25"/>
      <c r="V86" s="25"/>
      <c r="W86" s="25"/>
      <c r="X86" s="25"/>
      <c r="Y86" s="25"/>
      <c r="Z86" s="11"/>
      <c r="AA86" s="189"/>
      <c r="AB86" s="11"/>
      <c r="AC86" s="264"/>
      <c r="AD86" s="11"/>
      <c r="AE86" s="11"/>
      <c r="AF86" s="11"/>
      <c r="AG86" s="11"/>
      <c r="AH86" s="11"/>
      <c r="AI86" s="11"/>
      <c r="AJ86" s="11"/>
      <c r="AK86" s="11"/>
    </row>
    <row r="87" ht="13.5" customHeight="1">
      <c r="A87" s="376">
        <f>A49</f>
        <v>9</v>
      </c>
      <c r="B87" s="377" t="str">
        <f>IF(B49="","",B49)</f>
        <v/>
      </c>
      <c r="H87" s="378" t="s">
        <v>870</v>
      </c>
      <c r="I87" s="378"/>
      <c r="J87" s="387"/>
      <c r="K87" s="25"/>
      <c r="L87" s="25"/>
      <c r="M87" s="25"/>
      <c r="N87" s="25"/>
      <c r="O87" s="25"/>
      <c r="P87" s="25"/>
      <c r="Q87" s="25"/>
      <c r="R87" s="25"/>
      <c r="S87" s="378" t="s">
        <v>872</v>
      </c>
      <c r="U87" s="380">
        <f>IF(H49="","",H49)</f>
        <v>0</v>
      </c>
      <c r="V87" s="25"/>
      <c r="W87" s="378" t="s">
        <v>873</v>
      </c>
      <c r="Y87" s="381">
        <f>IF((W49="")*(X49=""),"",SUM(W49:X49))</f>
        <v>0</v>
      </c>
      <c r="Z87" s="11"/>
      <c r="AA87" s="189"/>
      <c r="AB87" s="11"/>
      <c r="AC87" s="264"/>
      <c r="AD87" s="11"/>
      <c r="AE87" s="11"/>
      <c r="AF87" s="11"/>
      <c r="AG87" s="11"/>
      <c r="AH87" s="11"/>
      <c r="AI87" s="11"/>
      <c r="AJ87" s="11"/>
      <c r="AK87" s="11"/>
    </row>
    <row r="88" ht="13.5" customHeight="1">
      <c r="A88" s="382"/>
      <c r="B88" s="388" t="s">
        <v>887</v>
      </c>
      <c r="C88" s="25"/>
      <c r="D88" s="25"/>
      <c r="E88" s="25"/>
      <c r="F88" s="25"/>
      <c r="G88" s="25"/>
      <c r="H88" s="25"/>
      <c r="I88" s="25"/>
      <c r="J88" s="25"/>
      <c r="K88" s="25"/>
      <c r="L88" s="25"/>
      <c r="M88" s="25"/>
      <c r="N88" s="25"/>
      <c r="O88" s="25"/>
      <c r="P88" s="25"/>
      <c r="Q88" s="25"/>
      <c r="R88" s="25"/>
      <c r="S88" s="25"/>
      <c r="T88" s="25"/>
      <c r="U88" s="25"/>
      <c r="V88" s="25"/>
      <c r="W88" s="25"/>
      <c r="X88" s="25"/>
      <c r="Y88" s="25"/>
      <c r="Z88" s="11"/>
      <c r="AA88" s="189"/>
      <c r="AB88" s="11"/>
      <c r="AC88" s="264"/>
      <c r="AD88" s="11"/>
      <c r="AE88" s="11"/>
      <c r="AF88" s="11"/>
      <c r="AG88" s="11"/>
      <c r="AH88" s="11"/>
      <c r="AI88" s="11"/>
      <c r="AJ88" s="11"/>
      <c r="AK88" s="11"/>
    </row>
    <row r="89" ht="13.5" customHeight="1">
      <c r="A89" s="376">
        <f>A50</f>
        <v>10</v>
      </c>
      <c r="B89" s="377" t="str">
        <f>IF(B50="","",B50)</f>
        <v/>
      </c>
      <c r="H89" s="378" t="s">
        <v>870</v>
      </c>
      <c r="I89" s="378"/>
      <c r="J89" s="387"/>
      <c r="K89" s="25"/>
      <c r="L89" s="25"/>
      <c r="M89" s="25"/>
      <c r="N89" s="25"/>
      <c r="O89" s="25"/>
      <c r="P89" s="25"/>
      <c r="Q89" s="25"/>
      <c r="R89" s="25"/>
      <c r="S89" s="378" t="s">
        <v>872</v>
      </c>
      <c r="U89" s="380">
        <f>IF(H50="","",H50)</f>
        <v>0</v>
      </c>
      <c r="V89" s="25"/>
      <c r="W89" s="378" t="s">
        <v>873</v>
      </c>
      <c r="Y89" s="381">
        <f>IF((W50="")*(X50=""),"",SUM(W50:X50))</f>
        <v>0</v>
      </c>
      <c r="Z89" s="11"/>
      <c r="AA89" s="189"/>
      <c r="AB89" s="11"/>
      <c r="AC89" s="264"/>
      <c r="AD89" s="11"/>
      <c r="AE89" s="11"/>
      <c r="AF89" s="11"/>
      <c r="AG89" s="11"/>
      <c r="AH89" s="11"/>
      <c r="AI89" s="11"/>
      <c r="AJ89" s="11"/>
      <c r="AK89" s="11"/>
    </row>
    <row r="90" ht="13.5" customHeight="1">
      <c r="A90" s="382"/>
      <c r="B90" s="388" t="s">
        <v>887</v>
      </c>
      <c r="C90" s="25"/>
      <c r="D90" s="25"/>
      <c r="E90" s="25"/>
      <c r="F90" s="25"/>
      <c r="G90" s="25"/>
      <c r="H90" s="25"/>
      <c r="I90" s="25"/>
      <c r="J90" s="25"/>
      <c r="K90" s="25"/>
      <c r="L90" s="25"/>
      <c r="M90" s="25"/>
      <c r="N90" s="25"/>
      <c r="O90" s="25"/>
      <c r="P90" s="25"/>
      <c r="Q90" s="25"/>
      <c r="R90" s="25"/>
      <c r="S90" s="25"/>
      <c r="T90" s="25"/>
      <c r="U90" s="25"/>
      <c r="V90" s="25"/>
      <c r="W90" s="25"/>
      <c r="X90" s="25"/>
      <c r="Y90" s="25"/>
      <c r="Z90" s="11"/>
      <c r="AA90" s="189"/>
      <c r="AB90" s="11"/>
      <c r="AC90" s="264"/>
      <c r="AD90" s="11"/>
      <c r="AE90" s="11"/>
      <c r="AF90" s="11"/>
      <c r="AG90" s="11"/>
      <c r="AH90" s="11"/>
      <c r="AI90" s="11"/>
      <c r="AJ90" s="11"/>
      <c r="AK90" s="11"/>
    </row>
    <row r="91" ht="13.5" customHeight="1">
      <c r="A91" s="376">
        <f>A51</f>
        <v>11</v>
      </c>
      <c r="B91" s="377" t="str">
        <f>IF(B51="","",B51)</f>
        <v/>
      </c>
      <c r="H91" s="378" t="s">
        <v>870</v>
      </c>
      <c r="I91" s="378"/>
      <c r="J91" s="387"/>
      <c r="K91" s="25"/>
      <c r="L91" s="25"/>
      <c r="M91" s="25"/>
      <c r="N91" s="25"/>
      <c r="O91" s="25"/>
      <c r="P91" s="25"/>
      <c r="Q91" s="25"/>
      <c r="R91" s="25"/>
      <c r="S91" s="378" t="s">
        <v>872</v>
      </c>
      <c r="U91" s="380">
        <f>IF(H51="","",H51)</f>
        <v>0</v>
      </c>
      <c r="V91" s="25"/>
      <c r="W91" s="378" t="s">
        <v>873</v>
      </c>
      <c r="Y91" s="381">
        <f>IF((W51="")*(X51=""),"",SUM(W51:X51))</f>
        <v>0</v>
      </c>
      <c r="Z91" s="11"/>
      <c r="AA91" s="189"/>
      <c r="AB91" s="11"/>
      <c r="AC91" s="264"/>
      <c r="AD91" s="11"/>
      <c r="AE91" s="11"/>
      <c r="AF91" s="11"/>
      <c r="AG91" s="11"/>
      <c r="AH91" s="11"/>
      <c r="AI91" s="11"/>
      <c r="AJ91" s="11"/>
      <c r="AK91" s="11"/>
    </row>
    <row r="92" ht="13.5" customHeight="1">
      <c r="A92" s="382"/>
      <c r="B92" s="388" t="s">
        <v>887</v>
      </c>
      <c r="C92" s="25"/>
      <c r="D92" s="25"/>
      <c r="E92" s="25"/>
      <c r="F92" s="25"/>
      <c r="G92" s="25"/>
      <c r="H92" s="25"/>
      <c r="I92" s="25"/>
      <c r="J92" s="25"/>
      <c r="K92" s="25"/>
      <c r="L92" s="25"/>
      <c r="M92" s="25"/>
      <c r="N92" s="25"/>
      <c r="O92" s="25"/>
      <c r="P92" s="25"/>
      <c r="Q92" s="25"/>
      <c r="R92" s="25"/>
      <c r="S92" s="25"/>
      <c r="T92" s="25"/>
      <c r="U92" s="25"/>
      <c r="V92" s="25"/>
      <c r="W92" s="25"/>
      <c r="X92" s="25"/>
      <c r="Y92" s="25"/>
      <c r="Z92" s="11"/>
      <c r="AA92" s="189"/>
      <c r="AB92" s="11"/>
      <c r="AC92" s="264"/>
      <c r="AD92" s="11"/>
      <c r="AE92" s="11"/>
      <c r="AF92" s="11"/>
      <c r="AG92" s="11"/>
      <c r="AH92" s="11"/>
      <c r="AI92" s="11"/>
      <c r="AJ92" s="11"/>
      <c r="AK92" s="11"/>
    </row>
    <row r="93" ht="13.5" customHeight="1">
      <c r="A93" s="389">
        <f>A52</f>
        <v>12</v>
      </c>
      <c r="B93" s="390" t="str">
        <f>IF(B52="","",B52)</f>
        <v/>
      </c>
      <c r="C93" s="32"/>
      <c r="D93" s="32"/>
      <c r="E93" s="32"/>
      <c r="F93" s="32"/>
      <c r="G93" s="32"/>
      <c r="H93" s="391" t="s">
        <v>870</v>
      </c>
      <c r="I93" s="391"/>
      <c r="J93" s="392"/>
      <c r="K93" s="128"/>
      <c r="L93" s="128"/>
      <c r="M93" s="128"/>
      <c r="N93" s="128"/>
      <c r="O93" s="128"/>
      <c r="P93" s="128"/>
      <c r="Q93" s="128"/>
      <c r="R93" s="128"/>
      <c r="S93" s="391" t="s">
        <v>872</v>
      </c>
      <c r="T93" s="32"/>
      <c r="U93" s="393">
        <f>IF(H52="","",H52)</f>
        <v>0</v>
      </c>
      <c r="V93" s="128"/>
      <c r="W93" s="391" t="s">
        <v>873</v>
      </c>
      <c r="X93" s="32"/>
      <c r="Y93" s="394">
        <f>IF((W52="")*(X52=""),"",SUM(W52:X52))</f>
        <v>0</v>
      </c>
      <c r="Z93" s="11"/>
      <c r="AA93" s="189"/>
      <c r="AB93" s="11"/>
      <c r="AC93" s="264"/>
      <c r="AD93" s="11"/>
      <c r="AE93" s="11"/>
      <c r="AF93" s="11"/>
      <c r="AG93" s="11"/>
      <c r="AH93" s="11"/>
      <c r="AI93" s="11"/>
      <c r="AJ93" s="11"/>
      <c r="AK93" s="11"/>
    </row>
    <row r="94" ht="13.5" customHeight="1">
      <c r="A94" s="382"/>
      <c r="B94" s="388" t="s">
        <v>887</v>
      </c>
      <c r="C94" s="25"/>
      <c r="D94" s="25"/>
      <c r="E94" s="25"/>
      <c r="F94" s="25"/>
      <c r="G94" s="25"/>
      <c r="H94" s="25"/>
      <c r="I94" s="25"/>
      <c r="J94" s="25"/>
      <c r="K94" s="25"/>
      <c r="L94" s="25"/>
      <c r="M94" s="25"/>
      <c r="N94" s="25"/>
      <c r="O94" s="25"/>
      <c r="P94" s="25"/>
      <c r="Q94" s="25"/>
      <c r="R94" s="25"/>
      <c r="S94" s="25"/>
      <c r="T94" s="25"/>
      <c r="U94" s="25"/>
      <c r="V94" s="25"/>
      <c r="W94" s="25"/>
      <c r="X94" s="25"/>
      <c r="Y94" s="25"/>
      <c r="Z94" s="11"/>
      <c r="AA94" s="189"/>
      <c r="AB94" s="11"/>
      <c r="AC94" s="264"/>
      <c r="AD94" s="11"/>
      <c r="AE94" s="11"/>
      <c r="AF94" s="11"/>
      <c r="AG94" s="11"/>
      <c r="AH94" s="11"/>
      <c r="AI94" s="11"/>
      <c r="AJ94" s="11"/>
      <c r="AK94" s="11"/>
    </row>
    <row r="95" ht="13.5" customHeight="1">
      <c r="A95" s="389">
        <f>A53</f>
        <v>13</v>
      </c>
      <c r="B95" s="390" t="str">
        <f>IF(B53="","",B53)</f>
        <v/>
      </c>
      <c r="C95" s="32"/>
      <c r="D95" s="32"/>
      <c r="E95" s="32"/>
      <c r="F95" s="32"/>
      <c r="G95" s="32"/>
      <c r="H95" s="391" t="s">
        <v>870</v>
      </c>
      <c r="I95" s="391"/>
      <c r="J95" s="392"/>
      <c r="K95" s="128"/>
      <c r="L95" s="128"/>
      <c r="M95" s="128"/>
      <c r="N95" s="128"/>
      <c r="O95" s="128"/>
      <c r="P95" s="128"/>
      <c r="Q95" s="128"/>
      <c r="R95" s="128"/>
      <c r="S95" s="391" t="s">
        <v>872</v>
      </c>
      <c r="T95" s="32"/>
      <c r="U95" s="393">
        <f>IF(H53="","",H53)</f>
        <v>0</v>
      </c>
      <c r="V95" s="128"/>
      <c r="W95" s="391" t="s">
        <v>873</v>
      </c>
      <c r="X95" s="32"/>
      <c r="Y95" s="394">
        <f>IF((W53="")*(X53=""),"",SUM(W53:X53))</f>
        <v>0</v>
      </c>
      <c r="Z95" s="11"/>
      <c r="AA95" s="189"/>
      <c r="AB95" s="11"/>
      <c r="AC95" s="264"/>
      <c r="AD95" s="11"/>
      <c r="AE95" s="11"/>
      <c r="AF95" s="11"/>
      <c r="AG95" s="11"/>
      <c r="AH95" s="11"/>
      <c r="AI95" s="11"/>
      <c r="AJ95" s="11"/>
      <c r="AK95" s="11"/>
    </row>
    <row r="96" ht="13.5" customHeight="1">
      <c r="A96" s="382"/>
      <c r="B96" s="388" t="s">
        <v>887</v>
      </c>
      <c r="C96" s="25"/>
      <c r="D96" s="25"/>
      <c r="E96" s="25"/>
      <c r="F96" s="25"/>
      <c r="G96" s="25"/>
      <c r="H96" s="25"/>
      <c r="I96" s="25"/>
      <c r="J96" s="25"/>
      <c r="K96" s="25"/>
      <c r="L96" s="25"/>
      <c r="M96" s="25"/>
      <c r="N96" s="25"/>
      <c r="O96" s="25"/>
      <c r="P96" s="25"/>
      <c r="Q96" s="25"/>
      <c r="R96" s="25"/>
      <c r="S96" s="25"/>
      <c r="T96" s="25"/>
      <c r="U96" s="25"/>
      <c r="V96" s="25"/>
      <c r="W96" s="25"/>
      <c r="X96" s="25"/>
      <c r="Y96" s="25"/>
      <c r="Z96" s="11"/>
      <c r="AA96" s="189"/>
      <c r="AB96" s="11"/>
      <c r="AC96" s="264"/>
      <c r="AD96" s="11"/>
      <c r="AE96" s="11"/>
      <c r="AF96" s="11"/>
      <c r="AG96" s="11"/>
      <c r="AH96" s="11"/>
      <c r="AI96" s="11"/>
      <c r="AJ96" s="11"/>
      <c r="AK96" s="11"/>
    </row>
    <row r="97" ht="13.5" customHeight="1">
      <c r="A97" s="389">
        <f>A54</f>
        <v>14</v>
      </c>
      <c r="B97" s="390" t="str">
        <f>IF(B54="","",B54)</f>
        <v/>
      </c>
      <c r="C97" s="32"/>
      <c r="D97" s="32"/>
      <c r="E97" s="32"/>
      <c r="F97" s="32"/>
      <c r="G97" s="32"/>
      <c r="H97" s="391" t="s">
        <v>870</v>
      </c>
      <c r="I97" s="391"/>
      <c r="J97" s="395"/>
      <c r="K97" s="128"/>
      <c r="L97" s="128"/>
      <c r="M97" s="128"/>
      <c r="N97" s="128"/>
      <c r="O97" s="128"/>
      <c r="P97" s="128"/>
      <c r="Q97" s="128"/>
      <c r="R97" s="128"/>
      <c r="S97" s="391" t="s">
        <v>872</v>
      </c>
      <c r="T97" s="32"/>
      <c r="U97" s="393">
        <f>IF(H54="","",H54)</f>
        <v>0</v>
      </c>
      <c r="V97" s="128"/>
      <c r="W97" s="391" t="s">
        <v>873</v>
      </c>
      <c r="X97" s="32"/>
      <c r="Y97" s="394">
        <f>IF((W54="")*(X54=""),"",SUM(W54:X54))</f>
        <v>0</v>
      </c>
      <c r="Z97" s="11"/>
      <c r="AA97" s="189"/>
      <c r="AB97" s="11"/>
      <c r="AC97" s="264"/>
      <c r="AD97" s="11"/>
      <c r="AE97" s="11"/>
      <c r="AF97" s="11"/>
      <c r="AG97" s="11"/>
      <c r="AH97" s="11"/>
      <c r="AI97" s="11"/>
      <c r="AJ97" s="11"/>
      <c r="AK97" s="11"/>
    </row>
    <row r="98" ht="13.5" customHeight="1">
      <c r="A98" s="382"/>
      <c r="B98" s="388" t="s">
        <v>887</v>
      </c>
      <c r="C98" s="25"/>
      <c r="D98" s="25"/>
      <c r="E98" s="25"/>
      <c r="F98" s="25"/>
      <c r="G98" s="25"/>
      <c r="H98" s="25"/>
      <c r="I98" s="25"/>
      <c r="J98" s="25"/>
      <c r="K98" s="25"/>
      <c r="L98" s="25"/>
      <c r="M98" s="25"/>
      <c r="N98" s="25"/>
      <c r="O98" s="25"/>
      <c r="P98" s="25"/>
      <c r="Q98" s="25"/>
      <c r="R98" s="25"/>
      <c r="S98" s="25"/>
      <c r="T98" s="25"/>
      <c r="U98" s="25"/>
      <c r="V98" s="25"/>
      <c r="W98" s="25"/>
      <c r="X98" s="25"/>
      <c r="Y98" s="25"/>
      <c r="Z98" s="11"/>
      <c r="AA98" s="189"/>
      <c r="AB98" s="11"/>
      <c r="AC98" s="264"/>
      <c r="AD98" s="11"/>
      <c r="AE98" s="11"/>
      <c r="AF98" s="11"/>
      <c r="AG98" s="11"/>
      <c r="AH98" s="11"/>
      <c r="AI98" s="11"/>
      <c r="AJ98" s="11"/>
      <c r="AK98" s="11"/>
    </row>
    <row r="99" ht="13.5" customHeight="1">
      <c r="A99" s="389">
        <f>A55</f>
        <v>15</v>
      </c>
      <c r="B99" s="390" t="str">
        <f>IF(B55="","",B55)</f>
        <v/>
      </c>
      <c r="C99" s="32"/>
      <c r="D99" s="32"/>
      <c r="E99" s="32"/>
      <c r="F99" s="32"/>
      <c r="G99" s="32"/>
      <c r="H99" s="391" t="s">
        <v>870</v>
      </c>
      <c r="I99" s="391"/>
      <c r="J99" s="395"/>
      <c r="K99" s="128"/>
      <c r="L99" s="128"/>
      <c r="M99" s="128"/>
      <c r="N99" s="128"/>
      <c r="O99" s="128"/>
      <c r="P99" s="128"/>
      <c r="Q99" s="128"/>
      <c r="R99" s="128"/>
      <c r="S99" s="391" t="s">
        <v>872</v>
      </c>
      <c r="T99" s="32"/>
      <c r="U99" s="393">
        <f>IF(H55="","",H55)</f>
        <v>0</v>
      </c>
      <c r="V99" s="128"/>
      <c r="W99" s="391" t="s">
        <v>873</v>
      </c>
      <c r="X99" s="32"/>
      <c r="Y99" s="394">
        <f>IF((W55="")*(X55=""),"",SUM(W55:X55))</f>
        <v>0</v>
      </c>
      <c r="Z99" s="11"/>
      <c r="AA99" s="189"/>
      <c r="AB99" s="11"/>
      <c r="AC99" s="264"/>
      <c r="AD99" s="11"/>
      <c r="AE99" s="11"/>
      <c r="AF99" s="11"/>
      <c r="AG99" s="11"/>
      <c r="AH99" s="11"/>
      <c r="AI99" s="11"/>
      <c r="AJ99" s="11"/>
      <c r="AK99" s="11"/>
    </row>
    <row r="100" ht="13.5" customHeight="1">
      <c r="A100" s="382"/>
      <c r="B100" s="388" t="s">
        <v>887</v>
      </c>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11"/>
      <c r="AA100" s="189"/>
      <c r="AB100" s="11"/>
      <c r="AC100" s="264"/>
      <c r="AD100" s="11"/>
      <c r="AE100" s="11"/>
      <c r="AF100" s="11"/>
      <c r="AG100" s="11"/>
      <c r="AH100" s="11"/>
      <c r="AI100" s="11"/>
      <c r="AJ100" s="11"/>
      <c r="AK100" s="11"/>
    </row>
    <row r="101" ht="13.5" customHeight="1">
      <c r="A101" s="389">
        <f>A56</f>
        <v>16</v>
      </c>
      <c r="B101" s="390" t="str">
        <f>IF(B56="","",B56)</f>
        <v/>
      </c>
      <c r="C101" s="32"/>
      <c r="D101" s="32"/>
      <c r="E101" s="32"/>
      <c r="F101" s="32"/>
      <c r="G101" s="32"/>
      <c r="H101" s="391" t="s">
        <v>870</v>
      </c>
      <c r="I101" s="391"/>
      <c r="J101" s="395"/>
      <c r="K101" s="128"/>
      <c r="L101" s="128"/>
      <c r="M101" s="128"/>
      <c r="N101" s="128"/>
      <c r="O101" s="128"/>
      <c r="P101" s="128"/>
      <c r="Q101" s="128"/>
      <c r="R101" s="128"/>
      <c r="S101" s="391" t="s">
        <v>872</v>
      </c>
      <c r="T101" s="32"/>
      <c r="U101" s="393">
        <f>IF(H56="","",H56)</f>
        <v>0</v>
      </c>
      <c r="V101" s="128"/>
      <c r="W101" s="391" t="s">
        <v>873</v>
      </c>
      <c r="X101" s="32"/>
      <c r="Y101" s="394">
        <f>IF((W56="")*(X56=""),"",SUM(W56:X56))</f>
        <v>0</v>
      </c>
      <c r="Z101" s="11"/>
      <c r="AA101" s="189"/>
      <c r="AB101" s="11"/>
      <c r="AC101" s="264"/>
      <c r="AD101" s="11"/>
      <c r="AE101" s="11"/>
      <c r="AF101" s="11"/>
      <c r="AG101" s="11"/>
      <c r="AH101" s="11"/>
      <c r="AI101" s="11"/>
      <c r="AJ101" s="11"/>
      <c r="AK101" s="11"/>
    </row>
    <row r="102" ht="13.5" customHeight="1">
      <c r="A102" s="382"/>
      <c r="B102" s="388" t="s">
        <v>887</v>
      </c>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11"/>
      <c r="AA102" s="189"/>
      <c r="AB102" s="11"/>
      <c r="AC102" s="264"/>
      <c r="AD102" s="11"/>
      <c r="AE102" s="11"/>
      <c r="AF102" s="11"/>
      <c r="AG102" s="11"/>
      <c r="AH102" s="11"/>
      <c r="AI102" s="11"/>
      <c r="AJ102" s="11"/>
      <c r="AK102" s="11"/>
    </row>
    <row r="103" ht="13.5" customHeight="1">
      <c r="A103" s="389">
        <f>A57</f>
        <v>17</v>
      </c>
      <c r="B103" s="390" t="str">
        <f>IF(B57="","",B57)</f>
        <v/>
      </c>
      <c r="C103" s="32"/>
      <c r="D103" s="32"/>
      <c r="E103" s="32"/>
      <c r="F103" s="32"/>
      <c r="G103" s="32"/>
      <c r="H103" s="391" t="s">
        <v>870</v>
      </c>
      <c r="I103" s="391"/>
      <c r="J103" s="395"/>
      <c r="K103" s="128"/>
      <c r="L103" s="128"/>
      <c r="M103" s="128"/>
      <c r="N103" s="128"/>
      <c r="O103" s="128"/>
      <c r="P103" s="128"/>
      <c r="Q103" s="128"/>
      <c r="R103" s="128"/>
      <c r="S103" s="391" t="s">
        <v>872</v>
      </c>
      <c r="T103" s="32"/>
      <c r="U103" s="393">
        <f>IF(H57="","",H57)</f>
        <v>0</v>
      </c>
      <c r="V103" s="128"/>
      <c r="W103" s="391" t="s">
        <v>873</v>
      </c>
      <c r="X103" s="32"/>
      <c r="Y103" s="394">
        <f>IF((W57="")*(X57=""),"",SUM(W57:X57))</f>
        <v>0</v>
      </c>
      <c r="Z103" s="11"/>
      <c r="AA103" s="189"/>
      <c r="AB103" s="11"/>
      <c r="AC103" s="264"/>
      <c r="AD103" s="11"/>
      <c r="AE103" s="11"/>
      <c r="AF103" s="11"/>
      <c r="AG103" s="11"/>
      <c r="AH103" s="11"/>
      <c r="AI103" s="11"/>
      <c r="AJ103" s="11"/>
      <c r="AK103" s="11"/>
    </row>
    <row r="104" ht="13.5" customHeight="1">
      <c r="A104" s="382"/>
      <c r="B104" s="388" t="s">
        <v>887</v>
      </c>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11"/>
      <c r="AA104" s="189"/>
      <c r="AB104" s="11"/>
      <c r="AC104" s="264"/>
      <c r="AD104" s="11"/>
      <c r="AE104" s="11"/>
      <c r="AF104" s="11"/>
      <c r="AG104" s="11"/>
      <c r="AH104" s="11"/>
      <c r="AI104" s="11"/>
      <c r="AJ104" s="11"/>
      <c r="AK104" s="11"/>
    </row>
    <row r="105" ht="13.5" customHeight="1">
      <c r="A105" s="389">
        <f>A58</f>
        <v>18</v>
      </c>
      <c r="B105" s="390" t="str">
        <f>IF(B58="","",B58)</f>
        <v/>
      </c>
      <c r="C105" s="32"/>
      <c r="D105" s="32"/>
      <c r="E105" s="32"/>
      <c r="F105" s="32"/>
      <c r="G105" s="32"/>
      <c r="H105" s="391" t="s">
        <v>870</v>
      </c>
      <c r="I105" s="391"/>
      <c r="J105" s="395"/>
      <c r="K105" s="128"/>
      <c r="L105" s="128"/>
      <c r="M105" s="128"/>
      <c r="N105" s="128"/>
      <c r="O105" s="128"/>
      <c r="P105" s="128"/>
      <c r="Q105" s="128"/>
      <c r="R105" s="128"/>
      <c r="S105" s="391" t="s">
        <v>872</v>
      </c>
      <c r="T105" s="32"/>
      <c r="U105" s="393">
        <f>IF(H58="","",H58)</f>
        <v>0</v>
      </c>
      <c r="V105" s="128"/>
      <c r="W105" s="391" t="s">
        <v>873</v>
      </c>
      <c r="X105" s="32"/>
      <c r="Y105" s="394">
        <f>IF((W58="")*(X58=""),"",SUM(W58:X58))</f>
        <v>0</v>
      </c>
      <c r="Z105" s="11"/>
      <c r="AA105" s="189"/>
      <c r="AB105" s="11"/>
      <c r="AC105" s="264"/>
      <c r="AD105" s="11"/>
      <c r="AE105" s="11"/>
      <c r="AF105" s="11"/>
      <c r="AG105" s="11"/>
      <c r="AH105" s="11"/>
      <c r="AI105" s="11"/>
      <c r="AJ105" s="11"/>
      <c r="AK105" s="11"/>
    </row>
    <row r="106" ht="13.5" customHeight="1">
      <c r="A106" s="382"/>
      <c r="B106" s="388" t="s">
        <v>887</v>
      </c>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11"/>
      <c r="AA106" s="189"/>
      <c r="AB106" s="11"/>
      <c r="AC106" s="264"/>
      <c r="AD106" s="11"/>
      <c r="AE106" s="11"/>
      <c r="AF106" s="11"/>
      <c r="AG106" s="11"/>
      <c r="AH106" s="11"/>
      <c r="AI106" s="11"/>
      <c r="AJ106" s="11"/>
      <c r="AK106" s="11"/>
    </row>
    <row r="107" ht="13.5" customHeight="1">
      <c r="A107" s="389">
        <f>A59</f>
        <v>19</v>
      </c>
      <c r="B107" s="390" t="str">
        <f>IF(B59="","",B59)</f>
        <v/>
      </c>
      <c r="C107" s="32"/>
      <c r="D107" s="32"/>
      <c r="E107" s="32"/>
      <c r="F107" s="32"/>
      <c r="G107" s="32"/>
      <c r="H107" s="391" t="s">
        <v>870</v>
      </c>
      <c r="I107" s="391"/>
      <c r="J107" s="395"/>
      <c r="K107" s="128"/>
      <c r="L107" s="128"/>
      <c r="M107" s="128"/>
      <c r="N107" s="128"/>
      <c r="O107" s="128"/>
      <c r="P107" s="128"/>
      <c r="Q107" s="128"/>
      <c r="R107" s="128"/>
      <c r="S107" s="391" t="s">
        <v>872</v>
      </c>
      <c r="T107" s="32"/>
      <c r="U107" s="393">
        <f>IF(H59="","",H59)</f>
        <v>0</v>
      </c>
      <c r="V107" s="128"/>
      <c r="W107" s="391" t="s">
        <v>873</v>
      </c>
      <c r="X107" s="32"/>
      <c r="Y107" s="394">
        <f>IF((W59="")*(X59=""),"",SUM(W59:X59))</f>
        <v>0</v>
      </c>
      <c r="Z107" s="11"/>
      <c r="AA107" s="189"/>
      <c r="AB107" s="11"/>
      <c r="AC107" s="264"/>
      <c r="AD107" s="11"/>
      <c r="AE107" s="11"/>
      <c r="AF107" s="11"/>
      <c r="AG107" s="11"/>
      <c r="AH107" s="11"/>
      <c r="AI107" s="11"/>
      <c r="AJ107" s="11"/>
      <c r="AK107" s="11"/>
    </row>
    <row r="108" ht="13.5" customHeight="1">
      <c r="A108" s="382"/>
      <c r="B108" s="388" t="s">
        <v>887</v>
      </c>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11"/>
      <c r="AA108" s="189"/>
      <c r="AB108" s="11"/>
      <c r="AC108" s="264"/>
      <c r="AD108" s="11"/>
      <c r="AE108" s="11"/>
      <c r="AF108" s="11"/>
      <c r="AG108" s="11"/>
      <c r="AH108" s="11"/>
      <c r="AI108" s="11"/>
      <c r="AJ108" s="11"/>
      <c r="AK108" s="11"/>
    </row>
    <row r="109" ht="13.5" customHeight="1">
      <c r="A109" s="389">
        <f>A60</f>
        <v>20</v>
      </c>
      <c r="B109" s="390" t="str">
        <f>IF(B60="","",B60)</f>
        <v/>
      </c>
      <c r="C109" s="32"/>
      <c r="D109" s="32"/>
      <c r="E109" s="32"/>
      <c r="F109" s="32"/>
      <c r="G109" s="32"/>
      <c r="H109" s="391" t="s">
        <v>870</v>
      </c>
      <c r="I109" s="391"/>
      <c r="J109" s="395"/>
      <c r="K109" s="128"/>
      <c r="L109" s="128"/>
      <c r="M109" s="128"/>
      <c r="N109" s="128"/>
      <c r="O109" s="128"/>
      <c r="P109" s="128"/>
      <c r="Q109" s="128"/>
      <c r="R109" s="128"/>
      <c r="S109" s="391" t="s">
        <v>872</v>
      </c>
      <c r="T109" s="32"/>
      <c r="U109" s="393">
        <f>IF(H60="","",H60)</f>
        <v>0</v>
      </c>
      <c r="V109" s="128"/>
      <c r="W109" s="391" t="s">
        <v>873</v>
      </c>
      <c r="X109" s="32"/>
      <c r="Y109" s="394">
        <f>IF((W60="")*(X60=""),"",SUM(W60:X60))</f>
        <v>0</v>
      </c>
      <c r="Z109" s="11"/>
      <c r="AA109" s="189"/>
      <c r="AB109" s="11"/>
      <c r="AC109" s="264"/>
      <c r="AD109" s="11"/>
      <c r="AE109" s="11"/>
      <c r="AF109" s="11"/>
      <c r="AG109" s="11"/>
      <c r="AH109" s="11"/>
      <c r="AI109" s="11"/>
      <c r="AJ109" s="11"/>
      <c r="AK109" s="11"/>
    </row>
    <row r="110" ht="13.5" customHeight="1">
      <c r="A110" s="382"/>
      <c r="B110" s="388" t="s">
        <v>887</v>
      </c>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11"/>
      <c r="AA110" s="189"/>
      <c r="AB110" s="11"/>
      <c r="AC110" s="264"/>
      <c r="AD110" s="11"/>
      <c r="AE110" s="11"/>
      <c r="AF110" s="11"/>
      <c r="AG110" s="11"/>
      <c r="AH110" s="11"/>
      <c r="AI110" s="11"/>
      <c r="AJ110" s="11"/>
      <c r="AK110" s="11"/>
    </row>
    <row r="111" ht="13.5" customHeight="1">
      <c r="A111" s="389">
        <f>A61</f>
        <v>21</v>
      </c>
      <c r="B111" s="390" t="str">
        <f>IF(B61="","",B61)</f>
        <v/>
      </c>
      <c r="C111" s="32"/>
      <c r="D111" s="32"/>
      <c r="E111" s="32"/>
      <c r="F111" s="32"/>
      <c r="G111" s="32"/>
      <c r="H111" s="391" t="s">
        <v>870</v>
      </c>
      <c r="I111" s="391"/>
      <c r="J111" s="395"/>
      <c r="K111" s="128"/>
      <c r="L111" s="128"/>
      <c r="M111" s="128"/>
      <c r="N111" s="128"/>
      <c r="O111" s="128"/>
      <c r="P111" s="128"/>
      <c r="Q111" s="128"/>
      <c r="R111" s="128"/>
      <c r="S111" s="391" t="s">
        <v>872</v>
      </c>
      <c r="T111" s="32"/>
      <c r="U111" s="393">
        <f>IF(H61="","",H61)</f>
        <v>0</v>
      </c>
      <c r="V111" s="128"/>
      <c r="W111" s="391" t="s">
        <v>873</v>
      </c>
      <c r="X111" s="32"/>
      <c r="Y111" s="394">
        <f>IF((W61="")*(X61=""),"",SUM(W61:X61))</f>
        <v>0</v>
      </c>
      <c r="Z111" s="11"/>
      <c r="AA111" s="189"/>
      <c r="AB111" s="11"/>
      <c r="AC111" s="264"/>
      <c r="AD111" s="11"/>
      <c r="AE111" s="11"/>
      <c r="AF111" s="11"/>
      <c r="AG111" s="11"/>
      <c r="AH111" s="11"/>
      <c r="AI111" s="11"/>
      <c r="AJ111" s="11"/>
      <c r="AK111" s="11"/>
    </row>
    <row r="112" ht="13.5" customHeight="1">
      <c r="A112" s="382"/>
      <c r="B112" s="388" t="s">
        <v>887</v>
      </c>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11"/>
      <c r="AA112" s="189"/>
      <c r="AB112" s="11"/>
      <c r="AC112" s="264"/>
      <c r="AD112" s="11"/>
      <c r="AE112" s="11"/>
      <c r="AF112" s="11"/>
      <c r="AG112" s="11"/>
      <c r="AH112" s="11"/>
      <c r="AI112" s="11"/>
      <c r="AJ112" s="11"/>
      <c r="AK112" s="11"/>
    </row>
    <row r="113" ht="13.5" customHeight="1">
      <c r="A113" s="389">
        <f>A62</f>
        <v>22</v>
      </c>
      <c r="B113" s="390" t="str">
        <f>IF(B62="","",B62)</f>
        <v/>
      </c>
      <c r="C113" s="32"/>
      <c r="D113" s="32"/>
      <c r="E113" s="32"/>
      <c r="F113" s="32"/>
      <c r="G113" s="32"/>
      <c r="H113" s="391" t="s">
        <v>870</v>
      </c>
      <c r="I113" s="391"/>
      <c r="J113" s="395"/>
      <c r="K113" s="128"/>
      <c r="L113" s="128"/>
      <c r="M113" s="128"/>
      <c r="N113" s="128"/>
      <c r="O113" s="128"/>
      <c r="P113" s="128"/>
      <c r="Q113" s="128"/>
      <c r="R113" s="128"/>
      <c r="S113" s="391" t="s">
        <v>872</v>
      </c>
      <c r="T113" s="32"/>
      <c r="U113" s="393">
        <f>IF(H62="","",H62)</f>
        <v>0</v>
      </c>
      <c r="V113" s="128"/>
      <c r="W113" s="391" t="s">
        <v>873</v>
      </c>
      <c r="X113" s="32"/>
      <c r="Y113" s="394">
        <f>IF((W62="")*(X62=""),"",SUM(W62:X62))</f>
        <v>0</v>
      </c>
      <c r="Z113" s="11"/>
      <c r="AA113" s="189"/>
      <c r="AB113" s="11"/>
      <c r="AC113" s="264"/>
      <c r="AD113" s="11"/>
      <c r="AE113" s="11"/>
      <c r="AF113" s="11"/>
      <c r="AG113" s="11"/>
      <c r="AH113" s="11"/>
      <c r="AI113" s="11"/>
      <c r="AJ113" s="11"/>
      <c r="AK113" s="11"/>
    </row>
    <row r="114" ht="13.5" customHeight="1">
      <c r="A114" s="382"/>
      <c r="B114" s="388" t="s">
        <v>887</v>
      </c>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11"/>
      <c r="AA114" s="189"/>
      <c r="AB114" s="11"/>
      <c r="AC114" s="264"/>
      <c r="AD114" s="11"/>
      <c r="AE114" s="11"/>
      <c r="AF114" s="11"/>
      <c r="AG114" s="11"/>
      <c r="AH114" s="11"/>
      <c r="AI114" s="11"/>
      <c r="AJ114" s="11"/>
      <c r="AK114" s="11"/>
    </row>
    <row r="115" ht="13.5" customHeight="1">
      <c r="A115" s="389">
        <f>A63</f>
        <v>23</v>
      </c>
      <c r="B115" s="390" t="str">
        <f>IF(B63="","",B63)</f>
        <v/>
      </c>
      <c r="C115" s="32"/>
      <c r="D115" s="32"/>
      <c r="E115" s="32"/>
      <c r="F115" s="32"/>
      <c r="G115" s="32"/>
      <c r="H115" s="391" t="s">
        <v>870</v>
      </c>
      <c r="I115" s="391"/>
      <c r="J115" s="395"/>
      <c r="K115" s="128"/>
      <c r="L115" s="128"/>
      <c r="M115" s="128"/>
      <c r="N115" s="128"/>
      <c r="O115" s="128"/>
      <c r="P115" s="128"/>
      <c r="Q115" s="128"/>
      <c r="R115" s="128"/>
      <c r="S115" s="391" t="s">
        <v>872</v>
      </c>
      <c r="T115" s="32"/>
      <c r="U115" s="393">
        <f>IF(H63="","",H63)</f>
        <v>0</v>
      </c>
      <c r="V115" s="128"/>
      <c r="W115" s="391" t="s">
        <v>873</v>
      </c>
      <c r="X115" s="32"/>
      <c r="Y115" s="394">
        <f>IF((W63="")*(X63=""),"",SUM(W63:X63))</f>
        <v>0</v>
      </c>
      <c r="Z115" s="11"/>
      <c r="AA115" s="189"/>
      <c r="AB115" s="11"/>
      <c r="AC115" s="264"/>
      <c r="AD115" s="11"/>
      <c r="AE115" s="11"/>
      <c r="AF115" s="11"/>
      <c r="AG115" s="11"/>
      <c r="AH115" s="11"/>
      <c r="AI115" s="11"/>
      <c r="AJ115" s="11"/>
      <c r="AK115" s="11"/>
    </row>
    <row r="116" ht="13.5" customHeight="1">
      <c r="A116" s="382"/>
      <c r="B116" s="388" t="s">
        <v>887</v>
      </c>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11"/>
      <c r="AA116" s="189"/>
      <c r="AB116" s="11"/>
      <c r="AC116" s="264"/>
      <c r="AD116" s="11"/>
      <c r="AE116" s="11"/>
      <c r="AF116" s="11"/>
      <c r="AG116" s="11"/>
      <c r="AH116" s="11"/>
      <c r="AI116" s="11"/>
      <c r="AJ116" s="11"/>
      <c r="AK116" s="11"/>
    </row>
    <row r="117" ht="13.5" customHeight="1">
      <c r="A117" s="389">
        <f>A64</f>
        <v>24</v>
      </c>
      <c r="B117" s="390" t="str">
        <f>IF(B64="","",B64)</f>
        <v/>
      </c>
      <c r="C117" s="32"/>
      <c r="D117" s="32"/>
      <c r="E117" s="32"/>
      <c r="F117" s="32"/>
      <c r="G117" s="32"/>
      <c r="H117" s="391" t="s">
        <v>870</v>
      </c>
      <c r="I117" s="391"/>
      <c r="J117" s="395"/>
      <c r="K117" s="128"/>
      <c r="L117" s="128"/>
      <c r="M117" s="128"/>
      <c r="N117" s="128"/>
      <c r="O117" s="128"/>
      <c r="P117" s="128"/>
      <c r="Q117" s="128"/>
      <c r="R117" s="128"/>
      <c r="S117" s="391" t="s">
        <v>872</v>
      </c>
      <c r="T117" s="32"/>
      <c r="U117" s="393">
        <f>IF(H64="","",H64)</f>
        <v>0</v>
      </c>
      <c r="V117" s="128"/>
      <c r="W117" s="391" t="s">
        <v>873</v>
      </c>
      <c r="X117" s="32"/>
      <c r="Y117" s="394">
        <f>IF((W64="")*(X64=""),"",SUM(W64:X64))</f>
        <v>0</v>
      </c>
      <c r="Z117" s="11"/>
      <c r="AA117" s="189"/>
      <c r="AB117" s="11"/>
      <c r="AC117" s="264"/>
      <c r="AD117" s="11"/>
      <c r="AE117" s="11"/>
      <c r="AF117" s="11"/>
      <c r="AG117" s="11"/>
      <c r="AH117" s="11"/>
      <c r="AI117" s="11"/>
      <c r="AJ117" s="11"/>
      <c r="AK117" s="11"/>
    </row>
    <row r="118" ht="13.5" customHeight="1">
      <c r="A118" s="382"/>
      <c r="B118" s="388" t="s">
        <v>887</v>
      </c>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11"/>
      <c r="AA118" s="189"/>
      <c r="AB118" s="11"/>
      <c r="AC118" s="264"/>
      <c r="AD118" s="11"/>
      <c r="AE118" s="11"/>
      <c r="AF118" s="11"/>
      <c r="AG118" s="11"/>
      <c r="AH118" s="11"/>
      <c r="AI118" s="11"/>
      <c r="AJ118" s="11"/>
      <c r="AK118" s="11"/>
    </row>
    <row r="119" ht="13.5" customHeight="1">
      <c r="A119" s="389">
        <f>A65</f>
        <v>25</v>
      </c>
      <c r="B119" s="390" t="str">
        <f>IF(B65="","",B65)</f>
        <v/>
      </c>
      <c r="C119" s="32"/>
      <c r="D119" s="32"/>
      <c r="E119" s="32"/>
      <c r="F119" s="32"/>
      <c r="G119" s="32"/>
      <c r="H119" s="391" t="s">
        <v>870</v>
      </c>
      <c r="I119" s="391"/>
      <c r="J119" s="395"/>
      <c r="K119" s="128"/>
      <c r="L119" s="128"/>
      <c r="M119" s="128"/>
      <c r="N119" s="128"/>
      <c r="O119" s="128"/>
      <c r="P119" s="128"/>
      <c r="Q119" s="128"/>
      <c r="R119" s="128"/>
      <c r="S119" s="391" t="s">
        <v>872</v>
      </c>
      <c r="T119" s="32"/>
      <c r="U119" s="393">
        <f>IF(H65="","",H65)</f>
        <v>0</v>
      </c>
      <c r="V119" s="128"/>
      <c r="W119" s="391" t="s">
        <v>873</v>
      </c>
      <c r="X119" s="32"/>
      <c r="Y119" s="394">
        <f>IF((W65="")*(X65=""),"",SUM(W65:X65))</f>
        <v>0</v>
      </c>
      <c r="Z119" s="11"/>
      <c r="AA119" s="189"/>
      <c r="AB119" s="11"/>
      <c r="AC119" s="264"/>
      <c r="AD119" s="11"/>
      <c r="AE119" s="11"/>
      <c r="AF119" s="11"/>
      <c r="AG119" s="11"/>
      <c r="AH119" s="11"/>
      <c r="AI119" s="11"/>
      <c r="AJ119" s="11"/>
      <c r="AK119" s="11"/>
    </row>
    <row r="120" ht="13.5" customHeight="1">
      <c r="A120" s="382"/>
      <c r="B120" s="388" t="s">
        <v>887</v>
      </c>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11"/>
      <c r="AA120" s="189"/>
      <c r="AB120" s="11"/>
      <c r="AC120" s="264"/>
      <c r="AD120" s="11"/>
      <c r="AE120" s="11"/>
      <c r="AF120" s="11"/>
      <c r="AG120" s="11"/>
      <c r="AH120" s="11"/>
      <c r="AI120" s="11"/>
      <c r="AJ120" s="11"/>
      <c r="AK120" s="11"/>
    </row>
    <row r="121" ht="13.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89"/>
      <c r="AB121" s="11"/>
      <c r="AC121" s="264"/>
      <c r="AD121" s="11"/>
      <c r="AE121" s="11"/>
      <c r="AF121" s="11"/>
      <c r="AG121" s="11"/>
      <c r="AH121" s="11"/>
      <c r="AI121" s="11"/>
      <c r="AJ121" s="11"/>
      <c r="AK121" s="11"/>
    </row>
    <row r="122" ht="13.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89"/>
      <c r="AB122" s="11"/>
      <c r="AC122" s="264"/>
      <c r="AD122" s="11"/>
      <c r="AE122" s="11"/>
      <c r="AF122" s="11"/>
      <c r="AG122" s="11"/>
      <c r="AH122" s="11"/>
      <c r="AI122" s="11"/>
      <c r="AJ122" s="11"/>
      <c r="AK122" s="11"/>
    </row>
    <row r="123" ht="13.5" customHeight="1">
      <c r="A123" s="11" t="s">
        <v>895</v>
      </c>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89"/>
      <c r="AB123" s="11"/>
      <c r="AC123" s="264"/>
      <c r="AD123" s="11"/>
      <c r="AE123" s="11"/>
      <c r="AF123" s="11"/>
      <c r="AG123" s="11"/>
      <c r="AH123" s="11"/>
      <c r="AI123" s="11"/>
      <c r="AJ123" s="11"/>
      <c r="AK123" s="11"/>
    </row>
    <row r="124" ht="13.5" customHeight="1">
      <c r="A124" s="256" t="s">
        <v>896</v>
      </c>
      <c r="B124" s="256" t="s">
        <v>897</v>
      </c>
      <c r="C124" s="256" t="s">
        <v>898</v>
      </c>
      <c r="D124" s="256" t="s">
        <v>899</v>
      </c>
      <c r="E124" s="256" t="s">
        <v>900</v>
      </c>
      <c r="F124" s="256" t="s">
        <v>901</v>
      </c>
      <c r="G124" s="256" t="s">
        <v>902</v>
      </c>
      <c r="H124" s="256" t="s">
        <v>903</v>
      </c>
      <c r="I124" s="256" t="s">
        <v>904</v>
      </c>
      <c r="J124" s="256" t="s">
        <v>905</v>
      </c>
      <c r="M124" s="256" t="s">
        <v>906</v>
      </c>
      <c r="N124" s="256" t="s">
        <v>907</v>
      </c>
      <c r="O124" s="256" t="s">
        <v>908</v>
      </c>
      <c r="P124" s="256" t="s">
        <v>747</v>
      </c>
      <c r="Q124" s="256" t="s">
        <v>909</v>
      </c>
      <c r="R124" s="256" t="s">
        <v>910</v>
      </c>
      <c r="S124" s="256" t="s">
        <v>911</v>
      </c>
      <c r="T124" s="256" t="s">
        <v>912</v>
      </c>
      <c r="U124" s="256" t="s">
        <v>838</v>
      </c>
      <c r="V124" s="256"/>
      <c r="W124" s="256"/>
      <c r="X124" s="256"/>
      <c r="Y124" s="256"/>
      <c r="Z124" s="256"/>
      <c r="AA124" s="256"/>
      <c r="AB124" s="256"/>
      <c r="AC124" s="256"/>
      <c r="AD124" s="256"/>
      <c r="AE124" s="256"/>
      <c r="AF124" s="256"/>
      <c r="AG124" s="256"/>
      <c r="AH124" s="256"/>
      <c r="AI124" s="256"/>
      <c r="AJ124" s="256"/>
      <c r="AK124" s="256"/>
    </row>
    <row r="125" ht="20.25" customHeight="1">
      <c r="A125" s="397" t="str">
        <f>IF(F18&gt;0,"Yes",IF(H18&gt;0,"Yes",IF(I18&gt;0,"Yes",IF(K18&gt;0,"Yes",IF(M18&gt;0,"Yes","No")))))</f>
        <v>Yes</v>
      </c>
      <c r="B125" s="397" t="str">
        <f>IF(F25&gt;0,"Yes",IF(H25&gt;0,"Yes",IF(I25&gt;0,"Yes",IF(K25&gt;0,"Yes",IF(M25&gt;0,"Yes","No")))))</f>
        <v>No</v>
      </c>
      <c r="C125" s="397" t="str">
        <f>X19</f>
        <v>Yes</v>
      </c>
      <c r="D125" s="397" t="str">
        <f>IF(F21="Yes","Yes",IF(H21="Yes","Yes",IF(I21="Yes","Yes",IF(K21="Yes","Yes",IF(M21="Yes","Yes","No")))))</f>
        <v>No</v>
      </c>
      <c r="E125" s="397" t="str">
        <f>IF(F28="Yes","Yes",IF(H28="Yes","Yes",IF(I28="Yes","Yes",IF(K28="Yes","Yes",IF(M28="Yes","Yes","No")))))</f>
        <v>No</v>
      </c>
      <c r="F125" s="397" t="str">
        <f>'Task 1'!I38</f>
        <v>Yes</v>
      </c>
      <c r="G125" s="397">
        <f>H66</f>
        <v>466.5</v>
      </c>
      <c r="H125" s="397"/>
      <c r="I125" s="397">
        <f>J66</f>
        <v>6</v>
      </c>
      <c r="J125" s="398">
        <f>W66</f>
        <v>0</v>
      </c>
      <c r="K125" s="128"/>
      <c r="L125" s="129"/>
      <c r="M125" s="397"/>
      <c r="N125" s="397">
        <f t="shared" ref="N125:R125" si="5">M66</f>
        <v>0</v>
      </c>
      <c r="O125" s="397">
        <f t="shared" si="5"/>
        <v>0</v>
      </c>
      <c r="P125" s="397">
        <f t="shared" si="5"/>
        <v>0</v>
      </c>
      <c r="Q125" s="397">
        <f t="shared" si="5"/>
        <v>0</v>
      </c>
      <c r="R125" s="397">
        <f t="shared" si="5"/>
        <v>0</v>
      </c>
      <c r="S125" s="397">
        <f>SUM(R66:T66)</f>
        <v>0</v>
      </c>
      <c r="T125" s="397">
        <f t="shared" ref="T125:U125" si="6">U66</f>
        <v>0</v>
      </c>
      <c r="U125" s="397">
        <f t="shared" si="6"/>
        <v>0</v>
      </c>
      <c r="V125" s="256"/>
      <c r="W125" s="256"/>
      <c r="X125" s="256"/>
      <c r="Y125" s="256"/>
      <c r="Z125" s="256"/>
      <c r="AA125" s="256"/>
      <c r="AB125" s="256"/>
      <c r="AC125" s="256"/>
      <c r="AD125" s="256"/>
      <c r="AE125" s="256"/>
      <c r="AF125" s="256"/>
      <c r="AG125" s="256"/>
      <c r="AH125" s="256"/>
      <c r="AI125" s="256"/>
      <c r="AJ125" s="256"/>
      <c r="AK125" s="256"/>
    </row>
    <row r="126" ht="13.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89"/>
      <c r="AB126" s="11"/>
      <c r="AC126" s="264"/>
      <c r="AD126" s="11"/>
      <c r="AE126" s="11"/>
      <c r="AF126" s="11"/>
      <c r="AG126" s="11"/>
      <c r="AH126" s="11"/>
      <c r="AI126" s="11"/>
      <c r="AJ126" s="11"/>
      <c r="AK126" s="11"/>
    </row>
    <row r="127" ht="13.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89"/>
      <c r="AB127" s="11"/>
      <c r="AC127" s="264"/>
      <c r="AD127" s="11"/>
      <c r="AE127" s="11"/>
      <c r="AF127" s="11"/>
      <c r="AG127" s="11"/>
      <c r="AH127" s="11"/>
      <c r="AI127" s="11"/>
      <c r="AJ127" s="11"/>
      <c r="AK127" s="11"/>
    </row>
    <row r="128" ht="13.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89"/>
      <c r="AB128" s="11"/>
      <c r="AC128" s="264"/>
      <c r="AD128" s="11"/>
      <c r="AE128" s="11"/>
      <c r="AF128" s="11"/>
      <c r="AG128" s="11"/>
      <c r="AH128" s="11"/>
      <c r="AI128" s="11"/>
      <c r="AJ128" s="11"/>
      <c r="AK128" s="11"/>
    </row>
    <row r="129" ht="13.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89"/>
      <c r="AB129" s="11"/>
      <c r="AC129" s="264"/>
      <c r="AD129" s="11"/>
      <c r="AE129" s="11"/>
      <c r="AF129" s="11"/>
      <c r="AG129" s="11"/>
      <c r="AH129" s="11"/>
      <c r="AI129" s="11"/>
      <c r="AJ129" s="11"/>
      <c r="AK129" s="11"/>
    </row>
    <row r="130" ht="13.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89"/>
      <c r="AB130" s="11"/>
      <c r="AC130" s="264"/>
      <c r="AD130" s="11"/>
      <c r="AE130" s="11"/>
      <c r="AF130" s="11"/>
      <c r="AG130" s="11"/>
      <c r="AH130" s="11"/>
      <c r="AI130" s="11"/>
      <c r="AJ130" s="11"/>
      <c r="AK130" s="11"/>
    </row>
    <row r="131" ht="13.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89"/>
      <c r="AB131" s="11"/>
      <c r="AC131" s="264"/>
      <c r="AD131" s="11"/>
      <c r="AE131" s="11"/>
      <c r="AF131" s="11"/>
      <c r="AG131" s="11"/>
      <c r="AH131" s="11"/>
      <c r="AI131" s="11"/>
      <c r="AJ131" s="11"/>
      <c r="AK131" s="11"/>
    </row>
    <row r="132" ht="13.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89"/>
      <c r="AB132" s="11"/>
      <c r="AC132" s="264"/>
      <c r="AD132" s="11"/>
      <c r="AE132" s="11"/>
      <c r="AF132" s="11"/>
      <c r="AG132" s="11"/>
      <c r="AH132" s="11"/>
      <c r="AI132" s="11"/>
      <c r="AJ132" s="11"/>
      <c r="AK132" s="11"/>
    </row>
    <row r="133" ht="13.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89"/>
      <c r="AB133" s="11"/>
      <c r="AC133" s="264"/>
      <c r="AD133" s="11"/>
      <c r="AE133" s="11"/>
      <c r="AF133" s="11"/>
      <c r="AG133" s="11"/>
      <c r="AH133" s="11"/>
      <c r="AI133" s="11"/>
      <c r="AJ133" s="11"/>
      <c r="AK133" s="11"/>
    </row>
    <row r="134" ht="13.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89"/>
      <c r="AB134" s="11"/>
      <c r="AC134" s="264"/>
      <c r="AD134" s="11"/>
      <c r="AE134" s="11"/>
      <c r="AF134" s="11"/>
      <c r="AG134" s="11"/>
      <c r="AH134" s="11"/>
      <c r="AI134" s="11"/>
      <c r="AJ134" s="11"/>
      <c r="AK134" s="11"/>
    </row>
    <row r="135" ht="13.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89"/>
      <c r="AB135" s="11"/>
      <c r="AC135" s="264"/>
      <c r="AD135" s="11"/>
      <c r="AE135" s="11"/>
      <c r="AF135" s="11"/>
      <c r="AG135" s="11"/>
      <c r="AH135" s="11"/>
      <c r="AI135" s="11"/>
      <c r="AJ135" s="11"/>
      <c r="AK135" s="11"/>
    </row>
    <row r="136" ht="13.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89"/>
      <c r="AB136" s="11"/>
      <c r="AC136" s="264"/>
      <c r="AD136" s="11"/>
      <c r="AE136" s="11"/>
      <c r="AF136" s="11"/>
      <c r="AG136" s="11"/>
      <c r="AH136" s="11"/>
      <c r="AI136" s="11"/>
      <c r="AJ136" s="11"/>
      <c r="AK136" s="11"/>
    </row>
    <row r="137" ht="13.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89"/>
      <c r="AB137" s="11"/>
      <c r="AC137" s="264"/>
      <c r="AD137" s="11"/>
      <c r="AE137" s="11"/>
      <c r="AF137" s="11"/>
      <c r="AG137" s="11"/>
      <c r="AH137" s="11"/>
      <c r="AI137" s="11"/>
      <c r="AJ137" s="11"/>
      <c r="AK137" s="11"/>
    </row>
    <row r="138" ht="13.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89"/>
      <c r="AB138" s="11"/>
      <c r="AC138" s="264"/>
      <c r="AD138" s="11"/>
      <c r="AE138" s="11"/>
      <c r="AF138" s="11"/>
      <c r="AG138" s="11"/>
      <c r="AH138" s="11"/>
      <c r="AI138" s="11"/>
      <c r="AJ138" s="11"/>
      <c r="AK138" s="11"/>
    </row>
    <row r="139" ht="13.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89"/>
      <c r="AB139" s="11"/>
      <c r="AC139" s="264"/>
      <c r="AD139" s="11"/>
      <c r="AE139" s="11"/>
      <c r="AF139" s="11"/>
      <c r="AG139" s="11"/>
      <c r="AH139" s="11"/>
      <c r="AI139" s="11"/>
      <c r="AJ139" s="11"/>
      <c r="AK139" s="11"/>
    </row>
    <row r="140" ht="13.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89"/>
      <c r="AB140" s="11"/>
      <c r="AC140" s="264"/>
      <c r="AD140" s="11"/>
      <c r="AE140" s="11"/>
      <c r="AF140" s="11"/>
      <c r="AG140" s="11"/>
      <c r="AH140" s="11"/>
      <c r="AI140" s="11"/>
      <c r="AJ140" s="11"/>
      <c r="AK140" s="11"/>
    </row>
    <row r="141" ht="13.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89"/>
      <c r="AB141" s="11"/>
      <c r="AC141" s="264"/>
      <c r="AD141" s="11"/>
      <c r="AE141" s="11"/>
      <c r="AF141" s="11"/>
      <c r="AG141" s="11"/>
      <c r="AH141" s="11"/>
      <c r="AI141" s="11"/>
      <c r="AJ141" s="11"/>
      <c r="AK141" s="11"/>
    </row>
    <row r="142" ht="13.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89"/>
      <c r="AB142" s="11"/>
      <c r="AC142" s="264"/>
      <c r="AD142" s="11"/>
      <c r="AE142" s="11"/>
      <c r="AF142" s="11"/>
      <c r="AG142" s="11"/>
      <c r="AH142" s="11"/>
      <c r="AI142" s="11"/>
      <c r="AJ142" s="11"/>
      <c r="AK142" s="11"/>
    </row>
    <row r="143" ht="13.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89"/>
      <c r="AB143" s="11"/>
      <c r="AC143" s="264"/>
      <c r="AD143" s="11"/>
      <c r="AE143" s="11"/>
      <c r="AF143" s="11"/>
      <c r="AG143" s="11"/>
      <c r="AH143" s="11"/>
      <c r="AI143" s="11"/>
      <c r="AJ143" s="11"/>
      <c r="AK143" s="11"/>
    </row>
    <row r="144" ht="13.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89"/>
      <c r="AB144" s="11"/>
      <c r="AC144" s="264"/>
      <c r="AD144" s="11"/>
      <c r="AE144" s="11"/>
      <c r="AF144" s="11"/>
      <c r="AG144" s="11"/>
      <c r="AH144" s="11"/>
      <c r="AI144" s="11"/>
      <c r="AJ144" s="11"/>
      <c r="AK144" s="11"/>
    </row>
    <row r="145" ht="13.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89"/>
      <c r="AB145" s="11"/>
      <c r="AC145" s="264"/>
      <c r="AD145" s="11"/>
      <c r="AE145" s="11"/>
      <c r="AF145" s="11"/>
      <c r="AG145" s="11"/>
      <c r="AH145" s="11"/>
      <c r="AI145" s="11"/>
      <c r="AJ145" s="11"/>
      <c r="AK145" s="11"/>
    </row>
    <row r="146" ht="13.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89"/>
      <c r="AB146" s="11"/>
      <c r="AC146" s="264"/>
      <c r="AD146" s="11"/>
      <c r="AE146" s="11"/>
      <c r="AF146" s="11"/>
      <c r="AG146" s="11"/>
      <c r="AH146" s="11"/>
      <c r="AI146" s="11"/>
      <c r="AJ146" s="11"/>
      <c r="AK146" s="11"/>
    </row>
    <row r="147" ht="13.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89"/>
      <c r="AB147" s="11"/>
      <c r="AC147" s="264"/>
      <c r="AD147" s="11"/>
      <c r="AE147" s="11"/>
      <c r="AF147" s="11"/>
      <c r="AG147" s="11"/>
      <c r="AH147" s="11"/>
      <c r="AI147" s="11"/>
      <c r="AJ147" s="11"/>
      <c r="AK147" s="11"/>
    </row>
    <row r="148" ht="13.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89"/>
      <c r="AB148" s="11"/>
      <c r="AC148" s="264"/>
      <c r="AD148" s="11"/>
      <c r="AE148" s="11"/>
      <c r="AF148" s="11"/>
      <c r="AG148" s="11"/>
      <c r="AH148" s="11"/>
      <c r="AI148" s="11"/>
      <c r="AJ148" s="11"/>
      <c r="AK148" s="11"/>
    </row>
    <row r="149" ht="13.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89"/>
      <c r="AB149" s="11"/>
      <c r="AC149" s="264"/>
      <c r="AD149" s="11"/>
      <c r="AE149" s="11"/>
      <c r="AF149" s="11"/>
      <c r="AG149" s="11"/>
      <c r="AH149" s="11"/>
      <c r="AI149" s="11"/>
      <c r="AJ149" s="11"/>
      <c r="AK149" s="11"/>
    </row>
    <row r="150" ht="13.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89"/>
      <c r="AB150" s="11"/>
      <c r="AC150" s="264"/>
      <c r="AD150" s="11"/>
      <c r="AE150" s="11"/>
      <c r="AF150" s="11"/>
      <c r="AG150" s="11"/>
      <c r="AH150" s="11"/>
      <c r="AI150" s="11"/>
      <c r="AJ150" s="11"/>
      <c r="AK150" s="11"/>
    </row>
    <row r="151" ht="13.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89"/>
      <c r="AB151" s="11"/>
      <c r="AC151" s="264"/>
      <c r="AD151" s="11"/>
      <c r="AE151" s="11"/>
      <c r="AF151" s="11"/>
      <c r="AG151" s="11"/>
      <c r="AH151" s="11"/>
      <c r="AI151" s="11"/>
      <c r="AJ151" s="11"/>
      <c r="AK151" s="11"/>
    </row>
    <row r="152" ht="13.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89"/>
      <c r="AB152" s="11"/>
      <c r="AC152" s="264"/>
      <c r="AD152" s="11"/>
      <c r="AE152" s="11"/>
      <c r="AF152" s="11"/>
      <c r="AG152" s="11"/>
      <c r="AH152" s="11"/>
      <c r="AI152" s="11"/>
      <c r="AJ152" s="11"/>
      <c r="AK152" s="11"/>
    </row>
    <row r="153" ht="13.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89"/>
      <c r="AB153" s="11"/>
      <c r="AC153" s="264"/>
      <c r="AD153" s="11"/>
      <c r="AE153" s="11"/>
      <c r="AF153" s="11"/>
      <c r="AG153" s="11"/>
      <c r="AH153" s="11"/>
      <c r="AI153" s="11"/>
      <c r="AJ153" s="11"/>
      <c r="AK153" s="11"/>
    </row>
    <row r="154" ht="13.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89"/>
      <c r="AB154" s="11"/>
      <c r="AC154" s="264"/>
      <c r="AD154" s="11"/>
      <c r="AE154" s="11"/>
      <c r="AF154" s="11"/>
      <c r="AG154" s="11"/>
      <c r="AH154" s="11"/>
      <c r="AI154" s="11"/>
      <c r="AJ154" s="11"/>
      <c r="AK154" s="11"/>
    </row>
    <row r="155" ht="13.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89"/>
      <c r="AB155" s="11"/>
      <c r="AC155" s="264"/>
      <c r="AD155" s="11"/>
      <c r="AE155" s="11"/>
      <c r="AF155" s="11"/>
      <c r="AG155" s="11"/>
      <c r="AH155" s="11"/>
      <c r="AI155" s="11"/>
      <c r="AJ155" s="11"/>
      <c r="AK155" s="11"/>
    </row>
    <row r="156" ht="13.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89"/>
      <c r="AB156" s="11"/>
      <c r="AC156" s="264"/>
      <c r="AD156" s="11"/>
      <c r="AE156" s="11"/>
      <c r="AF156" s="11"/>
      <c r="AG156" s="11"/>
      <c r="AH156" s="11"/>
      <c r="AI156" s="11"/>
      <c r="AJ156" s="11"/>
      <c r="AK156" s="11"/>
    </row>
    <row r="157" ht="13.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89"/>
      <c r="AB157" s="11"/>
      <c r="AC157" s="264"/>
      <c r="AD157" s="11"/>
      <c r="AE157" s="11"/>
      <c r="AF157" s="11"/>
      <c r="AG157" s="11"/>
      <c r="AH157" s="11"/>
      <c r="AI157" s="11"/>
      <c r="AJ157" s="11"/>
      <c r="AK157" s="11"/>
    </row>
    <row r="158" ht="13.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89"/>
      <c r="AB158" s="11"/>
      <c r="AC158" s="264"/>
      <c r="AD158" s="11"/>
      <c r="AE158" s="11"/>
      <c r="AF158" s="11"/>
      <c r="AG158" s="11"/>
      <c r="AH158" s="11"/>
      <c r="AI158" s="11"/>
      <c r="AJ158" s="11"/>
      <c r="AK158" s="11"/>
    </row>
    <row r="159" ht="13.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89"/>
      <c r="AB159" s="11"/>
      <c r="AC159" s="264"/>
      <c r="AD159" s="11"/>
      <c r="AE159" s="11"/>
      <c r="AF159" s="11"/>
      <c r="AG159" s="11"/>
      <c r="AH159" s="11"/>
      <c r="AI159" s="11"/>
      <c r="AJ159" s="11"/>
      <c r="AK159" s="11"/>
    </row>
    <row r="160" ht="13.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89"/>
      <c r="AB160" s="11"/>
      <c r="AC160" s="264"/>
      <c r="AD160" s="11"/>
      <c r="AE160" s="11"/>
      <c r="AF160" s="11"/>
      <c r="AG160" s="11"/>
      <c r="AH160" s="11"/>
      <c r="AI160" s="11"/>
      <c r="AJ160" s="11"/>
      <c r="AK160" s="11"/>
    </row>
    <row r="161" ht="13.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89"/>
      <c r="AB161" s="11"/>
      <c r="AC161" s="264"/>
      <c r="AD161" s="11"/>
      <c r="AE161" s="11"/>
      <c r="AF161" s="11"/>
      <c r="AG161" s="11"/>
      <c r="AH161" s="11"/>
      <c r="AI161" s="11"/>
      <c r="AJ161" s="11"/>
      <c r="AK161" s="11"/>
    </row>
    <row r="162" ht="13.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89"/>
      <c r="AB162" s="11"/>
      <c r="AC162" s="264"/>
      <c r="AD162" s="11"/>
      <c r="AE162" s="11"/>
      <c r="AF162" s="11"/>
      <c r="AG162" s="11"/>
      <c r="AH162" s="11"/>
      <c r="AI162" s="11"/>
      <c r="AJ162" s="11"/>
      <c r="AK162" s="11"/>
    </row>
    <row r="163" ht="13.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89"/>
      <c r="AB163" s="11"/>
      <c r="AC163" s="264"/>
      <c r="AD163" s="11"/>
      <c r="AE163" s="11"/>
      <c r="AF163" s="11"/>
      <c r="AG163" s="11"/>
      <c r="AH163" s="11"/>
      <c r="AI163" s="11"/>
      <c r="AJ163" s="11"/>
      <c r="AK163" s="11"/>
    </row>
    <row r="164" ht="13.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89"/>
      <c r="AB164" s="11"/>
      <c r="AC164" s="264"/>
      <c r="AD164" s="11"/>
      <c r="AE164" s="11"/>
      <c r="AF164" s="11"/>
      <c r="AG164" s="11"/>
      <c r="AH164" s="11"/>
      <c r="AI164" s="11"/>
      <c r="AJ164" s="11"/>
      <c r="AK164" s="11"/>
    </row>
    <row r="165" ht="13.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89"/>
      <c r="AB165" s="11"/>
      <c r="AC165" s="264"/>
      <c r="AD165" s="11"/>
      <c r="AE165" s="11"/>
      <c r="AF165" s="11"/>
      <c r="AG165" s="11"/>
      <c r="AH165" s="11"/>
      <c r="AI165" s="11"/>
      <c r="AJ165" s="11"/>
      <c r="AK165" s="11"/>
    </row>
    <row r="166" ht="13.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89"/>
      <c r="AB166" s="11"/>
      <c r="AC166" s="264"/>
      <c r="AD166" s="11"/>
      <c r="AE166" s="11"/>
      <c r="AF166" s="11"/>
      <c r="AG166" s="11"/>
      <c r="AH166" s="11"/>
      <c r="AI166" s="11"/>
      <c r="AJ166" s="11"/>
      <c r="AK166" s="11"/>
    </row>
    <row r="167" ht="13.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89"/>
      <c r="AB167" s="11"/>
      <c r="AC167" s="264"/>
      <c r="AD167" s="11"/>
      <c r="AE167" s="11"/>
      <c r="AF167" s="11"/>
      <c r="AG167" s="11"/>
      <c r="AH167" s="11"/>
      <c r="AI167" s="11"/>
      <c r="AJ167" s="11"/>
      <c r="AK167" s="11"/>
    </row>
    <row r="168" ht="13.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89"/>
      <c r="AB168" s="11"/>
      <c r="AC168" s="264"/>
      <c r="AD168" s="11"/>
      <c r="AE168" s="11"/>
      <c r="AF168" s="11"/>
      <c r="AG168" s="11"/>
      <c r="AH168" s="11"/>
      <c r="AI168" s="11"/>
      <c r="AJ168" s="11"/>
      <c r="AK168" s="11"/>
    </row>
    <row r="169" ht="13.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89"/>
      <c r="AB169" s="11"/>
      <c r="AC169" s="264"/>
      <c r="AD169" s="11"/>
      <c r="AE169" s="11"/>
      <c r="AF169" s="11"/>
      <c r="AG169" s="11"/>
      <c r="AH169" s="11"/>
      <c r="AI169" s="11"/>
      <c r="AJ169" s="11"/>
      <c r="AK169" s="11"/>
    </row>
    <row r="170" ht="13.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89"/>
      <c r="AB170" s="11"/>
      <c r="AC170" s="264"/>
      <c r="AD170" s="11"/>
      <c r="AE170" s="11"/>
      <c r="AF170" s="11"/>
      <c r="AG170" s="11"/>
      <c r="AH170" s="11"/>
      <c r="AI170" s="11"/>
      <c r="AJ170" s="11"/>
      <c r="AK170" s="11"/>
    </row>
    <row r="171" ht="13.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89"/>
      <c r="AB171" s="11"/>
      <c r="AC171" s="264"/>
      <c r="AD171" s="11"/>
      <c r="AE171" s="11"/>
      <c r="AF171" s="11"/>
      <c r="AG171" s="11"/>
      <c r="AH171" s="11"/>
      <c r="AI171" s="11"/>
      <c r="AJ171" s="11"/>
      <c r="AK171" s="11"/>
    </row>
    <row r="172" ht="13.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89"/>
      <c r="AB172" s="11"/>
      <c r="AC172" s="264"/>
      <c r="AD172" s="11"/>
      <c r="AE172" s="11"/>
      <c r="AF172" s="11"/>
      <c r="AG172" s="11"/>
      <c r="AH172" s="11"/>
      <c r="AI172" s="11"/>
      <c r="AJ172" s="11"/>
      <c r="AK172" s="11"/>
    </row>
    <row r="173" ht="13.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89"/>
      <c r="AB173" s="11"/>
      <c r="AC173" s="264"/>
      <c r="AD173" s="11"/>
      <c r="AE173" s="11"/>
      <c r="AF173" s="11"/>
      <c r="AG173" s="11"/>
      <c r="AH173" s="11"/>
      <c r="AI173" s="11"/>
      <c r="AJ173" s="11"/>
      <c r="AK173" s="11"/>
    </row>
    <row r="174" ht="13.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89"/>
      <c r="AB174" s="11"/>
      <c r="AC174" s="264"/>
      <c r="AD174" s="11"/>
      <c r="AE174" s="11"/>
      <c r="AF174" s="11"/>
      <c r="AG174" s="11"/>
      <c r="AH174" s="11"/>
      <c r="AI174" s="11"/>
      <c r="AJ174" s="11"/>
      <c r="AK174" s="11"/>
    </row>
    <row r="175" ht="13.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89"/>
      <c r="AB175" s="11"/>
      <c r="AC175" s="264"/>
      <c r="AD175" s="11"/>
      <c r="AE175" s="11"/>
      <c r="AF175" s="11"/>
      <c r="AG175" s="11"/>
      <c r="AH175" s="11"/>
      <c r="AI175" s="11"/>
      <c r="AJ175" s="11"/>
      <c r="AK175" s="11"/>
    </row>
    <row r="176" ht="13.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89"/>
      <c r="AB176" s="11"/>
      <c r="AC176" s="264"/>
      <c r="AD176" s="11"/>
      <c r="AE176" s="11"/>
      <c r="AF176" s="11"/>
      <c r="AG176" s="11"/>
      <c r="AH176" s="11"/>
      <c r="AI176" s="11"/>
      <c r="AJ176" s="11"/>
      <c r="AK176" s="11"/>
    </row>
    <row r="177" ht="13.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89"/>
      <c r="AB177" s="11"/>
      <c r="AC177" s="264"/>
      <c r="AD177" s="11"/>
      <c r="AE177" s="11"/>
      <c r="AF177" s="11"/>
      <c r="AG177" s="11"/>
      <c r="AH177" s="11"/>
      <c r="AI177" s="11"/>
      <c r="AJ177" s="11"/>
      <c r="AK177" s="11"/>
    </row>
    <row r="178" ht="13.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89"/>
      <c r="AB178" s="11"/>
      <c r="AC178" s="264"/>
      <c r="AD178" s="11"/>
      <c r="AE178" s="11"/>
      <c r="AF178" s="11"/>
      <c r="AG178" s="11"/>
      <c r="AH178" s="11"/>
      <c r="AI178" s="11"/>
      <c r="AJ178" s="11"/>
      <c r="AK178" s="11"/>
    </row>
    <row r="179" ht="13.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89"/>
      <c r="AB179" s="11"/>
      <c r="AC179" s="264"/>
      <c r="AD179" s="11"/>
      <c r="AE179" s="11"/>
      <c r="AF179" s="11"/>
      <c r="AG179" s="11"/>
      <c r="AH179" s="11"/>
      <c r="AI179" s="11"/>
      <c r="AJ179" s="11"/>
      <c r="AK179" s="11"/>
    </row>
    <row r="180" ht="13.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89"/>
      <c r="AB180" s="11"/>
      <c r="AC180" s="264"/>
      <c r="AD180" s="11"/>
      <c r="AE180" s="11"/>
      <c r="AF180" s="11"/>
      <c r="AG180" s="11"/>
      <c r="AH180" s="11"/>
      <c r="AI180" s="11"/>
      <c r="AJ180" s="11"/>
      <c r="AK180" s="11"/>
    </row>
    <row r="181" ht="13.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89"/>
      <c r="AB181" s="11"/>
      <c r="AC181" s="264"/>
      <c r="AD181" s="11"/>
      <c r="AE181" s="11"/>
      <c r="AF181" s="11"/>
      <c r="AG181" s="11"/>
      <c r="AH181" s="11"/>
      <c r="AI181" s="11"/>
      <c r="AJ181" s="11"/>
      <c r="AK181" s="11"/>
    </row>
    <row r="182" ht="13.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89"/>
      <c r="AB182" s="11"/>
      <c r="AC182" s="264"/>
      <c r="AD182" s="11"/>
      <c r="AE182" s="11"/>
      <c r="AF182" s="11"/>
      <c r="AG182" s="11"/>
      <c r="AH182" s="11"/>
      <c r="AI182" s="11"/>
      <c r="AJ182" s="11"/>
      <c r="AK182" s="11"/>
    </row>
    <row r="183" ht="13.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89"/>
      <c r="AB183" s="11"/>
      <c r="AC183" s="264"/>
      <c r="AD183" s="11"/>
      <c r="AE183" s="11"/>
      <c r="AF183" s="11"/>
      <c r="AG183" s="11"/>
      <c r="AH183" s="11"/>
      <c r="AI183" s="11"/>
      <c r="AJ183" s="11"/>
      <c r="AK183" s="11"/>
    </row>
    <row r="184" ht="13.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89"/>
      <c r="AB184" s="11"/>
      <c r="AC184" s="264"/>
      <c r="AD184" s="11"/>
      <c r="AE184" s="11"/>
      <c r="AF184" s="11"/>
      <c r="AG184" s="11"/>
      <c r="AH184" s="11"/>
      <c r="AI184" s="11"/>
      <c r="AJ184" s="11"/>
      <c r="AK184" s="11"/>
    </row>
    <row r="185" ht="13.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89"/>
      <c r="AB185" s="11"/>
      <c r="AC185" s="264"/>
      <c r="AD185" s="11"/>
      <c r="AE185" s="11"/>
      <c r="AF185" s="11"/>
      <c r="AG185" s="11"/>
      <c r="AH185" s="11"/>
      <c r="AI185" s="11"/>
      <c r="AJ185" s="11"/>
      <c r="AK185" s="11"/>
    </row>
    <row r="186" ht="13.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89"/>
      <c r="AB186" s="11"/>
      <c r="AC186" s="264"/>
      <c r="AD186" s="11"/>
      <c r="AE186" s="11"/>
      <c r="AF186" s="11"/>
      <c r="AG186" s="11"/>
      <c r="AH186" s="11"/>
      <c r="AI186" s="11"/>
      <c r="AJ186" s="11"/>
      <c r="AK186" s="11"/>
    </row>
    <row r="187" ht="13.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89"/>
      <c r="AB187" s="11"/>
      <c r="AC187" s="264"/>
      <c r="AD187" s="11"/>
      <c r="AE187" s="11"/>
      <c r="AF187" s="11"/>
      <c r="AG187" s="11"/>
      <c r="AH187" s="11"/>
      <c r="AI187" s="11"/>
      <c r="AJ187" s="11"/>
      <c r="AK187" s="11"/>
    </row>
    <row r="188" ht="13.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89"/>
      <c r="AB188" s="11"/>
      <c r="AC188" s="264"/>
      <c r="AD188" s="11"/>
      <c r="AE188" s="11"/>
      <c r="AF188" s="11"/>
      <c r="AG188" s="11"/>
      <c r="AH188" s="11"/>
      <c r="AI188" s="11"/>
      <c r="AJ188" s="11"/>
      <c r="AK188" s="11"/>
    </row>
    <row r="189" ht="13.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89"/>
      <c r="AB189" s="11"/>
      <c r="AC189" s="264"/>
      <c r="AD189" s="11"/>
      <c r="AE189" s="11"/>
      <c r="AF189" s="11"/>
      <c r="AG189" s="11"/>
      <c r="AH189" s="11"/>
      <c r="AI189" s="11"/>
      <c r="AJ189" s="11"/>
      <c r="AK189" s="11"/>
    </row>
    <row r="190" ht="13.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89"/>
      <c r="AB190" s="11"/>
      <c r="AC190" s="264"/>
      <c r="AD190" s="11"/>
      <c r="AE190" s="11"/>
      <c r="AF190" s="11"/>
      <c r="AG190" s="11"/>
      <c r="AH190" s="11"/>
      <c r="AI190" s="11"/>
      <c r="AJ190" s="11"/>
      <c r="AK190" s="11"/>
    </row>
    <row r="191" ht="13.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89"/>
      <c r="AB191" s="11"/>
      <c r="AC191" s="264"/>
      <c r="AD191" s="11"/>
      <c r="AE191" s="11"/>
      <c r="AF191" s="11"/>
      <c r="AG191" s="11"/>
      <c r="AH191" s="11"/>
      <c r="AI191" s="11"/>
      <c r="AJ191" s="11"/>
      <c r="AK191" s="11"/>
    </row>
    <row r="192" ht="13.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89"/>
      <c r="AB192" s="11"/>
      <c r="AC192" s="264"/>
      <c r="AD192" s="11"/>
      <c r="AE192" s="11"/>
      <c r="AF192" s="11"/>
      <c r="AG192" s="11"/>
      <c r="AH192" s="11"/>
      <c r="AI192" s="11"/>
      <c r="AJ192" s="11"/>
      <c r="AK192" s="11"/>
    </row>
    <row r="193" ht="13.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89"/>
      <c r="AB193" s="11"/>
      <c r="AC193" s="264"/>
      <c r="AD193" s="11"/>
      <c r="AE193" s="11"/>
      <c r="AF193" s="11"/>
      <c r="AG193" s="11"/>
      <c r="AH193" s="11"/>
      <c r="AI193" s="11"/>
      <c r="AJ193" s="11"/>
      <c r="AK193" s="11"/>
    </row>
    <row r="194" ht="13.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89"/>
      <c r="AB194" s="11"/>
      <c r="AC194" s="264"/>
      <c r="AD194" s="11"/>
      <c r="AE194" s="11"/>
      <c r="AF194" s="11"/>
      <c r="AG194" s="11"/>
      <c r="AH194" s="11"/>
      <c r="AI194" s="11"/>
      <c r="AJ194" s="11"/>
      <c r="AK194" s="11"/>
    </row>
    <row r="195" ht="13.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89"/>
      <c r="AB195" s="11"/>
      <c r="AC195" s="264"/>
      <c r="AD195" s="11"/>
      <c r="AE195" s="11"/>
      <c r="AF195" s="11"/>
      <c r="AG195" s="11"/>
      <c r="AH195" s="11"/>
      <c r="AI195" s="11"/>
      <c r="AJ195" s="11"/>
      <c r="AK195" s="11"/>
    </row>
    <row r="196" ht="13.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89"/>
      <c r="AB196" s="11"/>
      <c r="AC196" s="264"/>
      <c r="AD196" s="11"/>
      <c r="AE196" s="11"/>
      <c r="AF196" s="11"/>
      <c r="AG196" s="11"/>
      <c r="AH196" s="11"/>
      <c r="AI196" s="11"/>
      <c r="AJ196" s="11"/>
      <c r="AK196" s="11"/>
    </row>
    <row r="197" ht="13.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89"/>
      <c r="AB197" s="11"/>
      <c r="AC197" s="264"/>
      <c r="AD197" s="11"/>
      <c r="AE197" s="11"/>
      <c r="AF197" s="11"/>
      <c r="AG197" s="11"/>
      <c r="AH197" s="11"/>
      <c r="AI197" s="11"/>
      <c r="AJ197" s="11"/>
      <c r="AK197" s="11"/>
    </row>
    <row r="198" ht="13.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89"/>
      <c r="AB198" s="11"/>
      <c r="AC198" s="264"/>
      <c r="AD198" s="11"/>
      <c r="AE198" s="11"/>
      <c r="AF198" s="11"/>
      <c r="AG198" s="11"/>
      <c r="AH198" s="11"/>
      <c r="AI198" s="11"/>
      <c r="AJ198" s="11"/>
      <c r="AK198" s="11"/>
    </row>
    <row r="199" ht="13.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89"/>
      <c r="AB199" s="11"/>
      <c r="AC199" s="264"/>
      <c r="AD199" s="11"/>
      <c r="AE199" s="11"/>
      <c r="AF199" s="11"/>
      <c r="AG199" s="11"/>
      <c r="AH199" s="11"/>
      <c r="AI199" s="11"/>
      <c r="AJ199" s="11"/>
      <c r="AK199" s="11"/>
    </row>
    <row r="200" ht="13.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89"/>
      <c r="AB200" s="11"/>
      <c r="AC200" s="264"/>
      <c r="AD200" s="11"/>
      <c r="AE200" s="11"/>
      <c r="AF200" s="11"/>
      <c r="AG200" s="11"/>
      <c r="AH200" s="11"/>
      <c r="AI200" s="11"/>
      <c r="AJ200" s="11"/>
      <c r="AK200" s="11"/>
    </row>
    <row r="201" ht="13.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89"/>
      <c r="AB201" s="11"/>
      <c r="AC201" s="264"/>
      <c r="AD201" s="11"/>
      <c r="AE201" s="11"/>
      <c r="AF201" s="11"/>
      <c r="AG201" s="11"/>
      <c r="AH201" s="11"/>
      <c r="AI201" s="11"/>
      <c r="AJ201" s="11"/>
      <c r="AK201" s="11"/>
    </row>
    <row r="202" ht="13.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89"/>
      <c r="AB202" s="11"/>
      <c r="AC202" s="264"/>
      <c r="AD202" s="11"/>
      <c r="AE202" s="11"/>
      <c r="AF202" s="11"/>
      <c r="AG202" s="11"/>
      <c r="AH202" s="11"/>
      <c r="AI202" s="11"/>
      <c r="AJ202" s="11"/>
      <c r="AK202" s="11"/>
    </row>
    <row r="203" ht="13.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89"/>
      <c r="AB203" s="11"/>
      <c r="AC203" s="264"/>
      <c r="AD203" s="11"/>
      <c r="AE203" s="11"/>
      <c r="AF203" s="11"/>
      <c r="AG203" s="11"/>
      <c r="AH203" s="11"/>
      <c r="AI203" s="11"/>
      <c r="AJ203" s="11"/>
      <c r="AK203" s="11"/>
    </row>
    <row r="204" ht="13.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89"/>
      <c r="AB204" s="11"/>
      <c r="AC204" s="264"/>
      <c r="AD204" s="11"/>
      <c r="AE204" s="11"/>
      <c r="AF204" s="11"/>
      <c r="AG204" s="11"/>
      <c r="AH204" s="11"/>
      <c r="AI204" s="11"/>
      <c r="AJ204" s="11"/>
      <c r="AK204" s="11"/>
    </row>
    <row r="205" ht="13.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89"/>
      <c r="AB205" s="11"/>
      <c r="AC205" s="264"/>
      <c r="AD205" s="11"/>
      <c r="AE205" s="11"/>
      <c r="AF205" s="11"/>
      <c r="AG205" s="11"/>
      <c r="AH205" s="11"/>
      <c r="AI205" s="11"/>
      <c r="AJ205" s="11"/>
      <c r="AK205" s="11"/>
    </row>
    <row r="206" ht="13.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89"/>
      <c r="AB206" s="11"/>
      <c r="AC206" s="264"/>
      <c r="AD206" s="11"/>
      <c r="AE206" s="11"/>
      <c r="AF206" s="11"/>
      <c r="AG206" s="11"/>
      <c r="AH206" s="11"/>
      <c r="AI206" s="11"/>
      <c r="AJ206" s="11"/>
      <c r="AK206" s="11"/>
    </row>
    <row r="207" ht="13.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89"/>
      <c r="AB207" s="11"/>
      <c r="AC207" s="264"/>
      <c r="AD207" s="11"/>
      <c r="AE207" s="11"/>
      <c r="AF207" s="11"/>
      <c r="AG207" s="11"/>
      <c r="AH207" s="11"/>
      <c r="AI207" s="11"/>
      <c r="AJ207" s="11"/>
      <c r="AK207" s="11"/>
    </row>
    <row r="208" ht="13.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89"/>
      <c r="AB208" s="11"/>
      <c r="AC208" s="264"/>
      <c r="AD208" s="11"/>
      <c r="AE208" s="11"/>
      <c r="AF208" s="11"/>
      <c r="AG208" s="11"/>
      <c r="AH208" s="11"/>
      <c r="AI208" s="11"/>
      <c r="AJ208" s="11"/>
      <c r="AK208" s="11"/>
    </row>
    <row r="209" ht="13.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89"/>
      <c r="AB209" s="11"/>
      <c r="AC209" s="264"/>
      <c r="AD209" s="11"/>
      <c r="AE209" s="11"/>
      <c r="AF209" s="11"/>
      <c r="AG209" s="11"/>
      <c r="AH209" s="11"/>
      <c r="AI209" s="11"/>
      <c r="AJ209" s="11"/>
      <c r="AK209" s="11"/>
    </row>
    <row r="210" ht="13.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89"/>
      <c r="AB210" s="11"/>
      <c r="AC210" s="264"/>
      <c r="AD210" s="11"/>
      <c r="AE210" s="11"/>
      <c r="AF210" s="11"/>
      <c r="AG210" s="11"/>
      <c r="AH210" s="11"/>
      <c r="AI210" s="11"/>
      <c r="AJ210" s="11"/>
      <c r="AK210" s="11"/>
    </row>
    <row r="211" ht="13.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89"/>
      <c r="AB211" s="11"/>
      <c r="AC211" s="264"/>
      <c r="AD211" s="11"/>
      <c r="AE211" s="11"/>
      <c r="AF211" s="11"/>
      <c r="AG211" s="11"/>
      <c r="AH211" s="11"/>
      <c r="AI211" s="11"/>
      <c r="AJ211" s="11"/>
      <c r="AK211" s="11"/>
    </row>
    <row r="212" ht="13.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89"/>
      <c r="AB212" s="11"/>
      <c r="AC212" s="264"/>
      <c r="AD212" s="11"/>
      <c r="AE212" s="11"/>
      <c r="AF212" s="11"/>
      <c r="AG212" s="11"/>
      <c r="AH212" s="11"/>
      <c r="AI212" s="11"/>
      <c r="AJ212" s="11"/>
      <c r="AK212" s="11"/>
    </row>
    <row r="213" ht="13.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89"/>
      <c r="AB213" s="11"/>
      <c r="AC213" s="264"/>
      <c r="AD213" s="11"/>
      <c r="AE213" s="11"/>
      <c r="AF213" s="11"/>
      <c r="AG213" s="11"/>
      <c r="AH213" s="11"/>
      <c r="AI213" s="11"/>
      <c r="AJ213" s="11"/>
      <c r="AK213" s="11"/>
    </row>
    <row r="214" ht="13.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89"/>
      <c r="AB214" s="11"/>
      <c r="AC214" s="264"/>
      <c r="AD214" s="11"/>
      <c r="AE214" s="11"/>
      <c r="AF214" s="11"/>
      <c r="AG214" s="11"/>
      <c r="AH214" s="11"/>
      <c r="AI214" s="11"/>
      <c r="AJ214" s="11"/>
      <c r="AK214" s="11"/>
    </row>
    <row r="215" ht="13.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89"/>
      <c r="AB215" s="11"/>
      <c r="AC215" s="264"/>
      <c r="AD215" s="11"/>
      <c r="AE215" s="11"/>
      <c r="AF215" s="11"/>
      <c r="AG215" s="11"/>
      <c r="AH215" s="11"/>
      <c r="AI215" s="11"/>
      <c r="AJ215" s="11"/>
      <c r="AK215" s="11"/>
    </row>
    <row r="216" ht="13.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89"/>
      <c r="AB216" s="11"/>
      <c r="AC216" s="264"/>
      <c r="AD216" s="11"/>
      <c r="AE216" s="11"/>
      <c r="AF216" s="11"/>
      <c r="AG216" s="11"/>
      <c r="AH216" s="11"/>
      <c r="AI216" s="11"/>
      <c r="AJ216" s="11"/>
      <c r="AK216" s="11"/>
    </row>
    <row r="217" ht="13.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89"/>
      <c r="AB217" s="11"/>
      <c r="AC217" s="264"/>
      <c r="AD217" s="11"/>
      <c r="AE217" s="11"/>
      <c r="AF217" s="11"/>
      <c r="AG217" s="11"/>
      <c r="AH217" s="11"/>
      <c r="AI217" s="11"/>
      <c r="AJ217" s="11"/>
      <c r="AK217" s="11"/>
    </row>
    <row r="218" ht="13.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89"/>
      <c r="AB218" s="11"/>
      <c r="AC218" s="264"/>
      <c r="AD218" s="11"/>
      <c r="AE218" s="11"/>
      <c r="AF218" s="11"/>
      <c r="AG218" s="11"/>
      <c r="AH218" s="11"/>
      <c r="AI218" s="11"/>
      <c r="AJ218" s="11"/>
      <c r="AK218" s="11"/>
    </row>
    <row r="219" ht="13.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89"/>
      <c r="AB219" s="11"/>
      <c r="AC219" s="264"/>
      <c r="AD219" s="11"/>
      <c r="AE219" s="11"/>
      <c r="AF219" s="11"/>
      <c r="AG219" s="11"/>
      <c r="AH219" s="11"/>
      <c r="AI219" s="11"/>
      <c r="AJ219" s="11"/>
      <c r="AK219" s="11"/>
    </row>
    <row r="220" ht="13.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89"/>
      <c r="AB220" s="11"/>
      <c r="AC220" s="264"/>
      <c r="AD220" s="11"/>
      <c r="AE220" s="11"/>
      <c r="AF220" s="11"/>
      <c r="AG220" s="11"/>
      <c r="AH220" s="11"/>
      <c r="AI220" s="11"/>
      <c r="AJ220" s="11"/>
      <c r="AK220" s="11"/>
    </row>
    <row r="221" ht="13.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89"/>
      <c r="AB221" s="11"/>
      <c r="AC221" s="264"/>
      <c r="AD221" s="11"/>
      <c r="AE221" s="11"/>
      <c r="AF221" s="11"/>
      <c r="AG221" s="11"/>
      <c r="AH221" s="11"/>
      <c r="AI221" s="11"/>
      <c r="AJ221" s="11"/>
      <c r="AK221" s="11"/>
    </row>
    <row r="222" ht="13.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89"/>
      <c r="AB222" s="11"/>
      <c r="AC222" s="264"/>
      <c r="AD222" s="11"/>
      <c r="AE222" s="11"/>
      <c r="AF222" s="11"/>
      <c r="AG222" s="11"/>
      <c r="AH222" s="11"/>
      <c r="AI222" s="11"/>
      <c r="AJ222" s="11"/>
      <c r="AK222" s="11"/>
    </row>
    <row r="223" ht="13.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89"/>
      <c r="AB223" s="11"/>
      <c r="AC223" s="264"/>
      <c r="AD223" s="11"/>
      <c r="AE223" s="11"/>
      <c r="AF223" s="11"/>
      <c r="AG223" s="11"/>
      <c r="AH223" s="11"/>
      <c r="AI223" s="11"/>
      <c r="AJ223" s="11"/>
      <c r="AK223" s="11"/>
    </row>
    <row r="224" ht="13.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89"/>
      <c r="AB224" s="11"/>
      <c r="AC224" s="264"/>
      <c r="AD224" s="11"/>
      <c r="AE224" s="11"/>
      <c r="AF224" s="11"/>
      <c r="AG224" s="11"/>
      <c r="AH224" s="11"/>
      <c r="AI224" s="11"/>
      <c r="AJ224" s="11"/>
      <c r="AK224" s="11"/>
    </row>
    <row r="225" ht="13.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89"/>
      <c r="AB225" s="11"/>
      <c r="AC225" s="264"/>
      <c r="AD225" s="11"/>
      <c r="AE225" s="11"/>
      <c r="AF225" s="11"/>
      <c r="AG225" s="11"/>
      <c r="AH225" s="11"/>
      <c r="AI225" s="11"/>
      <c r="AJ225" s="11"/>
      <c r="AK225" s="11"/>
    </row>
    <row r="226" ht="13.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89"/>
      <c r="AB226" s="11"/>
      <c r="AC226" s="264"/>
      <c r="AD226" s="11"/>
      <c r="AE226" s="11"/>
      <c r="AF226" s="11"/>
      <c r="AG226" s="11"/>
      <c r="AH226" s="11"/>
      <c r="AI226" s="11"/>
      <c r="AJ226" s="11"/>
      <c r="AK226" s="11"/>
    </row>
    <row r="227" ht="13.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89"/>
      <c r="AB227" s="11"/>
      <c r="AC227" s="264"/>
      <c r="AD227" s="11"/>
      <c r="AE227" s="11"/>
      <c r="AF227" s="11"/>
      <c r="AG227" s="11"/>
      <c r="AH227" s="11"/>
      <c r="AI227" s="11"/>
      <c r="AJ227" s="11"/>
      <c r="AK227" s="11"/>
    </row>
    <row r="228" ht="13.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89"/>
      <c r="AB228" s="11"/>
      <c r="AC228" s="264"/>
      <c r="AD228" s="11"/>
      <c r="AE228" s="11"/>
      <c r="AF228" s="11"/>
      <c r="AG228" s="11"/>
      <c r="AH228" s="11"/>
      <c r="AI228" s="11"/>
      <c r="AJ228" s="11"/>
      <c r="AK228" s="11"/>
    </row>
    <row r="229" ht="13.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89"/>
      <c r="AB229" s="11"/>
      <c r="AC229" s="264"/>
      <c r="AD229" s="11"/>
      <c r="AE229" s="11"/>
      <c r="AF229" s="11"/>
      <c r="AG229" s="11"/>
      <c r="AH229" s="11"/>
      <c r="AI229" s="11"/>
      <c r="AJ229" s="11"/>
      <c r="AK229" s="11"/>
    </row>
    <row r="230" ht="13.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89"/>
      <c r="AB230" s="11"/>
      <c r="AC230" s="264"/>
      <c r="AD230" s="11"/>
      <c r="AE230" s="11"/>
      <c r="AF230" s="11"/>
      <c r="AG230" s="11"/>
      <c r="AH230" s="11"/>
      <c r="AI230" s="11"/>
      <c r="AJ230" s="11"/>
      <c r="AK230" s="11"/>
    </row>
    <row r="231" ht="13.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89"/>
      <c r="AB231" s="11"/>
      <c r="AC231" s="264"/>
      <c r="AD231" s="11"/>
      <c r="AE231" s="11"/>
      <c r="AF231" s="11"/>
      <c r="AG231" s="11"/>
      <c r="AH231" s="11"/>
      <c r="AI231" s="11"/>
      <c r="AJ231" s="11"/>
      <c r="AK231" s="11"/>
    </row>
    <row r="232" ht="13.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89"/>
      <c r="AB232" s="11"/>
      <c r="AC232" s="264"/>
      <c r="AD232" s="11"/>
      <c r="AE232" s="11"/>
      <c r="AF232" s="11"/>
      <c r="AG232" s="11"/>
      <c r="AH232" s="11"/>
      <c r="AI232" s="11"/>
      <c r="AJ232" s="11"/>
      <c r="AK232" s="11"/>
    </row>
    <row r="233" ht="13.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89"/>
      <c r="AB233" s="11"/>
      <c r="AC233" s="264"/>
      <c r="AD233" s="11"/>
      <c r="AE233" s="11"/>
      <c r="AF233" s="11"/>
      <c r="AG233" s="11"/>
      <c r="AH233" s="11"/>
      <c r="AI233" s="11"/>
      <c r="AJ233" s="11"/>
      <c r="AK233" s="11"/>
    </row>
    <row r="234" ht="13.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89"/>
      <c r="AB234" s="11"/>
      <c r="AC234" s="264"/>
      <c r="AD234" s="11"/>
      <c r="AE234" s="11"/>
      <c r="AF234" s="11"/>
      <c r="AG234" s="11"/>
      <c r="AH234" s="11"/>
      <c r="AI234" s="11"/>
      <c r="AJ234" s="11"/>
      <c r="AK234" s="11"/>
    </row>
    <row r="235" ht="13.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89"/>
      <c r="AB235" s="11"/>
      <c r="AC235" s="264"/>
      <c r="AD235" s="11"/>
      <c r="AE235" s="11"/>
      <c r="AF235" s="11"/>
      <c r="AG235" s="11"/>
      <c r="AH235" s="11"/>
      <c r="AI235" s="11"/>
      <c r="AJ235" s="11"/>
      <c r="AK235" s="11"/>
    </row>
    <row r="236" ht="13.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89"/>
      <c r="AB236" s="11"/>
      <c r="AC236" s="264"/>
      <c r="AD236" s="11"/>
      <c r="AE236" s="11"/>
      <c r="AF236" s="11"/>
      <c r="AG236" s="11"/>
      <c r="AH236" s="11"/>
      <c r="AI236" s="11"/>
      <c r="AJ236" s="11"/>
      <c r="AK236" s="11"/>
    </row>
    <row r="237" ht="13.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89"/>
      <c r="AB237" s="11"/>
      <c r="AC237" s="264"/>
      <c r="AD237" s="11"/>
      <c r="AE237" s="11"/>
      <c r="AF237" s="11"/>
      <c r="AG237" s="11"/>
      <c r="AH237" s="11"/>
      <c r="AI237" s="11"/>
      <c r="AJ237" s="11"/>
      <c r="AK237" s="11"/>
    </row>
    <row r="238" ht="13.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89"/>
      <c r="AB238" s="11"/>
      <c r="AC238" s="264"/>
      <c r="AD238" s="11"/>
      <c r="AE238" s="11"/>
      <c r="AF238" s="11"/>
      <c r="AG238" s="11"/>
      <c r="AH238" s="11"/>
      <c r="AI238" s="11"/>
      <c r="AJ238" s="11"/>
      <c r="AK238" s="11"/>
    </row>
    <row r="239" ht="13.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89"/>
      <c r="AB239" s="11"/>
      <c r="AC239" s="264"/>
      <c r="AD239" s="11"/>
      <c r="AE239" s="11"/>
      <c r="AF239" s="11"/>
      <c r="AG239" s="11"/>
      <c r="AH239" s="11"/>
      <c r="AI239" s="11"/>
      <c r="AJ239" s="11"/>
      <c r="AK239" s="11"/>
    </row>
    <row r="240" ht="13.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89"/>
      <c r="AB240" s="11"/>
      <c r="AC240" s="264"/>
      <c r="AD240" s="11"/>
      <c r="AE240" s="11"/>
      <c r="AF240" s="11"/>
      <c r="AG240" s="11"/>
      <c r="AH240" s="11"/>
      <c r="AI240" s="11"/>
      <c r="AJ240" s="11"/>
      <c r="AK240" s="11"/>
    </row>
    <row r="241" ht="13.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89"/>
      <c r="AB241" s="11"/>
      <c r="AC241" s="264"/>
      <c r="AD241" s="11"/>
      <c r="AE241" s="11"/>
      <c r="AF241" s="11"/>
      <c r="AG241" s="11"/>
      <c r="AH241" s="11"/>
      <c r="AI241" s="11"/>
      <c r="AJ241" s="11"/>
      <c r="AK241" s="11"/>
    </row>
    <row r="242" ht="13.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89"/>
      <c r="AB242" s="11"/>
      <c r="AC242" s="264"/>
      <c r="AD242" s="11"/>
      <c r="AE242" s="11"/>
      <c r="AF242" s="11"/>
      <c r="AG242" s="11"/>
      <c r="AH242" s="11"/>
      <c r="AI242" s="11"/>
      <c r="AJ242" s="11"/>
      <c r="AK242" s="11"/>
    </row>
    <row r="243" ht="13.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89"/>
      <c r="AB243" s="11"/>
      <c r="AC243" s="264"/>
      <c r="AD243" s="11"/>
      <c r="AE243" s="11"/>
      <c r="AF243" s="11"/>
      <c r="AG243" s="11"/>
      <c r="AH243" s="11"/>
      <c r="AI243" s="11"/>
      <c r="AJ243" s="11"/>
      <c r="AK243" s="11"/>
    </row>
    <row r="244" ht="13.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89"/>
      <c r="AB244" s="11"/>
      <c r="AC244" s="264"/>
      <c r="AD244" s="11"/>
      <c r="AE244" s="11"/>
      <c r="AF244" s="11"/>
      <c r="AG244" s="11"/>
      <c r="AH244" s="11"/>
      <c r="AI244" s="11"/>
      <c r="AJ244" s="11"/>
      <c r="AK244" s="11"/>
    </row>
    <row r="245" ht="13.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89"/>
      <c r="AB245" s="11"/>
      <c r="AC245" s="264"/>
      <c r="AD245" s="11"/>
      <c r="AE245" s="11"/>
      <c r="AF245" s="11"/>
      <c r="AG245" s="11"/>
      <c r="AH245" s="11"/>
      <c r="AI245" s="11"/>
      <c r="AJ245" s="11"/>
      <c r="AK245" s="11"/>
    </row>
    <row r="246" ht="13.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89"/>
      <c r="AB246" s="11"/>
      <c r="AC246" s="264"/>
      <c r="AD246" s="11"/>
      <c r="AE246" s="11"/>
      <c r="AF246" s="11"/>
      <c r="AG246" s="11"/>
      <c r="AH246" s="11"/>
      <c r="AI246" s="11"/>
      <c r="AJ246" s="11"/>
      <c r="AK246" s="11"/>
    </row>
    <row r="247" ht="13.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89"/>
      <c r="AB247" s="11"/>
      <c r="AC247" s="264"/>
      <c r="AD247" s="11"/>
      <c r="AE247" s="11"/>
      <c r="AF247" s="11"/>
      <c r="AG247" s="11"/>
      <c r="AH247" s="11"/>
      <c r="AI247" s="11"/>
      <c r="AJ247" s="11"/>
      <c r="AK247" s="11"/>
    </row>
    <row r="248" ht="13.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89"/>
      <c r="AB248" s="11"/>
      <c r="AC248" s="264"/>
      <c r="AD248" s="11"/>
      <c r="AE248" s="11"/>
      <c r="AF248" s="11"/>
      <c r="AG248" s="11"/>
      <c r="AH248" s="11"/>
      <c r="AI248" s="11"/>
      <c r="AJ248" s="11"/>
      <c r="AK248" s="11"/>
    </row>
    <row r="249" ht="13.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89"/>
      <c r="AB249" s="11"/>
      <c r="AC249" s="264"/>
      <c r="AD249" s="11"/>
      <c r="AE249" s="11"/>
      <c r="AF249" s="11"/>
      <c r="AG249" s="11"/>
      <c r="AH249" s="11"/>
      <c r="AI249" s="11"/>
      <c r="AJ249" s="11"/>
      <c r="AK249" s="11"/>
    </row>
    <row r="250" ht="13.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89"/>
      <c r="AB250" s="11"/>
      <c r="AC250" s="264"/>
      <c r="AD250" s="11"/>
      <c r="AE250" s="11"/>
      <c r="AF250" s="11"/>
      <c r="AG250" s="11"/>
      <c r="AH250" s="11"/>
      <c r="AI250" s="11"/>
      <c r="AJ250" s="11"/>
      <c r="AK250" s="11"/>
    </row>
    <row r="251" ht="13.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89"/>
      <c r="AB251" s="11"/>
      <c r="AC251" s="264"/>
      <c r="AD251" s="11"/>
      <c r="AE251" s="11"/>
      <c r="AF251" s="11"/>
      <c r="AG251" s="11"/>
      <c r="AH251" s="11"/>
      <c r="AI251" s="11"/>
      <c r="AJ251" s="11"/>
      <c r="AK251" s="11"/>
    </row>
    <row r="252" ht="13.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89"/>
      <c r="AB252" s="11"/>
      <c r="AC252" s="264"/>
      <c r="AD252" s="11"/>
      <c r="AE252" s="11"/>
      <c r="AF252" s="11"/>
      <c r="AG252" s="11"/>
      <c r="AH252" s="11"/>
      <c r="AI252" s="11"/>
      <c r="AJ252" s="11"/>
      <c r="AK252" s="11"/>
    </row>
    <row r="253" ht="13.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89"/>
      <c r="AB253" s="11"/>
      <c r="AC253" s="264"/>
      <c r="AD253" s="11"/>
      <c r="AE253" s="11"/>
      <c r="AF253" s="11"/>
      <c r="AG253" s="11"/>
      <c r="AH253" s="11"/>
      <c r="AI253" s="11"/>
      <c r="AJ253" s="11"/>
      <c r="AK253" s="11"/>
    </row>
    <row r="254" ht="13.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89"/>
      <c r="AB254" s="11"/>
      <c r="AC254" s="264"/>
      <c r="AD254" s="11"/>
      <c r="AE254" s="11"/>
      <c r="AF254" s="11"/>
      <c r="AG254" s="11"/>
      <c r="AH254" s="11"/>
      <c r="AI254" s="11"/>
      <c r="AJ254" s="11"/>
      <c r="AK254" s="11"/>
    </row>
    <row r="255" ht="13.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89"/>
      <c r="AB255" s="11"/>
      <c r="AC255" s="264"/>
      <c r="AD255" s="11"/>
      <c r="AE255" s="11"/>
      <c r="AF255" s="11"/>
      <c r="AG255" s="11"/>
      <c r="AH255" s="11"/>
      <c r="AI255" s="11"/>
      <c r="AJ255" s="11"/>
      <c r="AK255" s="11"/>
    </row>
    <row r="256" ht="13.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89"/>
      <c r="AB256" s="11"/>
      <c r="AC256" s="264"/>
      <c r="AD256" s="11"/>
      <c r="AE256" s="11"/>
      <c r="AF256" s="11"/>
      <c r="AG256" s="11"/>
      <c r="AH256" s="11"/>
      <c r="AI256" s="11"/>
      <c r="AJ256" s="11"/>
      <c r="AK256" s="11"/>
    </row>
    <row r="257" ht="13.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89"/>
      <c r="AB257" s="11"/>
      <c r="AC257" s="264"/>
      <c r="AD257" s="11"/>
      <c r="AE257" s="11"/>
      <c r="AF257" s="11"/>
      <c r="AG257" s="11"/>
      <c r="AH257" s="11"/>
      <c r="AI257" s="11"/>
      <c r="AJ257" s="11"/>
      <c r="AK257" s="11"/>
    </row>
    <row r="258" ht="13.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89"/>
      <c r="AB258" s="11"/>
      <c r="AC258" s="264"/>
      <c r="AD258" s="11"/>
      <c r="AE258" s="11"/>
      <c r="AF258" s="11"/>
      <c r="AG258" s="11"/>
      <c r="AH258" s="11"/>
      <c r="AI258" s="11"/>
      <c r="AJ258" s="11"/>
      <c r="AK258" s="11"/>
    </row>
    <row r="259" ht="13.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89"/>
      <c r="AB259" s="11"/>
      <c r="AC259" s="264"/>
      <c r="AD259" s="11"/>
      <c r="AE259" s="11"/>
      <c r="AF259" s="11"/>
      <c r="AG259" s="11"/>
      <c r="AH259" s="11"/>
      <c r="AI259" s="11"/>
      <c r="AJ259" s="11"/>
      <c r="AK259" s="11"/>
    </row>
    <row r="260" ht="13.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89"/>
      <c r="AB260" s="11"/>
      <c r="AC260" s="264"/>
      <c r="AD260" s="11"/>
      <c r="AE260" s="11"/>
      <c r="AF260" s="11"/>
      <c r="AG260" s="11"/>
      <c r="AH260" s="11"/>
      <c r="AI260" s="11"/>
      <c r="AJ260" s="11"/>
      <c r="AK260" s="11"/>
    </row>
    <row r="261" ht="13.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89"/>
      <c r="AB261" s="11"/>
      <c r="AC261" s="264"/>
      <c r="AD261" s="11"/>
      <c r="AE261" s="11"/>
      <c r="AF261" s="11"/>
      <c r="AG261" s="11"/>
      <c r="AH261" s="11"/>
      <c r="AI261" s="11"/>
      <c r="AJ261" s="11"/>
      <c r="AK261" s="11"/>
    </row>
    <row r="262" ht="13.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89"/>
      <c r="AB262" s="11"/>
      <c r="AC262" s="264"/>
      <c r="AD262" s="11"/>
      <c r="AE262" s="11"/>
      <c r="AF262" s="11"/>
      <c r="AG262" s="11"/>
      <c r="AH262" s="11"/>
      <c r="AI262" s="11"/>
      <c r="AJ262" s="11"/>
      <c r="AK262" s="11"/>
    </row>
    <row r="263" ht="13.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89"/>
      <c r="AB263" s="11"/>
      <c r="AC263" s="264"/>
      <c r="AD263" s="11"/>
      <c r="AE263" s="11"/>
      <c r="AF263" s="11"/>
      <c r="AG263" s="11"/>
      <c r="AH263" s="11"/>
      <c r="AI263" s="11"/>
      <c r="AJ263" s="11"/>
      <c r="AK263" s="11"/>
    </row>
    <row r="264" ht="13.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89"/>
      <c r="AB264" s="11"/>
      <c r="AC264" s="264"/>
      <c r="AD264" s="11"/>
      <c r="AE264" s="11"/>
      <c r="AF264" s="11"/>
      <c r="AG264" s="11"/>
      <c r="AH264" s="11"/>
      <c r="AI264" s="11"/>
      <c r="AJ264" s="11"/>
      <c r="AK264" s="11"/>
    </row>
    <row r="265" ht="13.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89"/>
      <c r="AB265" s="11"/>
      <c r="AC265" s="264"/>
      <c r="AD265" s="11"/>
      <c r="AE265" s="11"/>
      <c r="AF265" s="11"/>
      <c r="AG265" s="11"/>
      <c r="AH265" s="11"/>
      <c r="AI265" s="11"/>
      <c r="AJ265" s="11"/>
      <c r="AK265" s="11"/>
    </row>
    <row r="266" ht="13.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89"/>
      <c r="AB266" s="11"/>
      <c r="AC266" s="264"/>
      <c r="AD266" s="11"/>
      <c r="AE266" s="11"/>
      <c r="AF266" s="11"/>
      <c r="AG266" s="11"/>
      <c r="AH266" s="11"/>
      <c r="AI266" s="11"/>
      <c r="AJ266" s="11"/>
      <c r="AK266" s="11"/>
    </row>
    <row r="267" ht="13.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89"/>
      <c r="AB267" s="11"/>
      <c r="AC267" s="264"/>
      <c r="AD267" s="11"/>
      <c r="AE267" s="11"/>
      <c r="AF267" s="11"/>
      <c r="AG267" s="11"/>
      <c r="AH267" s="11"/>
      <c r="AI267" s="11"/>
      <c r="AJ267" s="11"/>
      <c r="AK267" s="11"/>
    </row>
    <row r="268" ht="13.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89"/>
      <c r="AB268" s="11"/>
      <c r="AC268" s="264"/>
      <c r="AD268" s="11"/>
      <c r="AE268" s="11"/>
      <c r="AF268" s="11"/>
      <c r="AG268" s="11"/>
      <c r="AH268" s="11"/>
      <c r="AI268" s="11"/>
      <c r="AJ268" s="11"/>
      <c r="AK268" s="11"/>
    </row>
    <row r="269" ht="13.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89"/>
      <c r="AB269" s="11"/>
      <c r="AC269" s="264"/>
      <c r="AD269" s="11"/>
      <c r="AE269" s="11"/>
      <c r="AF269" s="11"/>
      <c r="AG269" s="11"/>
      <c r="AH269" s="11"/>
      <c r="AI269" s="11"/>
      <c r="AJ269" s="11"/>
      <c r="AK269" s="11"/>
    </row>
    <row r="270" ht="13.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89"/>
      <c r="AB270" s="11"/>
      <c r="AC270" s="264"/>
      <c r="AD270" s="11"/>
      <c r="AE270" s="11"/>
      <c r="AF270" s="11"/>
      <c r="AG270" s="11"/>
      <c r="AH270" s="11"/>
      <c r="AI270" s="11"/>
      <c r="AJ270" s="11"/>
      <c r="AK270" s="11"/>
    </row>
    <row r="271" ht="13.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89"/>
      <c r="AB271" s="11"/>
      <c r="AC271" s="264"/>
      <c r="AD271" s="11"/>
      <c r="AE271" s="11"/>
      <c r="AF271" s="11"/>
      <c r="AG271" s="11"/>
      <c r="AH271" s="11"/>
      <c r="AI271" s="11"/>
      <c r="AJ271" s="11"/>
      <c r="AK271" s="11"/>
    </row>
    <row r="272" ht="13.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89"/>
      <c r="AB272" s="11"/>
      <c r="AC272" s="264"/>
      <c r="AD272" s="11"/>
      <c r="AE272" s="11"/>
      <c r="AF272" s="11"/>
      <c r="AG272" s="11"/>
      <c r="AH272" s="11"/>
      <c r="AI272" s="11"/>
      <c r="AJ272" s="11"/>
      <c r="AK272" s="11"/>
    </row>
    <row r="273" ht="13.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89"/>
      <c r="AB273" s="11"/>
      <c r="AC273" s="264"/>
      <c r="AD273" s="11"/>
      <c r="AE273" s="11"/>
      <c r="AF273" s="11"/>
      <c r="AG273" s="11"/>
      <c r="AH273" s="11"/>
      <c r="AI273" s="11"/>
      <c r="AJ273" s="11"/>
      <c r="AK273" s="11"/>
    </row>
    <row r="274" ht="13.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89"/>
      <c r="AB274" s="11"/>
      <c r="AC274" s="264"/>
      <c r="AD274" s="11"/>
      <c r="AE274" s="11"/>
      <c r="AF274" s="11"/>
      <c r="AG274" s="11"/>
      <c r="AH274" s="11"/>
      <c r="AI274" s="11"/>
      <c r="AJ274" s="11"/>
      <c r="AK274" s="11"/>
    </row>
    <row r="275" ht="13.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89"/>
      <c r="AB275" s="11"/>
      <c r="AC275" s="264"/>
      <c r="AD275" s="11"/>
      <c r="AE275" s="11"/>
      <c r="AF275" s="11"/>
      <c r="AG275" s="11"/>
      <c r="AH275" s="11"/>
      <c r="AI275" s="11"/>
      <c r="AJ275" s="11"/>
      <c r="AK275" s="11"/>
    </row>
    <row r="276" ht="13.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89"/>
      <c r="AB276" s="11"/>
      <c r="AC276" s="264"/>
      <c r="AD276" s="11"/>
      <c r="AE276" s="11"/>
      <c r="AF276" s="11"/>
      <c r="AG276" s="11"/>
      <c r="AH276" s="11"/>
      <c r="AI276" s="11"/>
      <c r="AJ276" s="11"/>
      <c r="AK276" s="11"/>
    </row>
    <row r="277" ht="13.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89"/>
      <c r="AB277" s="11"/>
      <c r="AC277" s="264"/>
      <c r="AD277" s="11"/>
      <c r="AE277" s="11"/>
      <c r="AF277" s="11"/>
      <c r="AG277" s="11"/>
      <c r="AH277" s="11"/>
      <c r="AI277" s="11"/>
      <c r="AJ277" s="11"/>
      <c r="AK277" s="11"/>
    </row>
    <row r="278" ht="13.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89"/>
      <c r="AB278" s="11"/>
      <c r="AC278" s="264"/>
      <c r="AD278" s="11"/>
      <c r="AE278" s="11"/>
      <c r="AF278" s="11"/>
      <c r="AG278" s="11"/>
      <c r="AH278" s="11"/>
      <c r="AI278" s="11"/>
      <c r="AJ278" s="11"/>
      <c r="AK278" s="11"/>
    </row>
    <row r="279" ht="13.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89"/>
      <c r="AB279" s="11"/>
      <c r="AC279" s="264"/>
      <c r="AD279" s="11"/>
      <c r="AE279" s="11"/>
      <c r="AF279" s="11"/>
      <c r="AG279" s="11"/>
      <c r="AH279" s="11"/>
      <c r="AI279" s="11"/>
      <c r="AJ279" s="11"/>
      <c r="AK279" s="11"/>
    </row>
    <row r="280" ht="13.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89"/>
      <c r="AB280" s="11"/>
      <c r="AC280" s="264"/>
      <c r="AD280" s="11"/>
      <c r="AE280" s="11"/>
      <c r="AF280" s="11"/>
      <c r="AG280" s="11"/>
      <c r="AH280" s="11"/>
      <c r="AI280" s="11"/>
      <c r="AJ280" s="11"/>
      <c r="AK280" s="11"/>
    </row>
    <row r="281" ht="13.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89"/>
      <c r="AB281" s="11"/>
      <c r="AC281" s="264"/>
      <c r="AD281" s="11"/>
      <c r="AE281" s="11"/>
      <c r="AF281" s="11"/>
      <c r="AG281" s="11"/>
      <c r="AH281" s="11"/>
      <c r="AI281" s="11"/>
      <c r="AJ281" s="11"/>
      <c r="AK281" s="11"/>
    </row>
    <row r="282" ht="13.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89"/>
      <c r="AB282" s="11"/>
      <c r="AC282" s="264"/>
      <c r="AD282" s="11"/>
      <c r="AE282" s="11"/>
      <c r="AF282" s="11"/>
      <c r="AG282" s="11"/>
      <c r="AH282" s="11"/>
      <c r="AI282" s="11"/>
      <c r="AJ282" s="11"/>
      <c r="AK282" s="11"/>
    </row>
    <row r="283" ht="13.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89"/>
      <c r="AB283" s="11"/>
      <c r="AC283" s="264"/>
      <c r="AD283" s="11"/>
      <c r="AE283" s="11"/>
      <c r="AF283" s="11"/>
      <c r="AG283" s="11"/>
      <c r="AH283" s="11"/>
      <c r="AI283" s="11"/>
      <c r="AJ283" s="11"/>
      <c r="AK283" s="11"/>
    </row>
    <row r="284" ht="13.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89"/>
      <c r="AB284" s="11"/>
      <c r="AC284" s="264"/>
      <c r="AD284" s="11"/>
      <c r="AE284" s="11"/>
      <c r="AF284" s="11"/>
      <c r="AG284" s="11"/>
      <c r="AH284" s="11"/>
      <c r="AI284" s="11"/>
      <c r="AJ284" s="11"/>
      <c r="AK284" s="11"/>
    </row>
    <row r="285" ht="13.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89"/>
      <c r="AB285" s="11"/>
      <c r="AC285" s="264"/>
      <c r="AD285" s="11"/>
      <c r="AE285" s="11"/>
      <c r="AF285" s="11"/>
      <c r="AG285" s="11"/>
      <c r="AH285" s="11"/>
      <c r="AI285" s="11"/>
      <c r="AJ285" s="11"/>
      <c r="AK285" s="11"/>
    </row>
    <row r="286" ht="13.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89"/>
      <c r="AB286" s="11"/>
      <c r="AC286" s="264"/>
      <c r="AD286" s="11"/>
      <c r="AE286" s="11"/>
      <c r="AF286" s="11"/>
      <c r="AG286" s="11"/>
      <c r="AH286" s="11"/>
      <c r="AI286" s="11"/>
      <c r="AJ286" s="11"/>
      <c r="AK286" s="11"/>
    </row>
    <row r="287" ht="13.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89"/>
      <c r="AB287" s="11"/>
      <c r="AC287" s="264"/>
      <c r="AD287" s="11"/>
      <c r="AE287" s="11"/>
      <c r="AF287" s="11"/>
      <c r="AG287" s="11"/>
      <c r="AH287" s="11"/>
      <c r="AI287" s="11"/>
      <c r="AJ287" s="11"/>
      <c r="AK287" s="11"/>
    </row>
    <row r="288" ht="13.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89"/>
      <c r="AB288" s="11"/>
      <c r="AC288" s="264"/>
      <c r="AD288" s="11"/>
      <c r="AE288" s="11"/>
      <c r="AF288" s="11"/>
      <c r="AG288" s="11"/>
      <c r="AH288" s="11"/>
      <c r="AI288" s="11"/>
      <c r="AJ288" s="11"/>
      <c r="AK288" s="11"/>
    </row>
    <row r="289" ht="13.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89"/>
      <c r="AB289" s="11"/>
      <c r="AC289" s="264"/>
      <c r="AD289" s="11"/>
      <c r="AE289" s="11"/>
      <c r="AF289" s="11"/>
      <c r="AG289" s="11"/>
      <c r="AH289" s="11"/>
      <c r="AI289" s="11"/>
      <c r="AJ289" s="11"/>
      <c r="AK289" s="11"/>
    </row>
    <row r="290" ht="13.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89"/>
      <c r="AB290" s="11"/>
      <c r="AC290" s="264"/>
      <c r="AD290" s="11"/>
      <c r="AE290" s="11"/>
      <c r="AF290" s="11"/>
      <c r="AG290" s="11"/>
      <c r="AH290" s="11"/>
      <c r="AI290" s="11"/>
      <c r="AJ290" s="11"/>
      <c r="AK290" s="11"/>
    </row>
    <row r="291" ht="13.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89"/>
      <c r="AB291" s="11"/>
      <c r="AC291" s="264"/>
      <c r="AD291" s="11"/>
      <c r="AE291" s="11"/>
      <c r="AF291" s="11"/>
      <c r="AG291" s="11"/>
      <c r="AH291" s="11"/>
      <c r="AI291" s="11"/>
      <c r="AJ291" s="11"/>
      <c r="AK291" s="11"/>
    </row>
    <row r="292" ht="13.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89"/>
      <c r="AB292" s="11"/>
      <c r="AC292" s="264"/>
      <c r="AD292" s="11"/>
      <c r="AE292" s="11"/>
      <c r="AF292" s="11"/>
      <c r="AG292" s="11"/>
      <c r="AH292" s="11"/>
      <c r="AI292" s="11"/>
      <c r="AJ292" s="11"/>
      <c r="AK292" s="11"/>
    </row>
    <row r="293" ht="13.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89"/>
      <c r="AB293" s="11"/>
      <c r="AC293" s="264"/>
      <c r="AD293" s="11"/>
      <c r="AE293" s="11"/>
      <c r="AF293" s="11"/>
      <c r="AG293" s="11"/>
      <c r="AH293" s="11"/>
      <c r="AI293" s="11"/>
      <c r="AJ293" s="11"/>
      <c r="AK293" s="11"/>
    </row>
    <row r="294" ht="13.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89"/>
      <c r="AB294" s="11"/>
      <c r="AC294" s="264"/>
      <c r="AD294" s="11"/>
      <c r="AE294" s="11"/>
      <c r="AF294" s="11"/>
      <c r="AG294" s="11"/>
      <c r="AH294" s="11"/>
      <c r="AI294" s="11"/>
      <c r="AJ294" s="11"/>
      <c r="AK294" s="11"/>
    </row>
    <row r="295" ht="13.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89"/>
      <c r="AB295" s="11"/>
      <c r="AC295" s="264"/>
      <c r="AD295" s="11"/>
      <c r="AE295" s="11"/>
      <c r="AF295" s="11"/>
      <c r="AG295" s="11"/>
      <c r="AH295" s="11"/>
      <c r="AI295" s="11"/>
      <c r="AJ295" s="11"/>
      <c r="AK295" s="11"/>
    </row>
    <row r="296" ht="13.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89"/>
      <c r="AB296" s="11"/>
      <c r="AC296" s="264"/>
      <c r="AD296" s="11"/>
      <c r="AE296" s="11"/>
      <c r="AF296" s="11"/>
      <c r="AG296" s="11"/>
      <c r="AH296" s="11"/>
      <c r="AI296" s="11"/>
      <c r="AJ296" s="11"/>
      <c r="AK296" s="11"/>
    </row>
    <row r="297" ht="13.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89"/>
      <c r="AB297" s="11"/>
      <c r="AC297" s="264"/>
      <c r="AD297" s="11"/>
      <c r="AE297" s="11"/>
      <c r="AF297" s="11"/>
      <c r="AG297" s="11"/>
      <c r="AH297" s="11"/>
      <c r="AI297" s="11"/>
      <c r="AJ297" s="11"/>
      <c r="AK297" s="11"/>
    </row>
    <row r="298" ht="13.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89"/>
      <c r="AB298" s="11"/>
      <c r="AC298" s="264"/>
      <c r="AD298" s="11"/>
      <c r="AE298" s="11"/>
      <c r="AF298" s="11"/>
      <c r="AG298" s="11"/>
      <c r="AH298" s="11"/>
      <c r="AI298" s="11"/>
      <c r="AJ298" s="11"/>
      <c r="AK298" s="11"/>
    </row>
    <row r="299" ht="13.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89"/>
      <c r="AB299" s="11"/>
      <c r="AC299" s="264"/>
      <c r="AD299" s="11"/>
      <c r="AE299" s="11"/>
      <c r="AF299" s="11"/>
      <c r="AG299" s="11"/>
      <c r="AH299" s="11"/>
      <c r="AI299" s="11"/>
      <c r="AJ299" s="11"/>
      <c r="AK299" s="11"/>
    </row>
    <row r="300" ht="13.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89"/>
      <c r="AB300" s="11"/>
      <c r="AC300" s="264"/>
      <c r="AD300" s="11"/>
      <c r="AE300" s="11"/>
      <c r="AF300" s="11"/>
      <c r="AG300" s="11"/>
      <c r="AH300" s="11"/>
      <c r="AI300" s="11"/>
      <c r="AJ300" s="11"/>
      <c r="AK300" s="11"/>
    </row>
    <row r="301" ht="13.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89"/>
      <c r="AB301" s="11"/>
      <c r="AC301" s="264"/>
      <c r="AD301" s="11"/>
      <c r="AE301" s="11"/>
      <c r="AF301" s="11"/>
      <c r="AG301" s="11"/>
      <c r="AH301" s="11"/>
      <c r="AI301" s="11"/>
      <c r="AJ301" s="11"/>
      <c r="AK301" s="11"/>
    </row>
    <row r="302" ht="13.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89"/>
      <c r="AB302" s="11"/>
      <c r="AC302" s="264"/>
      <c r="AD302" s="11"/>
      <c r="AE302" s="11"/>
      <c r="AF302" s="11"/>
      <c r="AG302" s="11"/>
      <c r="AH302" s="11"/>
      <c r="AI302" s="11"/>
      <c r="AJ302" s="11"/>
      <c r="AK302" s="11"/>
    </row>
    <row r="303" ht="13.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89"/>
      <c r="AB303" s="11"/>
      <c r="AC303" s="264"/>
      <c r="AD303" s="11"/>
      <c r="AE303" s="11"/>
      <c r="AF303" s="11"/>
      <c r="AG303" s="11"/>
      <c r="AH303" s="11"/>
      <c r="AI303" s="11"/>
      <c r="AJ303" s="11"/>
      <c r="AK303" s="11"/>
    </row>
    <row r="304" ht="13.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89"/>
      <c r="AB304" s="11"/>
      <c r="AC304" s="264"/>
      <c r="AD304" s="11"/>
      <c r="AE304" s="11"/>
      <c r="AF304" s="11"/>
      <c r="AG304" s="11"/>
      <c r="AH304" s="11"/>
      <c r="AI304" s="11"/>
      <c r="AJ304" s="11"/>
      <c r="AK304" s="11"/>
    </row>
    <row r="305" ht="13.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89"/>
      <c r="AB305" s="11"/>
      <c r="AC305" s="264"/>
      <c r="AD305" s="11"/>
      <c r="AE305" s="11"/>
      <c r="AF305" s="11"/>
      <c r="AG305" s="11"/>
      <c r="AH305" s="11"/>
      <c r="AI305" s="11"/>
      <c r="AJ305" s="11"/>
      <c r="AK305" s="11"/>
    </row>
    <row r="306" ht="13.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89"/>
      <c r="AB306" s="11"/>
      <c r="AC306" s="264"/>
      <c r="AD306" s="11"/>
      <c r="AE306" s="11"/>
      <c r="AF306" s="11"/>
      <c r="AG306" s="11"/>
      <c r="AH306" s="11"/>
      <c r="AI306" s="11"/>
      <c r="AJ306" s="11"/>
      <c r="AK306" s="11"/>
    </row>
    <row r="307" ht="13.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89"/>
      <c r="AB307" s="11"/>
      <c r="AC307" s="264"/>
      <c r="AD307" s="11"/>
      <c r="AE307" s="11"/>
      <c r="AF307" s="11"/>
      <c r="AG307" s="11"/>
      <c r="AH307" s="11"/>
      <c r="AI307" s="11"/>
      <c r="AJ307" s="11"/>
      <c r="AK307" s="11"/>
    </row>
    <row r="308" ht="13.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89"/>
      <c r="AB308" s="11"/>
      <c r="AC308" s="264"/>
      <c r="AD308" s="11"/>
      <c r="AE308" s="11"/>
      <c r="AF308" s="11"/>
      <c r="AG308" s="11"/>
      <c r="AH308" s="11"/>
      <c r="AI308" s="11"/>
      <c r="AJ308" s="11"/>
      <c r="AK308" s="11"/>
    </row>
    <row r="309" ht="13.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89"/>
      <c r="AB309" s="11"/>
      <c r="AC309" s="264"/>
      <c r="AD309" s="11"/>
      <c r="AE309" s="11"/>
      <c r="AF309" s="11"/>
      <c r="AG309" s="11"/>
      <c r="AH309" s="11"/>
      <c r="AI309" s="11"/>
      <c r="AJ309" s="11"/>
      <c r="AK309" s="11"/>
    </row>
    <row r="310" ht="13.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89"/>
      <c r="AB310" s="11"/>
      <c r="AC310" s="264"/>
      <c r="AD310" s="11"/>
      <c r="AE310" s="11"/>
      <c r="AF310" s="11"/>
      <c r="AG310" s="11"/>
      <c r="AH310" s="11"/>
      <c r="AI310" s="11"/>
      <c r="AJ310" s="11"/>
      <c r="AK310" s="11"/>
    </row>
    <row r="311" ht="13.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89"/>
      <c r="AB311" s="11"/>
      <c r="AC311" s="264"/>
      <c r="AD311" s="11"/>
      <c r="AE311" s="11"/>
      <c r="AF311" s="11"/>
      <c r="AG311" s="11"/>
      <c r="AH311" s="11"/>
      <c r="AI311" s="11"/>
      <c r="AJ311" s="11"/>
      <c r="AK311" s="11"/>
    </row>
    <row r="312" ht="13.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89"/>
      <c r="AB312" s="11"/>
      <c r="AC312" s="264"/>
      <c r="AD312" s="11"/>
      <c r="AE312" s="11"/>
      <c r="AF312" s="11"/>
      <c r="AG312" s="11"/>
      <c r="AH312" s="11"/>
      <c r="AI312" s="11"/>
      <c r="AJ312" s="11"/>
      <c r="AK312" s="11"/>
    </row>
    <row r="313" ht="13.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89"/>
      <c r="AB313" s="11"/>
      <c r="AC313" s="264"/>
      <c r="AD313" s="11"/>
      <c r="AE313" s="11"/>
      <c r="AF313" s="11"/>
      <c r="AG313" s="11"/>
      <c r="AH313" s="11"/>
      <c r="AI313" s="11"/>
      <c r="AJ313" s="11"/>
      <c r="AK313" s="11"/>
    </row>
    <row r="314" ht="13.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89"/>
      <c r="AB314" s="11"/>
      <c r="AC314" s="264"/>
      <c r="AD314" s="11"/>
      <c r="AE314" s="11"/>
      <c r="AF314" s="11"/>
      <c r="AG314" s="11"/>
      <c r="AH314" s="11"/>
      <c r="AI314" s="11"/>
      <c r="AJ314" s="11"/>
      <c r="AK314" s="11"/>
    </row>
    <row r="315" ht="13.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89"/>
      <c r="AB315" s="11"/>
      <c r="AC315" s="264"/>
      <c r="AD315" s="11"/>
      <c r="AE315" s="11"/>
      <c r="AF315" s="11"/>
      <c r="AG315" s="11"/>
      <c r="AH315" s="11"/>
      <c r="AI315" s="11"/>
      <c r="AJ315" s="11"/>
      <c r="AK315" s="11"/>
    </row>
    <row r="316" ht="13.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89"/>
      <c r="AB316" s="11"/>
      <c r="AC316" s="264"/>
      <c r="AD316" s="11"/>
      <c r="AE316" s="11"/>
      <c r="AF316" s="11"/>
      <c r="AG316" s="11"/>
      <c r="AH316" s="11"/>
      <c r="AI316" s="11"/>
      <c r="AJ316" s="11"/>
      <c r="AK316" s="11"/>
    </row>
    <row r="317" ht="13.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89"/>
      <c r="AB317" s="11"/>
      <c r="AC317" s="264"/>
      <c r="AD317" s="11"/>
      <c r="AE317" s="11"/>
      <c r="AF317" s="11"/>
      <c r="AG317" s="11"/>
      <c r="AH317" s="11"/>
      <c r="AI317" s="11"/>
      <c r="AJ317" s="11"/>
      <c r="AK317" s="11"/>
    </row>
    <row r="318" ht="13.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89"/>
      <c r="AB318" s="11"/>
      <c r="AC318" s="264"/>
      <c r="AD318" s="11"/>
      <c r="AE318" s="11"/>
      <c r="AF318" s="11"/>
      <c r="AG318" s="11"/>
      <c r="AH318" s="11"/>
      <c r="AI318" s="11"/>
      <c r="AJ318" s="11"/>
      <c r="AK318" s="11"/>
    </row>
    <row r="319" ht="13.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89"/>
      <c r="AB319" s="11"/>
      <c r="AC319" s="264"/>
      <c r="AD319" s="11"/>
      <c r="AE319" s="11"/>
      <c r="AF319" s="11"/>
      <c r="AG319" s="11"/>
      <c r="AH319" s="11"/>
      <c r="AI319" s="11"/>
      <c r="AJ319" s="11"/>
      <c r="AK319" s="11"/>
    </row>
    <row r="320" ht="13.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89"/>
      <c r="AB320" s="11"/>
      <c r="AC320" s="264"/>
      <c r="AD320" s="11"/>
      <c r="AE320" s="11"/>
      <c r="AF320" s="11"/>
      <c r="AG320" s="11"/>
      <c r="AH320" s="11"/>
      <c r="AI320" s="11"/>
      <c r="AJ320" s="11"/>
      <c r="AK320" s="11"/>
    </row>
    <row r="321" ht="13.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89"/>
      <c r="AB321" s="11"/>
      <c r="AC321" s="264"/>
      <c r="AD321" s="11"/>
      <c r="AE321" s="11"/>
      <c r="AF321" s="11"/>
      <c r="AG321" s="11"/>
      <c r="AH321" s="11"/>
      <c r="AI321" s="11"/>
      <c r="AJ321" s="11"/>
      <c r="AK321" s="11"/>
    </row>
    <row r="322" ht="13.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89"/>
      <c r="AB322" s="11"/>
      <c r="AC322" s="264"/>
      <c r="AD322" s="11"/>
      <c r="AE322" s="11"/>
      <c r="AF322" s="11"/>
      <c r="AG322" s="11"/>
      <c r="AH322" s="11"/>
      <c r="AI322" s="11"/>
      <c r="AJ322" s="11"/>
      <c r="AK322" s="11"/>
    </row>
    <row r="323" ht="13.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89"/>
      <c r="AB323" s="11"/>
      <c r="AC323" s="264"/>
      <c r="AD323" s="11"/>
      <c r="AE323" s="11"/>
      <c r="AF323" s="11"/>
      <c r="AG323" s="11"/>
      <c r="AH323" s="11"/>
      <c r="AI323" s="11"/>
      <c r="AJ323" s="11"/>
      <c r="AK323" s="11"/>
    </row>
    <row r="324" ht="13.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89"/>
      <c r="AB324" s="11"/>
      <c r="AC324" s="264"/>
      <c r="AD324" s="11"/>
      <c r="AE324" s="11"/>
      <c r="AF324" s="11"/>
      <c r="AG324" s="11"/>
      <c r="AH324" s="11"/>
      <c r="AI324" s="11"/>
      <c r="AJ324" s="11"/>
      <c r="AK324" s="11"/>
    </row>
    <row r="325" ht="13.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89"/>
      <c r="AB325" s="11"/>
      <c r="AC325" s="264"/>
      <c r="AD325" s="11"/>
      <c r="AE325" s="11"/>
      <c r="AF325" s="11"/>
      <c r="AG325" s="11"/>
      <c r="AH325" s="11"/>
      <c r="AI325" s="11"/>
      <c r="AJ325" s="11"/>
      <c r="AK325" s="11"/>
    </row>
    <row r="326" ht="13.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89"/>
      <c r="AB326" s="11"/>
      <c r="AC326" s="264"/>
      <c r="AD326" s="11"/>
      <c r="AE326" s="11"/>
      <c r="AF326" s="11"/>
      <c r="AG326" s="11"/>
      <c r="AH326" s="11"/>
      <c r="AI326" s="11"/>
      <c r="AJ326" s="11"/>
      <c r="AK326" s="11"/>
    </row>
    <row r="327" ht="13.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89"/>
      <c r="AB327" s="11"/>
      <c r="AC327" s="264"/>
      <c r="AD327" s="11"/>
      <c r="AE327" s="11"/>
      <c r="AF327" s="11"/>
      <c r="AG327" s="11"/>
      <c r="AH327" s="11"/>
      <c r="AI327" s="11"/>
      <c r="AJ327" s="11"/>
      <c r="AK327" s="11"/>
    </row>
    <row r="328" ht="13.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89"/>
      <c r="AB328" s="11"/>
      <c r="AC328" s="264"/>
      <c r="AD328" s="11"/>
      <c r="AE328" s="11"/>
      <c r="AF328" s="11"/>
      <c r="AG328" s="11"/>
      <c r="AH328" s="11"/>
      <c r="AI328" s="11"/>
      <c r="AJ328" s="11"/>
      <c r="AK328" s="11"/>
    </row>
    <row r="329" ht="13.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89"/>
      <c r="AB329" s="11"/>
      <c r="AC329" s="264"/>
      <c r="AD329" s="11"/>
      <c r="AE329" s="11"/>
      <c r="AF329" s="11"/>
      <c r="AG329" s="11"/>
      <c r="AH329" s="11"/>
      <c r="AI329" s="11"/>
      <c r="AJ329" s="11"/>
      <c r="AK329" s="11"/>
    </row>
    <row r="330" ht="13.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89"/>
      <c r="AB330" s="11"/>
      <c r="AC330" s="264"/>
      <c r="AD330" s="11"/>
      <c r="AE330" s="11"/>
      <c r="AF330" s="11"/>
      <c r="AG330" s="11"/>
      <c r="AH330" s="11"/>
      <c r="AI330" s="11"/>
      <c r="AJ330" s="11"/>
      <c r="AK330" s="11"/>
    </row>
    <row r="331" ht="13.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89"/>
      <c r="AB331" s="11"/>
      <c r="AC331" s="264"/>
      <c r="AD331" s="11"/>
      <c r="AE331" s="11"/>
      <c r="AF331" s="11"/>
      <c r="AG331" s="11"/>
      <c r="AH331" s="11"/>
      <c r="AI331" s="11"/>
      <c r="AJ331" s="11"/>
      <c r="AK331" s="11"/>
    </row>
    <row r="332" ht="13.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89"/>
      <c r="AB332" s="11"/>
      <c r="AC332" s="264"/>
      <c r="AD332" s="11"/>
      <c r="AE332" s="11"/>
      <c r="AF332" s="11"/>
      <c r="AG332" s="11"/>
      <c r="AH332" s="11"/>
      <c r="AI332" s="11"/>
      <c r="AJ332" s="11"/>
      <c r="AK332" s="11"/>
    </row>
    <row r="333" ht="13.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89"/>
      <c r="AB333" s="11"/>
      <c r="AC333" s="264"/>
      <c r="AD333" s="11"/>
      <c r="AE333" s="11"/>
      <c r="AF333" s="11"/>
      <c r="AG333" s="11"/>
      <c r="AH333" s="11"/>
      <c r="AI333" s="11"/>
      <c r="AJ333" s="11"/>
      <c r="AK333" s="11"/>
    </row>
    <row r="334" ht="13.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89"/>
      <c r="AB334" s="11"/>
      <c r="AC334" s="264"/>
      <c r="AD334" s="11"/>
      <c r="AE334" s="11"/>
      <c r="AF334" s="11"/>
      <c r="AG334" s="11"/>
      <c r="AH334" s="11"/>
      <c r="AI334" s="11"/>
      <c r="AJ334" s="11"/>
      <c r="AK334" s="11"/>
    </row>
    <row r="335" ht="13.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89"/>
      <c r="AB335" s="11"/>
      <c r="AC335" s="264"/>
      <c r="AD335" s="11"/>
      <c r="AE335" s="11"/>
      <c r="AF335" s="11"/>
      <c r="AG335" s="11"/>
      <c r="AH335" s="11"/>
      <c r="AI335" s="11"/>
      <c r="AJ335" s="11"/>
      <c r="AK335" s="11"/>
    </row>
    <row r="336" ht="13.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89"/>
      <c r="AB336" s="11"/>
      <c r="AC336" s="264"/>
      <c r="AD336" s="11"/>
      <c r="AE336" s="11"/>
      <c r="AF336" s="11"/>
      <c r="AG336" s="11"/>
      <c r="AH336" s="11"/>
      <c r="AI336" s="11"/>
      <c r="AJ336" s="11"/>
      <c r="AK336" s="11"/>
    </row>
    <row r="337" ht="13.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89"/>
      <c r="AB337" s="11"/>
      <c r="AC337" s="264"/>
      <c r="AD337" s="11"/>
      <c r="AE337" s="11"/>
      <c r="AF337" s="11"/>
      <c r="AG337" s="11"/>
      <c r="AH337" s="11"/>
      <c r="AI337" s="11"/>
      <c r="AJ337" s="11"/>
      <c r="AK337" s="11"/>
    </row>
    <row r="338" ht="13.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89"/>
      <c r="AB338" s="11"/>
      <c r="AC338" s="264"/>
      <c r="AD338" s="11"/>
      <c r="AE338" s="11"/>
      <c r="AF338" s="11"/>
      <c r="AG338" s="11"/>
      <c r="AH338" s="11"/>
      <c r="AI338" s="11"/>
      <c r="AJ338" s="11"/>
      <c r="AK338" s="11"/>
    </row>
    <row r="339" ht="13.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89"/>
      <c r="AB339" s="11"/>
      <c r="AC339" s="264"/>
      <c r="AD339" s="11"/>
      <c r="AE339" s="11"/>
      <c r="AF339" s="11"/>
      <c r="AG339" s="11"/>
      <c r="AH339" s="11"/>
      <c r="AI339" s="11"/>
      <c r="AJ339" s="11"/>
      <c r="AK339" s="11"/>
    </row>
    <row r="340" ht="13.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89"/>
      <c r="AB340" s="11"/>
      <c r="AC340" s="264"/>
      <c r="AD340" s="11"/>
      <c r="AE340" s="11"/>
      <c r="AF340" s="11"/>
      <c r="AG340" s="11"/>
      <c r="AH340" s="11"/>
      <c r="AI340" s="11"/>
      <c r="AJ340" s="11"/>
      <c r="AK340" s="11"/>
    </row>
    <row r="341" ht="13.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89"/>
      <c r="AB341" s="11"/>
      <c r="AC341" s="264"/>
      <c r="AD341" s="11"/>
      <c r="AE341" s="11"/>
      <c r="AF341" s="11"/>
      <c r="AG341" s="11"/>
      <c r="AH341" s="11"/>
      <c r="AI341" s="11"/>
      <c r="AJ341" s="11"/>
      <c r="AK341" s="11"/>
    </row>
    <row r="342" ht="13.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89"/>
      <c r="AB342" s="11"/>
      <c r="AC342" s="264"/>
      <c r="AD342" s="11"/>
      <c r="AE342" s="11"/>
      <c r="AF342" s="11"/>
      <c r="AG342" s="11"/>
      <c r="AH342" s="11"/>
      <c r="AI342" s="11"/>
      <c r="AJ342" s="11"/>
      <c r="AK342" s="11"/>
    </row>
    <row r="343" ht="13.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89"/>
      <c r="AB343" s="11"/>
      <c r="AC343" s="264"/>
      <c r="AD343" s="11"/>
      <c r="AE343" s="11"/>
      <c r="AF343" s="11"/>
      <c r="AG343" s="11"/>
      <c r="AH343" s="11"/>
      <c r="AI343" s="11"/>
      <c r="AJ343" s="11"/>
      <c r="AK343" s="11"/>
    </row>
    <row r="344" ht="13.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89"/>
      <c r="AB344" s="11"/>
      <c r="AC344" s="264"/>
      <c r="AD344" s="11"/>
      <c r="AE344" s="11"/>
      <c r="AF344" s="11"/>
      <c r="AG344" s="11"/>
      <c r="AH344" s="11"/>
      <c r="AI344" s="11"/>
      <c r="AJ344" s="11"/>
      <c r="AK344" s="11"/>
    </row>
    <row r="345" ht="13.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89"/>
      <c r="AB345" s="11"/>
      <c r="AC345" s="264"/>
      <c r="AD345" s="11"/>
      <c r="AE345" s="11"/>
      <c r="AF345" s="11"/>
      <c r="AG345" s="11"/>
      <c r="AH345" s="11"/>
      <c r="AI345" s="11"/>
      <c r="AJ345" s="11"/>
      <c r="AK345" s="11"/>
    </row>
    <row r="346" ht="13.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89"/>
      <c r="AB346" s="11"/>
      <c r="AC346" s="264"/>
      <c r="AD346" s="11"/>
      <c r="AE346" s="11"/>
      <c r="AF346" s="11"/>
      <c r="AG346" s="11"/>
      <c r="AH346" s="11"/>
      <c r="AI346" s="11"/>
      <c r="AJ346" s="11"/>
      <c r="AK346" s="11"/>
    </row>
    <row r="347" ht="13.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89"/>
      <c r="AB347" s="11"/>
      <c r="AC347" s="264"/>
      <c r="AD347" s="11"/>
      <c r="AE347" s="11"/>
      <c r="AF347" s="11"/>
      <c r="AG347" s="11"/>
      <c r="AH347" s="11"/>
      <c r="AI347" s="11"/>
      <c r="AJ347" s="11"/>
      <c r="AK347" s="11"/>
    </row>
    <row r="348" ht="13.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89"/>
      <c r="AB348" s="11"/>
      <c r="AC348" s="264"/>
      <c r="AD348" s="11"/>
      <c r="AE348" s="11"/>
      <c r="AF348" s="11"/>
      <c r="AG348" s="11"/>
      <c r="AH348" s="11"/>
      <c r="AI348" s="11"/>
      <c r="AJ348" s="11"/>
      <c r="AK348" s="11"/>
    </row>
    <row r="349" ht="13.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89"/>
      <c r="AB349" s="11"/>
      <c r="AC349" s="264"/>
      <c r="AD349" s="11"/>
      <c r="AE349" s="11"/>
      <c r="AF349" s="11"/>
      <c r="AG349" s="11"/>
      <c r="AH349" s="11"/>
      <c r="AI349" s="11"/>
      <c r="AJ349" s="11"/>
      <c r="AK349" s="11"/>
    </row>
    <row r="350" ht="13.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89"/>
      <c r="AB350" s="11"/>
      <c r="AC350" s="264"/>
      <c r="AD350" s="11"/>
      <c r="AE350" s="11"/>
      <c r="AF350" s="11"/>
      <c r="AG350" s="11"/>
      <c r="AH350" s="11"/>
      <c r="AI350" s="11"/>
      <c r="AJ350" s="11"/>
      <c r="AK350" s="11"/>
    </row>
    <row r="351" ht="13.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89"/>
      <c r="AB351" s="11"/>
      <c r="AC351" s="264"/>
      <c r="AD351" s="11"/>
      <c r="AE351" s="11"/>
      <c r="AF351" s="11"/>
      <c r="AG351" s="11"/>
      <c r="AH351" s="11"/>
      <c r="AI351" s="11"/>
      <c r="AJ351" s="11"/>
      <c r="AK351" s="11"/>
    </row>
    <row r="352" ht="13.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89"/>
      <c r="AB352" s="11"/>
      <c r="AC352" s="264"/>
      <c r="AD352" s="11"/>
      <c r="AE352" s="11"/>
      <c r="AF352" s="11"/>
      <c r="AG352" s="11"/>
      <c r="AH352" s="11"/>
      <c r="AI352" s="11"/>
      <c r="AJ352" s="11"/>
      <c r="AK352" s="11"/>
    </row>
    <row r="353" ht="13.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89"/>
      <c r="AB353" s="11"/>
      <c r="AC353" s="264"/>
      <c r="AD353" s="11"/>
      <c r="AE353" s="11"/>
      <c r="AF353" s="11"/>
      <c r="AG353" s="11"/>
      <c r="AH353" s="11"/>
      <c r="AI353" s="11"/>
      <c r="AJ353" s="11"/>
      <c r="AK353" s="11"/>
    </row>
    <row r="354" ht="13.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89"/>
      <c r="AB354" s="11"/>
      <c r="AC354" s="264"/>
      <c r="AD354" s="11"/>
      <c r="AE354" s="11"/>
      <c r="AF354" s="11"/>
      <c r="AG354" s="11"/>
      <c r="AH354" s="11"/>
      <c r="AI354" s="11"/>
      <c r="AJ354" s="11"/>
      <c r="AK354" s="11"/>
    </row>
    <row r="355" ht="13.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89"/>
      <c r="AB355" s="11"/>
      <c r="AC355" s="264"/>
      <c r="AD355" s="11"/>
      <c r="AE355" s="11"/>
      <c r="AF355" s="11"/>
      <c r="AG355" s="11"/>
      <c r="AH355" s="11"/>
      <c r="AI355" s="11"/>
      <c r="AJ355" s="11"/>
      <c r="AK355" s="11"/>
    </row>
    <row r="356" ht="13.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89"/>
      <c r="AB356" s="11"/>
      <c r="AC356" s="264"/>
      <c r="AD356" s="11"/>
      <c r="AE356" s="11"/>
      <c r="AF356" s="11"/>
      <c r="AG356" s="11"/>
      <c r="AH356" s="11"/>
      <c r="AI356" s="11"/>
      <c r="AJ356" s="11"/>
      <c r="AK356" s="11"/>
    </row>
    <row r="357" ht="13.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89"/>
      <c r="AB357" s="11"/>
      <c r="AC357" s="264"/>
      <c r="AD357" s="11"/>
      <c r="AE357" s="11"/>
      <c r="AF357" s="11"/>
      <c r="AG357" s="11"/>
      <c r="AH357" s="11"/>
      <c r="AI357" s="11"/>
      <c r="AJ357" s="11"/>
      <c r="AK357" s="11"/>
    </row>
    <row r="358" ht="13.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89"/>
      <c r="AB358" s="11"/>
      <c r="AC358" s="264"/>
      <c r="AD358" s="11"/>
      <c r="AE358" s="11"/>
      <c r="AF358" s="11"/>
      <c r="AG358" s="11"/>
      <c r="AH358" s="11"/>
      <c r="AI358" s="11"/>
      <c r="AJ358" s="11"/>
      <c r="AK358" s="11"/>
    </row>
    <row r="359" ht="13.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89"/>
      <c r="AB359" s="11"/>
      <c r="AC359" s="264"/>
      <c r="AD359" s="11"/>
      <c r="AE359" s="11"/>
      <c r="AF359" s="11"/>
      <c r="AG359" s="11"/>
      <c r="AH359" s="11"/>
      <c r="AI359" s="11"/>
      <c r="AJ359" s="11"/>
      <c r="AK359" s="11"/>
    </row>
    <row r="360" ht="13.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89"/>
      <c r="AB360" s="11"/>
      <c r="AC360" s="264"/>
      <c r="AD360" s="11"/>
      <c r="AE360" s="11"/>
      <c r="AF360" s="11"/>
      <c r="AG360" s="11"/>
      <c r="AH360" s="11"/>
      <c r="AI360" s="11"/>
      <c r="AJ360" s="11"/>
      <c r="AK360" s="11"/>
    </row>
    <row r="361" ht="13.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89"/>
      <c r="AB361" s="11"/>
      <c r="AC361" s="264"/>
      <c r="AD361" s="11"/>
      <c r="AE361" s="11"/>
      <c r="AF361" s="11"/>
      <c r="AG361" s="11"/>
      <c r="AH361" s="11"/>
      <c r="AI361" s="11"/>
      <c r="AJ361" s="11"/>
      <c r="AK361" s="11"/>
    </row>
    <row r="362" ht="13.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89"/>
      <c r="AB362" s="11"/>
      <c r="AC362" s="264"/>
      <c r="AD362" s="11"/>
      <c r="AE362" s="11"/>
      <c r="AF362" s="11"/>
      <c r="AG362" s="11"/>
      <c r="AH362" s="11"/>
      <c r="AI362" s="11"/>
      <c r="AJ362" s="11"/>
      <c r="AK362" s="11"/>
    </row>
    <row r="363" ht="13.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89"/>
      <c r="AB363" s="11"/>
      <c r="AC363" s="264"/>
      <c r="AD363" s="11"/>
      <c r="AE363" s="11"/>
      <c r="AF363" s="11"/>
      <c r="AG363" s="11"/>
      <c r="AH363" s="11"/>
      <c r="AI363" s="11"/>
      <c r="AJ363" s="11"/>
      <c r="AK363" s="11"/>
    </row>
    <row r="364" ht="13.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89"/>
      <c r="AB364" s="11"/>
      <c r="AC364" s="264"/>
      <c r="AD364" s="11"/>
      <c r="AE364" s="11"/>
      <c r="AF364" s="11"/>
      <c r="AG364" s="11"/>
      <c r="AH364" s="11"/>
      <c r="AI364" s="11"/>
      <c r="AJ364" s="11"/>
      <c r="AK364" s="11"/>
    </row>
    <row r="365" ht="13.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89"/>
      <c r="AB365" s="11"/>
      <c r="AC365" s="264"/>
      <c r="AD365" s="11"/>
      <c r="AE365" s="11"/>
      <c r="AF365" s="11"/>
      <c r="AG365" s="11"/>
      <c r="AH365" s="11"/>
      <c r="AI365" s="11"/>
      <c r="AJ365" s="11"/>
      <c r="AK365" s="11"/>
    </row>
    <row r="366" ht="13.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89"/>
      <c r="AB366" s="11"/>
      <c r="AC366" s="264"/>
      <c r="AD366" s="11"/>
      <c r="AE366" s="11"/>
      <c r="AF366" s="11"/>
      <c r="AG366" s="11"/>
      <c r="AH366" s="11"/>
      <c r="AI366" s="11"/>
      <c r="AJ366" s="11"/>
      <c r="AK366" s="11"/>
    </row>
    <row r="367" ht="13.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89"/>
      <c r="AB367" s="11"/>
      <c r="AC367" s="264"/>
      <c r="AD367" s="11"/>
      <c r="AE367" s="11"/>
      <c r="AF367" s="11"/>
      <c r="AG367" s="11"/>
      <c r="AH367" s="11"/>
      <c r="AI367" s="11"/>
      <c r="AJ367" s="11"/>
      <c r="AK367" s="11"/>
    </row>
    <row r="368" ht="13.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89"/>
      <c r="AB368" s="11"/>
      <c r="AC368" s="264"/>
      <c r="AD368" s="11"/>
      <c r="AE368" s="11"/>
      <c r="AF368" s="11"/>
      <c r="AG368" s="11"/>
      <c r="AH368" s="11"/>
      <c r="AI368" s="11"/>
      <c r="AJ368" s="11"/>
      <c r="AK368" s="11"/>
    </row>
    <row r="369" ht="13.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89"/>
      <c r="AB369" s="11"/>
      <c r="AC369" s="264"/>
      <c r="AD369" s="11"/>
      <c r="AE369" s="11"/>
      <c r="AF369" s="11"/>
      <c r="AG369" s="11"/>
      <c r="AH369" s="11"/>
      <c r="AI369" s="11"/>
      <c r="AJ369" s="11"/>
      <c r="AK369" s="11"/>
    </row>
    <row r="370" ht="13.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89"/>
      <c r="AB370" s="11"/>
      <c r="AC370" s="264"/>
      <c r="AD370" s="11"/>
      <c r="AE370" s="11"/>
      <c r="AF370" s="11"/>
      <c r="AG370" s="11"/>
      <c r="AH370" s="11"/>
      <c r="AI370" s="11"/>
      <c r="AJ370" s="11"/>
      <c r="AK370" s="11"/>
    </row>
    <row r="371" ht="13.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89"/>
      <c r="AB371" s="11"/>
      <c r="AC371" s="264"/>
      <c r="AD371" s="11"/>
      <c r="AE371" s="11"/>
      <c r="AF371" s="11"/>
      <c r="AG371" s="11"/>
      <c r="AH371" s="11"/>
      <c r="AI371" s="11"/>
      <c r="AJ371" s="11"/>
      <c r="AK371" s="11"/>
    </row>
    <row r="372" ht="13.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89"/>
      <c r="AB372" s="11"/>
      <c r="AC372" s="264"/>
      <c r="AD372" s="11"/>
      <c r="AE372" s="11"/>
      <c r="AF372" s="11"/>
      <c r="AG372" s="11"/>
      <c r="AH372" s="11"/>
      <c r="AI372" s="11"/>
      <c r="AJ372" s="11"/>
      <c r="AK372" s="11"/>
    </row>
    <row r="373" ht="13.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89"/>
      <c r="AB373" s="11"/>
      <c r="AC373" s="264"/>
      <c r="AD373" s="11"/>
      <c r="AE373" s="11"/>
      <c r="AF373" s="11"/>
      <c r="AG373" s="11"/>
      <c r="AH373" s="11"/>
      <c r="AI373" s="11"/>
      <c r="AJ373" s="11"/>
      <c r="AK373" s="11"/>
    </row>
    <row r="374" ht="13.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89"/>
      <c r="AB374" s="11"/>
      <c r="AC374" s="264"/>
      <c r="AD374" s="11"/>
      <c r="AE374" s="11"/>
      <c r="AF374" s="11"/>
      <c r="AG374" s="11"/>
      <c r="AH374" s="11"/>
      <c r="AI374" s="11"/>
      <c r="AJ374" s="11"/>
      <c r="AK374" s="11"/>
    </row>
    <row r="375" ht="13.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89"/>
      <c r="AB375" s="11"/>
      <c r="AC375" s="264"/>
      <c r="AD375" s="11"/>
      <c r="AE375" s="11"/>
      <c r="AF375" s="11"/>
      <c r="AG375" s="11"/>
      <c r="AH375" s="11"/>
      <c r="AI375" s="11"/>
      <c r="AJ375" s="11"/>
      <c r="AK375" s="11"/>
    </row>
    <row r="376" ht="13.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89"/>
      <c r="AB376" s="11"/>
      <c r="AC376" s="264"/>
      <c r="AD376" s="11"/>
      <c r="AE376" s="11"/>
      <c r="AF376" s="11"/>
      <c r="AG376" s="11"/>
      <c r="AH376" s="11"/>
      <c r="AI376" s="11"/>
      <c r="AJ376" s="11"/>
      <c r="AK376" s="11"/>
    </row>
    <row r="377" ht="13.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89"/>
      <c r="AB377" s="11"/>
      <c r="AC377" s="264"/>
      <c r="AD377" s="11"/>
      <c r="AE377" s="11"/>
      <c r="AF377" s="11"/>
      <c r="AG377" s="11"/>
      <c r="AH377" s="11"/>
      <c r="AI377" s="11"/>
      <c r="AJ377" s="11"/>
      <c r="AK377" s="11"/>
    </row>
    <row r="378" ht="13.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89"/>
      <c r="AB378" s="11"/>
      <c r="AC378" s="264"/>
      <c r="AD378" s="11"/>
      <c r="AE378" s="11"/>
      <c r="AF378" s="11"/>
      <c r="AG378" s="11"/>
      <c r="AH378" s="11"/>
      <c r="AI378" s="11"/>
      <c r="AJ378" s="11"/>
      <c r="AK378" s="11"/>
    </row>
    <row r="379" ht="13.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89"/>
      <c r="AB379" s="11"/>
      <c r="AC379" s="264"/>
      <c r="AD379" s="11"/>
      <c r="AE379" s="11"/>
      <c r="AF379" s="11"/>
      <c r="AG379" s="11"/>
      <c r="AH379" s="11"/>
      <c r="AI379" s="11"/>
      <c r="AJ379" s="11"/>
      <c r="AK379" s="11"/>
    </row>
    <row r="380" ht="13.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89"/>
      <c r="AB380" s="11"/>
      <c r="AC380" s="264"/>
      <c r="AD380" s="11"/>
      <c r="AE380" s="11"/>
      <c r="AF380" s="11"/>
      <c r="AG380" s="11"/>
      <c r="AH380" s="11"/>
      <c r="AI380" s="11"/>
      <c r="AJ380" s="11"/>
      <c r="AK380" s="11"/>
    </row>
    <row r="381" ht="13.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89"/>
      <c r="AB381" s="11"/>
      <c r="AC381" s="264"/>
      <c r="AD381" s="11"/>
      <c r="AE381" s="11"/>
      <c r="AF381" s="11"/>
      <c r="AG381" s="11"/>
      <c r="AH381" s="11"/>
      <c r="AI381" s="11"/>
      <c r="AJ381" s="11"/>
      <c r="AK381" s="11"/>
    </row>
    <row r="382" ht="13.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89"/>
      <c r="AB382" s="11"/>
      <c r="AC382" s="264"/>
      <c r="AD382" s="11"/>
      <c r="AE382" s="11"/>
      <c r="AF382" s="11"/>
      <c r="AG382" s="11"/>
      <c r="AH382" s="11"/>
      <c r="AI382" s="11"/>
      <c r="AJ382" s="11"/>
      <c r="AK382" s="11"/>
    </row>
    <row r="383" ht="13.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89"/>
      <c r="AB383" s="11"/>
      <c r="AC383" s="264"/>
      <c r="AD383" s="11"/>
      <c r="AE383" s="11"/>
      <c r="AF383" s="11"/>
      <c r="AG383" s="11"/>
      <c r="AH383" s="11"/>
      <c r="AI383" s="11"/>
      <c r="AJ383" s="11"/>
      <c r="AK383" s="11"/>
    </row>
    <row r="384" ht="13.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89"/>
      <c r="AB384" s="11"/>
      <c r="AC384" s="264"/>
      <c r="AD384" s="11"/>
      <c r="AE384" s="11"/>
      <c r="AF384" s="11"/>
      <c r="AG384" s="11"/>
      <c r="AH384" s="11"/>
      <c r="AI384" s="11"/>
      <c r="AJ384" s="11"/>
      <c r="AK384" s="11"/>
    </row>
    <row r="385" ht="13.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89"/>
      <c r="AB385" s="11"/>
      <c r="AC385" s="264"/>
      <c r="AD385" s="11"/>
      <c r="AE385" s="11"/>
      <c r="AF385" s="11"/>
      <c r="AG385" s="11"/>
      <c r="AH385" s="11"/>
      <c r="AI385" s="11"/>
      <c r="AJ385" s="11"/>
      <c r="AK385" s="11"/>
    </row>
    <row r="386" ht="13.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89"/>
      <c r="AB386" s="11"/>
      <c r="AC386" s="264"/>
      <c r="AD386" s="11"/>
      <c r="AE386" s="11"/>
      <c r="AF386" s="11"/>
      <c r="AG386" s="11"/>
      <c r="AH386" s="11"/>
      <c r="AI386" s="11"/>
      <c r="AJ386" s="11"/>
      <c r="AK386" s="11"/>
    </row>
    <row r="387" ht="13.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89"/>
      <c r="AB387" s="11"/>
      <c r="AC387" s="264"/>
      <c r="AD387" s="11"/>
      <c r="AE387" s="11"/>
      <c r="AF387" s="11"/>
      <c r="AG387" s="11"/>
      <c r="AH387" s="11"/>
      <c r="AI387" s="11"/>
      <c r="AJ387" s="11"/>
      <c r="AK387" s="11"/>
    </row>
    <row r="388" ht="13.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89"/>
      <c r="AB388" s="11"/>
      <c r="AC388" s="264"/>
      <c r="AD388" s="11"/>
      <c r="AE388" s="11"/>
      <c r="AF388" s="11"/>
      <c r="AG388" s="11"/>
      <c r="AH388" s="11"/>
      <c r="AI388" s="11"/>
      <c r="AJ388" s="11"/>
      <c r="AK388" s="11"/>
    </row>
    <row r="389" ht="13.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89"/>
      <c r="AB389" s="11"/>
      <c r="AC389" s="264"/>
      <c r="AD389" s="11"/>
      <c r="AE389" s="11"/>
      <c r="AF389" s="11"/>
      <c r="AG389" s="11"/>
      <c r="AH389" s="11"/>
      <c r="AI389" s="11"/>
      <c r="AJ389" s="11"/>
      <c r="AK389" s="11"/>
    </row>
    <row r="390" ht="13.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89"/>
      <c r="AB390" s="11"/>
      <c r="AC390" s="264"/>
      <c r="AD390" s="11"/>
      <c r="AE390" s="11"/>
      <c r="AF390" s="11"/>
      <c r="AG390" s="11"/>
      <c r="AH390" s="11"/>
      <c r="AI390" s="11"/>
      <c r="AJ390" s="11"/>
      <c r="AK390" s="11"/>
    </row>
    <row r="391" ht="13.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89"/>
      <c r="AB391" s="11"/>
      <c r="AC391" s="264"/>
      <c r="AD391" s="11"/>
      <c r="AE391" s="11"/>
      <c r="AF391" s="11"/>
      <c r="AG391" s="11"/>
      <c r="AH391" s="11"/>
      <c r="AI391" s="11"/>
      <c r="AJ391" s="11"/>
      <c r="AK391" s="11"/>
    </row>
    <row r="392" ht="13.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89"/>
      <c r="AB392" s="11"/>
      <c r="AC392" s="264"/>
      <c r="AD392" s="11"/>
      <c r="AE392" s="11"/>
      <c r="AF392" s="11"/>
      <c r="AG392" s="11"/>
      <c r="AH392" s="11"/>
      <c r="AI392" s="11"/>
      <c r="AJ392" s="11"/>
      <c r="AK392" s="11"/>
    </row>
    <row r="393" ht="13.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89"/>
      <c r="AB393" s="11"/>
      <c r="AC393" s="264"/>
      <c r="AD393" s="11"/>
      <c r="AE393" s="11"/>
      <c r="AF393" s="11"/>
      <c r="AG393" s="11"/>
      <c r="AH393" s="11"/>
      <c r="AI393" s="11"/>
      <c r="AJ393" s="11"/>
      <c r="AK393" s="11"/>
    </row>
    <row r="394" ht="13.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89"/>
      <c r="AB394" s="11"/>
      <c r="AC394" s="264"/>
      <c r="AD394" s="11"/>
      <c r="AE394" s="11"/>
      <c r="AF394" s="11"/>
      <c r="AG394" s="11"/>
      <c r="AH394" s="11"/>
      <c r="AI394" s="11"/>
      <c r="AJ394" s="11"/>
      <c r="AK394" s="11"/>
    </row>
    <row r="395" ht="13.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89"/>
      <c r="AB395" s="11"/>
      <c r="AC395" s="264"/>
      <c r="AD395" s="11"/>
      <c r="AE395" s="11"/>
      <c r="AF395" s="11"/>
      <c r="AG395" s="11"/>
      <c r="AH395" s="11"/>
      <c r="AI395" s="11"/>
      <c r="AJ395" s="11"/>
      <c r="AK395" s="11"/>
    </row>
    <row r="396" ht="13.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89"/>
      <c r="AB396" s="11"/>
      <c r="AC396" s="264"/>
      <c r="AD396" s="11"/>
      <c r="AE396" s="11"/>
      <c r="AF396" s="11"/>
      <c r="AG396" s="11"/>
      <c r="AH396" s="11"/>
      <c r="AI396" s="11"/>
      <c r="AJ396" s="11"/>
      <c r="AK396" s="11"/>
    </row>
    <row r="397" ht="13.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89"/>
      <c r="AB397" s="11"/>
      <c r="AC397" s="264"/>
      <c r="AD397" s="11"/>
      <c r="AE397" s="11"/>
      <c r="AF397" s="11"/>
      <c r="AG397" s="11"/>
      <c r="AH397" s="11"/>
      <c r="AI397" s="11"/>
      <c r="AJ397" s="11"/>
      <c r="AK397" s="11"/>
    </row>
    <row r="398" ht="13.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89"/>
      <c r="AB398" s="11"/>
      <c r="AC398" s="264"/>
      <c r="AD398" s="11"/>
      <c r="AE398" s="11"/>
      <c r="AF398" s="11"/>
      <c r="AG398" s="11"/>
      <c r="AH398" s="11"/>
      <c r="AI398" s="11"/>
      <c r="AJ398" s="11"/>
      <c r="AK398" s="11"/>
    </row>
    <row r="399" ht="13.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89"/>
      <c r="AB399" s="11"/>
      <c r="AC399" s="264"/>
      <c r="AD399" s="11"/>
      <c r="AE399" s="11"/>
      <c r="AF399" s="11"/>
      <c r="AG399" s="11"/>
      <c r="AH399" s="11"/>
      <c r="AI399" s="11"/>
      <c r="AJ399" s="11"/>
      <c r="AK399" s="11"/>
    </row>
    <row r="400" ht="13.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89"/>
      <c r="AB400" s="11"/>
      <c r="AC400" s="264"/>
      <c r="AD400" s="11"/>
      <c r="AE400" s="11"/>
      <c r="AF400" s="11"/>
      <c r="AG400" s="11"/>
      <c r="AH400" s="11"/>
      <c r="AI400" s="11"/>
      <c r="AJ400" s="11"/>
      <c r="AK400" s="11"/>
    </row>
    <row r="401" ht="13.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89"/>
      <c r="AB401" s="11"/>
      <c r="AC401" s="264"/>
      <c r="AD401" s="11"/>
      <c r="AE401" s="11"/>
      <c r="AF401" s="11"/>
      <c r="AG401" s="11"/>
      <c r="AH401" s="11"/>
      <c r="AI401" s="11"/>
      <c r="AJ401" s="11"/>
      <c r="AK401" s="11"/>
    </row>
    <row r="402" ht="13.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89"/>
      <c r="AB402" s="11"/>
      <c r="AC402" s="264"/>
      <c r="AD402" s="11"/>
      <c r="AE402" s="11"/>
      <c r="AF402" s="11"/>
      <c r="AG402" s="11"/>
      <c r="AH402" s="11"/>
      <c r="AI402" s="11"/>
      <c r="AJ402" s="11"/>
      <c r="AK402" s="11"/>
    </row>
    <row r="403" ht="13.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89"/>
      <c r="AB403" s="11"/>
      <c r="AC403" s="264"/>
      <c r="AD403" s="11"/>
      <c r="AE403" s="11"/>
      <c r="AF403" s="11"/>
      <c r="AG403" s="11"/>
      <c r="AH403" s="11"/>
      <c r="AI403" s="11"/>
      <c r="AJ403" s="11"/>
      <c r="AK403" s="11"/>
    </row>
    <row r="404" ht="13.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89"/>
      <c r="AB404" s="11"/>
      <c r="AC404" s="264"/>
      <c r="AD404" s="11"/>
      <c r="AE404" s="11"/>
      <c r="AF404" s="11"/>
      <c r="AG404" s="11"/>
      <c r="AH404" s="11"/>
      <c r="AI404" s="11"/>
      <c r="AJ404" s="11"/>
      <c r="AK404" s="11"/>
    </row>
    <row r="405" ht="13.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89"/>
      <c r="AB405" s="11"/>
      <c r="AC405" s="264"/>
      <c r="AD405" s="11"/>
      <c r="AE405" s="11"/>
      <c r="AF405" s="11"/>
      <c r="AG405" s="11"/>
      <c r="AH405" s="11"/>
      <c r="AI405" s="11"/>
      <c r="AJ405" s="11"/>
      <c r="AK405" s="11"/>
    </row>
    <row r="406" ht="13.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89"/>
      <c r="AB406" s="11"/>
      <c r="AC406" s="264"/>
      <c r="AD406" s="11"/>
      <c r="AE406" s="11"/>
      <c r="AF406" s="11"/>
      <c r="AG406" s="11"/>
      <c r="AH406" s="11"/>
      <c r="AI406" s="11"/>
      <c r="AJ406" s="11"/>
      <c r="AK406" s="11"/>
    </row>
    <row r="407" ht="13.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89"/>
      <c r="AB407" s="11"/>
      <c r="AC407" s="264"/>
      <c r="AD407" s="11"/>
      <c r="AE407" s="11"/>
      <c r="AF407" s="11"/>
      <c r="AG407" s="11"/>
      <c r="AH407" s="11"/>
      <c r="AI407" s="11"/>
      <c r="AJ407" s="11"/>
      <c r="AK407" s="11"/>
    </row>
    <row r="408" ht="13.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89"/>
      <c r="AB408" s="11"/>
      <c r="AC408" s="264"/>
      <c r="AD408" s="11"/>
      <c r="AE408" s="11"/>
      <c r="AF408" s="11"/>
      <c r="AG408" s="11"/>
      <c r="AH408" s="11"/>
      <c r="AI408" s="11"/>
      <c r="AJ408" s="11"/>
      <c r="AK408" s="11"/>
    </row>
    <row r="409" ht="13.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89"/>
      <c r="AB409" s="11"/>
      <c r="AC409" s="264"/>
      <c r="AD409" s="11"/>
      <c r="AE409" s="11"/>
      <c r="AF409" s="11"/>
      <c r="AG409" s="11"/>
      <c r="AH409" s="11"/>
      <c r="AI409" s="11"/>
      <c r="AJ409" s="11"/>
      <c r="AK409" s="11"/>
    </row>
    <row r="410" ht="13.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89"/>
      <c r="AB410" s="11"/>
      <c r="AC410" s="264"/>
      <c r="AD410" s="11"/>
      <c r="AE410" s="11"/>
      <c r="AF410" s="11"/>
      <c r="AG410" s="11"/>
      <c r="AH410" s="11"/>
      <c r="AI410" s="11"/>
      <c r="AJ410" s="11"/>
      <c r="AK410" s="11"/>
    </row>
    <row r="411" ht="13.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89"/>
      <c r="AB411" s="11"/>
      <c r="AC411" s="264"/>
      <c r="AD411" s="11"/>
      <c r="AE411" s="11"/>
      <c r="AF411" s="11"/>
      <c r="AG411" s="11"/>
      <c r="AH411" s="11"/>
      <c r="AI411" s="11"/>
      <c r="AJ411" s="11"/>
      <c r="AK411" s="11"/>
    </row>
    <row r="412" ht="13.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89"/>
      <c r="AB412" s="11"/>
      <c r="AC412" s="264"/>
      <c r="AD412" s="11"/>
      <c r="AE412" s="11"/>
      <c r="AF412" s="11"/>
      <c r="AG412" s="11"/>
      <c r="AH412" s="11"/>
      <c r="AI412" s="11"/>
      <c r="AJ412" s="11"/>
      <c r="AK412" s="11"/>
    </row>
    <row r="413" ht="13.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89"/>
      <c r="AB413" s="11"/>
      <c r="AC413" s="264"/>
      <c r="AD413" s="11"/>
      <c r="AE413" s="11"/>
      <c r="AF413" s="11"/>
      <c r="AG413" s="11"/>
      <c r="AH413" s="11"/>
      <c r="AI413" s="11"/>
      <c r="AJ413" s="11"/>
      <c r="AK413" s="11"/>
    </row>
    <row r="414" ht="13.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89"/>
      <c r="AB414" s="11"/>
      <c r="AC414" s="264"/>
      <c r="AD414" s="11"/>
      <c r="AE414" s="11"/>
      <c r="AF414" s="11"/>
      <c r="AG414" s="11"/>
      <c r="AH414" s="11"/>
      <c r="AI414" s="11"/>
      <c r="AJ414" s="11"/>
      <c r="AK414" s="11"/>
    </row>
    <row r="415" ht="13.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89"/>
      <c r="AB415" s="11"/>
      <c r="AC415" s="264"/>
      <c r="AD415" s="11"/>
      <c r="AE415" s="11"/>
      <c r="AF415" s="11"/>
      <c r="AG415" s="11"/>
      <c r="AH415" s="11"/>
      <c r="AI415" s="11"/>
      <c r="AJ415" s="11"/>
      <c r="AK415" s="11"/>
    </row>
    <row r="416" ht="13.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89"/>
      <c r="AB416" s="11"/>
      <c r="AC416" s="264"/>
      <c r="AD416" s="11"/>
      <c r="AE416" s="11"/>
      <c r="AF416" s="11"/>
      <c r="AG416" s="11"/>
      <c r="AH416" s="11"/>
      <c r="AI416" s="11"/>
      <c r="AJ416" s="11"/>
      <c r="AK416" s="11"/>
    </row>
    <row r="417" ht="13.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89"/>
      <c r="AB417" s="11"/>
      <c r="AC417" s="264"/>
      <c r="AD417" s="11"/>
      <c r="AE417" s="11"/>
      <c r="AF417" s="11"/>
      <c r="AG417" s="11"/>
      <c r="AH417" s="11"/>
      <c r="AI417" s="11"/>
      <c r="AJ417" s="11"/>
      <c r="AK417" s="11"/>
    </row>
    <row r="418" ht="13.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89"/>
      <c r="AB418" s="11"/>
      <c r="AC418" s="264"/>
      <c r="AD418" s="11"/>
      <c r="AE418" s="11"/>
      <c r="AF418" s="11"/>
      <c r="AG418" s="11"/>
      <c r="AH418" s="11"/>
      <c r="AI418" s="11"/>
      <c r="AJ418" s="11"/>
      <c r="AK418" s="11"/>
    </row>
    <row r="419" ht="13.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89"/>
      <c r="AB419" s="11"/>
      <c r="AC419" s="264"/>
      <c r="AD419" s="11"/>
      <c r="AE419" s="11"/>
      <c r="AF419" s="11"/>
      <c r="AG419" s="11"/>
      <c r="AH419" s="11"/>
      <c r="AI419" s="11"/>
      <c r="AJ419" s="11"/>
      <c r="AK419" s="11"/>
    </row>
    <row r="420" ht="13.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89"/>
      <c r="AB420" s="11"/>
      <c r="AC420" s="264"/>
      <c r="AD420" s="11"/>
      <c r="AE420" s="11"/>
      <c r="AF420" s="11"/>
      <c r="AG420" s="11"/>
      <c r="AH420" s="11"/>
      <c r="AI420" s="11"/>
      <c r="AJ420" s="11"/>
      <c r="AK420" s="11"/>
    </row>
    <row r="421" ht="13.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89"/>
      <c r="AB421" s="11"/>
      <c r="AC421" s="264"/>
      <c r="AD421" s="11"/>
      <c r="AE421" s="11"/>
      <c r="AF421" s="11"/>
      <c r="AG421" s="11"/>
      <c r="AH421" s="11"/>
      <c r="AI421" s="11"/>
      <c r="AJ421" s="11"/>
      <c r="AK421" s="11"/>
    </row>
    <row r="422" ht="13.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89"/>
      <c r="AB422" s="11"/>
      <c r="AC422" s="264"/>
      <c r="AD422" s="11"/>
      <c r="AE422" s="11"/>
      <c r="AF422" s="11"/>
      <c r="AG422" s="11"/>
      <c r="AH422" s="11"/>
      <c r="AI422" s="11"/>
      <c r="AJ422" s="11"/>
      <c r="AK422" s="11"/>
    </row>
    <row r="423" ht="13.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89"/>
      <c r="AB423" s="11"/>
      <c r="AC423" s="264"/>
      <c r="AD423" s="11"/>
      <c r="AE423" s="11"/>
      <c r="AF423" s="11"/>
      <c r="AG423" s="11"/>
      <c r="AH423" s="11"/>
      <c r="AI423" s="11"/>
      <c r="AJ423" s="11"/>
      <c r="AK423" s="11"/>
    </row>
    <row r="424" ht="13.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89"/>
      <c r="AB424" s="11"/>
      <c r="AC424" s="264"/>
      <c r="AD424" s="11"/>
      <c r="AE424" s="11"/>
      <c r="AF424" s="11"/>
      <c r="AG424" s="11"/>
      <c r="AH424" s="11"/>
      <c r="AI424" s="11"/>
      <c r="AJ424" s="11"/>
      <c r="AK424" s="11"/>
    </row>
    <row r="425" ht="13.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89"/>
      <c r="AB425" s="11"/>
      <c r="AC425" s="264"/>
      <c r="AD425" s="11"/>
      <c r="AE425" s="11"/>
      <c r="AF425" s="11"/>
      <c r="AG425" s="11"/>
      <c r="AH425" s="11"/>
      <c r="AI425" s="11"/>
      <c r="AJ425" s="11"/>
      <c r="AK425" s="11"/>
    </row>
    <row r="426" ht="13.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89"/>
      <c r="AB426" s="11"/>
      <c r="AC426" s="264"/>
      <c r="AD426" s="11"/>
      <c r="AE426" s="11"/>
      <c r="AF426" s="11"/>
      <c r="AG426" s="11"/>
      <c r="AH426" s="11"/>
      <c r="AI426" s="11"/>
      <c r="AJ426" s="11"/>
      <c r="AK426" s="11"/>
    </row>
    <row r="427" ht="13.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89"/>
      <c r="AB427" s="11"/>
      <c r="AC427" s="264"/>
      <c r="AD427" s="11"/>
      <c r="AE427" s="11"/>
      <c r="AF427" s="11"/>
      <c r="AG427" s="11"/>
      <c r="AH427" s="11"/>
      <c r="AI427" s="11"/>
      <c r="AJ427" s="11"/>
      <c r="AK427" s="11"/>
    </row>
    <row r="428" ht="13.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89"/>
      <c r="AB428" s="11"/>
      <c r="AC428" s="264"/>
      <c r="AD428" s="11"/>
      <c r="AE428" s="11"/>
      <c r="AF428" s="11"/>
      <c r="AG428" s="11"/>
      <c r="AH428" s="11"/>
      <c r="AI428" s="11"/>
      <c r="AJ428" s="11"/>
      <c r="AK428" s="11"/>
    </row>
    <row r="429" ht="13.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89"/>
      <c r="AB429" s="11"/>
      <c r="AC429" s="264"/>
      <c r="AD429" s="11"/>
      <c r="AE429" s="11"/>
      <c r="AF429" s="11"/>
      <c r="AG429" s="11"/>
      <c r="AH429" s="11"/>
      <c r="AI429" s="11"/>
      <c r="AJ429" s="11"/>
      <c r="AK429" s="11"/>
    </row>
    <row r="430" ht="13.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89"/>
      <c r="AB430" s="11"/>
      <c r="AC430" s="264"/>
      <c r="AD430" s="11"/>
      <c r="AE430" s="11"/>
      <c r="AF430" s="11"/>
      <c r="AG430" s="11"/>
      <c r="AH430" s="11"/>
      <c r="AI430" s="11"/>
      <c r="AJ430" s="11"/>
      <c r="AK430" s="11"/>
    </row>
    <row r="431" ht="13.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89"/>
      <c r="AB431" s="11"/>
      <c r="AC431" s="264"/>
      <c r="AD431" s="11"/>
      <c r="AE431" s="11"/>
      <c r="AF431" s="11"/>
      <c r="AG431" s="11"/>
      <c r="AH431" s="11"/>
      <c r="AI431" s="11"/>
      <c r="AJ431" s="11"/>
      <c r="AK431" s="11"/>
    </row>
    <row r="432" ht="13.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89"/>
      <c r="AB432" s="11"/>
      <c r="AC432" s="264"/>
      <c r="AD432" s="11"/>
      <c r="AE432" s="11"/>
      <c r="AF432" s="11"/>
      <c r="AG432" s="11"/>
      <c r="AH432" s="11"/>
      <c r="AI432" s="11"/>
      <c r="AJ432" s="11"/>
      <c r="AK432" s="11"/>
    </row>
    <row r="433" ht="13.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89"/>
      <c r="AB433" s="11"/>
      <c r="AC433" s="264"/>
      <c r="AD433" s="11"/>
      <c r="AE433" s="11"/>
      <c r="AF433" s="11"/>
      <c r="AG433" s="11"/>
      <c r="AH433" s="11"/>
      <c r="AI433" s="11"/>
      <c r="AJ433" s="11"/>
      <c r="AK433" s="11"/>
    </row>
    <row r="434" ht="13.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89"/>
      <c r="AB434" s="11"/>
      <c r="AC434" s="264"/>
      <c r="AD434" s="11"/>
      <c r="AE434" s="11"/>
      <c r="AF434" s="11"/>
      <c r="AG434" s="11"/>
      <c r="AH434" s="11"/>
      <c r="AI434" s="11"/>
      <c r="AJ434" s="11"/>
      <c r="AK434" s="11"/>
    </row>
    <row r="435" ht="13.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89"/>
      <c r="AB435" s="11"/>
      <c r="AC435" s="264"/>
      <c r="AD435" s="11"/>
      <c r="AE435" s="11"/>
      <c r="AF435" s="11"/>
      <c r="AG435" s="11"/>
      <c r="AH435" s="11"/>
      <c r="AI435" s="11"/>
      <c r="AJ435" s="11"/>
      <c r="AK435" s="11"/>
    </row>
    <row r="436" ht="13.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89"/>
      <c r="AB436" s="11"/>
      <c r="AC436" s="264"/>
      <c r="AD436" s="11"/>
      <c r="AE436" s="11"/>
      <c r="AF436" s="11"/>
      <c r="AG436" s="11"/>
      <c r="AH436" s="11"/>
      <c r="AI436" s="11"/>
      <c r="AJ436" s="11"/>
      <c r="AK436" s="11"/>
    </row>
    <row r="437" ht="13.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89"/>
      <c r="AB437" s="11"/>
      <c r="AC437" s="264"/>
      <c r="AD437" s="11"/>
      <c r="AE437" s="11"/>
      <c r="AF437" s="11"/>
      <c r="AG437" s="11"/>
      <c r="AH437" s="11"/>
      <c r="AI437" s="11"/>
      <c r="AJ437" s="11"/>
      <c r="AK437" s="11"/>
    </row>
    <row r="438" ht="13.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89"/>
      <c r="AB438" s="11"/>
      <c r="AC438" s="264"/>
      <c r="AD438" s="11"/>
      <c r="AE438" s="11"/>
      <c r="AF438" s="11"/>
      <c r="AG438" s="11"/>
      <c r="AH438" s="11"/>
      <c r="AI438" s="11"/>
      <c r="AJ438" s="11"/>
      <c r="AK438" s="11"/>
    </row>
    <row r="439" ht="13.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89"/>
      <c r="AB439" s="11"/>
      <c r="AC439" s="264"/>
      <c r="AD439" s="11"/>
      <c r="AE439" s="11"/>
      <c r="AF439" s="11"/>
      <c r="AG439" s="11"/>
      <c r="AH439" s="11"/>
      <c r="AI439" s="11"/>
      <c r="AJ439" s="11"/>
      <c r="AK439" s="11"/>
    </row>
    <row r="440" ht="13.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89"/>
      <c r="AB440" s="11"/>
      <c r="AC440" s="264"/>
      <c r="AD440" s="11"/>
      <c r="AE440" s="11"/>
      <c r="AF440" s="11"/>
      <c r="AG440" s="11"/>
      <c r="AH440" s="11"/>
      <c r="AI440" s="11"/>
      <c r="AJ440" s="11"/>
      <c r="AK440" s="11"/>
    </row>
    <row r="441" ht="13.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89"/>
      <c r="AB441" s="11"/>
      <c r="AC441" s="264"/>
      <c r="AD441" s="11"/>
      <c r="AE441" s="11"/>
      <c r="AF441" s="11"/>
      <c r="AG441" s="11"/>
      <c r="AH441" s="11"/>
      <c r="AI441" s="11"/>
      <c r="AJ441" s="11"/>
      <c r="AK441" s="11"/>
    </row>
    <row r="442" ht="13.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89"/>
      <c r="AB442" s="11"/>
      <c r="AC442" s="264"/>
      <c r="AD442" s="11"/>
      <c r="AE442" s="11"/>
      <c r="AF442" s="11"/>
      <c r="AG442" s="11"/>
      <c r="AH442" s="11"/>
      <c r="AI442" s="11"/>
      <c r="AJ442" s="11"/>
      <c r="AK442" s="11"/>
    </row>
    <row r="443" ht="13.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89"/>
      <c r="AB443" s="11"/>
      <c r="AC443" s="264"/>
      <c r="AD443" s="11"/>
      <c r="AE443" s="11"/>
      <c r="AF443" s="11"/>
      <c r="AG443" s="11"/>
      <c r="AH443" s="11"/>
      <c r="AI443" s="11"/>
      <c r="AJ443" s="11"/>
      <c r="AK443" s="11"/>
    </row>
    <row r="444" ht="13.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89"/>
      <c r="AB444" s="11"/>
      <c r="AC444" s="264"/>
      <c r="AD444" s="11"/>
      <c r="AE444" s="11"/>
      <c r="AF444" s="11"/>
      <c r="AG444" s="11"/>
      <c r="AH444" s="11"/>
      <c r="AI444" s="11"/>
      <c r="AJ444" s="11"/>
      <c r="AK444" s="11"/>
    </row>
    <row r="445" ht="13.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89"/>
      <c r="AB445" s="11"/>
      <c r="AC445" s="264"/>
      <c r="AD445" s="11"/>
      <c r="AE445" s="11"/>
      <c r="AF445" s="11"/>
      <c r="AG445" s="11"/>
      <c r="AH445" s="11"/>
      <c r="AI445" s="11"/>
      <c r="AJ445" s="11"/>
      <c r="AK445" s="11"/>
    </row>
    <row r="446" ht="13.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89"/>
      <c r="AB446" s="11"/>
      <c r="AC446" s="264"/>
      <c r="AD446" s="11"/>
      <c r="AE446" s="11"/>
      <c r="AF446" s="11"/>
      <c r="AG446" s="11"/>
      <c r="AH446" s="11"/>
      <c r="AI446" s="11"/>
      <c r="AJ446" s="11"/>
      <c r="AK446" s="11"/>
    </row>
    <row r="447" ht="13.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89"/>
      <c r="AB447" s="11"/>
      <c r="AC447" s="264"/>
      <c r="AD447" s="11"/>
      <c r="AE447" s="11"/>
      <c r="AF447" s="11"/>
      <c r="AG447" s="11"/>
      <c r="AH447" s="11"/>
      <c r="AI447" s="11"/>
      <c r="AJ447" s="11"/>
      <c r="AK447" s="11"/>
    </row>
    <row r="448" ht="13.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89"/>
      <c r="AB448" s="11"/>
      <c r="AC448" s="264"/>
      <c r="AD448" s="11"/>
      <c r="AE448" s="11"/>
      <c r="AF448" s="11"/>
      <c r="AG448" s="11"/>
      <c r="AH448" s="11"/>
      <c r="AI448" s="11"/>
      <c r="AJ448" s="11"/>
      <c r="AK448" s="11"/>
    </row>
    <row r="449" ht="13.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89"/>
      <c r="AB449" s="11"/>
      <c r="AC449" s="264"/>
      <c r="AD449" s="11"/>
      <c r="AE449" s="11"/>
      <c r="AF449" s="11"/>
      <c r="AG449" s="11"/>
      <c r="AH449" s="11"/>
      <c r="AI449" s="11"/>
      <c r="AJ449" s="11"/>
      <c r="AK449" s="11"/>
    </row>
    <row r="450" ht="13.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89"/>
      <c r="AB450" s="11"/>
      <c r="AC450" s="264"/>
      <c r="AD450" s="11"/>
      <c r="AE450" s="11"/>
      <c r="AF450" s="11"/>
      <c r="AG450" s="11"/>
      <c r="AH450" s="11"/>
      <c r="AI450" s="11"/>
      <c r="AJ450" s="11"/>
      <c r="AK450" s="11"/>
    </row>
    <row r="451" ht="13.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89"/>
      <c r="AB451" s="11"/>
      <c r="AC451" s="264"/>
      <c r="AD451" s="11"/>
      <c r="AE451" s="11"/>
      <c r="AF451" s="11"/>
      <c r="AG451" s="11"/>
      <c r="AH451" s="11"/>
      <c r="AI451" s="11"/>
      <c r="AJ451" s="11"/>
      <c r="AK451" s="11"/>
    </row>
    <row r="452" ht="13.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89"/>
      <c r="AB452" s="11"/>
      <c r="AC452" s="264"/>
      <c r="AD452" s="11"/>
      <c r="AE452" s="11"/>
      <c r="AF452" s="11"/>
      <c r="AG452" s="11"/>
      <c r="AH452" s="11"/>
      <c r="AI452" s="11"/>
      <c r="AJ452" s="11"/>
      <c r="AK452" s="11"/>
    </row>
    <row r="453" ht="13.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89"/>
      <c r="AB453" s="11"/>
      <c r="AC453" s="264"/>
      <c r="AD453" s="11"/>
      <c r="AE453" s="11"/>
      <c r="AF453" s="11"/>
      <c r="AG453" s="11"/>
      <c r="AH453" s="11"/>
      <c r="AI453" s="11"/>
      <c r="AJ453" s="11"/>
      <c r="AK453" s="11"/>
    </row>
    <row r="454" ht="13.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89"/>
      <c r="AB454" s="11"/>
      <c r="AC454" s="264"/>
      <c r="AD454" s="11"/>
      <c r="AE454" s="11"/>
      <c r="AF454" s="11"/>
      <c r="AG454" s="11"/>
      <c r="AH454" s="11"/>
      <c r="AI454" s="11"/>
      <c r="AJ454" s="11"/>
      <c r="AK454" s="11"/>
    </row>
    <row r="455" ht="13.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89"/>
      <c r="AB455" s="11"/>
      <c r="AC455" s="264"/>
      <c r="AD455" s="11"/>
      <c r="AE455" s="11"/>
      <c r="AF455" s="11"/>
      <c r="AG455" s="11"/>
      <c r="AH455" s="11"/>
      <c r="AI455" s="11"/>
      <c r="AJ455" s="11"/>
      <c r="AK455" s="11"/>
    </row>
    <row r="456" ht="13.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89"/>
      <c r="AB456" s="11"/>
      <c r="AC456" s="264"/>
      <c r="AD456" s="11"/>
      <c r="AE456" s="11"/>
      <c r="AF456" s="11"/>
      <c r="AG456" s="11"/>
      <c r="AH456" s="11"/>
      <c r="AI456" s="11"/>
      <c r="AJ456" s="11"/>
      <c r="AK456" s="11"/>
    </row>
    <row r="457" ht="13.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89"/>
      <c r="AB457" s="11"/>
      <c r="AC457" s="264"/>
      <c r="AD457" s="11"/>
      <c r="AE457" s="11"/>
      <c r="AF457" s="11"/>
      <c r="AG457" s="11"/>
      <c r="AH457" s="11"/>
      <c r="AI457" s="11"/>
      <c r="AJ457" s="11"/>
      <c r="AK457" s="11"/>
    </row>
    <row r="458" ht="13.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89"/>
      <c r="AB458" s="11"/>
      <c r="AC458" s="264"/>
      <c r="AD458" s="11"/>
      <c r="AE458" s="11"/>
      <c r="AF458" s="11"/>
      <c r="AG458" s="11"/>
      <c r="AH458" s="11"/>
      <c r="AI458" s="11"/>
      <c r="AJ458" s="11"/>
      <c r="AK458" s="11"/>
    </row>
    <row r="459" ht="13.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89"/>
      <c r="AB459" s="11"/>
      <c r="AC459" s="264"/>
      <c r="AD459" s="11"/>
      <c r="AE459" s="11"/>
      <c r="AF459" s="11"/>
      <c r="AG459" s="11"/>
      <c r="AH459" s="11"/>
      <c r="AI459" s="11"/>
      <c r="AJ459" s="11"/>
      <c r="AK459" s="11"/>
    </row>
    <row r="460" ht="13.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89"/>
      <c r="AB460" s="11"/>
      <c r="AC460" s="264"/>
      <c r="AD460" s="11"/>
      <c r="AE460" s="11"/>
      <c r="AF460" s="11"/>
      <c r="AG460" s="11"/>
      <c r="AH460" s="11"/>
      <c r="AI460" s="11"/>
      <c r="AJ460" s="11"/>
      <c r="AK460" s="11"/>
    </row>
    <row r="461" ht="13.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89"/>
      <c r="AB461" s="11"/>
      <c r="AC461" s="264"/>
      <c r="AD461" s="11"/>
      <c r="AE461" s="11"/>
      <c r="AF461" s="11"/>
      <c r="AG461" s="11"/>
      <c r="AH461" s="11"/>
      <c r="AI461" s="11"/>
      <c r="AJ461" s="11"/>
      <c r="AK461" s="11"/>
    </row>
    <row r="462" ht="13.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89"/>
      <c r="AB462" s="11"/>
      <c r="AC462" s="264"/>
      <c r="AD462" s="11"/>
      <c r="AE462" s="11"/>
      <c r="AF462" s="11"/>
      <c r="AG462" s="11"/>
      <c r="AH462" s="11"/>
      <c r="AI462" s="11"/>
      <c r="AJ462" s="11"/>
      <c r="AK462" s="11"/>
    </row>
    <row r="463" ht="13.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89"/>
      <c r="AB463" s="11"/>
      <c r="AC463" s="264"/>
      <c r="AD463" s="11"/>
      <c r="AE463" s="11"/>
      <c r="AF463" s="11"/>
      <c r="AG463" s="11"/>
      <c r="AH463" s="11"/>
      <c r="AI463" s="11"/>
      <c r="AJ463" s="11"/>
      <c r="AK463" s="11"/>
    </row>
    <row r="464" ht="13.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89"/>
      <c r="AB464" s="11"/>
      <c r="AC464" s="264"/>
      <c r="AD464" s="11"/>
      <c r="AE464" s="11"/>
      <c r="AF464" s="11"/>
      <c r="AG464" s="11"/>
      <c r="AH464" s="11"/>
      <c r="AI464" s="11"/>
      <c r="AJ464" s="11"/>
      <c r="AK464" s="11"/>
    </row>
    <row r="465" ht="13.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89"/>
      <c r="AB465" s="11"/>
      <c r="AC465" s="264"/>
      <c r="AD465" s="11"/>
      <c r="AE465" s="11"/>
      <c r="AF465" s="11"/>
      <c r="AG465" s="11"/>
      <c r="AH465" s="11"/>
      <c r="AI465" s="11"/>
      <c r="AJ465" s="11"/>
      <c r="AK465" s="11"/>
    </row>
    <row r="466" ht="13.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89"/>
      <c r="AB466" s="11"/>
      <c r="AC466" s="264"/>
      <c r="AD466" s="11"/>
      <c r="AE466" s="11"/>
      <c r="AF466" s="11"/>
      <c r="AG466" s="11"/>
      <c r="AH466" s="11"/>
      <c r="AI466" s="11"/>
      <c r="AJ466" s="11"/>
      <c r="AK466" s="11"/>
    </row>
    <row r="467" ht="13.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89"/>
      <c r="AB467" s="11"/>
      <c r="AC467" s="264"/>
      <c r="AD467" s="11"/>
      <c r="AE467" s="11"/>
      <c r="AF467" s="11"/>
      <c r="AG467" s="11"/>
      <c r="AH467" s="11"/>
      <c r="AI467" s="11"/>
      <c r="AJ467" s="11"/>
      <c r="AK467" s="11"/>
    </row>
    <row r="468" ht="13.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89"/>
      <c r="AB468" s="11"/>
      <c r="AC468" s="264"/>
      <c r="AD468" s="11"/>
      <c r="AE468" s="11"/>
      <c r="AF468" s="11"/>
      <c r="AG468" s="11"/>
      <c r="AH468" s="11"/>
      <c r="AI468" s="11"/>
      <c r="AJ468" s="11"/>
      <c r="AK468" s="11"/>
    </row>
    <row r="469" ht="13.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89"/>
      <c r="AB469" s="11"/>
      <c r="AC469" s="264"/>
      <c r="AD469" s="11"/>
      <c r="AE469" s="11"/>
      <c r="AF469" s="11"/>
      <c r="AG469" s="11"/>
      <c r="AH469" s="11"/>
      <c r="AI469" s="11"/>
      <c r="AJ469" s="11"/>
      <c r="AK469" s="11"/>
    </row>
    <row r="470" ht="13.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89"/>
      <c r="AB470" s="11"/>
      <c r="AC470" s="264"/>
      <c r="AD470" s="11"/>
      <c r="AE470" s="11"/>
      <c r="AF470" s="11"/>
      <c r="AG470" s="11"/>
      <c r="AH470" s="11"/>
      <c r="AI470" s="11"/>
      <c r="AJ470" s="11"/>
      <c r="AK470" s="11"/>
    </row>
    <row r="471" ht="13.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89"/>
      <c r="AB471" s="11"/>
      <c r="AC471" s="264"/>
      <c r="AD471" s="11"/>
      <c r="AE471" s="11"/>
      <c r="AF471" s="11"/>
      <c r="AG471" s="11"/>
      <c r="AH471" s="11"/>
      <c r="AI471" s="11"/>
      <c r="AJ471" s="11"/>
      <c r="AK471" s="11"/>
    </row>
    <row r="472" ht="13.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89"/>
      <c r="AB472" s="11"/>
      <c r="AC472" s="264"/>
      <c r="AD472" s="11"/>
      <c r="AE472" s="11"/>
      <c r="AF472" s="11"/>
      <c r="AG472" s="11"/>
      <c r="AH472" s="11"/>
      <c r="AI472" s="11"/>
      <c r="AJ472" s="11"/>
      <c r="AK472" s="11"/>
    </row>
    <row r="473" ht="13.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89"/>
      <c r="AB473" s="11"/>
      <c r="AC473" s="264"/>
      <c r="AD473" s="11"/>
      <c r="AE473" s="11"/>
      <c r="AF473" s="11"/>
      <c r="AG473" s="11"/>
      <c r="AH473" s="11"/>
      <c r="AI473" s="11"/>
      <c r="AJ473" s="11"/>
      <c r="AK473" s="11"/>
    </row>
    <row r="474" ht="13.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89"/>
      <c r="AB474" s="11"/>
      <c r="AC474" s="264"/>
      <c r="AD474" s="11"/>
      <c r="AE474" s="11"/>
      <c r="AF474" s="11"/>
      <c r="AG474" s="11"/>
      <c r="AH474" s="11"/>
      <c r="AI474" s="11"/>
      <c r="AJ474" s="11"/>
      <c r="AK474" s="11"/>
    </row>
    <row r="475" ht="13.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89"/>
      <c r="AB475" s="11"/>
      <c r="AC475" s="264"/>
      <c r="AD475" s="11"/>
      <c r="AE475" s="11"/>
      <c r="AF475" s="11"/>
      <c r="AG475" s="11"/>
      <c r="AH475" s="11"/>
      <c r="AI475" s="11"/>
      <c r="AJ475" s="11"/>
      <c r="AK475" s="11"/>
    </row>
    <row r="476" ht="13.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89"/>
      <c r="AB476" s="11"/>
      <c r="AC476" s="264"/>
      <c r="AD476" s="11"/>
      <c r="AE476" s="11"/>
      <c r="AF476" s="11"/>
      <c r="AG476" s="11"/>
      <c r="AH476" s="11"/>
      <c r="AI476" s="11"/>
      <c r="AJ476" s="11"/>
      <c r="AK476" s="11"/>
    </row>
    <row r="477" ht="13.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89"/>
      <c r="AB477" s="11"/>
      <c r="AC477" s="264"/>
      <c r="AD477" s="11"/>
      <c r="AE477" s="11"/>
      <c r="AF477" s="11"/>
      <c r="AG477" s="11"/>
      <c r="AH477" s="11"/>
      <c r="AI477" s="11"/>
      <c r="AJ477" s="11"/>
      <c r="AK477" s="11"/>
    </row>
    <row r="478" ht="13.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89"/>
      <c r="AB478" s="11"/>
      <c r="AC478" s="264"/>
      <c r="AD478" s="11"/>
      <c r="AE478" s="11"/>
      <c r="AF478" s="11"/>
      <c r="AG478" s="11"/>
      <c r="AH478" s="11"/>
      <c r="AI478" s="11"/>
      <c r="AJ478" s="11"/>
      <c r="AK478" s="11"/>
    </row>
    <row r="479" ht="13.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89"/>
      <c r="AB479" s="11"/>
      <c r="AC479" s="264"/>
      <c r="AD479" s="11"/>
      <c r="AE479" s="11"/>
      <c r="AF479" s="11"/>
      <c r="AG479" s="11"/>
      <c r="AH479" s="11"/>
      <c r="AI479" s="11"/>
      <c r="AJ479" s="11"/>
      <c r="AK479" s="11"/>
    </row>
    <row r="480" ht="13.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89"/>
      <c r="AB480" s="11"/>
      <c r="AC480" s="264"/>
      <c r="AD480" s="11"/>
      <c r="AE480" s="11"/>
      <c r="AF480" s="11"/>
      <c r="AG480" s="11"/>
      <c r="AH480" s="11"/>
      <c r="AI480" s="11"/>
      <c r="AJ480" s="11"/>
      <c r="AK480" s="11"/>
    </row>
    <row r="481" ht="13.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89"/>
      <c r="AB481" s="11"/>
      <c r="AC481" s="264"/>
      <c r="AD481" s="11"/>
      <c r="AE481" s="11"/>
      <c r="AF481" s="11"/>
      <c r="AG481" s="11"/>
      <c r="AH481" s="11"/>
      <c r="AI481" s="11"/>
      <c r="AJ481" s="11"/>
      <c r="AK481" s="11"/>
    </row>
    <row r="482" ht="13.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89"/>
      <c r="AB482" s="11"/>
      <c r="AC482" s="264"/>
      <c r="AD482" s="11"/>
      <c r="AE482" s="11"/>
      <c r="AF482" s="11"/>
      <c r="AG482" s="11"/>
      <c r="AH482" s="11"/>
      <c r="AI482" s="11"/>
      <c r="AJ482" s="11"/>
      <c r="AK482" s="11"/>
    </row>
    <row r="483" ht="13.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89"/>
      <c r="AB483" s="11"/>
      <c r="AC483" s="264"/>
      <c r="AD483" s="11"/>
      <c r="AE483" s="11"/>
      <c r="AF483" s="11"/>
      <c r="AG483" s="11"/>
      <c r="AH483" s="11"/>
      <c r="AI483" s="11"/>
      <c r="AJ483" s="11"/>
      <c r="AK483" s="11"/>
    </row>
    <row r="484" ht="13.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89"/>
      <c r="AB484" s="11"/>
      <c r="AC484" s="264"/>
      <c r="AD484" s="11"/>
      <c r="AE484" s="11"/>
      <c r="AF484" s="11"/>
      <c r="AG484" s="11"/>
      <c r="AH484" s="11"/>
      <c r="AI484" s="11"/>
      <c r="AJ484" s="11"/>
      <c r="AK484" s="11"/>
    </row>
    <row r="485" ht="13.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89"/>
      <c r="AB485" s="11"/>
      <c r="AC485" s="264"/>
      <c r="AD485" s="11"/>
      <c r="AE485" s="11"/>
      <c r="AF485" s="11"/>
      <c r="AG485" s="11"/>
      <c r="AH485" s="11"/>
      <c r="AI485" s="11"/>
      <c r="AJ485" s="11"/>
      <c r="AK485" s="11"/>
    </row>
    <row r="486" ht="13.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89"/>
      <c r="AB486" s="11"/>
      <c r="AC486" s="264"/>
      <c r="AD486" s="11"/>
      <c r="AE486" s="11"/>
      <c r="AF486" s="11"/>
      <c r="AG486" s="11"/>
      <c r="AH486" s="11"/>
      <c r="AI486" s="11"/>
      <c r="AJ486" s="11"/>
      <c r="AK486" s="11"/>
    </row>
    <row r="487" ht="13.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89"/>
      <c r="AB487" s="11"/>
      <c r="AC487" s="264"/>
      <c r="AD487" s="11"/>
      <c r="AE487" s="11"/>
      <c r="AF487" s="11"/>
      <c r="AG487" s="11"/>
      <c r="AH487" s="11"/>
      <c r="AI487" s="11"/>
      <c r="AJ487" s="11"/>
      <c r="AK487" s="11"/>
    </row>
    <row r="488" ht="13.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89"/>
      <c r="AB488" s="11"/>
      <c r="AC488" s="264"/>
      <c r="AD488" s="11"/>
      <c r="AE488" s="11"/>
      <c r="AF488" s="11"/>
      <c r="AG488" s="11"/>
      <c r="AH488" s="11"/>
      <c r="AI488" s="11"/>
      <c r="AJ488" s="11"/>
      <c r="AK488" s="11"/>
    </row>
    <row r="489" ht="13.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89"/>
      <c r="AB489" s="11"/>
      <c r="AC489" s="264"/>
      <c r="AD489" s="11"/>
      <c r="AE489" s="11"/>
      <c r="AF489" s="11"/>
      <c r="AG489" s="11"/>
      <c r="AH489" s="11"/>
      <c r="AI489" s="11"/>
      <c r="AJ489" s="11"/>
      <c r="AK489" s="11"/>
    </row>
    <row r="490" ht="13.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89"/>
      <c r="AB490" s="11"/>
      <c r="AC490" s="264"/>
      <c r="AD490" s="11"/>
      <c r="AE490" s="11"/>
      <c r="AF490" s="11"/>
      <c r="AG490" s="11"/>
      <c r="AH490" s="11"/>
      <c r="AI490" s="11"/>
      <c r="AJ490" s="11"/>
      <c r="AK490" s="11"/>
    </row>
    <row r="491" ht="13.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89"/>
      <c r="AB491" s="11"/>
      <c r="AC491" s="264"/>
      <c r="AD491" s="11"/>
      <c r="AE491" s="11"/>
      <c r="AF491" s="11"/>
      <c r="AG491" s="11"/>
      <c r="AH491" s="11"/>
      <c r="AI491" s="11"/>
      <c r="AJ491" s="11"/>
      <c r="AK491" s="11"/>
    </row>
    <row r="492" ht="13.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89"/>
      <c r="AB492" s="11"/>
      <c r="AC492" s="264"/>
      <c r="AD492" s="11"/>
      <c r="AE492" s="11"/>
      <c r="AF492" s="11"/>
      <c r="AG492" s="11"/>
      <c r="AH492" s="11"/>
      <c r="AI492" s="11"/>
      <c r="AJ492" s="11"/>
      <c r="AK492" s="11"/>
    </row>
    <row r="493" ht="13.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89"/>
      <c r="AB493" s="11"/>
      <c r="AC493" s="264"/>
      <c r="AD493" s="11"/>
      <c r="AE493" s="11"/>
      <c r="AF493" s="11"/>
      <c r="AG493" s="11"/>
      <c r="AH493" s="11"/>
      <c r="AI493" s="11"/>
      <c r="AJ493" s="11"/>
      <c r="AK493" s="11"/>
    </row>
    <row r="494" ht="13.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89"/>
      <c r="AB494" s="11"/>
      <c r="AC494" s="264"/>
      <c r="AD494" s="11"/>
      <c r="AE494" s="11"/>
      <c r="AF494" s="11"/>
      <c r="AG494" s="11"/>
      <c r="AH494" s="11"/>
      <c r="AI494" s="11"/>
      <c r="AJ494" s="11"/>
      <c r="AK494" s="11"/>
    </row>
    <row r="495" ht="13.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89"/>
      <c r="AB495" s="11"/>
      <c r="AC495" s="264"/>
      <c r="AD495" s="11"/>
      <c r="AE495" s="11"/>
      <c r="AF495" s="11"/>
      <c r="AG495" s="11"/>
      <c r="AH495" s="11"/>
      <c r="AI495" s="11"/>
      <c r="AJ495" s="11"/>
      <c r="AK495" s="11"/>
    </row>
    <row r="496" ht="13.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89"/>
      <c r="AB496" s="11"/>
      <c r="AC496" s="264"/>
      <c r="AD496" s="11"/>
      <c r="AE496" s="11"/>
      <c r="AF496" s="11"/>
      <c r="AG496" s="11"/>
      <c r="AH496" s="11"/>
      <c r="AI496" s="11"/>
      <c r="AJ496" s="11"/>
      <c r="AK496" s="11"/>
    </row>
    <row r="497" ht="13.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89"/>
      <c r="AB497" s="11"/>
      <c r="AC497" s="264"/>
      <c r="AD497" s="11"/>
      <c r="AE497" s="11"/>
      <c r="AF497" s="11"/>
      <c r="AG497" s="11"/>
      <c r="AH497" s="11"/>
      <c r="AI497" s="11"/>
      <c r="AJ497" s="11"/>
      <c r="AK497" s="11"/>
    </row>
    <row r="498" ht="13.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89"/>
      <c r="AB498" s="11"/>
      <c r="AC498" s="264"/>
      <c r="AD498" s="11"/>
      <c r="AE498" s="11"/>
      <c r="AF498" s="11"/>
      <c r="AG498" s="11"/>
      <c r="AH498" s="11"/>
      <c r="AI498" s="11"/>
      <c r="AJ498" s="11"/>
      <c r="AK498" s="11"/>
    </row>
    <row r="499" ht="13.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89"/>
      <c r="AB499" s="11"/>
      <c r="AC499" s="264"/>
      <c r="AD499" s="11"/>
      <c r="AE499" s="11"/>
      <c r="AF499" s="11"/>
      <c r="AG499" s="11"/>
      <c r="AH499" s="11"/>
      <c r="AI499" s="11"/>
      <c r="AJ499" s="11"/>
      <c r="AK499" s="11"/>
    </row>
    <row r="500" ht="13.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89"/>
      <c r="AB500" s="11"/>
      <c r="AC500" s="264"/>
      <c r="AD500" s="11"/>
      <c r="AE500" s="11"/>
      <c r="AF500" s="11"/>
      <c r="AG500" s="11"/>
      <c r="AH500" s="11"/>
      <c r="AI500" s="11"/>
      <c r="AJ500" s="11"/>
      <c r="AK500" s="11"/>
    </row>
    <row r="501" ht="13.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89"/>
      <c r="AB501" s="11"/>
      <c r="AC501" s="264"/>
      <c r="AD501" s="11"/>
      <c r="AE501" s="11"/>
      <c r="AF501" s="11"/>
      <c r="AG501" s="11"/>
      <c r="AH501" s="11"/>
      <c r="AI501" s="11"/>
      <c r="AJ501" s="11"/>
      <c r="AK501" s="11"/>
    </row>
    <row r="502" ht="13.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89"/>
      <c r="AB502" s="11"/>
      <c r="AC502" s="264"/>
      <c r="AD502" s="11"/>
      <c r="AE502" s="11"/>
      <c r="AF502" s="11"/>
      <c r="AG502" s="11"/>
      <c r="AH502" s="11"/>
      <c r="AI502" s="11"/>
      <c r="AJ502" s="11"/>
      <c r="AK502" s="11"/>
    </row>
    <row r="503" ht="13.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89"/>
      <c r="AB503" s="11"/>
      <c r="AC503" s="264"/>
      <c r="AD503" s="11"/>
      <c r="AE503" s="11"/>
      <c r="AF503" s="11"/>
      <c r="AG503" s="11"/>
      <c r="AH503" s="11"/>
      <c r="AI503" s="11"/>
      <c r="AJ503" s="11"/>
      <c r="AK503" s="11"/>
    </row>
    <row r="504" ht="13.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89"/>
      <c r="AB504" s="11"/>
      <c r="AC504" s="264"/>
      <c r="AD504" s="11"/>
      <c r="AE504" s="11"/>
      <c r="AF504" s="11"/>
      <c r="AG504" s="11"/>
      <c r="AH504" s="11"/>
      <c r="AI504" s="11"/>
      <c r="AJ504" s="11"/>
      <c r="AK504" s="11"/>
    </row>
    <row r="505" ht="13.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89"/>
      <c r="AB505" s="11"/>
      <c r="AC505" s="264"/>
      <c r="AD505" s="11"/>
      <c r="AE505" s="11"/>
      <c r="AF505" s="11"/>
      <c r="AG505" s="11"/>
      <c r="AH505" s="11"/>
      <c r="AI505" s="11"/>
      <c r="AJ505" s="11"/>
      <c r="AK505" s="11"/>
    </row>
    <row r="506" ht="13.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89"/>
      <c r="AB506" s="11"/>
      <c r="AC506" s="264"/>
      <c r="AD506" s="11"/>
      <c r="AE506" s="11"/>
      <c r="AF506" s="11"/>
      <c r="AG506" s="11"/>
      <c r="AH506" s="11"/>
      <c r="AI506" s="11"/>
      <c r="AJ506" s="11"/>
      <c r="AK506" s="11"/>
    </row>
    <row r="507" ht="13.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89"/>
      <c r="AB507" s="11"/>
      <c r="AC507" s="264"/>
      <c r="AD507" s="11"/>
      <c r="AE507" s="11"/>
      <c r="AF507" s="11"/>
      <c r="AG507" s="11"/>
      <c r="AH507" s="11"/>
      <c r="AI507" s="11"/>
      <c r="AJ507" s="11"/>
      <c r="AK507" s="11"/>
    </row>
    <row r="508" ht="13.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89"/>
      <c r="AB508" s="11"/>
      <c r="AC508" s="264"/>
      <c r="AD508" s="11"/>
      <c r="AE508" s="11"/>
      <c r="AF508" s="11"/>
      <c r="AG508" s="11"/>
      <c r="AH508" s="11"/>
      <c r="AI508" s="11"/>
      <c r="AJ508" s="11"/>
      <c r="AK508" s="11"/>
    </row>
    <row r="509" ht="13.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89"/>
      <c r="AB509" s="11"/>
      <c r="AC509" s="264"/>
      <c r="AD509" s="11"/>
      <c r="AE509" s="11"/>
      <c r="AF509" s="11"/>
      <c r="AG509" s="11"/>
      <c r="AH509" s="11"/>
      <c r="AI509" s="11"/>
      <c r="AJ509" s="11"/>
      <c r="AK509" s="11"/>
    </row>
    <row r="510" ht="13.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89"/>
      <c r="AB510" s="11"/>
      <c r="AC510" s="264"/>
      <c r="AD510" s="11"/>
      <c r="AE510" s="11"/>
      <c r="AF510" s="11"/>
      <c r="AG510" s="11"/>
      <c r="AH510" s="11"/>
      <c r="AI510" s="11"/>
      <c r="AJ510" s="11"/>
      <c r="AK510" s="11"/>
    </row>
    <row r="511" ht="13.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89"/>
      <c r="AB511" s="11"/>
      <c r="AC511" s="264"/>
      <c r="AD511" s="11"/>
      <c r="AE511" s="11"/>
      <c r="AF511" s="11"/>
      <c r="AG511" s="11"/>
      <c r="AH511" s="11"/>
      <c r="AI511" s="11"/>
      <c r="AJ511" s="11"/>
      <c r="AK511" s="11"/>
    </row>
    <row r="512" ht="13.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89"/>
      <c r="AB512" s="11"/>
      <c r="AC512" s="264"/>
      <c r="AD512" s="11"/>
      <c r="AE512" s="11"/>
      <c r="AF512" s="11"/>
      <c r="AG512" s="11"/>
      <c r="AH512" s="11"/>
      <c r="AI512" s="11"/>
      <c r="AJ512" s="11"/>
      <c r="AK512" s="11"/>
    </row>
    <row r="513" ht="13.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89"/>
      <c r="AB513" s="11"/>
      <c r="AC513" s="264"/>
      <c r="AD513" s="11"/>
      <c r="AE513" s="11"/>
      <c r="AF513" s="11"/>
      <c r="AG513" s="11"/>
      <c r="AH513" s="11"/>
      <c r="AI513" s="11"/>
      <c r="AJ513" s="11"/>
      <c r="AK513" s="11"/>
    </row>
    <row r="514" ht="13.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89"/>
      <c r="AB514" s="11"/>
      <c r="AC514" s="264"/>
      <c r="AD514" s="11"/>
      <c r="AE514" s="11"/>
      <c r="AF514" s="11"/>
      <c r="AG514" s="11"/>
      <c r="AH514" s="11"/>
      <c r="AI514" s="11"/>
      <c r="AJ514" s="11"/>
      <c r="AK514" s="11"/>
    </row>
    <row r="515" ht="13.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89"/>
      <c r="AB515" s="11"/>
      <c r="AC515" s="264"/>
      <c r="AD515" s="11"/>
      <c r="AE515" s="11"/>
      <c r="AF515" s="11"/>
      <c r="AG515" s="11"/>
      <c r="AH515" s="11"/>
      <c r="AI515" s="11"/>
      <c r="AJ515" s="11"/>
      <c r="AK515" s="11"/>
    </row>
    <row r="516" ht="13.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89"/>
      <c r="AB516" s="11"/>
      <c r="AC516" s="264"/>
      <c r="AD516" s="11"/>
      <c r="AE516" s="11"/>
      <c r="AF516" s="11"/>
      <c r="AG516" s="11"/>
      <c r="AH516" s="11"/>
      <c r="AI516" s="11"/>
      <c r="AJ516" s="11"/>
      <c r="AK516" s="11"/>
    </row>
    <row r="517" ht="13.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89"/>
      <c r="AB517" s="11"/>
      <c r="AC517" s="264"/>
      <c r="AD517" s="11"/>
      <c r="AE517" s="11"/>
      <c r="AF517" s="11"/>
      <c r="AG517" s="11"/>
      <c r="AH517" s="11"/>
      <c r="AI517" s="11"/>
      <c r="AJ517" s="11"/>
      <c r="AK517" s="11"/>
    </row>
    <row r="518" ht="13.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89"/>
      <c r="AB518" s="11"/>
      <c r="AC518" s="264"/>
      <c r="AD518" s="11"/>
      <c r="AE518" s="11"/>
      <c r="AF518" s="11"/>
      <c r="AG518" s="11"/>
      <c r="AH518" s="11"/>
      <c r="AI518" s="11"/>
      <c r="AJ518" s="11"/>
      <c r="AK518" s="11"/>
    </row>
    <row r="519" ht="13.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89"/>
      <c r="AB519" s="11"/>
      <c r="AC519" s="264"/>
      <c r="AD519" s="11"/>
      <c r="AE519" s="11"/>
      <c r="AF519" s="11"/>
      <c r="AG519" s="11"/>
      <c r="AH519" s="11"/>
      <c r="AI519" s="11"/>
      <c r="AJ519" s="11"/>
      <c r="AK519" s="11"/>
    </row>
    <row r="520" ht="13.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89"/>
      <c r="AB520" s="11"/>
      <c r="AC520" s="264"/>
      <c r="AD520" s="11"/>
      <c r="AE520" s="11"/>
      <c r="AF520" s="11"/>
      <c r="AG520" s="11"/>
      <c r="AH520" s="11"/>
      <c r="AI520" s="11"/>
      <c r="AJ520" s="11"/>
      <c r="AK520" s="11"/>
    </row>
    <row r="521" ht="13.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89"/>
      <c r="AB521" s="11"/>
      <c r="AC521" s="264"/>
      <c r="AD521" s="11"/>
      <c r="AE521" s="11"/>
      <c r="AF521" s="11"/>
      <c r="AG521" s="11"/>
      <c r="AH521" s="11"/>
      <c r="AI521" s="11"/>
      <c r="AJ521" s="11"/>
      <c r="AK521" s="11"/>
    </row>
    <row r="522" ht="13.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89"/>
      <c r="AB522" s="11"/>
      <c r="AC522" s="264"/>
      <c r="AD522" s="11"/>
      <c r="AE522" s="11"/>
      <c r="AF522" s="11"/>
      <c r="AG522" s="11"/>
      <c r="AH522" s="11"/>
      <c r="AI522" s="11"/>
      <c r="AJ522" s="11"/>
      <c r="AK522" s="11"/>
    </row>
    <row r="523" ht="13.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89"/>
      <c r="AB523" s="11"/>
      <c r="AC523" s="264"/>
      <c r="AD523" s="11"/>
      <c r="AE523" s="11"/>
      <c r="AF523" s="11"/>
      <c r="AG523" s="11"/>
      <c r="AH523" s="11"/>
      <c r="AI523" s="11"/>
      <c r="AJ523" s="11"/>
      <c r="AK523" s="11"/>
    </row>
    <row r="524" ht="13.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89"/>
      <c r="AB524" s="11"/>
      <c r="AC524" s="264"/>
      <c r="AD524" s="11"/>
      <c r="AE524" s="11"/>
      <c r="AF524" s="11"/>
      <c r="AG524" s="11"/>
      <c r="AH524" s="11"/>
      <c r="AI524" s="11"/>
      <c r="AJ524" s="11"/>
      <c r="AK524" s="11"/>
    </row>
    <row r="525" ht="13.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89"/>
      <c r="AB525" s="11"/>
      <c r="AC525" s="264"/>
      <c r="AD525" s="11"/>
      <c r="AE525" s="11"/>
      <c r="AF525" s="11"/>
      <c r="AG525" s="11"/>
      <c r="AH525" s="11"/>
      <c r="AI525" s="11"/>
      <c r="AJ525" s="11"/>
      <c r="AK525" s="11"/>
    </row>
    <row r="526" ht="13.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89"/>
      <c r="AB526" s="11"/>
      <c r="AC526" s="264"/>
      <c r="AD526" s="11"/>
      <c r="AE526" s="11"/>
      <c r="AF526" s="11"/>
      <c r="AG526" s="11"/>
      <c r="AH526" s="11"/>
      <c r="AI526" s="11"/>
      <c r="AJ526" s="11"/>
      <c r="AK526" s="11"/>
    </row>
    <row r="527" ht="13.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89"/>
      <c r="AB527" s="11"/>
      <c r="AC527" s="264"/>
      <c r="AD527" s="11"/>
      <c r="AE527" s="11"/>
      <c r="AF527" s="11"/>
      <c r="AG527" s="11"/>
      <c r="AH527" s="11"/>
      <c r="AI527" s="11"/>
      <c r="AJ527" s="11"/>
      <c r="AK527" s="11"/>
    </row>
    <row r="528" ht="13.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89"/>
      <c r="AB528" s="11"/>
      <c r="AC528" s="264"/>
      <c r="AD528" s="11"/>
      <c r="AE528" s="11"/>
      <c r="AF528" s="11"/>
      <c r="AG528" s="11"/>
      <c r="AH528" s="11"/>
      <c r="AI528" s="11"/>
      <c r="AJ528" s="11"/>
      <c r="AK528" s="11"/>
    </row>
    <row r="529" ht="13.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89"/>
      <c r="AB529" s="11"/>
      <c r="AC529" s="264"/>
      <c r="AD529" s="11"/>
      <c r="AE529" s="11"/>
      <c r="AF529" s="11"/>
      <c r="AG529" s="11"/>
      <c r="AH529" s="11"/>
      <c r="AI529" s="11"/>
      <c r="AJ529" s="11"/>
      <c r="AK529" s="11"/>
    </row>
    <row r="530" ht="13.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89"/>
      <c r="AB530" s="11"/>
      <c r="AC530" s="264"/>
      <c r="AD530" s="11"/>
      <c r="AE530" s="11"/>
      <c r="AF530" s="11"/>
      <c r="AG530" s="11"/>
      <c r="AH530" s="11"/>
      <c r="AI530" s="11"/>
      <c r="AJ530" s="11"/>
      <c r="AK530" s="11"/>
    </row>
    <row r="531" ht="13.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89"/>
      <c r="AB531" s="11"/>
      <c r="AC531" s="264"/>
      <c r="AD531" s="11"/>
      <c r="AE531" s="11"/>
      <c r="AF531" s="11"/>
      <c r="AG531" s="11"/>
      <c r="AH531" s="11"/>
      <c r="AI531" s="11"/>
      <c r="AJ531" s="11"/>
      <c r="AK531" s="11"/>
    </row>
    <row r="532" ht="13.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89"/>
      <c r="AB532" s="11"/>
      <c r="AC532" s="264"/>
      <c r="AD532" s="11"/>
      <c r="AE532" s="11"/>
      <c r="AF532" s="11"/>
      <c r="AG532" s="11"/>
      <c r="AH532" s="11"/>
      <c r="AI532" s="11"/>
      <c r="AJ532" s="11"/>
      <c r="AK532" s="11"/>
    </row>
    <row r="533" ht="13.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89"/>
      <c r="AB533" s="11"/>
      <c r="AC533" s="264"/>
      <c r="AD533" s="11"/>
      <c r="AE533" s="11"/>
      <c r="AF533" s="11"/>
      <c r="AG533" s="11"/>
      <c r="AH533" s="11"/>
      <c r="AI533" s="11"/>
      <c r="AJ533" s="11"/>
      <c r="AK533" s="11"/>
    </row>
    <row r="534" ht="13.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89"/>
      <c r="AB534" s="11"/>
      <c r="AC534" s="264"/>
      <c r="AD534" s="11"/>
      <c r="AE534" s="11"/>
      <c r="AF534" s="11"/>
      <c r="AG534" s="11"/>
      <c r="AH534" s="11"/>
      <c r="AI534" s="11"/>
      <c r="AJ534" s="11"/>
      <c r="AK534" s="11"/>
    </row>
    <row r="535" ht="13.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89"/>
      <c r="AB535" s="11"/>
      <c r="AC535" s="264"/>
      <c r="AD535" s="11"/>
      <c r="AE535" s="11"/>
      <c r="AF535" s="11"/>
      <c r="AG535" s="11"/>
      <c r="AH535" s="11"/>
      <c r="AI535" s="11"/>
      <c r="AJ535" s="11"/>
      <c r="AK535" s="11"/>
    </row>
    <row r="536" ht="13.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89"/>
      <c r="AB536" s="11"/>
      <c r="AC536" s="264"/>
      <c r="AD536" s="11"/>
      <c r="AE536" s="11"/>
      <c r="AF536" s="11"/>
      <c r="AG536" s="11"/>
      <c r="AH536" s="11"/>
      <c r="AI536" s="11"/>
      <c r="AJ536" s="11"/>
      <c r="AK536" s="11"/>
    </row>
    <row r="537" ht="13.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89"/>
      <c r="AB537" s="11"/>
      <c r="AC537" s="264"/>
      <c r="AD537" s="11"/>
      <c r="AE537" s="11"/>
      <c r="AF537" s="11"/>
      <c r="AG537" s="11"/>
      <c r="AH537" s="11"/>
      <c r="AI537" s="11"/>
      <c r="AJ537" s="11"/>
      <c r="AK537" s="11"/>
    </row>
    <row r="538" ht="13.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89"/>
      <c r="AB538" s="11"/>
      <c r="AC538" s="264"/>
      <c r="AD538" s="11"/>
      <c r="AE538" s="11"/>
      <c r="AF538" s="11"/>
      <c r="AG538" s="11"/>
      <c r="AH538" s="11"/>
      <c r="AI538" s="11"/>
      <c r="AJ538" s="11"/>
      <c r="AK538" s="11"/>
    </row>
    <row r="539" ht="13.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89"/>
      <c r="AB539" s="11"/>
      <c r="AC539" s="264"/>
      <c r="AD539" s="11"/>
      <c r="AE539" s="11"/>
      <c r="AF539" s="11"/>
      <c r="AG539" s="11"/>
      <c r="AH539" s="11"/>
      <c r="AI539" s="11"/>
      <c r="AJ539" s="11"/>
      <c r="AK539" s="11"/>
    </row>
    <row r="540" ht="13.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89"/>
      <c r="AB540" s="11"/>
      <c r="AC540" s="264"/>
      <c r="AD540" s="11"/>
      <c r="AE540" s="11"/>
      <c r="AF540" s="11"/>
      <c r="AG540" s="11"/>
      <c r="AH540" s="11"/>
      <c r="AI540" s="11"/>
      <c r="AJ540" s="11"/>
      <c r="AK540" s="11"/>
    </row>
    <row r="541" ht="13.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89"/>
      <c r="AB541" s="11"/>
      <c r="AC541" s="264"/>
      <c r="AD541" s="11"/>
      <c r="AE541" s="11"/>
      <c r="AF541" s="11"/>
      <c r="AG541" s="11"/>
      <c r="AH541" s="11"/>
      <c r="AI541" s="11"/>
      <c r="AJ541" s="11"/>
      <c r="AK541" s="11"/>
    </row>
    <row r="542" ht="13.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89"/>
      <c r="AB542" s="11"/>
      <c r="AC542" s="264"/>
      <c r="AD542" s="11"/>
      <c r="AE542" s="11"/>
      <c r="AF542" s="11"/>
      <c r="AG542" s="11"/>
      <c r="AH542" s="11"/>
      <c r="AI542" s="11"/>
      <c r="AJ542" s="11"/>
      <c r="AK542" s="11"/>
    </row>
    <row r="543" ht="13.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89"/>
      <c r="AB543" s="11"/>
      <c r="AC543" s="264"/>
      <c r="AD543" s="11"/>
      <c r="AE543" s="11"/>
      <c r="AF543" s="11"/>
      <c r="AG543" s="11"/>
      <c r="AH543" s="11"/>
      <c r="AI543" s="11"/>
      <c r="AJ543" s="11"/>
      <c r="AK543" s="11"/>
    </row>
    <row r="544" ht="13.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89"/>
      <c r="AB544" s="11"/>
      <c r="AC544" s="264"/>
      <c r="AD544" s="11"/>
      <c r="AE544" s="11"/>
      <c r="AF544" s="11"/>
      <c r="AG544" s="11"/>
      <c r="AH544" s="11"/>
      <c r="AI544" s="11"/>
      <c r="AJ544" s="11"/>
      <c r="AK544" s="11"/>
    </row>
    <row r="545" ht="13.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89"/>
      <c r="AB545" s="11"/>
      <c r="AC545" s="264"/>
      <c r="AD545" s="11"/>
      <c r="AE545" s="11"/>
      <c r="AF545" s="11"/>
      <c r="AG545" s="11"/>
      <c r="AH545" s="11"/>
      <c r="AI545" s="11"/>
      <c r="AJ545" s="11"/>
      <c r="AK545" s="11"/>
    </row>
    <row r="546" ht="13.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89"/>
      <c r="AB546" s="11"/>
      <c r="AC546" s="264"/>
      <c r="AD546" s="11"/>
      <c r="AE546" s="11"/>
      <c r="AF546" s="11"/>
      <c r="AG546" s="11"/>
      <c r="AH546" s="11"/>
      <c r="AI546" s="11"/>
      <c r="AJ546" s="11"/>
      <c r="AK546" s="11"/>
    </row>
    <row r="547" ht="13.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89"/>
      <c r="AB547" s="11"/>
      <c r="AC547" s="264"/>
      <c r="AD547" s="11"/>
      <c r="AE547" s="11"/>
      <c r="AF547" s="11"/>
      <c r="AG547" s="11"/>
      <c r="AH547" s="11"/>
      <c r="AI547" s="11"/>
      <c r="AJ547" s="11"/>
      <c r="AK547" s="11"/>
    </row>
    <row r="548" ht="13.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89"/>
      <c r="AB548" s="11"/>
      <c r="AC548" s="264"/>
      <c r="AD548" s="11"/>
      <c r="AE548" s="11"/>
      <c r="AF548" s="11"/>
      <c r="AG548" s="11"/>
      <c r="AH548" s="11"/>
      <c r="AI548" s="11"/>
      <c r="AJ548" s="11"/>
      <c r="AK548" s="11"/>
    </row>
    <row r="549" ht="13.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89"/>
      <c r="AB549" s="11"/>
      <c r="AC549" s="264"/>
      <c r="AD549" s="11"/>
      <c r="AE549" s="11"/>
      <c r="AF549" s="11"/>
      <c r="AG549" s="11"/>
      <c r="AH549" s="11"/>
      <c r="AI549" s="11"/>
      <c r="AJ549" s="11"/>
      <c r="AK549" s="11"/>
    </row>
    <row r="550" ht="13.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89"/>
      <c r="AB550" s="11"/>
      <c r="AC550" s="264"/>
      <c r="AD550" s="11"/>
      <c r="AE550" s="11"/>
      <c r="AF550" s="11"/>
      <c r="AG550" s="11"/>
      <c r="AH550" s="11"/>
      <c r="AI550" s="11"/>
      <c r="AJ550" s="11"/>
      <c r="AK550" s="11"/>
    </row>
    <row r="551" ht="13.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89"/>
      <c r="AB551" s="11"/>
      <c r="AC551" s="264"/>
      <c r="AD551" s="11"/>
      <c r="AE551" s="11"/>
      <c r="AF551" s="11"/>
      <c r="AG551" s="11"/>
      <c r="AH551" s="11"/>
      <c r="AI551" s="11"/>
      <c r="AJ551" s="11"/>
      <c r="AK551" s="11"/>
    </row>
    <row r="552" ht="13.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89"/>
      <c r="AB552" s="11"/>
      <c r="AC552" s="264"/>
      <c r="AD552" s="11"/>
      <c r="AE552" s="11"/>
      <c r="AF552" s="11"/>
      <c r="AG552" s="11"/>
      <c r="AH552" s="11"/>
      <c r="AI552" s="11"/>
      <c r="AJ552" s="11"/>
      <c r="AK552" s="11"/>
    </row>
    <row r="553" ht="13.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89"/>
      <c r="AB553" s="11"/>
      <c r="AC553" s="264"/>
      <c r="AD553" s="11"/>
      <c r="AE553" s="11"/>
      <c r="AF553" s="11"/>
      <c r="AG553" s="11"/>
      <c r="AH553" s="11"/>
      <c r="AI553" s="11"/>
      <c r="AJ553" s="11"/>
      <c r="AK553" s="11"/>
    </row>
    <row r="554" ht="13.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89"/>
      <c r="AB554" s="11"/>
      <c r="AC554" s="264"/>
      <c r="AD554" s="11"/>
      <c r="AE554" s="11"/>
      <c r="AF554" s="11"/>
      <c r="AG554" s="11"/>
      <c r="AH554" s="11"/>
      <c r="AI554" s="11"/>
      <c r="AJ554" s="11"/>
      <c r="AK554" s="11"/>
    </row>
    <row r="555" ht="13.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89"/>
      <c r="AB555" s="11"/>
      <c r="AC555" s="264"/>
      <c r="AD555" s="11"/>
      <c r="AE555" s="11"/>
      <c r="AF555" s="11"/>
      <c r="AG555" s="11"/>
      <c r="AH555" s="11"/>
      <c r="AI555" s="11"/>
      <c r="AJ555" s="11"/>
      <c r="AK555" s="11"/>
    </row>
    <row r="556" ht="13.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89"/>
      <c r="AB556" s="11"/>
      <c r="AC556" s="264"/>
      <c r="AD556" s="11"/>
      <c r="AE556" s="11"/>
      <c r="AF556" s="11"/>
      <c r="AG556" s="11"/>
      <c r="AH556" s="11"/>
      <c r="AI556" s="11"/>
      <c r="AJ556" s="11"/>
      <c r="AK556" s="11"/>
    </row>
    <row r="557" ht="13.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89"/>
      <c r="AB557" s="11"/>
      <c r="AC557" s="264"/>
      <c r="AD557" s="11"/>
      <c r="AE557" s="11"/>
      <c r="AF557" s="11"/>
      <c r="AG557" s="11"/>
      <c r="AH557" s="11"/>
      <c r="AI557" s="11"/>
      <c r="AJ557" s="11"/>
      <c r="AK557" s="11"/>
    </row>
    <row r="558" ht="13.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89"/>
      <c r="AB558" s="11"/>
      <c r="AC558" s="264"/>
      <c r="AD558" s="11"/>
      <c r="AE558" s="11"/>
      <c r="AF558" s="11"/>
      <c r="AG558" s="11"/>
      <c r="AH558" s="11"/>
      <c r="AI558" s="11"/>
      <c r="AJ558" s="11"/>
      <c r="AK558" s="11"/>
    </row>
    <row r="559" ht="13.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89"/>
      <c r="AB559" s="11"/>
      <c r="AC559" s="264"/>
      <c r="AD559" s="11"/>
      <c r="AE559" s="11"/>
      <c r="AF559" s="11"/>
      <c r="AG559" s="11"/>
      <c r="AH559" s="11"/>
      <c r="AI559" s="11"/>
      <c r="AJ559" s="11"/>
      <c r="AK559" s="11"/>
    </row>
    <row r="560" ht="13.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89"/>
      <c r="AB560" s="11"/>
      <c r="AC560" s="264"/>
      <c r="AD560" s="11"/>
      <c r="AE560" s="11"/>
      <c r="AF560" s="11"/>
      <c r="AG560" s="11"/>
      <c r="AH560" s="11"/>
      <c r="AI560" s="11"/>
      <c r="AJ560" s="11"/>
      <c r="AK560" s="11"/>
    </row>
    <row r="561" ht="13.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89"/>
      <c r="AB561" s="11"/>
      <c r="AC561" s="264"/>
      <c r="AD561" s="11"/>
      <c r="AE561" s="11"/>
      <c r="AF561" s="11"/>
      <c r="AG561" s="11"/>
      <c r="AH561" s="11"/>
      <c r="AI561" s="11"/>
      <c r="AJ561" s="11"/>
      <c r="AK561" s="11"/>
    </row>
    <row r="562" ht="13.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89"/>
      <c r="AB562" s="11"/>
      <c r="AC562" s="264"/>
      <c r="AD562" s="11"/>
      <c r="AE562" s="11"/>
      <c r="AF562" s="11"/>
      <c r="AG562" s="11"/>
      <c r="AH562" s="11"/>
      <c r="AI562" s="11"/>
      <c r="AJ562" s="11"/>
      <c r="AK562" s="11"/>
    </row>
    <row r="563" ht="13.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89"/>
      <c r="AB563" s="11"/>
      <c r="AC563" s="264"/>
      <c r="AD563" s="11"/>
      <c r="AE563" s="11"/>
      <c r="AF563" s="11"/>
      <c r="AG563" s="11"/>
      <c r="AH563" s="11"/>
      <c r="AI563" s="11"/>
      <c r="AJ563" s="11"/>
      <c r="AK563" s="11"/>
    </row>
    <row r="564" ht="13.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89"/>
      <c r="AB564" s="11"/>
      <c r="AC564" s="264"/>
      <c r="AD564" s="11"/>
      <c r="AE564" s="11"/>
      <c r="AF564" s="11"/>
      <c r="AG564" s="11"/>
      <c r="AH564" s="11"/>
      <c r="AI564" s="11"/>
      <c r="AJ564" s="11"/>
      <c r="AK564" s="11"/>
    </row>
    <row r="565" ht="13.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89"/>
      <c r="AB565" s="11"/>
      <c r="AC565" s="264"/>
      <c r="AD565" s="11"/>
      <c r="AE565" s="11"/>
      <c r="AF565" s="11"/>
      <c r="AG565" s="11"/>
      <c r="AH565" s="11"/>
      <c r="AI565" s="11"/>
      <c r="AJ565" s="11"/>
      <c r="AK565" s="11"/>
    </row>
    <row r="566" ht="13.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89"/>
      <c r="AB566" s="11"/>
      <c r="AC566" s="264"/>
      <c r="AD566" s="11"/>
      <c r="AE566" s="11"/>
      <c r="AF566" s="11"/>
      <c r="AG566" s="11"/>
      <c r="AH566" s="11"/>
      <c r="AI566" s="11"/>
      <c r="AJ566" s="11"/>
      <c r="AK566" s="11"/>
    </row>
    <row r="567" ht="13.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89"/>
      <c r="AB567" s="11"/>
      <c r="AC567" s="264"/>
      <c r="AD567" s="11"/>
      <c r="AE567" s="11"/>
      <c r="AF567" s="11"/>
      <c r="AG567" s="11"/>
      <c r="AH567" s="11"/>
      <c r="AI567" s="11"/>
      <c r="AJ567" s="11"/>
      <c r="AK567" s="11"/>
    </row>
    <row r="568" ht="13.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89"/>
      <c r="AB568" s="11"/>
      <c r="AC568" s="264"/>
      <c r="AD568" s="11"/>
      <c r="AE568" s="11"/>
      <c r="AF568" s="11"/>
      <c r="AG568" s="11"/>
      <c r="AH568" s="11"/>
      <c r="AI568" s="11"/>
      <c r="AJ568" s="11"/>
      <c r="AK568" s="11"/>
    </row>
    <row r="569" ht="13.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89"/>
      <c r="AB569" s="11"/>
      <c r="AC569" s="264"/>
      <c r="AD569" s="11"/>
      <c r="AE569" s="11"/>
      <c r="AF569" s="11"/>
      <c r="AG569" s="11"/>
      <c r="AH569" s="11"/>
      <c r="AI569" s="11"/>
      <c r="AJ569" s="11"/>
      <c r="AK569" s="11"/>
    </row>
    <row r="570" ht="13.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89"/>
      <c r="AB570" s="11"/>
      <c r="AC570" s="264"/>
      <c r="AD570" s="11"/>
      <c r="AE570" s="11"/>
      <c r="AF570" s="11"/>
      <c r="AG570" s="11"/>
      <c r="AH570" s="11"/>
      <c r="AI570" s="11"/>
      <c r="AJ570" s="11"/>
      <c r="AK570" s="11"/>
    </row>
    <row r="571" ht="13.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89"/>
      <c r="AB571" s="11"/>
      <c r="AC571" s="264"/>
      <c r="AD571" s="11"/>
      <c r="AE571" s="11"/>
      <c r="AF571" s="11"/>
      <c r="AG571" s="11"/>
      <c r="AH571" s="11"/>
      <c r="AI571" s="11"/>
      <c r="AJ571" s="11"/>
      <c r="AK571" s="11"/>
    </row>
    <row r="572" ht="13.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89"/>
      <c r="AB572" s="11"/>
      <c r="AC572" s="264"/>
      <c r="AD572" s="11"/>
      <c r="AE572" s="11"/>
      <c r="AF572" s="11"/>
      <c r="AG572" s="11"/>
      <c r="AH572" s="11"/>
      <c r="AI572" s="11"/>
      <c r="AJ572" s="11"/>
      <c r="AK572" s="11"/>
    </row>
    <row r="573" ht="13.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89"/>
      <c r="AB573" s="11"/>
      <c r="AC573" s="264"/>
      <c r="AD573" s="11"/>
      <c r="AE573" s="11"/>
      <c r="AF573" s="11"/>
      <c r="AG573" s="11"/>
      <c r="AH573" s="11"/>
      <c r="AI573" s="11"/>
      <c r="AJ573" s="11"/>
      <c r="AK573" s="11"/>
    </row>
    <row r="574" ht="13.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89"/>
      <c r="AB574" s="11"/>
      <c r="AC574" s="264"/>
      <c r="AD574" s="11"/>
      <c r="AE574" s="11"/>
      <c r="AF574" s="11"/>
      <c r="AG574" s="11"/>
      <c r="AH574" s="11"/>
      <c r="AI574" s="11"/>
      <c r="AJ574" s="11"/>
      <c r="AK574" s="11"/>
    </row>
    <row r="575" ht="13.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89"/>
      <c r="AB575" s="11"/>
      <c r="AC575" s="264"/>
      <c r="AD575" s="11"/>
      <c r="AE575" s="11"/>
      <c r="AF575" s="11"/>
      <c r="AG575" s="11"/>
      <c r="AH575" s="11"/>
      <c r="AI575" s="11"/>
      <c r="AJ575" s="11"/>
      <c r="AK575" s="11"/>
    </row>
    <row r="576" ht="13.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89"/>
      <c r="AB576" s="11"/>
      <c r="AC576" s="264"/>
      <c r="AD576" s="11"/>
      <c r="AE576" s="11"/>
      <c r="AF576" s="11"/>
      <c r="AG576" s="11"/>
      <c r="AH576" s="11"/>
      <c r="AI576" s="11"/>
      <c r="AJ576" s="11"/>
      <c r="AK576" s="11"/>
    </row>
    <row r="577" ht="13.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89"/>
      <c r="AB577" s="11"/>
      <c r="AC577" s="264"/>
      <c r="AD577" s="11"/>
      <c r="AE577" s="11"/>
      <c r="AF577" s="11"/>
      <c r="AG577" s="11"/>
      <c r="AH577" s="11"/>
      <c r="AI577" s="11"/>
      <c r="AJ577" s="11"/>
      <c r="AK577" s="11"/>
    </row>
    <row r="578" ht="13.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89"/>
      <c r="AB578" s="11"/>
      <c r="AC578" s="264"/>
      <c r="AD578" s="11"/>
      <c r="AE578" s="11"/>
      <c r="AF578" s="11"/>
      <c r="AG578" s="11"/>
      <c r="AH578" s="11"/>
      <c r="AI578" s="11"/>
      <c r="AJ578" s="11"/>
      <c r="AK578" s="11"/>
    </row>
    <row r="579" ht="13.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89"/>
      <c r="AB579" s="11"/>
      <c r="AC579" s="264"/>
      <c r="AD579" s="11"/>
      <c r="AE579" s="11"/>
      <c r="AF579" s="11"/>
      <c r="AG579" s="11"/>
      <c r="AH579" s="11"/>
      <c r="AI579" s="11"/>
      <c r="AJ579" s="11"/>
      <c r="AK579" s="11"/>
    </row>
    <row r="580" ht="13.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89"/>
      <c r="AB580" s="11"/>
      <c r="AC580" s="264"/>
      <c r="AD580" s="11"/>
      <c r="AE580" s="11"/>
      <c r="AF580" s="11"/>
      <c r="AG580" s="11"/>
      <c r="AH580" s="11"/>
      <c r="AI580" s="11"/>
      <c r="AJ580" s="11"/>
      <c r="AK580" s="11"/>
    </row>
    <row r="581" ht="13.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89"/>
      <c r="AB581" s="11"/>
      <c r="AC581" s="264"/>
      <c r="AD581" s="11"/>
      <c r="AE581" s="11"/>
      <c r="AF581" s="11"/>
      <c r="AG581" s="11"/>
      <c r="AH581" s="11"/>
      <c r="AI581" s="11"/>
      <c r="AJ581" s="11"/>
      <c r="AK581" s="11"/>
    </row>
    <row r="582" ht="13.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89"/>
      <c r="AB582" s="11"/>
      <c r="AC582" s="264"/>
      <c r="AD582" s="11"/>
      <c r="AE582" s="11"/>
      <c r="AF582" s="11"/>
      <c r="AG582" s="11"/>
      <c r="AH582" s="11"/>
      <c r="AI582" s="11"/>
      <c r="AJ582" s="11"/>
      <c r="AK582" s="11"/>
    </row>
    <row r="583" ht="13.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89"/>
      <c r="AB583" s="11"/>
      <c r="AC583" s="264"/>
      <c r="AD583" s="11"/>
      <c r="AE583" s="11"/>
      <c r="AF583" s="11"/>
      <c r="AG583" s="11"/>
      <c r="AH583" s="11"/>
      <c r="AI583" s="11"/>
      <c r="AJ583" s="11"/>
      <c r="AK583" s="11"/>
    </row>
    <row r="584" ht="13.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89"/>
      <c r="AB584" s="11"/>
      <c r="AC584" s="264"/>
      <c r="AD584" s="11"/>
      <c r="AE584" s="11"/>
      <c r="AF584" s="11"/>
      <c r="AG584" s="11"/>
      <c r="AH584" s="11"/>
      <c r="AI584" s="11"/>
      <c r="AJ584" s="11"/>
      <c r="AK584" s="11"/>
    </row>
    <row r="585" ht="13.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89"/>
      <c r="AB585" s="11"/>
      <c r="AC585" s="264"/>
      <c r="AD585" s="11"/>
      <c r="AE585" s="11"/>
      <c r="AF585" s="11"/>
      <c r="AG585" s="11"/>
      <c r="AH585" s="11"/>
      <c r="AI585" s="11"/>
      <c r="AJ585" s="11"/>
      <c r="AK585" s="11"/>
    </row>
    <row r="586" ht="13.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89"/>
      <c r="AB586" s="11"/>
      <c r="AC586" s="264"/>
      <c r="AD586" s="11"/>
      <c r="AE586" s="11"/>
      <c r="AF586" s="11"/>
      <c r="AG586" s="11"/>
      <c r="AH586" s="11"/>
      <c r="AI586" s="11"/>
      <c r="AJ586" s="11"/>
      <c r="AK586" s="11"/>
    </row>
    <row r="587" ht="13.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89"/>
      <c r="AB587" s="11"/>
      <c r="AC587" s="264"/>
      <c r="AD587" s="11"/>
      <c r="AE587" s="11"/>
      <c r="AF587" s="11"/>
      <c r="AG587" s="11"/>
      <c r="AH587" s="11"/>
      <c r="AI587" s="11"/>
      <c r="AJ587" s="11"/>
      <c r="AK587" s="11"/>
    </row>
    <row r="588" ht="13.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89"/>
      <c r="AB588" s="11"/>
      <c r="AC588" s="264"/>
      <c r="AD588" s="11"/>
      <c r="AE588" s="11"/>
      <c r="AF588" s="11"/>
      <c r="AG588" s="11"/>
      <c r="AH588" s="11"/>
      <c r="AI588" s="11"/>
      <c r="AJ588" s="11"/>
      <c r="AK588" s="11"/>
    </row>
    <row r="589" ht="13.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89"/>
      <c r="AB589" s="11"/>
      <c r="AC589" s="264"/>
      <c r="AD589" s="11"/>
      <c r="AE589" s="11"/>
      <c r="AF589" s="11"/>
      <c r="AG589" s="11"/>
      <c r="AH589" s="11"/>
      <c r="AI589" s="11"/>
      <c r="AJ589" s="11"/>
      <c r="AK589" s="11"/>
    </row>
    <row r="590" ht="13.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89"/>
      <c r="AB590" s="11"/>
      <c r="AC590" s="264"/>
      <c r="AD590" s="11"/>
      <c r="AE590" s="11"/>
      <c r="AF590" s="11"/>
      <c r="AG590" s="11"/>
      <c r="AH590" s="11"/>
      <c r="AI590" s="11"/>
      <c r="AJ590" s="11"/>
      <c r="AK590" s="11"/>
    </row>
    <row r="591" ht="13.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89"/>
      <c r="AB591" s="11"/>
      <c r="AC591" s="264"/>
      <c r="AD591" s="11"/>
      <c r="AE591" s="11"/>
      <c r="AF591" s="11"/>
      <c r="AG591" s="11"/>
      <c r="AH591" s="11"/>
      <c r="AI591" s="11"/>
      <c r="AJ591" s="11"/>
      <c r="AK591" s="11"/>
    </row>
    <row r="592" ht="13.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89"/>
      <c r="AB592" s="11"/>
      <c r="AC592" s="264"/>
      <c r="AD592" s="11"/>
      <c r="AE592" s="11"/>
      <c r="AF592" s="11"/>
      <c r="AG592" s="11"/>
      <c r="AH592" s="11"/>
      <c r="AI592" s="11"/>
      <c r="AJ592" s="11"/>
      <c r="AK592" s="11"/>
    </row>
    <row r="593" ht="13.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89"/>
      <c r="AB593" s="11"/>
      <c r="AC593" s="264"/>
      <c r="AD593" s="11"/>
      <c r="AE593" s="11"/>
      <c r="AF593" s="11"/>
      <c r="AG593" s="11"/>
      <c r="AH593" s="11"/>
      <c r="AI593" s="11"/>
      <c r="AJ593" s="11"/>
      <c r="AK593" s="11"/>
    </row>
    <row r="594" ht="13.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89"/>
      <c r="AB594" s="11"/>
      <c r="AC594" s="264"/>
      <c r="AD594" s="11"/>
      <c r="AE594" s="11"/>
      <c r="AF594" s="11"/>
      <c r="AG594" s="11"/>
      <c r="AH594" s="11"/>
      <c r="AI594" s="11"/>
      <c r="AJ594" s="11"/>
      <c r="AK594" s="11"/>
    </row>
    <row r="595" ht="13.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89"/>
      <c r="AB595" s="11"/>
      <c r="AC595" s="264"/>
      <c r="AD595" s="11"/>
      <c r="AE595" s="11"/>
      <c r="AF595" s="11"/>
      <c r="AG595" s="11"/>
      <c r="AH595" s="11"/>
      <c r="AI595" s="11"/>
      <c r="AJ595" s="11"/>
      <c r="AK595" s="11"/>
    </row>
    <row r="596" ht="13.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89"/>
      <c r="AB596" s="11"/>
      <c r="AC596" s="264"/>
      <c r="AD596" s="11"/>
      <c r="AE596" s="11"/>
      <c r="AF596" s="11"/>
      <c r="AG596" s="11"/>
      <c r="AH596" s="11"/>
      <c r="AI596" s="11"/>
      <c r="AJ596" s="11"/>
      <c r="AK596" s="11"/>
    </row>
    <row r="597" ht="13.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89"/>
      <c r="AB597" s="11"/>
      <c r="AC597" s="264"/>
      <c r="AD597" s="11"/>
      <c r="AE597" s="11"/>
      <c r="AF597" s="11"/>
      <c r="AG597" s="11"/>
      <c r="AH597" s="11"/>
      <c r="AI597" s="11"/>
      <c r="AJ597" s="11"/>
      <c r="AK597" s="11"/>
    </row>
    <row r="598" ht="13.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89"/>
      <c r="AB598" s="11"/>
      <c r="AC598" s="264"/>
      <c r="AD598" s="11"/>
      <c r="AE598" s="11"/>
      <c r="AF598" s="11"/>
      <c r="AG598" s="11"/>
      <c r="AH598" s="11"/>
      <c r="AI598" s="11"/>
      <c r="AJ598" s="11"/>
      <c r="AK598" s="11"/>
    </row>
    <row r="599" ht="13.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89"/>
      <c r="AB599" s="11"/>
      <c r="AC599" s="264"/>
      <c r="AD599" s="11"/>
      <c r="AE599" s="11"/>
      <c r="AF599" s="11"/>
      <c r="AG599" s="11"/>
      <c r="AH599" s="11"/>
      <c r="AI599" s="11"/>
      <c r="AJ599" s="11"/>
      <c r="AK599" s="11"/>
    </row>
    <row r="600" ht="13.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89"/>
      <c r="AB600" s="11"/>
      <c r="AC600" s="264"/>
      <c r="AD600" s="11"/>
      <c r="AE600" s="11"/>
      <c r="AF600" s="11"/>
      <c r="AG600" s="11"/>
      <c r="AH600" s="11"/>
      <c r="AI600" s="11"/>
      <c r="AJ600" s="11"/>
      <c r="AK600" s="11"/>
    </row>
    <row r="601" ht="13.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89"/>
      <c r="AB601" s="11"/>
      <c r="AC601" s="264"/>
      <c r="AD601" s="11"/>
      <c r="AE601" s="11"/>
      <c r="AF601" s="11"/>
      <c r="AG601" s="11"/>
      <c r="AH601" s="11"/>
      <c r="AI601" s="11"/>
      <c r="AJ601" s="11"/>
      <c r="AK601" s="11"/>
    </row>
    <row r="602" ht="13.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89"/>
      <c r="AB602" s="11"/>
      <c r="AC602" s="264"/>
      <c r="AD602" s="11"/>
      <c r="AE602" s="11"/>
      <c r="AF602" s="11"/>
      <c r="AG602" s="11"/>
      <c r="AH602" s="11"/>
      <c r="AI602" s="11"/>
      <c r="AJ602" s="11"/>
      <c r="AK602" s="11"/>
    </row>
    <row r="603" ht="13.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89"/>
      <c r="AB603" s="11"/>
      <c r="AC603" s="264"/>
      <c r="AD603" s="11"/>
      <c r="AE603" s="11"/>
      <c r="AF603" s="11"/>
      <c r="AG603" s="11"/>
      <c r="AH603" s="11"/>
      <c r="AI603" s="11"/>
      <c r="AJ603" s="11"/>
      <c r="AK603" s="11"/>
    </row>
    <row r="604" ht="13.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89"/>
      <c r="AB604" s="11"/>
      <c r="AC604" s="264"/>
      <c r="AD604" s="11"/>
      <c r="AE604" s="11"/>
      <c r="AF604" s="11"/>
      <c r="AG604" s="11"/>
      <c r="AH604" s="11"/>
      <c r="AI604" s="11"/>
      <c r="AJ604" s="11"/>
      <c r="AK604" s="11"/>
    </row>
    <row r="605" ht="13.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89"/>
      <c r="AB605" s="11"/>
      <c r="AC605" s="264"/>
      <c r="AD605" s="11"/>
      <c r="AE605" s="11"/>
      <c r="AF605" s="11"/>
      <c r="AG605" s="11"/>
      <c r="AH605" s="11"/>
      <c r="AI605" s="11"/>
      <c r="AJ605" s="11"/>
      <c r="AK605" s="11"/>
    </row>
    <row r="606" ht="13.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89"/>
      <c r="AB606" s="11"/>
      <c r="AC606" s="264"/>
      <c r="AD606" s="11"/>
      <c r="AE606" s="11"/>
      <c r="AF606" s="11"/>
      <c r="AG606" s="11"/>
      <c r="AH606" s="11"/>
      <c r="AI606" s="11"/>
      <c r="AJ606" s="11"/>
      <c r="AK606" s="11"/>
    </row>
    <row r="607" ht="13.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89"/>
      <c r="AB607" s="11"/>
      <c r="AC607" s="264"/>
      <c r="AD607" s="11"/>
      <c r="AE607" s="11"/>
      <c r="AF607" s="11"/>
      <c r="AG607" s="11"/>
      <c r="AH607" s="11"/>
      <c r="AI607" s="11"/>
      <c r="AJ607" s="11"/>
      <c r="AK607" s="11"/>
    </row>
    <row r="608" ht="13.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89"/>
      <c r="AB608" s="11"/>
      <c r="AC608" s="264"/>
      <c r="AD608" s="11"/>
      <c r="AE608" s="11"/>
      <c r="AF608" s="11"/>
      <c r="AG608" s="11"/>
      <c r="AH608" s="11"/>
      <c r="AI608" s="11"/>
      <c r="AJ608" s="11"/>
      <c r="AK608" s="11"/>
    </row>
    <row r="609" ht="13.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89"/>
      <c r="AB609" s="11"/>
      <c r="AC609" s="264"/>
      <c r="AD609" s="11"/>
      <c r="AE609" s="11"/>
      <c r="AF609" s="11"/>
      <c r="AG609" s="11"/>
      <c r="AH609" s="11"/>
      <c r="AI609" s="11"/>
      <c r="AJ609" s="11"/>
      <c r="AK609" s="11"/>
    </row>
    <row r="610" ht="13.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89"/>
      <c r="AB610" s="11"/>
      <c r="AC610" s="264"/>
      <c r="AD610" s="11"/>
      <c r="AE610" s="11"/>
      <c r="AF610" s="11"/>
      <c r="AG610" s="11"/>
      <c r="AH610" s="11"/>
      <c r="AI610" s="11"/>
      <c r="AJ610" s="11"/>
      <c r="AK610" s="11"/>
    </row>
    <row r="611" ht="13.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89"/>
      <c r="AB611" s="11"/>
      <c r="AC611" s="264"/>
      <c r="AD611" s="11"/>
      <c r="AE611" s="11"/>
      <c r="AF611" s="11"/>
      <c r="AG611" s="11"/>
      <c r="AH611" s="11"/>
      <c r="AI611" s="11"/>
      <c r="AJ611" s="11"/>
      <c r="AK611" s="11"/>
    </row>
    <row r="612" ht="13.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89"/>
      <c r="AB612" s="11"/>
      <c r="AC612" s="264"/>
      <c r="AD612" s="11"/>
      <c r="AE612" s="11"/>
      <c r="AF612" s="11"/>
      <c r="AG612" s="11"/>
      <c r="AH612" s="11"/>
      <c r="AI612" s="11"/>
      <c r="AJ612" s="11"/>
      <c r="AK612" s="11"/>
    </row>
    <row r="613" ht="13.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89"/>
      <c r="AB613" s="11"/>
      <c r="AC613" s="264"/>
      <c r="AD613" s="11"/>
      <c r="AE613" s="11"/>
      <c r="AF613" s="11"/>
      <c r="AG613" s="11"/>
      <c r="AH613" s="11"/>
      <c r="AI613" s="11"/>
      <c r="AJ613" s="11"/>
      <c r="AK613" s="11"/>
    </row>
    <row r="614" ht="13.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89"/>
      <c r="AB614" s="11"/>
      <c r="AC614" s="264"/>
      <c r="AD614" s="11"/>
      <c r="AE614" s="11"/>
      <c r="AF614" s="11"/>
      <c r="AG614" s="11"/>
      <c r="AH614" s="11"/>
      <c r="AI614" s="11"/>
      <c r="AJ614" s="11"/>
      <c r="AK614" s="11"/>
    </row>
    <row r="615" ht="13.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89"/>
      <c r="AB615" s="11"/>
      <c r="AC615" s="264"/>
      <c r="AD615" s="11"/>
      <c r="AE615" s="11"/>
      <c r="AF615" s="11"/>
      <c r="AG615" s="11"/>
      <c r="AH615" s="11"/>
      <c r="AI615" s="11"/>
      <c r="AJ615" s="11"/>
      <c r="AK615" s="11"/>
    </row>
    <row r="616" ht="13.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89"/>
      <c r="AB616" s="11"/>
      <c r="AC616" s="264"/>
      <c r="AD616" s="11"/>
      <c r="AE616" s="11"/>
      <c r="AF616" s="11"/>
      <c r="AG616" s="11"/>
      <c r="AH616" s="11"/>
      <c r="AI616" s="11"/>
      <c r="AJ616" s="11"/>
      <c r="AK616" s="11"/>
    </row>
    <row r="617" ht="13.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89"/>
      <c r="AB617" s="11"/>
      <c r="AC617" s="264"/>
      <c r="AD617" s="11"/>
      <c r="AE617" s="11"/>
      <c r="AF617" s="11"/>
      <c r="AG617" s="11"/>
      <c r="AH617" s="11"/>
      <c r="AI617" s="11"/>
      <c r="AJ617" s="11"/>
      <c r="AK617" s="11"/>
    </row>
    <row r="618" ht="13.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89"/>
      <c r="AB618" s="11"/>
      <c r="AC618" s="264"/>
      <c r="AD618" s="11"/>
      <c r="AE618" s="11"/>
      <c r="AF618" s="11"/>
      <c r="AG618" s="11"/>
      <c r="AH618" s="11"/>
      <c r="AI618" s="11"/>
      <c r="AJ618" s="11"/>
      <c r="AK618" s="11"/>
    </row>
    <row r="619" ht="13.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89"/>
      <c r="AB619" s="11"/>
      <c r="AC619" s="264"/>
      <c r="AD619" s="11"/>
      <c r="AE619" s="11"/>
      <c r="AF619" s="11"/>
      <c r="AG619" s="11"/>
      <c r="AH619" s="11"/>
      <c r="AI619" s="11"/>
      <c r="AJ619" s="11"/>
      <c r="AK619" s="11"/>
    </row>
    <row r="620" ht="13.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89"/>
      <c r="AB620" s="11"/>
      <c r="AC620" s="264"/>
      <c r="AD620" s="11"/>
      <c r="AE620" s="11"/>
      <c r="AF620" s="11"/>
      <c r="AG620" s="11"/>
      <c r="AH620" s="11"/>
      <c r="AI620" s="11"/>
      <c r="AJ620" s="11"/>
      <c r="AK620" s="11"/>
    </row>
    <row r="621" ht="13.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89"/>
      <c r="AB621" s="11"/>
      <c r="AC621" s="264"/>
      <c r="AD621" s="11"/>
      <c r="AE621" s="11"/>
      <c r="AF621" s="11"/>
      <c r="AG621" s="11"/>
      <c r="AH621" s="11"/>
      <c r="AI621" s="11"/>
      <c r="AJ621" s="11"/>
      <c r="AK621" s="11"/>
    </row>
    <row r="622" ht="13.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89"/>
      <c r="AB622" s="11"/>
      <c r="AC622" s="264"/>
      <c r="AD622" s="11"/>
      <c r="AE622" s="11"/>
      <c r="AF622" s="11"/>
      <c r="AG622" s="11"/>
      <c r="AH622" s="11"/>
      <c r="AI622" s="11"/>
      <c r="AJ622" s="11"/>
      <c r="AK622" s="11"/>
    </row>
    <row r="623" ht="13.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89"/>
      <c r="AB623" s="11"/>
      <c r="AC623" s="264"/>
      <c r="AD623" s="11"/>
      <c r="AE623" s="11"/>
      <c r="AF623" s="11"/>
      <c r="AG623" s="11"/>
      <c r="AH623" s="11"/>
      <c r="AI623" s="11"/>
      <c r="AJ623" s="11"/>
      <c r="AK623" s="11"/>
    </row>
    <row r="624" ht="13.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89"/>
      <c r="AB624" s="11"/>
      <c r="AC624" s="264"/>
      <c r="AD624" s="11"/>
      <c r="AE624" s="11"/>
      <c r="AF624" s="11"/>
      <c r="AG624" s="11"/>
      <c r="AH624" s="11"/>
      <c r="AI624" s="11"/>
      <c r="AJ624" s="11"/>
      <c r="AK624" s="11"/>
    </row>
    <row r="625" ht="13.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89"/>
      <c r="AB625" s="11"/>
      <c r="AC625" s="264"/>
      <c r="AD625" s="11"/>
      <c r="AE625" s="11"/>
      <c r="AF625" s="11"/>
      <c r="AG625" s="11"/>
      <c r="AH625" s="11"/>
      <c r="AI625" s="11"/>
      <c r="AJ625" s="11"/>
      <c r="AK625" s="11"/>
    </row>
    <row r="626" ht="13.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89"/>
      <c r="AB626" s="11"/>
      <c r="AC626" s="264"/>
      <c r="AD626" s="11"/>
      <c r="AE626" s="11"/>
      <c r="AF626" s="11"/>
      <c r="AG626" s="11"/>
      <c r="AH626" s="11"/>
      <c r="AI626" s="11"/>
      <c r="AJ626" s="11"/>
      <c r="AK626" s="11"/>
    </row>
    <row r="627" ht="13.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89"/>
      <c r="AB627" s="11"/>
      <c r="AC627" s="264"/>
      <c r="AD627" s="11"/>
      <c r="AE627" s="11"/>
      <c r="AF627" s="11"/>
      <c r="AG627" s="11"/>
      <c r="AH627" s="11"/>
      <c r="AI627" s="11"/>
      <c r="AJ627" s="11"/>
      <c r="AK627" s="11"/>
    </row>
    <row r="628" ht="13.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89"/>
      <c r="AB628" s="11"/>
      <c r="AC628" s="264"/>
      <c r="AD628" s="11"/>
      <c r="AE628" s="11"/>
      <c r="AF628" s="11"/>
      <c r="AG628" s="11"/>
      <c r="AH628" s="11"/>
      <c r="AI628" s="11"/>
      <c r="AJ628" s="11"/>
      <c r="AK628" s="11"/>
    </row>
    <row r="629" ht="13.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89"/>
      <c r="AB629" s="11"/>
      <c r="AC629" s="264"/>
      <c r="AD629" s="11"/>
      <c r="AE629" s="11"/>
      <c r="AF629" s="11"/>
      <c r="AG629" s="11"/>
      <c r="AH629" s="11"/>
      <c r="AI629" s="11"/>
      <c r="AJ629" s="11"/>
      <c r="AK629" s="11"/>
    </row>
    <row r="630" ht="13.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89"/>
      <c r="AB630" s="11"/>
      <c r="AC630" s="264"/>
      <c r="AD630" s="11"/>
      <c r="AE630" s="11"/>
      <c r="AF630" s="11"/>
      <c r="AG630" s="11"/>
      <c r="AH630" s="11"/>
      <c r="AI630" s="11"/>
      <c r="AJ630" s="11"/>
      <c r="AK630" s="11"/>
    </row>
    <row r="631" ht="13.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89"/>
      <c r="AB631" s="11"/>
      <c r="AC631" s="264"/>
      <c r="AD631" s="11"/>
      <c r="AE631" s="11"/>
      <c r="AF631" s="11"/>
      <c r="AG631" s="11"/>
      <c r="AH631" s="11"/>
      <c r="AI631" s="11"/>
      <c r="AJ631" s="11"/>
      <c r="AK631" s="11"/>
    </row>
    <row r="632" ht="13.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89"/>
      <c r="AB632" s="11"/>
      <c r="AC632" s="264"/>
      <c r="AD632" s="11"/>
      <c r="AE632" s="11"/>
      <c r="AF632" s="11"/>
      <c r="AG632" s="11"/>
      <c r="AH632" s="11"/>
      <c r="AI632" s="11"/>
      <c r="AJ632" s="11"/>
      <c r="AK632" s="11"/>
    </row>
    <row r="633" ht="13.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89"/>
      <c r="AB633" s="11"/>
      <c r="AC633" s="264"/>
      <c r="AD633" s="11"/>
      <c r="AE633" s="11"/>
      <c r="AF633" s="11"/>
      <c r="AG633" s="11"/>
      <c r="AH633" s="11"/>
      <c r="AI633" s="11"/>
      <c r="AJ633" s="11"/>
      <c r="AK633" s="11"/>
    </row>
    <row r="634" ht="13.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89"/>
      <c r="AB634" s="11"/>
      <c r="AC634" s="264"/>
      <c r="AD634" s="11"/>
      <c r="AE634" s="11"/>
      <c r="AF634" s="11"/>
      <c r="AG634" s="11"/>
      <c r="AH634" s="11"/>
      <c r="AI634" s="11"/>
      <c r="AJ634" s="11"/>
      <c r="AK634" s="11"/>
    </row>
    <row r="635" ht="13.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89"/>
      <c r="AB635" s="11"/>
      <c r="AC635" s="264"/>
      <c r="AD635" s="11"/>
      <c r="AE635" s="11"/>
      <c r="AF635" s="11"/>
      <c r="AG635" s="11"/>
      <c r="AH635" s="11"/>
      <c r="AI635" s="11"/>
      <c r="AJ635" s="11"/>
      <c r="AK635" s="11"/>
    </row>
    <row r="636" ht="13.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89"/>
      <c r="AB636" s="11"/>
      <c r="AC636" s="264"/>
      <c r="AD636" s="11"/>
      <c r="AE636" s="11"/>
      <c r="AF636" s="11"/>
      <c r="AG636" s="11"/>
      <c r="AH636" s="11"/>
      <c r="AI636" s="11"/>
      <c r="AJ636" s="11"/>
      <c r="AK636" s="11"/>
    </row>
    <row r="637" ht="13.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89"/>
      <c r="AB637" s="11"/>
      <c r="AC637" s="264"/>
      <c r="AD637" s="11"/>
      <c r="AE637" s="11"/>
      <c r="AF637" s="11"/>
      <c r="AG637" s="11"/>
      <c r="AH637" s="11"/>
      <c r="AI637" s="11"/>
      <c r="AJ637" s="11"/>
      <c r="AK637" s="11"/>
    </row>
    <row r="638" ht="13.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89"/>
      <c r="AB638" s="11"/>
      <c r="AC638" s="264"/>
      <c r="AD638" s="11"/>
      <c r="AE638" s="11"/>
      <c r="AF638" s="11"/>
      <c r="AG638" s="11"/>
      <c r="AH638" s="11"/>
      <c r="AI638" s="11"/>
      <c r="AJ638" s="11"/>
      <c r="AK638" s="11"/>
    </row>
    <row r="639" ht="13.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89"/>
      <c r="AB639" s="11"/>
      <c r="AC639" s="264"/>
      <c r="AD639" s="11"/>
      <c r="AE639" s="11"/>
      <c r="AF639" s="11"/>
      <c r="AG639" s="11"/>
      <c r="AH639" s="11"/>
      <c r="AI639" s="11"/>
      <c r="AJ639" s="11"/>
      <c r="AK639" s="11"/>
    </row>
    <row r="640" ht="13.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89"/>
      <c r="AB640" s="11"/>
      <c r="AC640" s="264"/>
      <c r="AD640" s="11"/>
      <c r="AE640" s="11"/>
      <c r="AF640" s="11"/>
      <c r="AG640" s="11"/>
      <c r="AH640" s="11"/>
      <c r="AI640" s="11"/>
      <c r="AJ640" s="11"/>
      <c r="AK640" s="11"/>
    </row>
    <row r="641" ht="13.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89"/>
      <c r="AB641" s="11"/>
      <c r="AC641" s="264"/>
      <c r="AD641" s="11"/>
      <c r="AE641" s="11"/>
      <c r="AF641" s="11"/>
      <c r="AG641" s="11"/>
      <c r="AH641" s="11"/>
      <c r="AI641" s="11"/>
      <c r="AJ641" s="11"/>
      <c r="AK641" s="11"/>
    </row>
    <row r="642" ht="13.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89"/>
      <c r="AB642" s="11"/>
      <c r="AC642" s="264"/>
      <c r="AD642" s="11"/>
      <c r="AE642" s="11"/>
      <c r="AF642" s="11"/>
      <c r="AG642" s="11"/>
      <c r="AH642" s="11"/>
      <c r="AI642" s="11"/>
      <c r="AJ642" s="11"/>
      <c r="AK642" s="11"/>
    </row>
    <row r="643" ht="13.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89"/>
      <c r="AB643" s="11"/>
      <c r="AC643" s="264"/>
      <c r="AD643" s="11"/>
      <c r="AE643" s="11"/>
      <c r="AF643" s="11"/>
      <c r="AG643" s="11"/>
      <c r="AH643" s="11"/>
      <c r="AI643" s="11"/>
      <c r="AJ643" s="11"/>
      <c r="AK643" s="11"/>
    </row>
    <row r="644" ht="13.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89"/>
      <c r="AB644" s="11"/>
      <c r="AC644" s="264"/>
      <c r="AD644" s="11"/>
      <c r="AE644" s="11"/>
      <c r="AF644" s="11"/>
      <c r="AG644" s="11"/>
      <c r="AH644" s="11"/>
      <c r="AI644" s="11"/>
      <c r="AJ644" s="11"/>
      <c r="AK644" s="11"/>
    </row>
    <row r="645" ht="13.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89"/>
      <c r="AB645" s="11"/>
      <c r="AC645" s="264"/>
      <c r="AD645" s="11"/>
      <c r="AE645" s="11"/>
      <c r="AF645" s="11"/>
      <c r="AG645" s="11"/>
      <c r="AH645" s="11"/>
      <c r="AI645" s="11"/>
      <c r="AJ645" s="11"/>
      <c r="AK645" s="11"/>
    </row>
    <row r="646" ht="13.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89"/>
      <c r="AB646" s="11"/>
      <c r="AC646" s="264"/>
      <c r="AD646" s="11"/>
      <c r="AE646" s="11"/>
      <c r="AF646" s="11"/>
      <c r="AG646" s="11"/>
      <c r="AH646" s="11"/>
      <c r="AI646" s="11"/>
      <c r="AJ646" s="11"/>
      <c r="AK646" s="11"/>
    </row>
    <row r="647" ht="13.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89"/>
      <c r="AB647" s="11"/>
      <c r="AC647" s="264"/>
      <c r="AD647" s="11"/>
      <c r="AE647" s="11"/>
      <c r="AF647" s="11"/>
      <c r="AG647" s="11"/>
      <c r="AH647" s="11"/>
      <c r="AI647" s="11"/>
      <c r="AJ647" s="11"/>
      <c r="AK647" s="11"/>
    </row>
    <row r="648" ht="13.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89"/>
      <c r="AB648" s="11"/>
      <c r="AC648" s="264"/>
      <c r="AD648" s="11"/>
      <c r="AE648" s="11"/>
      <c r="AF648" s="11"/>
      <c r="AG648" s="11"/>
      <c r="AH648" s="11"/>
      <c r="AI648" s="11"/>
      <c r="AJ648" s="11"/>
      <c r="AK648" s="11"/>
    </row>
    <row r="649" ht="13.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89"/>
      <c r="AB649" s="11"/>
      <c r="AC649" s="264"/>
      <c r="AD649" s="11"/>
      <c r="AE649" s="11"/>
      <c r="AF649" s="11"/>
      <c r="AG649" s="11"/>
      <c r="AH649" s="11"/>
      <c r="AI649" s="11"/>
      <c r="AJ649" s="11"/>
      <c r="AK649" s="11"/>
    </row>
    <row r="650" ht="13.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89"/>
      <c r="AB650" s="11"/>
      <c r="AC650" s="264"/>
      <c r="AD650" s="11"/>
      <c r="AE650" s="11"/>
      <c r="AF650" s="11"/>
      <c r="AG650" s="11"/>
      <c r="AH650" s="11"/>
      <c r="AI650" s="11"/>
      <c r="AJ650" s="11"/>
      <c r="AK650" s="11"/>
    </row>
    <row r="651" ht="13.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89"/>
      <c r="AB651" s="11"/>
      <c r="AC651" s="264"/>
      <c r="AD651" s="11"/>
      <c r="AE651" s="11"/>
      <c r="AF651" s="11"/>
      <c r="AG651" s="11"/>
      <c r="AH651" s="11"/>
      <c r="AI651" s="11"/>
      <c r="AJ651" s="11"/>
      <c r="AK651" s="11"/>
    </row>
    <row r="652" ht="13.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89"/>
      <c r="AB652" s="11"/>
      <c r="AC652" s="264"/>
      <c r="AD652" s="11"/>
      <c r="AE652" s="11"/>
      <c r="AF652" s="11"/>
      <c r="AG652" s="11"/>
      <c r="AH652" s="11"/>
      <c r="AI652" s="11"/>
      <c r="AJ652" s="11"/>
      <c r="AK652" s="11"/>
    </row>
    <row r="653" ht="13.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89"/>
      <c r="AB653" s="11"/>
      <c r="AC653" s="264"/>
      <c r="AD653" s="11"/>
      <c r="AE653" s="11"/>
      <c r="AF653" s="11"/>
      <c r="AG653" s="11"/>
      <c r="AH653" s="11"/>
      <c r="AI653" s="11"/>
      <c r="AJ653" s="11"/>
      <c r="AK653" s="11"/>
    </row>
    <row r="654" ht="13.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89"/>
      <c r="AB654" s="11"/>
      <c r="AC654" s="264"/>
      <c r="AD654" s="11"/>
      <c r="AE654" s="11"/>
      <c r="AF654" s="11"/>
      <c r="AG654" s="11"/>
      <c r="AH654" s="11"/>
      <c r="AI654" s="11"/>
      <c r="AJ654" s="11"/>
      <c r="AK654" s="11"/>
    </row>
    <row r="655" ht="13.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89"/>
      <c r="AB655" s="11"/>
      <c r="AC655" s="264"/>
      <c r="AD655" s="11"/>
      <c r="AE655" s="11"/>
      <c r="AF655" s="11"/>
      <c r="AG655" s="11"/>
      <c r="AH655" s="11"/>
      <c r="AI655" s="11"/>
      <c r="AJ655" s="11"/>
      <c r="AK655" s="11"/>
    </row>
    <row r="656" ht="13.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89"/>
      <c r="AB656" s="11"/>
      <c r="AC656" s="264"/>
      <c r="AD656" s="11"/>
      <c r="AE656" s="11"/>
      <c r="AF656" s="11"/>
      <c r="AG656" s="11"/>
      <c r="AH656" s="11"/>
      <c r="AI656" s="11"/>
      <c r="AJ656" s="11"/>
      <c r="AK656" s="11"/>
    </row>
    <row r="657" ht="13.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89"/>
      <c r="AB657" s="11"/>
      <c r="AC657" s="264"/>
      <c r="AD657" s="11"/>
      <c r="AE657" s="11"/>
      <c r="AF657" s="11"/>
      <c r="AG657" s="11"/>
      <c r="AH657" s="11"/>
      <c r="AI657" s="11"/>
      <c r="AJ657" s="11"/>
      <c r="AK657" s="11"/>
    </row>
    <row r="658" ht="13.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89"/>
      <c r="AB658" s="11"/>
      <c r="AC658" s="264"/>
      <c r="AD658" s="11"/>
      <c r="AE658" s="11"/>
      <c r="AF658" s="11"/>
      <c r="AG658" s="11"/>
      <c r="AH658" s="11"/>
      <c r="AI658" s="11"/>
      <c r="AJ658" s="11"/>
      <c r="AK658" s="11"/>
    </row>
    <row r="659" ht="13.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89"/>
      <c r="AB659" s="11"/>
      <c r="AC659" s="264"/>
      <c r="AD659" s="11"/>
      <c r="AE659" s="11"/>
      <c r="AF659" s="11"/>
      <c r="AG659" s="11"/>
      <c r="AH659" s="11"/>
      <c r="AI659" s="11"/>
      <c r="AJ659" s="11"/>
      <c r="AK659" s="11"/>
    </row>
    <row r="660" ht="13.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89"/>
      <c r="AB660" s="11"/>
      <c r="AC660" s="264"/>
      <c r="AD660" s="11"/>
      <c r="AE660" s="11"/>
      <c r="AF660" s="11"/>
      <c r="AG660" s="11"/>
      <c r="AH660" s="11"/>
      <c r="AI660" s="11"/>
      <c r="AJ660" s="11"/>
      <c r="AK660" s="11"/>
    </row>
    <row r="661" ht="13.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89"/>
      <c r="AB661" s="11"/>
      <c r="AC661" s="264"/>
      <c r="AD661" s="11"/>
      <c r="AE661" s="11"/>
      <c r="AF661" s="11"/>
      <c r="AG661" s="11"/>
      <c r="AH661" s="11"/>
      <c r="AI661" s="11"/>
      <c r="AJ661" s="11"/>
      <c r="AK661" s="11"/>
    </row>
    <row r="662" ht="13.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89"/>
      <c r="AB662" s="11"/>
      <c r="AC662" s="264"/>
      <c r="AD662" s="11"/>
      <c r="AE662" s="11"/>
      <c r="AF662" s="11"/>
      <c r="AG662" s="11"/>
      <c r="AH662" s="11"/>
      <c r="AI662" s="11"/>
      <c r="AJ662" s="11"/>
      <c r="AK662" s="11"/>
    </row>
    <row r="663" ht="13.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89"/>
      <c r="AB663" s="11"/>
      <c r="AC663" s="264"/>
      <c r="AD663" s="11"/>
      <c r="AE663" s="11"/>
      <c r="AF663" s="11"/>
      <c r="AG663" s="11"/>
      <c r="AH663" s="11"/>
      <c r="AI663" s="11"/>
      <c r="AJ663" s="11"/>
      <c r="AK663" s="11"/>
    </row>
    <row r="664" ht="13.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89"/>
      <c r="AB664" s="11"/>
      <c r="AC664" s="264"/>
      <c r="AD664" s="11"/>
      <c r="AE664" s="11"/>
      <c r="AF664" s="11"/>
      <c r="AG664" s="11"/>
      <c r="AH664" s="11"/>
      <c r="AI664" s="11"/>
      <c r="AJ664" s="11"/>
      <c r="AK664" s="11"/>
    </row>
    <row r="665" ht="13.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89"/>
      <c r="AB665" s="11"/>
      <c r="AC665" s="264"/>
      <c r="AD665" s="11"/>
      <c r="AE665" s="11"/>
      <c r="AF665" s="11"/>
      <c r="AG665" s="11"/>
      <c r="AH665" s="11"/>
      <c r="AI665" s="11"/>
      <c r="AJ665" s="11"/>
      <c r="AK665" s="11"/>
    </row>
    <row r="666" ht="13.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89"/>
      <c r="AB666" s="11"/>
      <c r="AC666" s="264"/>
      <c r="AD666" s="11"/>
      <c r="AE666" s="11"/>
      <c r="AF666" s="11"/>
      <c r="AG666" s="11"/>
      <c r="AH666" s="11"/>
      <c r="AI666" s="11"/>
      <c r="AJ666" s="11"/>
      <c r="AK666" s="11"/>
    </row>
    <row r="667" ht="13.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89"/>
      <c r="AB667" s="11"/>
      <c r="AC667" s="264"/>
      <c r="AD667" s="11"/>
      <c r="AE667" s="11"/>
      <c r="AF667" s="11"/>
      <c r="AG667" s="11"/>
      <c r="AH667" s="11"/>
      <c r="AI667" s="11"/>
      <c r="AJ667" s="11"/>
      <c r="AK667" s="11"/>
    </row>
    <row r="668" ht="13.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89"/>
      <c r="AB668" s="11"/>
      <c r="AC668" s="264"/>
      <c r="AD668" s="11"/>
      <c r="AE668" s="11"/>
      <c r="AF668" s="11"/>
      <c r="AG668" s="11"/>
      <c r="AH668" s="11"/>
      <c r="AI668" s="11"/>
      <c r="AJ668" s="11"/>
      <c r="AK668" s="11"/>
    </row>
    <row r="669" ht="13.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89"/>
      <c r="AB669" s="11"/>
      <c r="AC669" s="264"/>
      <c r="AD669" s="11"/>
      <c r="AE669" s="11"/>
      <c r="AF669" s="11"/>
      <c r="AG669" s="11"/>
      <c r="AH669" s="11"/>
      <c r="AI669" s="11"/>
      <c r="AJ669" s="11"/>
      <c r="AK669" s="11"/>
    </row>
    <row r="670" ht="13.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89"/>
      <c r="AB670" s="11"/>
      <c r="AC670" s="264"/>
      <c r="AD670" s="11"/>
      <c r="AE670" s="11"/>
      <c r="AF670" s="11"/>
      <c r="AG670" s="11"/>
      <c r="AH670" s="11"/>
      <c r="AI670" s="11"/>
      <c r="AJ670" s="11"/>
      <c r="AK670" s="11"/>
    </row>
    <row r="671" ht="13.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89"/>
      <c r="AB671" s="11"/>
      <c r="AC671" s="264"/>
      <c r="AD671" s="11"/>
      <c r="AE671" s="11"/>
      <c r="AF671" s="11"/>
      <c r="AG671" s="11"/>
      <c r="AH671" s="11"/>
      <c r="AI671" s="11"/>
      <c r="AJ671" s="11"/>
      <c r="AK671" s="11"/>
    </row>
    <row r="672" ht="13.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89"/>
      <c r="AB672" s="11"/>
      <c r="AC672" s="264"/>
      <c r="AD672" s="11"/>
      <c r="AE672" s="11"/>
      <c r="AF672" s="11"/>
      <c r="AG672" s="11"/>
      <c r="AH672" s="11"/>
      <c r="AI672" s="11"/>
      <c r="AJ672" s="11"/>
      <c r="AK672" s="11"/>
    </row>
    <row r="673" ht="13.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89"/>
      <c r="AB673" s="11"/>
      <c r="AC673" s="264"/>
      <c r="AD673" s="11"/>
      <c r="AE673" s="11"/>
      <c r="AF673" s="11"/>
      <c r="AG673" s="11"/>
      <c r="AH673" s="11"/>
      <c r="AI673" s="11"/>
      <c r="AJ673" s="11"/>
      <c r="AK673" s="11"/>
    </row>
    <row r="674" ht="13.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89"/>
      <c r="AB674" s="11"/>
      <c r="AC674" s="264"/>
      <c r="AD674" s="11"/>
      <c r="AE674" s="11"/>
      <c r="AF674" s="11"/>
      <c r="AG674" s="11"/>
      <c r="AH674" s="11"/>
      <c r="AI674" s="11"/>
      <c r="AJ674" s="11"/>
      <c r="AK674" s="11"/>
    </row>
    <row r="675" ht="13.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89"/>
      <c r="AB675" s="11"/>
      <c r="AC675" s="264"/>
      <c r="AD675" s="11"/>
      <c r="AE675" s="11"/>
      <c r="AF675" s="11"/>
      <c r="AG675" s="11"/>
      <c r="AH675" s="11"/>
      <c r="AI675" s="11"/>
      <c r="AJ675" s="11"/>
      <c r="AK675" s="11"/>
    </row>
    <row r="676" ht="13.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89"/>
      <c r="AB676" s="11"/>
      <c r="AC676" s="264"/>
      <c r="AD676" s="11"/>
      <c r="AE676" s="11"/>
      <c r="AF676" s="11"/>
      <c r="AG676" s="11"/>
      <c r="AH676" s="11"/>
      <c r="AI676" s="11"/>
      <c r="AJ676" s="11"/>
      <c r="AK676" s="11"/>
    </row>
    <row r="677" ht="13.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89"/>
      <c r="AB677" s="11"/>
      <c r="AC677" s="264"/>
      <c r="AD677" s="11"/>
      <c r="AE677" s="11"/>
      <c r="AF677" s="11"/>
      <c r="AG677" s="11"/>
      <c r="AH677" s="11"/>
      <c r="AI677" s="11"/>
      <c r="AJ677" s="11"/>
      <c r="AK677" s="11"/>
    </row>
    <row r="678" ht="13.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89"/>
      <c r="AB678" s="11"/>
      <c r="AC678" s="264"/>
      <c r="AD678" s="11"/>
      <c r="AE678" s="11"/>
      <c r="AF678" s="11"/>
      <c r="AG678" s="11"/>
      <c r="AH678" s="11"/>
      <c r="AI678" s="11"/>
      <c r="AJ678" s="11"/>
      <c r="AK678" s="11"/>
    </row>
    <row r="679" ht="13.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89"/>
      <c r="AB679" s="11"/>
      <c r="AC679" s="264"/>
      <c r="AD679" s="11"/>
      <c r="AE679" s="11"/>
      <c r="AF679" s="11"/>
      <c r="AG679" s="11"/>
      <c r="AH679" s="11"/>
      <c r="AI679" s="11"/>
      <c r="AJ679" s="11"/>
      <c r="AK679" s="11"/>
    </row>
    <row r="680" ht="13.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89"/>
      <c r="AB680" s="11"/>
      <c r="AC680" s="264"/>
      <c r="AD680" s="11"/>
      <c r="AE680" s="11"/>
      <c r="AF680" s="11"/>
      <c r="AG680" s="11"/>
      <c r="AH680" s="11"/>
      <c r="AI680" s="11"/>
      <c r="AJ680" s="11"/>
      <c r="AK680" s="11"/>
    </row>
    <row r="681" ht="13.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89"/>
      <c r="AB681" s="11"/>
      <c r="AC681" s="264"/>
      <c r="AD681" s="11"/>
      <c r="AE681" s="11"/>
      <c r="AF681" s="11"/>
      <c r="AG681" s="11"/>
      <c r="AH681" s="11"/>
      <c r="AI681" s="11"/>
      <c r="AJ681" s="11"/>
      <c r="AK681" s="11"/>
    </row>
    <row r="682" ht="13.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89"/>
      <c r="AB682" s="11"/>
      <c r="AC682" s="264"/>
      <c r="AD682" s="11"/>
      <c r="AE682" s="11"/>
      <c r="AF682" s="11"/>
      <c r="AG682" s="11"/>
      <c r="AH682" s="11"/>
      <c r="AI682" s="11"/>
      <c r="AJ682" s="11"/>
      <c r="AK682" s="11"/>
    </row>
    <row r="683" ht="13.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89"/>
      <c r="AB683" s="11"/>
      <c r="AC683" s="264"/>
      <c r="AD683" s="11"/>
      <c r="AE683" s="11"/>
      <c r="AF683" s="11"/>
      <c r="AG683" s="11"/>
      <c r="AH683" s="11"/>
      <c r="AI683" s="11"/>
      <c r="AJ683" s="11"/>
      <c r="AK683" s="11"/>
    </row>
    <row r="684" ht="13.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89"/>
      <c r="AB684" s="11"/>
      <c r="AC684" s="264"/>
      <c r="AD684" s="11"/>
      <c r="AE684" s="11"/>
      <c r="AF684" s="11"/>
      <c r="AG684" s="11"/>
      <c r="AH684" s="11"/>
      <c r="AI684" s="11"/>
      <c r="AJ684" s="11"/>
      <c r="AK684" s="11"/>
    </row>
    <row r="685" ht="13.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89"/>
      <c r="AB685" s="11"/>
      <c r="AC685" s="264"/>
      <c r="AD685" s="11"/>
      <c r="AE685" s="11"/>
      <c r="AF685" s="11"/>
      <c r="AG685" s="11"/>
      <c r="AH685" s="11"/>
      <c r="AI685" s="11"/>
      <c r="AJ685" s="11"/>
      <c r="AK685" s="11"/>
    </row>
    <row r="686" ht="13.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89"/>
      <c r="AB686" s="11"/>
      <c r="AC686" s="264"/>
      <c r="AD686" s="11"/>
      <c r="AE686" s="11"/>
      <c r="AF686" s="11"/>
      <c r="AG686" s="11"/>
      <c r="AH686" s="11"/>
      <c r="AI686" s="11"/>
      <c r="AJ686" s="11"/>
      <c r="AK686" s="11"/>
    </row>
    <row r="687" ht="13.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89"/>
      <c r="AB687" s="11"/>
      <c r="AC687" s="264"/>
      <c r="AD687" s="11"/>
      <c r="AE687" s="11"/>
      <c r="AF687" s="11"/>
      <c r="AG687" s="11"/>
      <c r="AH687" s="11"/>
      <c r="AI687" s="11"/>
      <c r="AJ687" s="11"/>
      <c r="AK687" s="11"/>
    </row>
    <row r="688" ht="13.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89"/>
      <c r="AB688" s="11"/>
      <c r="AC688" s="264"/>
      <c r="AD688" s="11"/>
      <c r="AE688" s="11"/>
      <c r="AF688" s="11"/>
      <c r="AG688" s="11"/>
      <c r="AH688" s="11"/>
      <c r="AI688" s="11"/>
      <c r="AJ688" s="11"/>
      <c r="AK688" s="11"/>
    </row>
    <row r="689" ht="13.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89"/>
      <c r="AB689" s="11"/>
      <c r="AC689" s="264"/>
      <c r="AD689" s="11"/>
      <c r="AE689" s="11"/>
      <c r="AF689" s="11"/>
      <c r="AG689" s="11"/>
      <c r="AH689" s="11"/>
      <c r="AI689" s="11"/>
      <c r="AJ689" s="11"/>
      <c r="AK689" s="11"/>
    </row>
    <row r="690" ht="13.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89"/>
      <c r="AB690" s="11"/>
      <c r="AC690" s="264"/>
      <c r="AD690" s="11"/>
      <c r="AE690" s="11"/>
      <c r="AF690" s="11"/>
      <c r="AG690" s="11"/>
      <c r="AH690" s="11"/>
      <c r="AI690" s="11"/>
      <c r="AJ690" s="11"/>
      <c r="AK690" s="11"/>
    </row>
    <row r="691" ht="13.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89"/>
      <c r="AB691" s="11"/>
      <c r="AC691" s="264"/>
      <c r="AD691" s="11"/>
      <c r="AE691" s="11"/>
      <c r="AF691" s="11"/>
      <c r="AG691" s="11"/>
      <c r="AH691" s="11"/>
      <c r="AI691" s="11"/>
      <c r="AJ691" s="11"/>
      <c r="AK691" s="11"/>
    </row>
    <row r="692" ht="13.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89"/>
      <c r="AB692" s="11"/>
      <c r="AC692" s="264"/>
      <c r="AD692" s="11"/>
      <c r="AE692" s="11"/>
      <c r="AF692" s="11"/>
      <c r="AG692" s="11"/>
      <c r="AH692" s="11"/>
      <c r="AI692" s="11"/>
      <c r="AJ692" s="11"/>
      <c r="AK692" s="11"/>
    </row>
    <row r="693" ht="13.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89"/>
      <c r="AB693" s="11"/>
      <c r="AC693" s="264"/>
      <c r="AD693" s="11"/>
      <c r="AE693" s="11"/>
      <c r="AF693" s="11"/>
      <c r="AG693" s="11"/>
      <c r="AH693" s="11"/>
      <c r="AI693" s="11"/>
      <c r="AJ693" s="11"/>
      <c r="AK693" s="11"/>
    </row>
    <row r="694" ht="13.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89"/>
      <c r="AB694" s="11"/>
      <c r="AC694" s="264"/>
      <c r="AD694" s="11"/>
      <c r="AE694" s="11"/>
      <c r="AF694" s="11"/>
      <c r="AG694" s="11"/>
      <c r="AH694" s="11"/>
      <c r="AI694" s="11"/>
      <c r="AJ694" s="11"/>
      <c r="AK694" s="11"/>
    </row>
    <row r="695" ht="13.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89"/>
      <c r="AB695" s="11"/>
      <c r="AC695" s="264"/>
      <c r="AD695" s="11"/>
      <c r="AE695" s="11"/>
      <c r="AF695" s="11"/>
      <c r="AG695" s="11"/>
      <c r="AH695" s="11"/>
      <c r="AI695" s="11"/>
      <c r="AJ695" s="11"/>
      <c r="AK695" s="11"/>
    </row>
    <row r="696" ht="13.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89"/>
      <c r="AB696" s="11"/>
      <c r="AC696" s="264"/>
      <c r="AD696" s="11"/>
      <c r="AE696" s="11"/>
      <c r="AF696" s="11"/>
      <c r="AG696" s="11"/>
      <c r="AH696" s="11"/>
      <c r="AI696" s="11"/>
      <c r="AJ696" s="11"/>
      <c r="AK696" s="11"/>
    </row>
    <row r="697" ht="13.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89"/>
      <c r="AB697" s="11"/>
      <c r="AC697" s="264"/>
      <c r="AD697" s="11"/>
      <c r="AE697" s="11"/>
      <c r="AF697" s="11"/>
      <c r="AG697" s="11"/>
      <c r="AH697" s="11"/>
      <c r="AI697" s="11"/>
      <c r="AJ697" s="11"/>
      <c r="AK697" s="11"/>
    </row>
    <row r="698" ht="13.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89"/>
      <c r="AB698" s="11"/>
      <c r="AC698" s="264"/>
      <c r="AD698" s="11"/>
      <c r="AE698" s="11"/>
      <c r="AF698" s="11"/>
      <c r="AG698" s="11"/>
      <c r="AH698" s="11"/>
      <c r="AI698" s="11"/>
      <c r="AJ698" s="11"/>
      <c r="AK698" s="11"/>
    </row>
    <row r="699" ht="13.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89"/>
      <c r="AB699" s="11"/>
      <c r="AC699" s="264"/>
      <c r="AD699" s="11"/>
      <c r="AE699" s="11"/>
      <c r="AF699" s="11"/>
      <c r="AG699" s="11"/>
      <c r="AH699" s="11"/>
      <c r="AI699" s="11"/>
      <c r="AJ699" s="11"/>
      <c r="AK699" s="11"/>
    </row>
    <row r="700" ht="13.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89"/>
      <c r="AB700" s="11"/>
      <c r="AC700" s="264"/>
      <c r="AD700" s="11"/>
      <c r="AE700" s="11"/>
      <c r="AF700" s="11"/>
      <c r="AG700" s="11"/>
      <c r="AH700" s="11"/>
      <c r="AI700" s="11"/>
      <c r="AJ700" s="11"/>
      <c r="AK700" s="11"/>
    </row>
    <row r="701" ht="13.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89"/>
      <c r="AB701" s="11"/>
      <c r="AC701" s="264"/>
      <c r="AD701" s="11"/>
      <c r="AE701" s="11"/>
      <c r="AF701" s="11"/>
      <c r="AG701" s="11"/>
      <c r="AH701" s="11"/>
      <c r="AI701" s="11"/>
      <c r="AJ701" s="11"/>
      <c r="AK701" s="11"/>
    </row>
    <row r="702" ht="13.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89"/>
      <c r="AB702" s="11"/>
      <c r="AC702" s="264"/>
      <c r="AD702" s="11"/>
      <c r="AE702" s="11"/>
      <c r="AF702" s="11"/>
      <c r="AG702" s="11"/>
      <c r="AH702" s="11"/>
      <c r="AI702" s="11"/>
      <c r="AJ702" s="11"/>
      <c r="AK702" s="11"/>
    </row>
    <row r="703" ht="13.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89"/>
      <c r="AB703" s="11"/>
      <c r="AC703" s="264"/>
      <c r="AD703" s="11"/>
      <c r="AE703" s="11"/>
      <c r="AF703" s="11"/>
      <c r="AG703" s="11"/>
      <c r="AH703" s="11"/>
      <c r="AI703" s="11"/>
      <c r="AJ703" s="11"/>
      <c r="AK703" s="11"/>
    </row>
    <row r="704" ht="13.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89"/>
      <c r="AB704" s="11"/>
      <c r="AC704" s="264"/>
      <c r="AD704" s="11"/>
      <c r="AE704" s="11"/>
      <c r="AF704" s="11"/>
      <c r="AG704" s="11"/>
      <c r="AH704" s="11"/>
      <c r="AI704" s="11"/>
      <c r="AJ704" s="11"/>
      <c r="AK704" s="11"/>
    </row>
    <row r="705" ht="13.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89"/>
      <c r="AB705" s="11"/>
      <c r="AC705" s="264"/>
      <c r="AD705" s="11"/>
      <c r="AE705" s="11"/>
      <c r="AF705" s="11"/>
      <c r="AG705" s="11"/>
      <c r="AH705" s="11"/>
      <c r="AI705" s="11"/>
      <c r="AJ705" s="11"/>
      <c r="AK705" s="11"/>
    </row>
    <row r="706" ht="13.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89"/>
      <c r="AB706" s="11"/>
      <c r="AC706" s="264"/>
      <c r="AD706" s="11"/>
      <c r="AE706" s="11"/>
      <c r="AF706" s="11"/>
      <c r="AG706" s="11"/>
      <c r="AH706" s="11"/>
      <c r="AI706" s="11"/>
      <c r="AJ706" s="11"/>
      <c r="AK706" s="11"/>
    </row>
    <row r="707" ht="13.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89"/>
      <c r="AB707" s="11"/>
      <c r="AC707" s="264"/>
      <c r="AD707" s="11"/>
      <c r="AE707" s="11"/>
      <c r="AF707" s="11"/>
      <c r="AG707" s="11"/>
      <c r="AH707" s="11"/>
      <c r="AI707" s="11"/>
      <c r="AJ707" s="11"/>
      <c r="AK707" s="11"/>
    </row>
    <row r="708" ht="13.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89"/>
      <c r="AB708" s="11"/>
      <c r="AC708" s="264"/>
      <c r="AD708" s="11"/>
      <c r="AE708" s="11"/>
      <c r="AF708" s="11"/>
      <c r="AG708" s="11"/>
      <c r="AH708" s="11"/>
      <c r="AI708" s="11"/>
      <c r="AJ708" s="11"/>
      <c r="AK708" s="11"/>
    </row>
    <row r="709" ht="13.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89"/>
      <c r="AB709" s="11"/>
      <c r="AC709" s="264"/>
      <c r="AD709" s="11"/>
      <c r="AE709" s="11"/>
      <c r="AF709" s="11"/>
      <c r="AG709" s="11"/>
      <c r="AH709" s="11"/>
      <c r="AI709" s="11"/>
      <c r="AJ709" s="11"/>
      <c r="AK709" s="11"/>
    </row>
    <row r="710" ht="13.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89"/>
      <c r="AB710" s="11"/>
      <c r="AC710" s="264"/>
      <c r="AD710" s="11"/>
      <c r="AE710" s="11"/>
      <c r="AF710" s="11"/>
      <c r="AG710" s="11"/>
      <c r="AH710" s="11"/>
      <c r="AI710" s="11"/>
      <c r="AJ710" s="11"/>
      <c r="AK710" s="11"/>
    </row>
    <row r="711" ht="13.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89"/>
      <c r="AB711" s="11"/>
      <c r="AC711" s="264"/>
      <c r="AD711" s="11"/>
      <c r="AE711" s="11"/>
      <c r="AF711" s="11"/>
      <c r="AG711" s="11"/>
      <c r="AH711" s="11"/>
      <c r="AI711" s="11"/>
      <c r="AJ711" s="11"/>
      <c r="AK711" s="11"/>
    </row>
    <row r="712" ht="13.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89"/>
      <c r="AB712" s="11"/>
      <c r="AC712" s="264"/>
      <c r="AD712" s="11"/>
      <c r="AE712" s="11"/>
      <c r="AF712" s="11"/>
      <c r="AG712" s="11"/>
      <c r="AH712" s="11"/>
      <c r="AI712" s="11"/>
      <c r="AJ712" s="11"/>
      <c r="AK712" s="11"/>
    </row>
    <row r="713" ht="13.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89"/>
      <c r="AB713" s="11"/>
      <c r="AC713" s="264"/>
      <c r="AD713" s="11"/>
      <c r="AE713" s="11"/>
      <c r="AF713" s="11"/>
      <c r="AG713" s="11"/>
      <c r="AH713" s="11"/>
      <c r="AI713" s="11"/>
      <c r="AJ713" s="11"/>
      <c r="AK713" s="11"/>
    </row>
    <row r="714" ht="13.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89"/>
      <c r="AB714" s="11"/>
      <c r="AC714" s="264"/>
      <c r="AD714" s="11"/>
      <c r="AE714" s="11"/>
      <c r="AF714" s="11"/>
      <c r="AG714" s="11"/>
      <c r="AH714" s="11"/>
      <c r="AI714" s="11"/>
      <c r="AJ714" s="11"/>
      <c r="AK714" s="11"/>
    </row>
    <row r="715" ht="13.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89"/>
      <c r="AB715" s="11"/>
      <c r="AC715" s="264"/>
      <c r="AD715" s="11"/>
      <c r="AE715" s="11"/>
      <c r="AF715" s="11"/>
      <c r="AG715" s="11"/>
      <c r="AH715" s="11"/>
      <c r="AI715" s="11"/>
      <c r="AJ715" s="11"/>
      <c r="AK715" s="11"/>
    </row>
    <row r="716" ht="13.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89"/>
      <c r="AB716" s="11"/>
      <c r="AC716" s="264"/>
      <c r="AD716" s="11"/>
      <c r="AE716" s="11"/>
      <c r="AF716" s="11"/>
      <c r="AG716" s="11"/>
      <c r="AH716" s="11"/>
      <c r="AI716" s="11"/>
      <c r="AJ716" s="11"/>
      <c r="AK716" s="11"/>
    </row>
    <row r="717" ht="13.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89"/>
      <c r="AB717" s="11"/>
      <c r="AC717" s="264"/>
      <c r="AD717" s="11"/>
      <c r="AE717" s="11"/>
      <c r="AF717" s="11"/>
      <c r="AG717" s="11"/>
      <c r="AH717" s="11"/>
      <c r="AI717" s="11"/>
      <c r="AJ717" s="11"/>
      <c r="AK717" s="11"/>
    </row>
    <row r="718" ht="13.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89"/>
      <c r="AB718" s="11"/>
      <c r="AC718" s="264"/>
      <c r="AD718" s="11"/>
      <c r="AE718" s="11"/>
      <c r="AF718" s="11"/>
      <c r="AG718" s="11"/>
      <c r="AH718" s="11"/>
      <c r="AI718" s="11"/>
      <c r="AJ718" s="11"/>
      <c r="AK718" s="11"/>
    </row>
    <row r="719" ht="13.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89"/>
      <c r="AB719" s="11"/>
      <c r="AC719" s="264"/>
      <c r="AD719" s="11"/>
      <c r="AE719" s="11"/>
      <c r="AF719" s="11"/>
      <c r="AG719" s="11"/>
      <c r="AH719" s="11"/>
      <c r="AI719" s="11"/>
      <c r="AJ719" s="11"/>
      <c r="AK719" s="11"/>
    </row>
    <row r="720" ht="13.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89"/>
      <c r="AB720" s="11"/>
      <c r="AC720" s="264"/>
      <c r="AD720" s="11"/>
      <c r="AE720" s="11"/>
      <c r="AF720" s="11"/>
      <c r="AG720" s="11"/>
      <c r="AH720" s="11"/>
      <c r="AI720" s="11"/>
      <c r="AJ720" s="11"/>
      <c r="AK720" s="11"/>
    </row>
    <row r="721" ht="13.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89"/>
      <c r="AB721" s="11"/>
      <c r="AC721" s="264"/>
      <c r="AD721" s="11"/>
      <c r="AE721" s="11"/>
      <c r="AF721" s="11"/>
      <c r="AG721" s="11"/>
      <c r="AH721" s="11"/>
      <c r="AI721" s="11"/>
      <c r="AJ721" s="11"/>
      <c r="AK721" s="11"/>
    </row>
    <row r="722" ht="13.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89"/>
      <c r="AB722" s="11"/>
      <c r="AC722" s="264"/>
      <c r="AD722" s="11"/>
      <c r="AE722" s="11"/>
      <c r="AF722" s="11"/>
      <c r="AG722" s="11"/>
      <c r="AH722" s="11"/>
      <c r="AI722" s="11"/>
      <c r="AJ722" s="11"/>
      <c r="AK722" s="11"/>
    </row>
    <row r="723" ht="13.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89"/>
      <c r="AB723" s="11"/>
      <c r="AC723" s="264"/>
      <c r="AD723" s="11"/>
      <c r="AE723" s="11"/>
      <c r="AF723" s="11"/>
      <c r="AG723" s="11"/>
      <c r="AH723" s="11"/>
      <c r="AI723" s="11"/>
      <c r="AJ723" s="11"/>
      <c r="AK723" s="11"/>
    </row>
    <row r="724" ht="13.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89"/>
      <c r="AB724" s="11"/>
      <c r="AC724" s="264"/>
      <c r="AD724" s="11"/>
      <c r="AE724" s="11"/>
      <c r="AF724" s="11"/>
      <c r="AG724" s="11"/>
      <c r="AH724" s="11"/>
      <c r="AI724" s="11"/>
      <c r="AJ724" s="11"/>
      <c r="AK724" s="11"/>
    </row>
    <row r="725" ht="13.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89"/>
      <c r="AB725" s="11"/>
      <c r="AC725" s="264"/>
      <c r="AD725" s="11"/>
      <c r="AE725" s="11"/>
      <c r="AF725" s="11"/>
      <c r="AG725" s="11"/>
      <c r="AH725" s="11"/>
      <c r="AI725" s="11"/>
      <c r="AJ725" s="11"/>
      <c r="AK725" s="11"/>
    </row>
    <row r="726" ht="13.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89"/>
      <c r="AB726" s="11"/>
      <c r="AC726" s="264"/>
      <c r="AD726" s="11"/>
      <c r="AE726" s="11"/>
      <c r="AF726" s="11"/>
      <c r="AG726" s="11"/>
      <c r="AH726" s="11"/>
      <c r="AI726" s="11"/>
      <c r="AJ726" s="11"/>
      <c r="AK726" s="11"/>
    </row>
    <row r="727" ht="13.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89"/>
      <c r="AB727" s="11"/>
      <c r="AC727" s="264"/>
      <c r="AD727" s="11"/>
      <c r="AE727" s="11"/>
      <c r="AF727" s="11"/>
      <c r="AG727" s="11"/>
      <c r="AH727" s="11"/>
      <c r="AI727" s="11"/>
      <c r="AJ727" s="11"/>
      <c r="AK727" s="11"/>
    </row>
    <row r="728" ht="13.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89"/>
      <c r="AB728" s="11"/>
      <c r="AC728" s="264"/>
      <c r="AD728" s="11"/>
      <c r="AE728" s="11"/>
      <c r="AF728" s="11"/>
      <c r="AG728" s="11"/>
      <c r="AH728" s="11"/>
      <c r="AI728" s="11"/>
      <c r="AJ728" s="11"/>
      <c r="AK728" s="11"/>
    </row>
    <row r="729" ht="13.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89"/>
      <c r="AB729" s="11"/>
      <c r="AC729" s="264"/>
      <c r="AD729" s="11"/>
      <c r="AE729" s="11"/>
      <c r="AF729" s="11"/>
      <c r="AG729" s="11"/>
      <c r="AH729" s="11"/>
      <c r="AI729" s="11"/>
      <c r="AJ729" s="11"/>
      <c r="AK729" s="11"/>
    </row>
    <row r="730" ht="13.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89"/>
      <c r="AB730" s="11"/>
      <c r="AC730" s="264"/>
      <c r="AD730" s="11"/>
      <c r="AE730" s="11"/>
      <c r="AF730" s="11"/>
      <c r="AG730" s="11"/>
      <c r="AH730" s="11"/>
      <c r="AI730" s="11"/>
      <c r="AJ730" s="11"/>
      <c r="AK730" s="11"/>
    </row>
    <row r="731" ht="13.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89"/>
      <c r="AB731" s="11"/>
      <c r="AC731" s="264"/>
      <c r="AD731" s="11"/>
      <c r="AE731" s="11"/>
      <c r="AF731" s="11"/>
      <c r="AG731" s="11"/>
      <c r="AH731" s="11"/>
      <c r="AI731" s="11"/>
      <c r="AJ731" s="11"/>
      <c r="AK731" s="11"/>
    </row>
    <row r="732" ht="13.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89"/>
      <c r="AB732" s="11"/>
      <c r="AC732" s="264"/>
      <c r="AD732" s="11"/>
      <c r="AE732" s="11"/>
      <c r="AF732" s="11"/>
      <c r="AG732" s="11"/>
      <c r="AH732" s="11"/>
      <c r="AI732" s="11"/>
      <c r="AJ732" s="11"/>
      <c r="AK732" s="11"/>
    </row>
    <row r="733" ht="13.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89"/>
      <c r="AB733" s="11"/>
      <c r="AC733" s="264"/>
      <c r="AD733" s="11"/>
      <c r="AE733" s="11"/>
      <c r="AF733" s="11"/>
      <c r="AG733" s="11"/>
      <c r="AH733" s="11"/>
      <c r="AI733" s="11"/>
      <c r="AJ733" s="11"/>
      <c r="AK733" s="11"/>
    </row>
    <row r="734" ht="13.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89"/>
      <c r="AB734" s="11"/>
      <c r="AC734" s="264"/>
      <c r="AD734" s="11"/>
      <c r="AE734" s="11"/>
      <c r="AF734" s="11"/>
      <c r="AG734" s="11"/>
      <c r="AH734" s="11"/>
      <c r="AI734" s="11"/>
      <c r="AJ734" s="11"/>
      <c r="AK734" s="11"/>
    </row>
    <row r="735" ht="13.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89"/>
      <c r="AB735" s="11"/>
      <c r="AC735" s="264"/>
      <c r="AD735" s="11"/>
      <c r="AE735" s="11"/>
      <c r="AF735" s="11"/>
      <c r="AG735" s="11"/>
      <c r="AH735" s="11"/>
      <c r="AI735" s="11"/>
      <c r="AJ735" s="11"/>
      <c r="AK735" s="11"/>
    </row>
    <row r="736" ht="13.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89"/>
      <c r="AB736" s="11"/>
      <c r="AC736" s="264"/>
      <c r="AD736" s="11"/>
      <c r="AE736" s="11"/>
      <c r="AF736" s="11"/>
      <c r="AG736" s="11"/>
      <c r="AH736" s="11"/>
      <c r="AI736" s="11"/>
      <c r="AJ736" s="11"/>
      <c r="AK736" s="11"/>
    </row>
    <row r="737" ht="13.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89"/>
      <c r="AB737" s="11"/>
      <c r="AC737" s="264"/>
      <c r="AD737" s="11"/>
      <c r="AE737" s="11"/>
      <c r="AF737" s="11"/>
      <c r="AG737" s="11"/>
      <c r="AH737" s="11"/>
      <c r="AI737" s="11"/>
      <c r="AJ737" s="11"/>
      <c r="AK737" s="11"/>
    </row>
    <row r="738" ht="13.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89"/>
      <c r="AB738" s="11"/>
      <c r="AC738" s="264"/>
      <c r="AD738" s="11"/>
      <c r="AE738" s="11"/>
      <c r="AF738" s="11"/>
      <c r="AG738" s="11"/>
      <c r="AH738" s="11"/>
      <c r="AI738" s="11"/>
      <c r="AJ738" s="11"/>
      <c r="AK738" s="11"/>
    </row>
    <row r="739" ht="13.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89"/>
      <c r="AB739" s="11"/>
      <c r="AC739" s="264"/>
      <c r="AD739" s="11"/>
      <c r="AE739" s="11"/>
      <c r="AF739" s="11"/>
      <c r="AG739" s="11"/>
      <c r="AH739" s="11"/>
      <c r="AI739" s="11"/>
      <c r="AJ739" s="11"/>
      <c r="AK739" s="11"/>
    </row>
    <row r="740" ht="13.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89"/>
      <c r="AB740" s="11"/>
      <c r="AC740" s="264"/>
      <c r="AD740" s="11"/>
      <c r="AE740" s="11"/>
      <c r="AF740" s="11"/>
      <c r="AG740" s="11"/>
      <c r="AH740" s="11"/>
      <c r="AI740" s="11"/>
      <c r="AJ740" s="11"/>
      <c r="AK740" s="11"/>
    </row>
    <row r="741" ht="13.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89"/>
      <c r="AB741" s="11"/>
      <c r="AC741" s="264"/>
      <c r="AD741" s="11"/>
      <c r="AE741" s="11"/>
      <c r="AF741" s="11"/>
      <c r="AG741" s="11"/>
      <c r="AH741" s="11"/>
      <c r="AI741" s="11"/>
      <c r="AJ741" s="11"/>
      <c r="AK741" s="11"/>
    </row>
    <row r="742" ht="13.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89"/>
      <c r="AB742" s="11"/>
      <c r="AC742" s="264"/>
      <c r="AD742" s="11"/>
      <c r="AE742" s="11"/>
      <c r="AF742" s="11"/>
      <c r="AG742" s="11"/>
      <c r="AH742" s="11"/>
      <c r="AI742" s="11"/>
      <c r="AJ742" s="11"/>
      <c r="AK742" s="11"/>
    </row>
    <row r="743" ht="13.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89"/>
      <c r="AB743" s="11"/>
      <c r="AC743" s="264"/>
      <c r="AD743" s="11"/>
      <c r="AE743" s="11"/>
      <c r="AF743" s="11"/>
      <c r="AG743" s="11"/>
      <c r="AH743" s="11"/>
      <c r="AI743" s="11"/>
      <c r="AJ743" s="11"/>
      <c r="AK743" s="11"/>
    </row>
    <row r="744" ht="13.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89"/>
      <c r="AB744" s="11"/>
      <c r="AC744" s="264"/>
      <c r="AD744" s="11"/>
      <c r="AE744" s="11"/>
      <c r="AF744" s="11"/>
      <c r="AG744" s="11"/>
      <c r="AH744" s="11"/>
      <c r="AI744" s="11"/>
      <c r="AJ744" s="11"/>
      <c r="AK744" s="11"/>
    </row>
    <row r="745" ht="13.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89"/>
      <c r="AB745" s="11"/>
      <c r="AC745" s="264"/>
      <c r="AD745" s="11"/>
      <c r="AE745" s="11"/>
      <c r="AF745" s="11"/>
      <c r="AG745" s="11"/>
      <c r="AH745" s="11"/>
      <c r="AI745" s="11"/>
      <c r="AJ745" s="11"/>
      <c r="AK745" s="11"/>
    </row>
    <row r="746" ht="13.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89"/>
      <c r="AB746" s="11"/>
      <c r="AC746" s="264"/>
      <c r="AD746" s="11"/>
      <c r="AE746" s="11"/>
      <c r="AF746" s="11"/>
      <c r="AG746" s="11"/>
      <c r="AH746" s="11"/>
      <c r="AI746" s="11"/>
      <c r="AJ746" s="11"/>
      <c r="AK746" s="11"/>
    </row>
    <row r="747" ht="13.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89"/>
      <c r="AB747" s="11"/>
      <c r="AC747" s="264"/>
      <c r="AD747" s="11"/>
      <c r="AE747" s="11"/>
      <c r="AF747" s="11"/>
      <c r="AG747" s="11"/>
      <c r="AH747" s="11"/>
      <c r="AI747" s="11"/>
      <c r="AJ747" s="11"/>
      <c r="AK747" s="11"/>
    </row>
    <row r="748" ht="13.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89"/>
      <c r="AB748" s="11"/>
      <c r="AC748" s="264"/>
      <c r="AD748" s="11"/>
      <c r="AE748" s="11"/>
      <c r="AF748" s="11"/>
      <c r="AG748" s="11"/>
      <c r="AH748" s="11"/>
      <c r="AI748" s="11"/>
      <c r="AJ748" s="11"/>
      <c r="AK748" s="11"/>
    </row>
    <row r="749" ht="13.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89"/>
      <c r="AB749" s="11"/>
      <c r="AC749" s="264"/>
      <c r="AD749" s="11"/>
      <c r="AE749" s="11"/>
      <c r="AF749" s="11"/>
      <c r="AG749" s="11"/>
      <c r="AH749" s="11"/>
      <c r="AI749" s="11"/>
      <c r="AJ749" s="11"/>
      <c r="AK749" s="11"/>
    </row>
    <row r="750" ht="13.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89"/>
      <c r="AB750" s="11"/>
      <c r="AC750" s="264"/>
      <c r="AD750" s="11"/>
      <c r="AE750" s="11"/>
      <c r="AF750" s="11"/>
      <c r="AG750" s="11"/>
      <c r="AH750" s="11"/>
      <c r="AI750" s="11"/>
      <c r="AJ750" s="11"/>
      <c r="AK750" s="11"/>
    </row>
    <row r="751" ht="13.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89"/>
      <c r="AB751" s="11"/>
      <c r="AC751" s="264"/>
      <c r="AD751" s="11"/>
      <c r="AE751" s="11"/>
      <c r="AF751" s="11"/>
      <c r="AG751" s="11"/>
      <c r="AH751" s="11"/>
      <c r="AI751" s="11"/>
      <c r="AJ751" s="11"/>
      <c r="AK751" s="11"/>
    </row>
    <row r="752" ht="13.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89"/>
      <c r="AB752" s="11"/>
      <c r="AC752" s="264"/>
      <c r="AD752" s="11"/>
      <c r="AE752" s="11"/>
      <c r="AF752" s="11"/>
      <c r="AG752" s="11"/>
      <c r="AH752" s="11"/>
      <c r="AI752" s="11"/>
      <c r="AJ752" s="11"/>
      <c r="AK752" s="11"/>
    </row>
    <row r="753" ht="13.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89"/>
      <c r="AB753" s="11"/>
      <c r="AC753" s="264"/>
      <c r="AD753" s="11"/>
      <c r="AE753" s="11"/>
      <c r="AF753" s="11"/>
      <c r="AG753" s="11"/>
      <c r="AH753" s="11"/>
      <c r="AI753" s="11"/>
      <c r="AJ753" s="11"/>
      <c r="AK753" s="11"/>
    </row>
    <row r="754" ht="13.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89"/>
      <c r="AB754" s="11"/>
      <c r="AC754" s="264"/>
      <c r="AD754" s="11"/>
      <c r="AE754" s="11"/>
      <c r="AF754" s="11"/>
      <c r="AG754" s="11"/>
      <c r="AH754" s="11"/>
      <c r="AI754" s="11"/>
      <c r="AJ754" s="11"/>
      <c r="AK754" s="11"/>
    </row>
    <row r="755" ht="13.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89"/>
      <c r="AB755" s="11"/>
      <c r="AC755" s="264"/>
      <c r="AD755" s="11"/>
      <c r="AE755" s="11"/>
      <c r="AF755" s="11"/>
      <c r="AG755" s="11"/>
      <c r="AH755" s="11"/>
      <c r="AI755" s="11"/>
      <c r="AJ755" s="11"/>
      <c r="AK755" s="11"/>
    </row>
    <row r="756" ht="13.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89"/>
      <c r="AB756" s="11"/>
      <c r="AC756" s="264"/>
      <c r="AD756" s="11"/>
      <c r="AE756" s="11"/>
      <c r="AF756" s="11"/>
      <c r="AG756" s="11"/>
      <c r="AH756" s="11"/>
      <c r="AI756" s="11"/>
      <c r="AJ756" s="11"/>
      <c r="AK756" s="11"/>
    </row>
    <row r="757" ht="13.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89"/>
      <c r="AB757" s="11"/>
      <c r="AC757" s="264"/>
      <c r="AD757" s="11"/>
      <c r="AE757" s="11"/>
      <c r="AF757" s="11"/>
      <c r="AG757" s="11"/>
      <c r="AH757" s="11"/>
      <c r="AI757" s="11"/>
      <c r="AJ757" s="11"/>
      <c r="AK757" s="11"/>
    </row>
    <row r="758" ht="13.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89"/>
      <c r="AB758" s="11"/>
      <c r="AC758" s="264"/>
      <c r="AD758" s="11"/>
      <c r="AE758" s="11"/>
      <c r="AF758" s="11"/>
      <c r="AG758" s="11"/>
      <c r="AH758" s="11"/>
      <c r="AI758" s="11"/>
      <c r="AJ758" s="11"/>
      <c r="AK758" s="11"/>
    </row>
    <row r="759" ht="13.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89"/>
      <c r="AB759" s="11"/>
      <c r="AC759" s="264"/>
      <c r="AD759" s="11"/>
      <c r="AE759" s="11"/>
      <c r="AF759" s="11"/>
      <c r="AG759" s="11"/>
      <c r="AH759" s="11"/>
      <c r="AI759" s="11"/>
      <c r="AJ759" s="11"/>
      <c r="AK759" s="11"/>
    </row>
    <row r="760" ht="13.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89"/>
      <c r="AB760" s="11"/>
      <c r="AC760" s="264"/>
      <c r="AD760" s="11"/>
      <c r="AE760" s="11"/>
      <c r="AF760" s="11"/>
      <c r="AG760" s="11"/>
      <c r="AH760" s="11"/>
      <c r="AI760" s="11"/>
      <c r="AJ760" s="11"/>
      <c r="AK760" s="11"/>
    </row>
    <row r="761" ht="13.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89"/>
      <c r="AB761" s="11"/>
      <c r="AC761" s="264"/>
      <c r="AD761" s="11"/>
      <c r="AE761" s="11"/>
      <c r="AF761" s="11"/>
      <c r="AG761" s="11"/>
      <c r="AH761" s="11"/>
      <c r="AI761" s="11"/>
      <c r="AJ761" s="11"/>
      <c r="AK761" s="11"/>
    </row>
    <row r="762" ht="13.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89"/>
      <c r="AB762" s="11"/>
      <c r="AC762" s="264"/>
      <c r="AD762" s="11"/>
      <c r="AE762" s="11"/>
      <c r="AF762" s="11"/>
      <c r="AG762" s="11"/>
      <c r="AH762" s="11"/>
      <c r="AI762" s="11"/>
      <c r="AJ762" s="11"/>
      <c r="AK762" s="11"/>
    </row>
    <row r="763" ht="13.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89"/>
      <c r="AB763" s="11"/>
      <c r="AC763" s="264"/>
      <c r="AD763" s="11"/>
      <c r="AE763" s="11"/>
      <c r="AF763" s="11"/>
      <c r="AG763" s="11"/>
      <c r="AH763" s="11"/>
      <c r="AI763" s="11"/>
      <c r="AJ763" s="11"/>
      <c r="AK763" s="11"/>
    </row>
    <row r="764" ht="13.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89"/>
      <c r="AB764" s="11"/>
      <c r="AC764" s="264"/>
      <c r="AD764" s="11"/>
      <c r="AE764" s="11"/>
      <c r="AF764" s="11"/>
      <c r="AG764" s="11"/>
      <c r="AH764" s="11"/>
      <c r="AI764" s="11"/>
      <c r="AJ764" s="11"/>
      <c r="AK764" s="11"/>
    </row>
    <row r="765" ht="13.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89"/>
      <c r="AB765" s="11"/>
      <c r="AC765" s="264"/>
      <c r="AD765" s="11"/>
      <c r="AE765" s="11"/>
      <c r="AF765" s="11"/>
      <c r="AG765" s="11"/>
      <c r="AH765" s="11"/>
      <c r="AI765" s="11"/>
      <c r="AJ765" s="11"/>
      <c r="AK765" s="11"/>
    </row>
    <row r="766" ht="13.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89"/>
      <c r="AB766" s="11"/>
      <c r="AC766" s="264"/>
      <c r="AD766" s="11"/>
      <c r="AE766" s="11"/>
      <c r="AF766" s="11"/>
      <c r="AG766" s="11"/>
      <c r="AH766" s="11"/>
      <c r="AI766" s="11"/>
      <c r="AJ766" s="11"/>
      <c r="AK766" s="11"/>
    </row>
    <row r="767" ht="13.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89"/>
      <c r="AB767" s="11"/>
      <c r="AC767" s="264"/>
      <c r="AD767" s="11"/>
      <c r="AE767" s="11"/>
      <c r="AF767" s="11"/>
      <c r="AG767" s="11"/>
      <c r="AH767" s="11"/>
      <c r="AI767" s="11"/>
      <c r="AJ767" s="11"/>
      <c r="AK767" s="11"/>
    </row>
    <row r="768" ht="13.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89"/>
      <c r="AB768" s="11"/>
      <c r="AC768" s="264"/>
      <c r="AD768" s="11"/>
      <c r="AE768" s="11"/>
      <c r="AF768" s="11"/>
      <c r="AG768" s="11"/>
      <c r="AH768" s="11"/>
      <c r="AI768" s="11"/>
      <c r="AJ768" s="11"/>
      <c r="AK768" s="11"/>
    </row>
    <row r="769" ht="13.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89"/>
      <c r="AB769" s="11"/>
      <c r="AC769" s="264"/>
      <c r="AD769" s="11"/>
      <c r="AE769" s="11"/>
      <c r="AF769" s="11"/>
      <c r="AG769" s="11"/>
      <c r="AH769" s="11"/>
      <c r="AI769" s="11"/>
      <c r="AJ769" s="11"/>
      <c r="AK769" s="11"/>
    </row>
    <row r="770" ht="13.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89"/>
      <c r="AB770" s="11"/>
      <c r="AC770" s="264"/>
      <c r="AD770" s="11"/>
      <c r="AE770" s="11"/>
      <c r="AF770" s="11"/>
      <c r="AG770" s="11"/>
      <c r="AH770" s="11"/>
      <c r="AI770" s="11"/>
      <c r="AJ770" s="11"/>
      <c r="AK770" s="11"/>
    </row>
    <row r="771" ht="13.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89"/>
      <c r="AB771" s="11"/>
      <c r="AC771" s="264"/>
      <c r="AD771" s="11"/>
      <c r="AE771" s="11"/>
      <c r="AF771" s="11"/>
      <c r="AG771" s="11"/>
      <c r="AH771" s="11"/>
      <c r="AI771" s="11"/>
      <c r="AJ771" s="11"/>
      <c r="AK771" s="11"/>
    </row>
    <row r="772" ht="13.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89"/>
      <c r="AB772" s="11"/>
      <c r="AC772" s="264"/>
      <c r="AD772" s="11"/>
      <c r="AE772" s="11"/>
      <c r="AF772" s="11"/>
      <c r="AG772" s="11"/>
      <c r="AH772" s="11"/>
      <c r="AI772" s="11"/>
      <c r="AJ772" s="11"/>
      <c r="AK772" s="11"/>
    </row>
    <row r="773" ht="13.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89"/>
      <c r="AB773" s="11"/>
      <c r="AC773" s="264"/>
      <c r="AD773" s="11"/>
      <c r="AE773" s="11"/>
      <c r="AF773" s="11"/>
      <c r="AG773" s="11"/>
      <c r="AH773" s="11"/>
      <c r="AI773" s="11"/>
      <c r="AJ773" s="11"/>
      <c r="AK773" s="11"/>
    </row>
    <row r="774" ht="13.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89"/>
      <c r="AB774" s="11"/>
      <c r="AC774" s="264"/>
      <c r="AD774" s="11"/>
      <c r="AE774" s="11"/>
      <c r="AF774" s="11"/>
      <c r="AG774" s="11"/>
      <c r="AH774" s="11"/>
      <c r="AI774" s="11"/>
      <c r="AJ774" s="11"/>
      <c r="AK774" s="11"/>
    </row>
    <row r="775" ht="13.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89"/>
      <c r="AB775" s="11"/>
      <c r="AC775" s="264"/>
      <c r="AD775" s="11"/>
      <c r="AE775" s="11"/>
      <c r="AF775" s="11"/>
      <c r="AG775" s="11"/>
      <c r="AH775" s="11"/>
      <c r="AI775" s="11"/>
      <c r="AJ775" s="11"/>
      <c r="AK775" s="11"/>
    </row>
    <row r="776" ht="13.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89"/>
      <c r="AB776" s="11"/>
      <c r="AC776" s="264"/>
      <c r="AD776" s="11"/>
      <c r="AE776" s="11"/>
      <c r="AF776" s="11"/>
      <c r="AG776" s="11"/>
      <c r="AH776" s="11"/>
      <c r="AI776" s="11"/>
      <c r="AJ776" s="11"/>
      <c r="AK776" s="11"/>
    </row>
    <row r="777" ht="13.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89"/>
      <c r="AB777" s="11"/>
      <c r="AC777" s="264"/>
      <c r="AD777" s="11"/>
      <c r="AE777" s="11"/>
      <c r="AF777" s="11"/>
      <c r="AG777" s="11"/>
      <c r="AH777" s="11"/>
      <c r="AI777" s="11"/>
      <c r="AJ777" s="11"/>
      <c r="AK777" s="11"/>
    </row>
    <row r="778" ht="13.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89"/>
      <c r="AB778" s="11"/>
      <c r="AC778" s="264"/>
      <c r="AD778" s="11"/>
      <c r="AE778" s="11"/>
      <c r="AF778" s="11"/>
      <c r="AG778" s="11"/>
      <c r="AH778" s="11"/>
      <c r="AI778" s="11"/>
      <c r="AJ778" s="11"/>
      <c r="AK778" s="11"/>
    </row>
    <row r="779" ht="13.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89"/>
      <c r="AB779" s="11"/>
      <c r="AC779" s="264"/>
      <c r="AD779" s="11"/>
      <c r="AE779" s="11"/>
      <c r="AF779" s="11"/>
      <c r="AG779" s="11"/>
      <c r="AH779" s="11"/>
      <c r="AI779" s="11"/>
      <c r="AJ779" s="11"/>
      <c r="AK779" s="11"/>
    </row>
    <row r="780" ht="13.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89"/>
      <c r="AB780" s="11"/>
      <c r="AC780" s="264"/>
      <c r="AD780" s="11"/>
      <c r="AE780" s="11"/>
      <c r="AF780" s="11"/>
      <c r="AG780" s="11"/>
      <c r="AH780" s="11"/>
      <c r="AI780" s="11"/>
      <c r="AJ780" s="11"/>
      <c r="AK780" s="11"/>
    </row>
    <row r="781" ht="13.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89"/>
      <c r="AB781" s="11"/>
      <c r="AC781" s="264"/>
      <c r="AD781" s="11"/>
      <c r="AE781" s="11"/>
      <c r="AF781" s="11"/>
      <c r="AG781" s="11"/>
      <c r="AH781" s="11"/>
      <c r="AI781" s="11"/>
      <c r="AJ781" s="11"/>
      <c r="AK781" s="11"/>
    </row>
    <row r="782" ht="13.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89"/>
      <c r="AB782" s="11"/>
      <c r="AC782" s="264"/>
      <c r="AD782" s="11"/>
      <c r="AE782" s="11"/>
      <c r="AF782" s="11"/>
      <c r="AG782" s="11"/>
      <c r="AH782" s="11"/>
      <c r="AI782" s="11"/>
      <c r="AJ782" s="11"/>
      <c r="AK782" s="11"/>
    </row>
    <row r="783" ht="13.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89"/>
      <c r="AB783" s="11"/>
      <c r="AC783" s="264"/>
      <c r="AD783" s="11"/>
      <c r="AE783" s="11"/>
      <c r="AF783" s="11"/>
      <c r="AG783" s="11"/>
      <c r="AH783" s="11"/>
      <c r="AI783" s="11"/>
      <c r="AJ783" s="11"/>
      <c r="AK783" s="11"/>
    </row>
    <row r="784" ht="13.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89"/>
      <c r="AB784" s="11"/>
      <c r="AC784" s="264"/>
      <c r="AD784" s="11"/>
      <c r="AE784" s="11"/>
      <c r="AF784" s="11"/>
      <c r="AG784" s="11"/>
      <c r="AH784" s="11"/>
      <c r="AI784" s="11"/>
      <c r="AJ784" s="11"/>
      <c r="AK784" s="11"/>
    </row>
    <row r="785" ht="13.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89"/>
      <c r="AB785" s="11"/>
      <c r="AC785" s="264"/>
      <c r="AD785" s="11"/>
      <c r="AE785" s="11"/>
      <c r="AF785" s="11"/>
      <c r="AG785" s="11"/>
      <c r="AH785" s="11"/>
      <c r="AI785" s="11"/>
      <c r="AJ785" s="11"/>
      <c r="AK785" s="11"/>
    </row>
    <row r="786" ht="13.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89"/>
      <c r="AB786" s="11"/>
      <c r="AC786" s="264"/>
      <c r="AD786" s="11"/>
      <c r="AE786" s="11"/>
      <c r="AF786" s="11"/>
      <c r="AG786" s="11"/>
      <c r="AH786" s="11"/>
      <c r="AI786" s="11"/>
      <c r="AJ786" s="11"/>
      <c r="AK786" s="11"/>
    </row>
    <row r="787" ht="13.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89"/>
      <c r="AB787" s="11"/>
      <c r="AC787" s="264"/>
      <c r="AD787" s="11"/>
      <c r="AE787" s="11"/>
      <c r="AF787" s="11"/>
      <c r="AG787" s="11"/>
      <c r="AH787" s="11"/>
      <c r="AI787" s="11"/>
      <c r="AJ787" s="11"/>
      <c r="AK787" s="11"/>
    </row>
    <row r="788" ht="13.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89"/>
      <c r="AB788" s="11"/>
      <c r="AC788" s="264"/>
      <c r="AD788" s="11"/>
      <c r="AE788" s="11"/>
      <c r="AF788" s="11"/>
      <c r="AG788" s="11"/>
      <c r="AH788" s="11"/>
      <c r="AI788" s="11"/>
      <c r="AJ788" s="11"/>
      <c r="AK788" s="11"/>
    </row>
    <row r="789" ht="13.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89"/>
      <c r="AB789" s="11"/>
      <c r="AC789" s="264"/>
      <c r="AD789" s="11"/>
      <c r="AE789" s="11"/>
      <c r="AF789" s="11"/>
      <c r="AG789" s="11"/>
      <c r="AH789" s="11"/>
      <c r="AI789" s="11"/>
      <c r="AJ789" s="11"/>
      <c r="AK789" s="11"/>
    </row>
    <row r="790" ht="13.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89"/>
      <c r="AB790" s="11"/>
      <c r="AC790" s="264"/>
      <c r="AD790" s="11"/>
      <c r="AE790" s="11"/>
      <c r="AF790" s="11"/>
      <c r="AG790" s="11"/>
      <c r="AH790" s="11"/>
      <c r="AI790" s="11"/>
      <c r="AJ790" s="11"/>
      <c r="AK790" s="11"/>
    </row>
    <row r="791" ht="13.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89"/>
      <c r="AB791" s="11"/>
      <c r="AC791" s="264"/>
      <c r="AD791" s="11"/>
      <c r="AE791" s="11"/>
      <c r="AF791" s="11"/>
      <c r="AG791" s="11"/>
      <c r="AH791" s="11"/>
      <c r="AI791" s="11"/>
      <c r="AJ791" s="11"/>
      <c r="AK791" s="11"/>
    </row>
    <row r="792" ht="13.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89"/>
      <c r="AB792" s="11"/>
      <c r="AC792" s="264"/>
      <c r="AD792" s="11"/>
      <c r="AE792" s="11"/>
      <c r="AF792" s="11"/>
      <c r="AG792" s="11"/>
      <c r="AH792" s="11"/>
      <c r="AI792" s="11"/>
      <c r="AJ792" s="11"/>
      <c r="AK792" s="11"/>
    </row>
    <row r="793" ht="13.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89"/>
      <c r="AB793" s="11"/>
      <c r="AC793" s="264"/>
      <c r="AD793" s="11"/>
      <c r="AE793" s="11"/>
      <c r="AF793" s="11"/>
      <c r="AG793" s="11"/>
      <c r="AH793" s="11"/>
      <c r="AI793" s="11"/>
      <c r="AJ793" s="11"/>
      <c r="AK793" s="11"/>
    </row>
    <row r="794" ht="13.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89"/>
      <c r="AB794" s="11"/>
      <c r="AC794" s="264"/>
      <c r="AD794" s="11"/>
      <c r="AE794" s="11"/>
      <c r="AF794" s="11"/>
      <c r="AG794" s="11"/>
      <c r="AH794" s="11"/>
      <c r="AI794" s="11"/>
      <c r="AJ794" s="11"/>
      <c r="AK794" s="11"/>
    </row>
    <row r="795" ht="13.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89"/>
      <c r="AB795" s="11"/>
      <c r="AC795" s="264"/>
      <c r="AD795" s="11"/>
      <c r="AE795" s="11"/>
      <c r="AF795" s="11"/>
      <c r="AG795" s="11"/>
      <c r="AH795" s="11"/>
      <c r="AI795" s="11"/>
      <c r="AJ795" s="11"/>
      <c r="AK795" s="11"/>
    </row>
    <row r="796" ht="13.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89"/>
      <c r="AB796" s="11"/>
      <c r="AC796" s="264"/>
      <c r="AD796" s="11"/>
      <c r="AE796" s="11"/>
      <c r="AF796" s="11"/>
      <c r="AG796" s="11"/>
      <c r="AH796" s="11"/>
      <c r="AI796" s="11"/>
      <c r="AJ796" s="11"/>
      <c r="AK796" s="11"/>
    </row>
    <row r="797" ht="13.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89"/>
      <c r="AB797" s="11"/>
      <c r="AC797" s="264"/>
      <c r="AD797" s="11"/>
      <c r="AE797" s="11"/>
      <c r="AF797" s="11"/>
      <c r="AG797" s="11"/>
      <c r="AH797" s="11"/>
      <c r="AI797" s="11"/>
      <c r="AJ797" s="11"/>
      <c r="AK797" s="11"/>
    </row>
    <row r="798" ht="13.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89"/>
      <c r="AB798" s="11"/>
      <c r="AC798" s="264"/>
      <c r="AD798" s="11"/>
      <c r="AE798" s="11"/>
      <c r="AF798" s="11"/>
      <c r="AG798" s="11"/>
      <c r="AH798" s="11"/>
      <c r="AI798" s="11"/>
      <c r="AJ798" s="11"/>
      <c r="AK798" s="11"/>
    </row>
    <row r="799" ht="13.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89"/>
      <c r="AB799" s="11"/>
      <c r="AC799" s="264"/>
      <c r="AD799" s="11"/>
      <c r="AE799" s="11"/>
      <c r="AF799" s="11"/>
      <c r="AG799" s="11"/>
      <c r="AH799" s="11"/>
      <c r="AI799" s="11"/>
      <c r="AJ799" s="11"/>
      <c r="AK799" s="11"/>
    </row>
    <row r="800" ht="13.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89"/>
      <c r="AB800" s="11"/>
      <c r="AC800" s="264"/>
      <c r="AD800" s="11"/>
      <c r="AE800" s="11"/>
      <c r="AF800" s="11"/>
      <c r="AG800" s="11"/>
      <c r="AH800" s="11"/>
      <c r="AI800" s="11"/>
      <c r="AJ800" s="11"/>
      <c r="AK800" s="11"/>
    </row>
    <row r="801" ht="13.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89"/>
      <c r="AB801" s="11"/>
      <c r="AC801" s="264"/>
      <c r="AD801" s="11"/>
      <c r="AE801" s="11"/>
      <c r="AF801" s="11"/>
      <c r="AG801" s="11"/>
      <c r="AH801" s="11"/>
      <c r="AI801" s="11"/>
      <c r="AJ801" s="11"/>
      <c r="AK801" s="11"/>
    </row>
    <row r="802" ht="13.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89"/>
      <c r="AB802" s="11"/>
      <c r="AC802" s="264"/>
      <c r="AD802" s="11"/>
      <c r="AE802" s="11"/>
      <c r="AF802" s="11"/>
      <c r="AG802" s="11"/>
      <c r="AH802" s="11"/>
      <c r="AI802" s="11"/>
      <c r="AJ802" s="11"/>
      <c r="AK802" s="11"/>
    </row>
    <row r="803" ht="13.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89"/>
      <c r="AB803" s="11"/>
      <c r="AC803" s="264"/>
      <c r="AD803" s="11"/>
      <c r="AE803" s="11"/>
      <c r="AF803" s="11"/>
      <c r="AG803" s="11"/>
      <c r="AH803" s="11"/>
      <c r="AI803" s="11"/>
      <c r="AJ803" s="11"/>
      <c r="AK803" s="11"/>
    </row>
    <row r="804" ht="13.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89"/>
      <c r="AB804" s="11"/>
      <c r="AC804" s="264"/>
      <c r="AD804" s="11"/>
      <c r="AE804" s="11"/>
      <c r="AF804" s="11"/>
      <c r="AG804" s="11"/>
      <c r="AH804" s="11"/>
      <c r="AI804" s="11"/>
      <c r="AJ804" s="11"/>
      <c r="AK804" s="11"/>
    </row>
    <row r="805" ht="13.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89"/>
      <c r="AB805" s="11"/>
      <c r="AC805" s="264"/>
      <c r="AD805" s="11"/>
      <c r="AE805" s="11"/>
      <c r="AF805" s="11"/>
      <c r="AG805" s="11"/>
      <c r="AH805" s="11"/>
      <c r="AI805" s="11"/>
      <c r="AJ805" s="11"/>
      <c r="AK805" s="11"/>
    </row>
    <row r="806" ht="13.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89"/>
      <c r="AB806" s="11"/>
      <c r="AC806" s="264"/>
      <c r="AD806" s="11"/>
      <c r="AE806" s="11"/>
      <c r="AF806" s="11"/>
      <c r="AG806" s="11"/>
      <c r="AH806" s="11"/>
      <c r="AI806" s="11"/>
      <c r="AJ806" s="11"/>
      <c r="AK806" s="11"/>
    </row>
    <row r="807" ht="13.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89"/>
      <c r="AB807" s="11"/>
      <c r="AC807" s="264"/>
      <c r="AD807" s="11"/>
      <c r="AE807" s="11"/>
      <c r="AF807" s="11"/>
      <c r="AG807" s="11"/>
      <c r="AH807" s="11"/>
      <c r="AI807" s="11"/>
      <c r="AJ807" s="11"/>
      <c r="AK807" s="11"/>
    </row>
    <row r="808" ht="13.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89"/>
      <c r="AB808" s="11"/>
      <c r="AC808" s="264"/>
      <c r="AD808" s="11"/>
      <c r="AE808" s="11"/>
      <c r="AF808" s="11"/>
      <c r="AG808" s="11"/>
      <c r="AH808" s="11"/>
      <c r="AI808" s="11"/>
      <c r="AJ808" s="11"/>
      <c r="AK808" s="11"/>
    </row>
    <row r="809" ht="13.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89"/>
      <c r="AB809" s="11"/>
      <c r="AC809" s="264"/>
      <c r="AD809" s="11"/>
      <c r="AE809" s="11"/>
      <c r="AF809" s="11"/>
      <c r="AG809" s="11"/>
      <c r="AH809" s="11"/>
      <c r="AI809" s="11"/>
      <c r="AJ809" s="11"/>
      <c r="AK809" s="11"/>
    </row>
    <row r="810" ht="13.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89"/>
      <c r="AB810" s="11"/>
      <c r="AC810" s="264"/>
      <c r="AD810" s="11"/>
      <c r="AE810" s="11"/>
      <c r="AF810" s="11"/>
      <c r="AG810" s="11"/>
      <c r="AH810" s="11"/>
      <c r="AI810" s="11"/>
      <c r="AJ810" s="11"/>
      <c r="AK810" s="11"/>
    </row>
    <row r="811" ht="13.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89"/>
      <c r="AB811" s="11"/>
      <c r="AC811" s="264"/>
      <c r="AD811" s="11"/>
      <c r="AE811" s="11"/>
      <c r="AF811" s="11"/>
      <c r="AG811" s="11"/>
      <c r="AH811" s="11"/>
      <c r="AI811" s="11"/>
      <c r="AJ811" s="11"/>
      <c r="AK811" s="11"/>
    </row>
    <row r="812" ht="13.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89"/>
      <c r="AB812" s="11"/>
      <c r="AC812" s="264"/>
      <c r="AD812" s="11"/>
      <c r="AE812" s="11"/>
      <c r="AF812" s="11"/>
      <c r="AG812" s="11"/>
      <c r="AH812" s="11"/>
      <c r="AI812" s="11"/>
      <c r="AJ812" s="11"/>
      <c r="AK812" s="11"/>
    </row>
    <row r="813" ht="13.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89"/>
      <c r="AB813" s="11"/>
      <c r="AC813" s="264"/>
      <c r="AD813" s="11"/>
      <c r="AE813" s="11"/>
      <c r="AF813" s="11"/>
      <c r="AG813" s="11"/>
      <c r="AH813" s="11"/>
      <c r="AI813" s="11"/>
      <c r="AJ813" s="11"/>
      <c r="AK813" s="11"/>
    </row>
    <row r="814" ht="13.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89"/>
      <c r="AB814" s="11"/>
      <c r="AC814" s="264"/>
      <c r="AD814" s="11"/>
      <c r="AE814" s="11"/>
      <c r="AF814" s="11"/>
      <c r="AG814" s="11"/>
      <c r="AH814" s="11"/>
      <c r="AI814" s="11"/>
      <c r="AJ814" s="11"/>
      <c r="AK814" s="11"/>
    </row>
    <row r="815" ht="13.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89"/>
      <c r="AB815" s="11"/>
      <c r="AC815" s="264"/>
      <c r="AD815" s="11"/>
      <c r="AE815" s="11"/>
      <c r="AF815" s="11"/>
      <c r="AG815" s="11"/>
      <c r="AH815" s="11"/>
      <c r="AI815" s="11"/>
      <c r="AJ815" s="11"/>
      <c r="AK815" s="11"/>
    </row>
    <row r="816" ht="13.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89"/>
      <c r="AB816" s="11"/>
      <c r="AC816" s="264"/>
      <c r="AD816" s="11"/>
      <c r="AE816" s="11"/>
      <c r="AF816" s="11"/>
      <c r="AG816" s="11"/>
      <c r="AH816" s="11"/>
      <c r="AI816" s="11"/>
      <c r="AJ816" s="11"/>
      <c r="AK816" s="11"/>
    </row>
    <row r="817" ht="13.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89"/>
      <c r="AB817" s="11"/>
      <c r="AC817" s="264"/>
      <c r="AD817" s="11"/>
      <c r="AE817" s="11"/>
      <c r="AF817" s="11"/>
      <c r="AG817" s="11"/>
      <c r="AH817" s="11"/>
      <c r="AI817" s="11"/>
      <c r="AJ817" s="11"/>
      <c r="AK817" s="11"/>
    </row>
    <row r="818" ht="13.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89"/>
      <c r="AB818" s="11"/>
      <c r="AC818" s="264"/>
      <c r="AD818" s="11"/>
      <c r="AE818" s="11"/>
      <c r="AF818" s="11"/>
      <c r="AG818" s="11"/>
      <c r="AH818" s="11"/>
      <c r="AI818" s="11"/>
      <c r="AJ818" s="11"/>
      <c r="AK818" s="11"/>
    </row>
    <row r="819" ht="13.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89"/>
      <c r="AB819" s="11"/>
      <c r="AC819" s="264"/>
      <c r="AD819" s="11"/>
      <c r="AE819" s="11"/>
      <c r="AF819" s="11"/>
      <c r="AG819" s="11"/>
      <c r="AH819" s="11"/>
      <c r="AI819" s="11"/>
      <c r="AJ819" s="11"/>
      <c r="AK819" s="11"/>
    </row>
    <row r="820" ht="13.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89"/>
      <c r="AB820" s="11"/>
      <c r="AC820" s="264"/>
      <c r="AD820" s="11"/>
      <c r="AE820" s="11"/>
      <c r="AF820" s="11"/>
      <c r="AG820" s="11"/>
      <c r="AH820" s="11"/>
      <c r="AI820" s="11"/>
      <c r="AJ820" s="11"/>
      <c r="AK820" s="11"/>
    </row>
    <row r="821" ht="13.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89"/>
      <c r="AB821" s="11"/>
      <c r="AC821" s="264"/>
      <c r="AD821" s="11"/>
      <c r="AE821" s="11"/>
      <c r="AF821" s="11"/>
      <c r="AG821" s="11"/>
      <c r="AH821" s="11"/>
      <c r="AI821" s="11"/>
      <c r="AJ821" s="11"/>
      <c r="AK821" s="11"/>
    </row>
    <row r="822" ht="13.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89"/>
      <c r="AB822" s="11"/>
      <c r="AC822" s="264"/>
      <c r="AD822" s="11"/>
      <c r="AE822" s="11"/>
      <c r="AF822" s="11"/>
      <c r="AG822" s="11"/>
      <c r="AH822" s="11"/>
      <c r="AI822" s="11"/>
      <c r="AJ822" s="11"/>
      <c r="AK822" s="11"/>
    </row>
    <row r="823" ht="13.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89"/>
      <c r="AB823" s="11"/>
      <c r="AC823" s="264"/>
      <c r="AD823" s="11"/>
      <c r="AE823" s="11"/>
      <c r="AF823" s="11"/>
      <c r="AG823" s="11"/>
      <c r="AH823" s="11"/>
      <c r="AI823" s="11"/>
      <c r="AJ823" s="11"/>
      <c r="AK823" s="11"/>
    </row>
    <row r="824" ht="13.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89"/>
      <c r="AB824" s="11"/>
      <c r="AC824" s="264"/>
      <c r="AD824" s="11"/>
      <c r="AE824" s="11"/>
      <c r="AF824" s="11"/>
      <c r="AG824" s="11"/>
      <c r="AH824" s="11"/>
      <c r="AI824" s="11"/>
      <c r="AJ824" s="11"/>
      <c r="AK824" s="11"/>
    </row>
    <row r="825" ht="13.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89"/>
      <c r="AB825" s="11"/>
      <c r="AC825" s="264"/>
      <c r="AD825" s="11"/>
      <c r="AE825" s="11"/>
      <c r="AF825" s="11"/>
      <c r="AG825" s="11"/>
      <c r="AH825" s="11"/>
      <c r="AI825" s="11"/>
      <c r="AJ825" s="11"/>
      <c r="AK825" s="11"/>
    </row>
    <row r="826" ht="13.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89"/>
      <c r="AB826" s="11"/>
      <c r="AC826" s="264"/>
      <c r="AD826" s="11"/>
      <c r="AE826" s="11"/>
      <c r="AF826" s="11"/>
      <c r="AG826" s="11"/>
      <c r="AH826" s="11"/>
      <c r="AI826" s="11"/>
      <c r="AJ826" s="11"/>
      <c r="AK826" s="11"/>
    </row>
    <row r="827" ht="13.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89"/>
      <c r="AB827" s="11"/>
      <c r="AC827" s="264"/>
      <c r="AD827" s="11"/>
      <c r="AE827" s="11"/>
      <c r="AF827" s="11"/>
      <c r="AG827" s="11"/>
      <c r="AH827" s="11"/>
      <c r="AI827" s="11"/>
      <c r="AJ827" s="11"/>
      <c r="AK827" s="11"/>
    </row>
    <row r="828" ht="13.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89"/>
      <c r="AB828" s="11"/>
      <c r="AC828" s="264"/>
      <c r="AD828" s="11"/>
      <c r="AE828" s="11"/>
      <c r="AF828" s="11"/>
      <c r="AG828" s="11"/>
      <c r="AH828" s="11"/>
      <c r="AI828" s="11"/>
      <c r="AJ828" s="11"/>
      <c r="AK828" s="11"/>
    </row>
    <row r="829" ht="13.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89"/>
      <c r="AB829" s="11"/>
      <c r="AC829" s="264"/>
      <c r="AD829" s="11"/>
      <c r="AE829" s="11"/>
      <c r="AF829" s="11"/>
      <c r="AG829" s="11"/>
      <c r="AH829" s="11"/>
      <c r="AI829" s="11"/>
      <c r="AJ829" s="11"/>
      <c r="AK829" s="11"/>
    </row>
    <row r="830" ht="13.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89"/>
      <c r="AB830" s="11"/>
      <c r="AC830" s="264"/>
      <c r="AD830" s="11"/>
      <c r="AE830" s="11"/>
      <c r="AF830" s="11"/>
      <c r="AG830" s="11"/>
      <c r="AH830" s="11"/>
      <c r="AI830" s="11"/>
      <c r="AJ830" s="11"/>
      <c r="AK830" s="11"/>
    </row>
    <row r="831" ht="13.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89"/>
      <c r="AB831" s="11"/>
      <c r="AC831" s="264"/>
      <c r="AD831" s="11"/>
      <c r="AE831" s="11"/>
      <c r="AF831" s="11"/>
      <c r="AG831" s="11"/>
      <c r="AH831" s="11"/>
      <c r="AI831" s="11"/>
      <c r="AJ831" s="11"/>
      <c r="AK831" s="11"/>
    </row>
    <row r="832" ht="13.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89"/>
      <c r="AB832" s="11"/>
      <c r="AC832" s="264"/>
      <c r="AD832" s="11"/>
      <c r="AE832" s="11"/>
      <c r="AF832" s="11"/>
      <c r="AG832" s="11"/>
      <c r="AH832" s="11"/>
      <c r="AI832" s="11"/>
      <c r="AJ832" s="11"/>
      <c r="AK832" s="11"/>
    </row>
    <row r="833" ht="13.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89"/>
      <c r="AB833" s="11"/>
      <c r="AC833" s="264"/>
      <c r="AD833" s="11"/>
      <c r="AE833" s="11"/>
      <c r="AF833" s="11"/>
      <c r="AG833" s="11"/>
      <c r="AH833" s="11"/>
      <c r="AI833" s="11"/>
      <c r="AJ833" s="11"/>
      <c r="AK833" s="11"/>
    </row>
    <row r="834" ht="13.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89"/>
      <c r="AB834" s="11"/>
      <c r="AC834" s="264"/>
      <c r="AD834" s="11"/>
      <c r="AE834" s="11"/>
      <c r="AF834" s="11"/>
      <c r="AG834" s="11"/>
      <c r="AH834" s="11"/>
      <c r="AI834" s="11"/>
      <c r="AJ834" s="11"/>
      <c r="AK834" s="11"/>
    </row>
    <row r="835" ht="13.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89"/>
      <c r="AB835" s="11"/>
      <c r="AC835" s="264"/>
      <c r="AD835" s="11"/>
      <c r="AE835" s="11"/>
      <c r="AF835" s="11"/>
      <c r="AG835" s="11"/>
      <c r="AH835" s="11"/>
      <c r="AI835" s="11"/>
      <c r="AJ835" s="11"/>
      <c r="AK835" s="11"/>
    </row>
    <row r="836" ht="13.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89"/>
      <c r="AB836" s="11"/>
      <c r="AC836" s="264"/>
      <c r="AD836" s="11"/>
      <c r="AE836" s="11"/>
      <c r="AF836" s="11"/>
      <c r="AG836" s="11"/>
      <c r="AH836" s="11"/>
      <c r="AI836" s="11"/>
      <c r="AJ836" s="11"/>
      <c r="AK836" s="11"/>
    </row>
    <row r="837" ht="13.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89"/>
      <c r="AB837" s="11"/>
      <c r="AC837" s="264"/>
      <c r="AD837" s="11"/>
      <c r="AE837" s="11"/>
      <c r="AF837" s="11"/>
      <c r="AG837" s="11"/>
      <c r="AH837" s="11"/>
      <c r="AI837" s="11"/>
      <c r="AJ837" s="11"/>
      <c r="AK837" s="11"/>
    </row>
    <row r="838" ht="13.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89"/>
      <c r="AB838" s="11"/>
      <c r="AC838" s="264"/>
      <c r="AD838" s="11"/>
      <c r="AE838" s="11"/>
      <c r="AF838" s="11"/>
      <c r="AG838" s="11"/>
      <c r="AH838" s="11"/>
      <c r="AI838" s="11"/>
      <c r="AJ838" s="11"/>
      <c r="AK838" s="11"/>
    </row>
    <row r="839" ht="13.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89"/>
      <c r="AB839" s="11"/>
      <c r="AC839" s="264"/>
      <c r="AD839" s="11"/>
      <c r="AE839" s="11"/>
      <c r="AF839" s="11"/>
      <c r="AG839" s="11"/>
      <c r="AH839" s="11"/>
      <c r="AI839" s="11"/>
      <c r="AJ839" s="11"/>
      <c r="AK839" s="11"/>
    </row>
    <row r="840" ht="13.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89"/>
      <c r="AB840" s="11"/>
      <c r="AC840" s="264"/>
      <c r="AD840" s="11"/>
      <c r="AE840" s="11"/>
      <c r="AF840" s="11"/>
      <c r="AG840" s="11"/>
      <c r="AH840" s="11"/>
      <c r="AI840" s="11"/>
      <c r="AJ840" s="11"/>
      <c r="AK840" s="11"/>
    </row>
    <row r="841" ht="13.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89"/>
      <c r="AB841" s="11"/>
      <c r="AC841" s="264"/>
      <c r="AD841" s="11"/>
      <c r="AE841" s="11"/>
      <c r="AF841" s="11"/>
      <c r="AG841" s="11"/>
      <c r="AH841" s="11"/>
      <c r="AI841" s="11"/>
      <c r="AJ841" s="11"/>
      <c r="AK841" s="11"/>
    </row>
    <row r="842" ht="13.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89"/>
      <c r="AB842" s="11"/>
      <c r="AC842" s="264"/>
      <c r="AD842" s="11"/>
      <c r="AE842" s="11"/>
      <c r="AF842" s="11"/>
      <c r="AG842" s="11"/>
      <c r="AH842" s="11"/>
      <c r="AI842" s="11"/>
      <c r="AJ842" s="11"/>
      <c r="AK842" s="11"/>
    </row>
    <row r="843" ht="13.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89"/>
      <c r="AB843" s="11"/>
      <c r="AC843" s="264"/>
      <c r="AD843" s="11"/>
      <c r="AE843" s="11"/>
      <c r="AF843" s="11"/>
      <c r="AG843" s="11"/>
      <c r="AH843" s="11"/>
      <c r="AI843" s="11"/>
      <c r="AJ843" s="11"/>
      <c r="AK843" s="11"/>
    </row>
    <row r="844" ht="13.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89"/>
      <c r="AB844" s="11"/>
      <c r="AC844" s="264"/>
      <c r="AD844" s="11"/>
      <c r="AE844" s="11"/>
      <c r="AF844" s="11"/>
      <c r="AG844" s="11"/>
      <c r="AH844" s="11"/>
      <c r="AI844" s="11"/>
      <c r="AJ844" s="11"/>
      <c r="AK844" s="11"/>
    </row>
    <row r="845" ht="13.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89"/>
      <c r="AB845" s="11"/>
      <c r="AC845" s="264"/>
      <c r="AD845" s="11"/>
      <c r="AE845" s="11"/>
      <c r="AF845" s="11"/>
      <c r="AG845" s="11"/>
      <c r="AH845" s="11"/>
      <c r="AI845" s="11"/>
      <c r="AJ845" s="11"/>
      <c r="AK845" s="11"/>
    </row>
    <row r="846" ht="13.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89"/>
      <c r="AB846" s="11"/>
      <c r="AC846" s="264"/>
      <c r="AD846" s="11"/>
      <c r="AE846" s="11"/>
      <c r="AF846" s="11"/>
      <c r="AG846" s="11"/>
      <c r="AH846" s="11"/>
      <c r="AI846" s="11"/>
      <c r="AJ846" s="11"/>
      <c r="AK846" s="11"/>
    </row>
    <row r="847" ht="13.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89"/>
      <c r="AB847" s="11"/>
      <c r="AC847" s="264"/>
      <c r="AD847" s="11"/>
      <c r="AE847" s="11"/>
      <c r="AF847" s="11"/>
      <c r="AG847" s="11"/>
      <c r="AH847" s="11"/>
      <c r="AI847" s="11"/>
      <c r="AJ847" s="11"/>
      <c r="AK847" s="11"/>
    </row>
    <row r="848" ht="13.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89"/>
      <c r="AB848" s="11"/>
      <c r="AC848" s="264"/>
      <c r="AD848" s="11"/>
      <c r="AE848" s="11"/>
      <c r="AF848" s="11"/>
      <c r="AG848" s="11"/>
      <c r="AH848" s="11"/>
      <c r="AI848" s="11"/>
      <c r="AJ848" s="11"/>
      <c r="AK848" s="11"/>
    </row>
    <row r="849" ht="13.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89"/>
      <c r="AB849" s="11"/>
      <c r="AC849" s="264"/>
      <c r="AD849" s="11"/>
      <c r="AE849" s="11"/>
      <c r="AF849" s="11"/>
      <c r="AG849" s="11"/>
      <c r="AH849" s="11"/>
      <c r="AI849" s="11"/>
      <c r="AJ849" s="11"/>
      <c r="AK849" s="11"/>
    </row>
    <row r="850" ht="13.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89"/>
      <c r="AB850" s="11"/>
      <c r="AC850" s="264"/>
      <c r="AD850" s="11"/>
      <c r="AE850" s="11"/>
      <c r="AF850" s="11"/>
      <c r="AG850" s="11"/>
      <c r="AH850" s="11"/>
      <c r="AI850" s="11"/>
      <c r="AJ850" s="11"/>
      <c r="AK850" s="11"/>
    </row>
    <row r="851" ht="13.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89"/>
      <c r="AB851" s="11"/>
      <c r="AC851" s="264"/>
      <c r="AD851" s="11"/>
      <c r="AE851" s="11"/>
      <c r="AF851" s="11"/>
      <c r="AG851" s="11"/>
      <c r="AH851" s="11"/>
      <c r="AI851" s="11"/>
      <c r="AJ851" s="11"/>
      <c r="AK851" s="11"/>
    </row>
    <row r="852" ht="13.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89"/>
      <c r="AB852" s="11"/>
      <c r="AC852" s="264"/>
      <c r="AD852" s="11"/>
      <c r="AE852" s="11"/>
      <c r="AF852" s="11"/>
      <c r="AG852" s="11"/>
      <c r="AH852" s="11"/>
      <c r="AI852" s="11"/>
      <c r="AJ852" s="11"/>
      <c r="AK852" s="11"/>
    </row>
    <row r="853" ht="13.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89"/>
      <c r="AB853" s="11"/>
      <c r="AC853" s="264"/>
      <c r="AD853" s="11"/>
      <c r="AE853" s="11"/>
      <c r="AF853" s="11"/>
      <c r="AG853" s="11"/>
      <c r="AH853" s="11"/>
      <c r="AI853" s="11"/>
      <c r="AJ853" s="11"/>
      <c r="AK853" s="11"/>
    </row>
    <row r="854" ht="13.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89"/>
      <c r="AB854" s="11"/>
      <c r="AC854" s="264"/>
      <c r="AD854" s="11"/>
      <c r="AE854" s="11"/>
      <c r="AF854" s="11"/>
      <c r="AG854" s="11"/>
      <c r="AH854" s="11"/>
      <c r="AI854" s="11"/>
      <c r="AJ854" s="11"/>
      <c r="AK854" s="11"/>
    </row>
    <row r="855" ht="13.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89"/>
      <c r="AB855" s="11"/>
      <c r="AC855" s="264"/>
      <c r="AD855" s="11"/>
      <c r="AE855" s="11"/>
      <c r="AF855" s="11"/>
      <c r="AG855" s="11"/>
      <c r="AH855" s="11"/>
      <c r="AI855" s="11"/>
      <c r="AJ855" s="11"/>
      <c r="AK855" s="11"/>
    </row>
    <row r="856" ht="13.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89"/>
      <c r="AB856" s="11"/>
      <c r="AC856" s="264"/>
      <c r="AD856" s="11"/>
      <c r="AE856" s="11"/>
      <c r="AF856" s="11"/>
      <c r="AG856" s="11"/>
      <c r="AH856" s="11"/>
      <c r="AI856" s="11"/>
      <c r="AJ856" s="11"/>
      <c r="AK856" s="11"/>
    </row>
    <row r="857" ht="13.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89"/>
      <c r="AB857" s="11"/>
      <c r="AC857" s="264"/>
      <c r="AD857" s="11"/>
      <c r="AE857" s="11"/>
      <c r="AF857" s="11"/>
      <c r="AG857" s="11"/>
      <c r="AH857" s="11"/>
      <c r="AI857" s="11"/>
      <c r="AJ857" s="11"/>
      <c r="AK857" s="11"/>
    </row>
    <row r="858" ht="13.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89"/>
      <c r="AB858" s="11"/>
      <c r="AC858" s="264"/>
      <c r="AD858" s="11"/>
      <c r="AE858" s="11"/>
      <c r="AF858" s="11"/>
      <c r="AG858" s="11"/>
      <c r="AH858" s="11"/>
      <c r="AI858" s="11"/>
      <c r="AJ858" s="11"/>
      <c r="AK858" s="11"/>
    </row>
    <row r="859" ht="13.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89"/>
      <c r="AB859" s="11"/>
      <c r="AC859" s="264"/>
      <c r="AD859" s="11"/>
      <c r="AE859" s="11"/>
      <c r="AF859" s="11"/>
      <c r="AG859" s="11"/>
      <c r="AH859" s="11"/>
      <c r="AI859" s="11"/>
      <c r="AJ859" s="11"/>
      <c r="AK859" s="11"/>
    </row>
    <row r="860" ht="13.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89"/>
      <c r="AB860" s="11"/>
      <c r="AC860" s="264"/>
      <c r="AD860" s="11"/>
      <c r="AE860" s="11"/>
      <c r="AF860" s="11"/>
      <c r="AG860" s="11"/>
      <c r="AH860" s="11"/>
      <c r="AI860" s="11"/>
      <c r="AJ860" s="11"/>
      <c r="AK860" s="11"/>
    </row>
    <row r="861" ht="13.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89"/>
      <c r="AB861" s="11"/>
      <c r="AC861" s="264"/>
      <c r="AD861" s="11"/>
      <c r="AE861" s="11"/>
      <c r="AF861" s="11"/>
      <c r="AG861" s="11"/>
      <c r="AH861" s="11"/>
      <c r="AI861" s="11"/>
      <c r="AJ861" s="11"/>
      <c r="AK861" s="11"/>
    </row>
    <row r="862" ht="13.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89"/>
      <c r="AB862" s="11"/>
      <c r="AC862" s="264"/>
      <c r="AD862" s="11"/>
      <c r="AE862" s="11"/>
      <c r="AF862" s="11"/>
      <c r="AG862" s="11"/>
      <c r="AH862" s="11"/>
      <c r="AI862" s="11"/>
      <c r="AJ862" s="11"/>
      <c r="AK862" s="11"/>
    </row>
    <row r="863" ht="13.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89"/>
      <c r="AB863" s="11"/>
      <c r="AC863" s="264"/>
      <c r="AD863" s="11"/>
      <c r="AE863" s="11"/>
      <c r="AF863" s="11"/>
      <c r="AG863" s="11"/>
      <c r="AH863" s="11"/>
      <c r="AI863" s="11"/>
      <c r="AJ863" s="11"/>
      <c r="AK863" s="11"/>
    </row>
    <row r="864" ht="13.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89"/>
      <c r="AB864" s="11"/>
      <c r="AC864" s="264"/>
      <c r="AD864" s="11"/>
      <c r="AE864" s="11"/>
      <c r="AF864" s="11"/>
      <c r="AG864" s="11"/>
      <c r="AH864" s="11"/>
      <c r="AI864" s="11"/>
      <c r="AJ864" s="11"/>
      <c r="AK864" s="11"/>
    </row>
    <row r="865" ht="13.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89"/>
      <c r="AB865" s="11"/>
      <c r="AC865" s="264"/>
      <c r="AD865" s="11"/>
      <c r="AE865" s="11"/>
      <c r="AF865" s="11"/>
      <c r="AG865" s="11"/>
      <c r="AH865" s="11"/>
      <c r="AI865" s="11"/>
      <c r="AJ865" s="11"/>
      <c r="AK865" s="11"/>
    </row>
    <row r="866" ht="13.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89"/>
      <c r="AB866" s="11"/>
      <c r="AC866" s="264"/>
      <c r="AD866" s="11"/>
      <c r="AE866" s="11"/>
      <c r="AF866" s="11"/>
      <c r="AG866" s="11"/>
      <c r="AH866" s="11"/>
      <c r="AI866" s="11"/>
      <c r="AJ866" s="11"/>
      <c r="AK866" s="11"/>
    </row>
    <row r="867" ht="13.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89"/>
      <c r="AB867" s="11"/>
      <c r="AC867" s="264"/>
      <c r="AD867" s="11"/>
      <c r="AE867" s="11"/>
      <c r="AF867" s="11"/>
      <c r="AG867" s="11"/>
      <c r="AH867" s="11"/>
      <c r="AI867" s="11"/>
      <c r="AJ867" s="11"/>
      <c r="AK867" s="11"/>
    </row>
    <row r="868" ht="13.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89"/>
      <c r="AB868" s="11"/>
      <c r="AC868" s="264"/>
      <c r="AD868" s="11"/>
      <c r="AE868" s="11"/>
      <c r="AF868" s="11"/>
      <c r="AG868" s="11"/>
      <c r="AH868" s="11"/>
      <c r="AI868" s="11"/>
      <c r="AJ868" s="11"/>
      <c r="AK868" s="11"/>
    </row>
    <row r="869" ht="13.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89"/>
      <c r="AB869" s="11"/>
      <c r="AC869" s="264"/>
      <c r="AD869" s="11"/>
      <c r="AE869" s="11"/>
      <c r="AF869" s="11"/>
      <c r="AG869" s="11"/>
      <c r="AH869" s="11"/>
      <c r="AI869" s="11"/>
      <c r="AJ869" s="11"/>
      <c r="AK869" s="11"/>
    </row>
    <row r="870" ht="13.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89"/>
      <c r="AB870" s="11"/>
      <c r="AC870" s="264"/>
      <c r="AD870" s="11"/>
      <c r="AE870" s="11"/>
      <c r="AF870" s="11"/>
      <c r="AG870" s="11"/>
      <c r="AH870" s="11"/>
      <c r="AI870" s="11"/>
      <c r="AJ870" s="11"/>
      <c r="AK870" s="11"/>
    </row>
    <row r="871" ht="13.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89"/>
      <c r="AB871" s="11"/>
      <c r="AC871" s="264"/>
      <c r="AD871" s="11"/>
      <c r="AE871" s="11"/>
      <c r="AF871" s="11"/>
      <c r="AG871" s="11"/>
      <c r="AH871" s="11"/>
      <c r="AI871" s="11"/>
      <c r="AJ871" s="11"/>
      <c r="AK871" s="11"/>
    </row>
    <row r="872" ht="13.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89"/>
      <c r="AB872" s="11"/>
      <c r="AC872" s="264"/>
      <c r="AD872" s="11"/>
      <c r="AE872" s="11"/>
      <c r="AF872" s="11"/>
      <c r="AG872" s="11"/>
      <c r="AH872" s="11"/>
      <c r="AI872" s="11"/>
      <c r="AJ872" s="11"/>
      <c r="AK872" s="11"/>
    </row>
    <row r="873" ht="13.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89"/>
      <c r="AB873" s="11"/>
      <c r="AC873" s="264"/>
      <c r="AD873" s="11"/>
      <c r="AE873" s="11"/>
      <c r="AF873" s="11"/>
      <c r="AG873" s="11"/>
      <c r="AH873" s="11"/>
      <c r="AI873" s="11"/>
      <c r="AJ873" s="11"/>
      <c r="AK873" s="11"/>
    </row>
    <row r="874" ht="13.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89"/>
      <c r="AB874" s="11"/>
      <c r="AC874" s="264"/>
      <c r="AD874" s="11"/>
      <c r="AE874" s="11"/>
      <c r="AF874" s="11"/>
      <c r="AG874" s="11"/>
      <c r="AH874" s="11"/>
      <c r="AI874" s="11"/>
      <c r="AJ874" s="11"/>
      <c r="AK874" s="11"/>
    </row>
    <row r="875" ht="13.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89"/>
      <c r="AB875" s="11"/>
      <c r="AC875" s="264"/>
      <c r="AD875" s="11"/>
      <c r="AE875" s="11"/>
      <c r="AF875" s="11"/>
      <c r="AG875" s="11"/>
      <c r="AH875" s="11"/>
      <c r="AI875" s="11"/>
      <c r="AJ875" s="11"/>
      <c r="AK875" s="11"/>
    </row>
    <row r="876" ht="13.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89"/>
      <c r="AB876" s="11"/>
      <c r="AC876" s="264"/>
      <c r="AD876" s="11"/>
      <c r="AE876" s="11"/>
      <c r="AF876" s="11"/>
      <c r="AG876" s="11"/>
      <c r="AH876" s="11"/>
      <c r="AI876" s="11"/>
      <c r="AJ876" s="11"/>
      <c r="AK876" s="11"/>
    </row>
    <row r="877" ht="13.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89"/>
      <c r="AB877" s="11"/>
      <c r="AC877" s="264"/>
      <c r="AD877" s="11"/>
      <c r="AE877" s="11"/>
      <c r="AF877" s="11"/>
      <c r="AG877" s="11"/>
      <c r="AH877" s="11"/>
      <c r="AI877" s="11"/>
      <c r="AJ877" s="11"/>
      <c r="AK877" s="11"/>
    </row>
    <row r="878" ht="13.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89"/>
      <c r="AB878" s="11"/>
      <c r="AC878" s="264"/>
      <c r="AD878" s="11"/>
      <c r="AE878" s="11"/>
      <c r="AF878" s="11"/>
      <c r="AG878" s="11"/>
      <c r="AH878" s="11"/>
      <c r="AI878" s="11"/>
      <c r="AJ878" s="11"/>
      <c r="AK878" s="11"/>
    </row>
    <row r="879" ht="13.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89"/>
      <c r="AB879" s="11"/>
      <c r="AC879" s="264"/>
      <c r="AD879" s="11"/>
      <c r="AE879" s="11"/>
      <c r="AF879" s="11"/>
      <c r="AG879" s="11"/>
      <c r="AH879" s="11"/>
      <c r="AI879" s="11"/>
      <c r="AJ879" s="11"/>
      <c r="AK879" s="11"/>
    </row>
    <row r="880" ht="13.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89"/>
      <c r="AB880" s="11"/>
      <c r="AC880" s="264"/>
      <c r="AD880" s="11"/>
      <c r="AE880" s="11"/>
      <c r="AF880" s="11"/>
      <c r="AG880" s="11"/>
      <c r="AH880" s="11"/>
      <c r="AI880" s="11"/>
      <c r="AJ880" s="11"/>
      <c r="AK880" s="11"/>
    </row>
    <row r="881" ht="13.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89"/>
      <c r="AB881" s="11"/>
      <c r="AC881" s="264"/>
      <c r="AD881" s="11"/>
      <c r="AE881" s="11"/>
      <c r="AF881" s="11"/>
      <c r="AG881" s="11"/>
      <c r="AH881" s="11"/>
      <c r="AI881" s="11"/>
      <c r="AJ881" s="11"/>
      <c r="AK881" s="11"/>
    </row>
    <row r="882" ht="13.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89"/>
      <c r="AB882" s="11"/>
      <c r="AC882" s="264"/>
      <c r="AD882" s="11"/>
      <c r="AE882" s="11"/>
      <c r="AF882" s="11"/>
      <c r="AG882" s="11"/>
      <c r="AH882" s="11"/>
      <c r="AI882" s="11"/>
      <c r="AJ882" s="11"/>
      <c r="AK882" s="11"/>
    </row>
    <row r="883" ht="13.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89"/>
      <c r="AB883" s="11"/>
      <c r="AC883" s="264"/>
      <c r="AD883" s="11"/>
      <c r="AE883" s="11"/>
      <c r="AF883" s="11"/>
      <c r="AG883" s="11"/>
      <c r="AH883" s="11"/>
      <c r="AI883" s="11"/>
      <c r="AJ883" s="11"/>
      <c r="AK883" s="11"/>
    </row>
    <row r="884" ht="13.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89"/>
      <c r="AB884" s="11"/>
      <c r="AC884" s="264"/>
      <c r="AD884" s="11"/>
      <c r="AE884" s="11"/>
      <c r="AF884" s="11"/>
      <c r="AG884" s="11"/>
      <c r="AH884" s="11"/>
      <c r="AI884" s="11"/>
      <c r="AJ884" s="11"/>
      <c r="AK884" s="11"/>
    </row>
    <row r="885" ht="13.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89"/>
      <c r="AB885" s="11"/>
      <c r="AC885" s="264"/>
      <c r="AD885" s="11"/>
      <c r="AE885" s="11"/>
      <c r="AF885" s="11"/>
      <c r="AG885" s="11"/>
      <c r="AH885" s="11"/>
      <c r="AI885" s="11"/>
      <c r="AJ885" s="11"/>
      <c r="AK885" s="11"/>
    </row>
    <row r="886" ht="13.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89"/>
      <c r="AB886" s="11"/>
      <c r="AC886" s="264"/>
      <c r="AD886" s="11"/>
      <c r="AE886" s="11"/>
      <c r="AF886" s="11"/>
      <c r="AG886" s="11"/>
      <c r="AH886" s="11"/>
      <c r="AI886" s="11"/>
      <c r="AJ886" s="11"/>
      <c r="AK886" s="11"/>
    </row>
    <row r="887" ht="13.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89"/>
      <c r="AB887" s="11"/>
      <c r="AC887" s="264"/>
      <c r="AD887" s="11"/>
      <c r="AE887" s="11"/>
      <c r="AF887" s="11"/>
      <c r="AG887" s="11"/>
      <c r="AH887" s="11"/>
      <c r="AI887" s="11"/>
      <c r="AJ887" s="11"/>
      <c r="AK887" s="11"/>
    </row>
    <row r="888" ht="13.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89"/>
      <c r="AB888" s="11"/>
      <c r="AC888" s="264"/>
      <c r="AD888" s="11"/>
      <c r="AE888" s="11"/>
      <c r="AF888" s="11"/>
      <c r="AG888" s="11"/>
      <c r="AH888" s="11"/>
      <c r="AI888" s="11"/>
      <c r="AJ888" s="11"/>
      <c r="AK888" s="11"/>
    </row>
    <row r="889" ht="13.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89"/>
      <c r="AB889" s="11"/>
      <c r="AC889" s="264"/>
      <c r="AD889" s="11"/>
      <c r="AE889" s="11"/>
      <c r="AF889" s="11"/>
      <c r="AG889" s="11"/>
      <c r="AH889" s="11"/>
      <c r="AI889" s="11"/>
      <c r="AJ889" s="11"/>
      <c r="AK889" s="11"/>
    </row>
    <row r="890" ht="13.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89"/>
      <c r="AB890" s="11"/>
      <c r="AC890" s="264"/>
      <c r="AD890" s="11"/>
      <c r="AE890" s="11"/>
      <c r="AF890" s="11"/>
      <c r="AG890" s="11"/>
      <c r="AH890" s="11"/>
      <c r="AI890" s="11"/>
      <c r="AJ890" s="11"/>
      <c r="AK890" s="11"/>
    </row>
    <row r="891" ht="13.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89"/>
      <c r="AB891" s="11"/>
      <c r="AC891" s="264"/>
      <c r="AD891" s="11"/>
      <c r="AE891" s="11"/>
      <c r="AF891" s="11"/>
      <c r="AG891" s="11"/>
      <c r="AH891" s="11"/>
      <c r="AI891" s="11"/>
      <c r="AJ891" s="11"/>
      <c r="AK891" s="11"/>
    </row>
    <row r="892" ht="13.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89"/>
      <c r="AB892" s="11"/>
      <c r="AC892" s="264"/>
      <c r="AD892" s="11"/>
      <c r="AE892" s="11"/>
      <c r="AF892" s="11"/>
      <c r="AG892" s="11"/>
      <c r="AH892" s="11"/>
      <c r="AI892" s="11"/>
      <c r="AJ892" s="11"/>
      <c r="AK892" s="11"/>
    </row>
    <row r="893" ht="13.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89"/>
      <c r="AB893" s="11"/>
      <c r="AC893" s="264"/>
      <c r="AD893" s="11"/>
      <c r="AE893" s="11"/>
      <c r="AF893" s="11"/>
      <c r="AG893" s="11"/>
      <c r="AH893" s="11"/>
      <c r="AI893" s="11"/>
      <c r="AJ893" s="11"/>
      <c r="AK893" s="11"/>
    </row>
    <row r="894" ht="13.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89"/>
      <c r="AB894" s="11"/>
      <c r="AC894" s="264"/>
      <c r="AD894" s="11"/>
      <c r="AE894" s="11"/>
      <c r="AF894" s="11"/>
      <c r="AG894" s="11"/>
      <c r="AH894" s="11"/>
      <c r="AI894" s="11"/>
      <c r="AJ894" s="11"/>
      <c r="AK894" s="11"/>
    </row>
    <row r="895" ht="13.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89"/>
      <c r="AB895" s="11"/>
      <c r="AC895" s="264"/>
      <c r="AD895" s="11"/>
      <c r="AE895" s="11"/>
      <c r="AF895" s="11"/>
      <c r="AG895" s="11"/>
      <c r="AH895" s="11"/>
      <c r="AI895" s="11"/>
      <c r="AJ895" s="11"/>
      <c r="AK895" s="11"/>
    </row>
    <row r="896" ht="13.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89"/>
      <c r="AB896" s="11"/>
      <c r="AC896" s="264"/>
      <c r="AD896" s="11"/>
      <c r="AE896" s="11"/>
      <c r="AF896" s="11"/>
      <c r="AG896" s="11"/>
      <c r="AH896" s="11"/>
      <c r="AI896" s="11"/>
      <c r="AJ896" s="11"/>
      <c r="AK896" s="11"/>
    </row>
    <row r="897" ht="13.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89"/>
      <c r="AB897" s="11"/>
      <c r="AC897" s="264"/>
      <c r="AD897" s="11"/>
      <c r="AE897" s="11"/>
      <c r="AF897" s="11"/>
      <c r="AG897" s="11"/>
      <c r="AH897" s="11"/>
      <c r="AI897" s="11"/>
      <c r="AJ897" s="11"/>
      <c r="AK897" s="11"/>
    </row>
    <row r="898" ht="13.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89"/>
      <c r="AB898" s="11"/>
      <c r="AC898" s="264"/>
      <c r="AD898" s="11"/>
      <c r="AE898" s="11"/>
      <c r="AF898" s="11"/>
      <c r="AG898" s="11"/>
      <c r="AH898" s="11"/>
      <c r="AI898" s="11"/>
      <c r="AJ898" s="11"/>
      <c r="AK898" s="11"/>
    </row>
    <row r="899" ht="13.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89"/>
      <c r="AB899" s="11"/>
      <c r="AC899" s="264"/>
      <c r="AD899" s="11"/>
      <c r="AE899" s="11"/>
      <c r="AF899" s="11"/>
      <c r="AG899" s="11"/>
      <c r="AH899" s="11"/>
      <c r="AI899" s="11"/>
      <c r="AJ899" s="11"/>
      <c r="AK899" s="11"/>
    </row>
    <row r="900" ht="13.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89"/>
      <c r="AB900" s="11"/>
      <c r="AC900" s="264"/>
      <c r="AD900" s="11"/>
      <c r="AE900" s="11"/>
      <c r="AF900" s="11"/>
      <c r="AG900" s="11"/>
      <c r="AH900" s="11"/>
      <c r="AI900" s="11"/>
      <c r="AJ900" s="11"/>
      <c r="AK900" s="11"/>
    </row>
    <row r="901" ht="13.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89"/>
      <c r="AB901" s="11"/>
      <c r="AC901" s="264"/>
      <c r="AD901" s="11"/>
      <c r="AE901" s="11"/>
      <c r="AF901" s="11"/>
      <c r="AG901" s="11"/>
      <c r="AH901" s="11"/>
      <c r="AI901" s="11"/>
      <c r="AJ901" s="11"/>
      <c r="AK901" s="11"/>
    </row>
    <row r="902" ht="13.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89"/>
      <c r="AB902" s="11"/>
      <c r="AC902" s="264"/>
      <c r="AD902" s="11"/>
      <c r="AE902" s="11"/>
      <c r="AF902" s="11"/>
      <c r="AG902" s="11"/>
      <c r="AH902" s="11"/>
      <c r="AI902" s="11"/>
      <c r="AJ902" s="11"/>
      <c r="AK902" s="11"/>
    </row>
    <row r="903" ht="13.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89"/>
      <c r="AB903" s="11"/>
      <c r="AC903" s="264"/>
      <c r="AD903" s="11"/>
      <c r="AE903" s="11"/>
      <c r="AF903" s="11"/>
      <c r="AG903" s="11"/>
      <c r="AH903" s="11"/>
      <c r="AI903" s="11"/>
      <c r="AJ903" s="11"/>
      <c r="AK903" s="11"/>
    </row>
    <row r="904" ht="13.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89"/>
      <c r="AB904" s="11"/>
      <c r="AC904" s="264"/>
      <c r="AD904" s="11"/>
      <c r="AE904" s="11"/>
      <c r="AF904" s="11"/>
      <c r="AG904" s="11"/>
      <c r="AH904" s="11"/>
      <c r="AI904" s="11"/>
      <c r="AJ904" s="11"/>
      <c r="AK904" s="11"/>
    </row>
    <row r="905" ht="13.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89"/>
      <c r="AB905" s="11"/>
      <c r="AC905" s="264"/>
      <c r="AD905" s="11"/>
      <c r="AE905" s="11"/>
      <c r="AF905" s="11"/>
      <c r="AG905" s="11"/>
      <c r="AH905" s="11"/>
      <c r="AI905" s="11"/>
      <c r="AJ905" s="11"/>
      <c r="AK905" s="11"/>
    </row>
    <row r="906" ht="13.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89"/>
      <c r="AB906" s="11"/>
      <c r="AC906" s="264"/>
      <c r="AD906" s="11"/>
      <c r="AE906" s="11"/>
      <c r="AF906" s="11"/>
      <c r="AG906" s="11"/>
      <c r="AH906" s="11"/>
      <c r="AI906" s="11"/>
      <c r="AJ906" s="11"/>
      <c r="AK906" s="11"/>
    </row>
    <row r="907" ht="13.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89"/>
      <c r="AB907" s="11"/>
      <c r="AC907" s="264"/>
      <c r="AD907" s="11"/>
      <c r="AE907" s="11"/>
      <c r="AF907" s="11"/>
      <c r="AG907" s="11"/>
      <c r="AH907" s="11"/>
      <c r="AI907" s="11"/>
      <c r="AJ907" s="11"/>
      <c r="AK907" s="11"/>
    </row>
    <row r="908" ht="13.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89"/>
      <c r="AB908" s="11"/>
      <c r="AC908" s="264"/>
      <c r="AD908" s="11"/>
      <c r="AE908" s="11"/>
      <c r="AF908" s="11"/>
      <c r="AG908" s="11"/>
      <c r="AH908" s="11"/>
      <c r="AI908" s="11"/>
      <c r="AJ908" s="11"/>
      <c r="AK908" s="11"/>
    </row>
    <row r="909" ht="13.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89"/>
      <c r="AB909" s="11"/>
      <c r="AC909" s="264"/>
      <c r="AD909" s="11"/>
      <c r="AE909" s="11"/>
      <c r="AF909" s="11"/>
      <c r="AG909" s="11"/>
      <c r="AH909" s="11"/>
      <c r="AI909" s="11"/>
      <c r="AJ909" s="11"/>
      <c r="AK909" s="11"/>
    </row>
    <row r="910" ht="13.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89"/>
      <c r="AB910" s="11"/>
      <c r="AC910" s="264"/>
      <c r="AD910" s="11"/>
      <c r="AE910" s="11"/>
      <c r="AF910" s="11"/>
      <c r="AG910" s="11"/>
      <c r="AH910" s="11"/>
      <c r="AI910" s="11"/>
      <c r="AJ910" s="11"/>
      <c r="AK910" s="11"/>
    </row>
    <row r="911" ht="13.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89"/>
      <c r="AB911" s="11"/>
      <c r="AC911" s="264"/>
      <c r="AD911" s="11"/>
      <c r="AE911" s="11"/>
      <c r="AF911" s="11"/>
      <c r="AG911" s="11"/>
      <c r="AH911" s="11"/>
      <c r="AI911" s="11"/>
      <c r="AJ911" s="11"/>
      <c r="AK911" s="11"/>
    </row>
    <row r="912" ht="13.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89"/>
      <c r="AB912" s="11"/>
      <c r="AC912" s="264"/>
      <c r="AD912" s="11"/>
      <c r="AE912" s="11"/>
      <c r="AF912" s="11"/>
      <c r="AG912" s="11"/>
      <c r="AH912" s="11"/>
      <c r="AI912" s="11"/>
      <c r="AJ912" s="11"/>
      <c r="AK912" s="11"/>
    </row>
    <row r="913" ht="13.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89"/>
      <c r="AB913" s="11"/>
      <c r="AC913" s="264"/>
      <c r="AD913" s="11"/>
      <c r="AE913" s="11"/>
      <c r="AF913" s="11"/>
      <c r="AG913" s="11"/>
      <c r="AH913" s="11"/>
      <c r="AI913" s="11"/>
      <c r="AJ913" s="11"/>
      <c r="AK913" s="11"/>
    </row>
    <row r="914" ht="13.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89"/>
      <c r="AB914" s="11"/>
      <c r="AC914" s="264"/>
      <c r="AD914" s="11"/>
      <c r="AE914" s="11"/>
      <c r="AF914" s="11"/>
      <c r="AG914" s="11"/>
      <c r="AH914" s="11"/>
      <c r="AI914" s="11"/>
      <c r="AJ914" s="11"/>
      <c r="AK914" s="11"/>
    </row>
    <row r="915" ht="13.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89"/>
      <c r="AB915" s="11"/>
      <c r="AC915" s="264"/>
      <c r="AD915" s="11"/>
      <c r="AE915" s="11"/>
      <c r="AF915" s="11"/>
      <c r="AG915" s="11"/>
      <c r="AH915" s="11"/>
      <c r="AI915" s="11"/>
      <c r="AJ915" s="11"/>
      <c r="AK915" s="11"/>
    </row>
    <row r="916" ht="13.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89"/>
      <c r="AB916" s="11"/>
      <c r="AC916" s="264"/>
      <c r="AD916" s="11"/>
      <c r="AE916" s="11"/>
      <c r="AF916" s="11"/>
      <c r="AG916" s="11"/>
      <c r="AH916" s="11"/>
      <c r="AI916" s="11"/>
      <c r="AJ916" s="11"/>
      <c r="AK916" s="11"/>
    </row>
    <row r="917" ht="13.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89"/>
      <c r="AB917" s="11"/>
      <c r="AC917" s="264"/>
      <c r="AD917" s="11"/>
      <c r="AE917" s="11"/>
      <c r="AF917" s="11"/>
      <c r="AG917" s="11"/>
      <c r="AH917" s="11"/>
      <c r="AI917" s="11"/>
      <c r="AJ917" s="11"/>
      <c r="AK917" s="11"/>
    </row>
    <row r="918" ht="13.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89"/>
      <c r="AB918" s="11"/>
      <c r="AC918" s="264"/>
      <c r="AD918" s="11"/>
      <c r="AE918" s="11"/>
      <c r="AF918" s="11"/>
      <c r="AG918" s="11"/>
      <c r="AH918" s="11"/>
      <c r="AI918" s="11"/>
      <c r="AJ918" s="11"/>
      <c r="AK918" s="11"/>
    </row>
    <row r="919" ht="13.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89"/>
      <c r="AB919" s="11"/>
      <c r="AC919" s="264"/>
      <c r="AD919" s="11"/>
      <c r="AE919" s="11"/>
      <c r="AF919" s="11"/>
      <c r="AG919" s="11"/>
      <c r="AH919" s="11"/>
      <c r="AI919" s="11"/>
      <c r="AJ919" s="11"/>
      <c r="AK919" s="11"/>
    </row>
    <row r="920" ht="13.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89"/>
      <c r="AB920" s="11"/>
      <c r="AC920" s="264"/>
      <c r="AD920" s="11"/>
      <c r="AE920" s="11"/>
      <c r="AF920" s="11"/>
      <c r="AG920" s="11"/>
      <c r="AH920" s="11"/>
      <c r="AI920" s="11"/>
      <c r="AJ920" s="11"/>
      <c r="AK920" s="11"/>
    </row>
    <row r="921" ht="13.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89"/>
      <c r="AB921" s="11"/>
      <c r="AC921" s="264"/>
      <c r="AD921" s="11"/>
      <c r="AE921" s="11"/>
      <c r="AF921" s="11"/>
      <c r="AG921" s="11"/>
      <c r="AH921" s="11"/>
      <c r="AI921" s="11"/>
      <c r="AJ921" s="11"/>
      <c r="AK921" s="11"/>
    </row>
    <row r="922" ht="13.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89"/>
      <c r="AB922" s="11"/>
      <c r="AC922" s="264"/>
      <c r="AD922" s="11"/>
      <c r="AE922" s="11"/>
      <c r="AF922" s="11"/>
      <c r="AG922" s="11"/>
      <c r="AH922" s="11"/>
      <c r="AI922" s="11"/>
      <c r="AJ922" s="11"/>
      <c r="AK922" s="11"/>
    </row>
    <row r="923" ht="13.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89"/>
      <c r="AB923" s="11"/>
      <c r="AC923" s="264"/>
      <c r="AD923" s="11"/>
      <c r="AE923" s="11"/>
      <c r="AF923" s="11"/>
      <c r="AG923" s="11"/>
      <c r="AH923" s="11"/>
      <c r="AI923" s="11"/>
      <c r="AJ923" s="11"/>
      <c r="AK923" s="11"/>
    </row>
    <row r="924" ht="13.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89"/>
      <c r="AB924" s="11"/>
      <c r="AC924" s="264"/>
      <c r="AD924" s="11"/>
      <c r="AE924" s="11"/>
      <c r="AF924" s="11"/>
      <c r="AG924" s="11"/>
      <c r="AH924" s="11"/>
      <c r="AI924" s="11"/>
      <c r="AJ924" s="11"/>
      <c r="AK924" s="11"/>
    </row>
    <row r="925" ht="13.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89"/>
      <c r="AB925" s="11"/>
      <c r="AC925" s="264"/>
      <c r="AD925" s="11"/>
      <c r="AE925" s="11"/>
      <c r="AF925" s="11"/>
      <c r="AG925" s="11"/>
      <c r="AH925" s="11"/>
      <c r="AI925" s="11"/>
      <c r="AJ925" s="11"/>
      <c r="AK925" s="11"/>
    </row>
    <row r="926" ht="13.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89"/>
      <c r="AB926" s="11"/>
      <c r="AC926" s="264"/>
      <c r="AD926" s="11"/>
      <c r="AE926" s="11"/>
      <c r="AF926" s="11"/>
      <c r="AG926" s="11"/>
      <c r="AH926" s="11"/>
      <c r="AI926" s="11"/>
      <c r="AJ926" s="11"/>
      <c r="AK926" s="11"/>
    </row>
    <row r="927" ht="13.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89"/>
      <c r="AB927" s="11"/>
      <c r="AC927" s="264"/>
      <c r="AD927" s="11"/>
      <c r="AE927" s="11"/>
      <c r="AF927" s="11"/>
      <c r="AG927" s="11"/>
      <c r="AH927" s="11"/>
      <c r="AI927" s="11"/>
      <c r="AJ927" s="11"/>
      <c r="AK927" s="11"/>
    </row>
    <row r="928" ht="13.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89"/>
      <c r="AB928" s="11"/>
      <c r="AC928" s="264"/>
      <c r="AD928" s="11"/>
      <c r="AE928" s="11"/>
      <c r="AF928" s="11"/>
      <c r="AG928" s="11"/>
      <c r="AH928" s="11"/>
      <c r="AI928" s="11"/>
      <c r="AJ928" s="11"/>
      <c r="AK928" s="11"/>
    </row>
    <row r="929" ht="13.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89"/>
      <c r="AB929" s="11"/>
      <c r="AC929" s="264"/>
      <c r="AD929" s="11"/>
      <c r="AE929" s="11"/>
      <c r="AF929" s="11"/>
      <c r="AG929" s="11"/>
      <c r="AH929" s="11"/>
      <c r="AI929" s="11"/>
      <c r="AJ929" s="11"/>
      <c r="AK929" s="11"/>
    </row>
    <row r="930" ht="13.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89"/>
      <c r="AB930" s="11"/>
      <c r="AC930" s="264"/>
      <c r="AD930" s="11"/>
      <c r="AE930" s="11"/>
      <c r="AF930" s="11"/>
      <c r="AG930" s="11"/>
      <c r="AH930" s="11"/>
      <c r="AI930" s="11"/>
      <c r="AJ930" s="11"/>
      <c r="AK930" s="11"/>
    </row>
    <row r="931" ht="13.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89"/>
      <c r="AB931" s="11"/>
      <c r="AC931" s="264"/>
      <c r="AD931" s="11"/>
      <c r="AE931" s="11"/>
      <c r="AF931" s="11"/>
      <c r="AG931" s="11"/>
      <c r="AH931" s="11"/>
      <c r="AI931" s="11"/>
      <c r="AJ931" s="11"/>
      <c r="AK931" s="11"/>
    </row>
    <row r="932" ht="13.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89"/>
      <c r="AB932" s="11"/>
      <c r="AC932" s="264"/>
      <c r="AD932" s="11"/>
      <c r="AE932" s="11"/>
      <c r="AF932" s="11"/>
      <c r="AG932" s="11"/>
      <c r="AH932" s="11"/>
      <c r="AI932" s="11"/>
      <c r="AJ932" s="11"/>
      <c r="AK932" s="11"/>
    </row>
    <row r="933" ht="13.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89"/>
      <c r="AB933" s="11"/>
      <c r="AC933" s="264"/>
      <c r="AD933" s="11"/>
      <c r="AE933" s="11"/>
      <c r="AF933" s="11"/>
      <c r="AG933" s="11"/>
      <c r="AH933" s="11"/>
      <c r="AI933" s="11"/>
      <c r="AJ933" s="11"/>
      <c r="AK933" s="11"/>
    </row>
    <row r="934" ht="13.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89"/>
      <c r="AB934" s="11"/>
      <c r="AC934" s="264"/>
      <c r="AD934" s="11"/>
      <c r="AE934" s="11"/>
      <c r="AF934" s="11"/>
      <c r="AG934" s="11"/>
      <c r="AH934" s="11"/>
      <c r="AI934" s="11"/>
      <c r="AJ934" s="11"/>
      <c r="AK934" s="11"/>
    </row>
    <row r="935" ht="13.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89"/>
      <c r="AB935" s="11"/>
      <c r="AC935" s="264"/>
      <c r="AD935" s="11"/>
      <c r="AE935" s="11"/>
      <c r="AF935" s="11"/>
      <c r="AG935" s="11"/>
      <c r="AH935" s="11"/>
      <c r="AI935" s="11"/>
      <c r="AJ935" s="11"/>
      <c r="AK935" s="11"/>
    </row>
    <row r="936" ht="13.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89"/>
      <c r="AB936" s="11"/>
      <c r="AC936" s="264"/>
      <c r="AD936" s="11"/>
      <c r="AE936" s="11"/>
      <c r="AF936" s="11"/>
      <c r="AG936" s="11"/>
      <c r="AH936" s="11"/>
      <c r="AI936" s="11"/>
      <c r="AJ936" s="11"/>
      <c r="AK936" s="11"/>
    </row>
    <row r="937" ht="13.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89"/>
      <c r="AB937" s="11"/>
      <c r="AC937" s="264"/>
      <c r="AD937" s="11"/>
      <c r="AE937" s="11"/>
      <c r="AF937" s="11"/>
      <c r="AG937" s="11"/>
      <c r="AH937" s="11"/>
      <c r="AI937" s="11"/>
      <c r="AJ937" s="11"/>
      <c r="AK937" s="11"/>
    </row>
    <row r="938" ht="13.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89"/>
      <c r="AB938" s="11"/>
      <c r="AC938" s="264"/>
      <c r="AD938" s="11"/>
      <c r="AE938" s="11"/>
      <c r="AF938" s="11"/>
      <c r="AG938" s="11"/>
      <c r="AH938" s="11"/>
      <c r="AI938" s="11"/>
      <c r="AJ938" s="11"/>
      <c r="AK938" s="11"/>
    </row>
    <row r="939" ht="13.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89"/>
      <c r="AB939" s="11"/>
      <c r="AC939" s="264"/>
      <c r="AD939" s="11"/>
      <c r="AE939" s="11"/>
      <c r="AF939" s="11"/>
      <c r="AG939" s="11"/>
      <c r="AH939" s="11"/>
      <c r="AI939" s="11"/>
      <c r="AJ939" s="11"/>
      <c r="AK939" s="11"/>
    </row>
    <row r="940" ht="13.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89"/>
      <c r="AB940" s="11"/>
      <c r="AC940" s="264"/>
      <c r="AD940" s="11"/>
      <c r="AE940" s="11"/>
      <c r="AF940" s="11"/>
      <c r="AG940" s="11"/>
      <c r="AH940" s="11"/>
      <c r="AI940" s="11"/>
      <c r="AJ940" s="11"/>
      <c r="AK940" s="11"/>
    </row>
    <row r="941" ht="13.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89"/>
      <c r="AB941" s="11"/>
      <c r="AC941" s="264"/>
      <c r="AD941" s="11"/>
      <c r="AE941" s="11"/>
      <c r="AF941" s="11"/>
      <c r="AG941" s="11"/>
      <c r="AH941" s="11"/>
      <c r="AI941" s="11"/>
      <c r="AJ941" s="11"/>
      <c r="AK941" s="11"/>
    </row>
    <row r="942" ht="13.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89"/>
      <c r="AB942" s="11"/>
      <c r="AC942" s="264"/>
      <c r="AD942" s="11"/>
      <c r="AE942" s="11"/>
      <c r="AF942" s="11"/>
      <c r="AG942" s="11"/>
      <c r="AH942" s="11"/>
      <c r="AI942" s="11"/>
      <c r="AJ942" s="11"/>
      <c r="AK942" s="11"/>
    </row>
    <row r="943" ht="13.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89"/>
      <c r="AB943" s="11"/>
      <c r="AC943" s="264"/>
      <c r="AD943" s="11"/>
      <c r="AE943" s="11"/>
      <c r="AF943" s="11"/>
      <c r="AG943" s="11"/>
      <c r="AH943" s="11"/>
      <c r="AI943" s="11"/>
      <c r="AJ943" s="11"/>
      <c r="AK943" s="11"/>
    </row>
    <row r="944" ht="13.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89"/>
      <c r="AB944" s="11"/>
      <c r="AC944" s="264"/>
      <c r="AD944" s="11"/>
      <c r="AE944" s="11"/>
      <c r="AF944" s="11"/>
      <c r="AG944" s="11"/>
      <c r="AH944" s="11"/>
      <c r="AI944" s="11"/>
      <c r="AJ944" s="11"/>
      <c r="AK944" s="11"/>
    </row>
    <row r="945" ht="13.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89"/>
      <c r="AB945" s="11"/>
      <c r="AC945" s="264"/>
      <c r="AD945" s="11"/>
      <c r="AE945" s="11"/>
      <c r="AF945" s="11"/>
      <c r="AG945" s="11"/>
      <c r="AH945" s="11"/>
      <c r="AI945" s="11"/>
      <c r="AJ945" s="11"/>
      <c r="AK945" s="11"/>
    </row>
    <row r="946" ht="13.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89"/>
      <c r="AB946" s="11"/>
      <c r="AC946" s="264"/>
      <c r="AD946" s="11"/>
      <c r="AE946" s="11"/>
      <c r="AF946" s="11"/>
      <c r="AG946" s="11"/>
      <c r="AH946" s="11"/>
      <c r="AI946" s="11"/>
      <c r="AJ946" s="11"/>
      <c r="AK946" s="11"/>
    </row>
    <row r="947" ht="13.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89"/>
      <c r="AB947" s="11"/>
      <c r="AC947" s="264"/>
      <c r="AD947" s="11"/>
      <c r="AE947" s="11"/>
      <c r="AF947" s="11"/>
      <c r="AG947" s="11"/>
      <c r="AH947" s="11"/>
      <c r="AI947" s="11"/>
      <c r="AJ947" s="11"/>
      <c r="AK947" s="11"/>
    </row>
    <row r="948" ht="13.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89"/>
      <c r="AB948" s="11"/>
      <c r="AC948" s="264"/>
      <c r="AD948" s="11"/>
      <c r="AE948" s="11"/>
      <c r="AF948" s="11"/>
      <c r="AG948" s="11"/>
      <c r="AH948" s="11"/>
      <c r="AI948" s="11"/>
      <c r="AJ948" s="11"/>
      <c r="AK948" s="11"/>
    </row>
    <row r="949" ht="13.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89"/>
      <c r="AB949" s="11"/>
      <c r="AC949" s="264"/>
      <c r="AD949" s="11"/>
      <c r="AE949" s="11"/>
      <c r="AF949" s="11"/>
      <c r="AG949" s="11"/>
      <c r="AH949" s="11"/>
      <c r="AI949" s="11"/>
      <c r="AJ949" s="11"/>
      <c r="AK949" s="11"/>
    </row>
    <row r="950" ht="13.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89"/>
      <c r="AB950" s="11"/>
      <c r="AC950" s="264"/>
      <c r="AD950" s="11"/>
      <c r="AE950" s="11"/>
      <c r="AF950" s="11"/>
      <c r="AG950" s="11"/>
      <c r="AH950" s="11"/>
      <c r="AI950" s="11"/>
      <c r="AJ950" s="11"/>
      <c r="AK950" s="11"/>
    </row>
    <row r="951" ht="13.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89"/>
      <c r="AB951" s="11"/>
      <c r="AC951" s="264"/>
      <c r="AD951" s="11"/>
      <c r="AE951" s="11"/>
      <c r="AF951" s="11"/>
      <c r="AG951" s="11"/>
      <c r="AH951" s="11"/>
      <c r="AI951" s="11"/>
      <c r="AJ951" s="11"/>
      <c r="AK951" s="11"/>
    </row>
    <row r="952" ht="13.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89"/>
      <c r="AB952" s="11"/>
      <c r="AC952" s="264"/>
      <c r="AD952" s="11"/>
      <c r="AE952" s="11"/>
      <c r="AF952" s="11"/>
      <c r="AG952" s="11"/>
      <c r="AH952" s="11"/>
      <c r="AI952" s="11"/>
      <c r="AJ952" s="11"/>
      <c r="AK952" s="11"/>
    </row>
    <row r="953" ht="13.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89"/>
      <c r="AB953" s="11"/>
      <c r="AC953" s="264"/>
      <c r="AD953" s="11"/>
      <c r="AE953" s="11"/>
      <c r="AF953" s="11"/>
      <c r="AG953" s="11"/>
      <c r="AH953" s="11"/>
      <c r="AI953" s="11"/>
      <c r="AJ953" s="11"/>
      <c r="AK953" s="11"/>
    </row>
    <row r="954" ht="13.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89"/>
      <c r="AB954" s="11"/>
      <c r="AC954" s="264"/>
      <c r="AD954" s="11"/>
      <c r="AE954" s="11"/>
      <c r="AF954" s="11"/>
      <c r="AG954" s="11"/>
      <c r="AH954" s="11"/>
      <c r="AI954" s="11"/>
      <c r="AJ954" s="11"/>
      <c r="AK954" s="11"/>
    </row>
    <row r="955" ht="13.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89"/>
      <c r="AB955" s="11"/>
      <c r="AC955" s="264"/>
      <c r="AD955" s="11"/>
      <c r="AE955" s="11"/>
      <c r="AF955" s="11"/>
      <c r="AG955" s="11"/>
      <c r="AH955" s="11"/>
      <c r="AI955" s="11"/>
      <c r="AJ955" s="11"/>
      <c r="AK955" s="11"/>
    </row>
    <row r="956" ht="13.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89"/>
      <c r="AB956" s="11"/>
      <c r="AC956" s="264"/>
      <c r="AD956" s="11"/>
      <c r="AE956" s="11"/>
      <c r="AF956" s="11"/>
      <c r="AG956" s="11"/>
      <c r="AH956" s="11"/>
      <c r="AI956" s="11"/>
      <c r="AJ956" s="11"/>
      <c r="AK956" s="11"/>
    </row>
    <row r="957" ht="13.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89"/>
      <c r="AB957" s="11"/>
      <c r="AC957" s="264"/>
      <c r="AD957" s="11"/>
      <c r="AE957" s="11"/>
      <c r="AF957" s="11"/>
      <c r="AG957" s="11"/>
      <c r="AH957" s="11"/>
      <c r="AI957" s="11"/>
      <c r="AJ957" s="11"/>
      <c r="AK957" s="11"/>
    </row>
    <row r="958" ht="13.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89"/>
      <c r="AB958" s="11"/>
      <c r="AC958" s="264"/>
      <c r="AD958" s="11"/>
      <c r="AE958" s="11"/>
      <c r="AF958" s="11"/>
      <c r="AG958" s="11"/>
      <c r="AH958" s="11"/>
      <c r="AI958" s="11"/>
      <c r="AJ958" s="11"/>
      <c r="AK958" s="11"/>
    </row>
    <row r="959" ht="13.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89"/>
      <c r="AB959" s="11"/>
      <c r="AC959" s="264"/>
      <c r="AD959" s="11"/>
      <c r="AE959" s="11"/>
      <c r="AF959" s="11"/>
      <c r="AG959" s="11"/>
      <c r="AH959" s="11"/>
      <c r="AI959" s="11"/>
      <c r="AJ959" s="11"/>
      <c r="AK959" s="11"/>
    </row>
    <row r="960" ht="13.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89"/>
      <c r="AB960" s="11"/>
      <c r="AC960" s="264"/>
      <c r="AD960" s="11"/>
      <c r="AE960" s="11"/>
      <c r="AF960" s="11"/>
      <c r="AG960" s="11"/>
      <c r="AH960" s="11"/>
      <c r="AI960" s="11"/>
      <c r="AJ960" s="11"/>
      <c r="AK960" s="11"/>
    </row>
    <row r="961" ht="13.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89"/>
      <c r="AB961" s="11"/>
      <c r="AC961" s="264"/>
      <c r="AD961" s="11"/>
      <c r="AE961" s="11"/>
      <c r="AF961" s="11"/>
      <c r="AG961" s="11"/>
      <c r="AH961" s="11"/>
      <c r="AI961" s="11"/>
      <c r="AJ961" s="11"/>
      <c r="AK961" s="11"/>
    </row>
    <row r="962" ht="13.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89"/>
      <c r="AB962" s="11"/>
      <c r="AC962" s="264"/>
      <c r="AD962" s="11"/>
      <c r="AE962" s="11"/>
      <c r="AF962" s="11"/>
      <c r="AG962" s="11"/>
      <c r="AH962" s="11"/>
      <c r="AI962" s="11"/>
      <c r="AJ962" s="11"/>
      <c r="AK962" s="11"/>
    </row>
    <row r="963" ht="13.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89"/>
      <c r="AB963" s="11"/>
      <c r="AC963" s="264"/>
      <c r="AD963" s="11"/>
      <c r="AE963" s="11"/>
      <c r="AF963" s="11"/>
      <c r="AG963" s="11"/>
      <c r="AH963" s="11"/>
      <c r="AI963" s="11"/>
      <c r="AJ963" s="11"/>
      <c r="AK963" s="11"/>
    </row>
    <row r="964" ht="13.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89"/>
      <c r="AB964" s="11"/>
      <c r="AC964" s="264"/>
      <c r="AD964" s="11"/>
      <c r="AE964" s="11"/>
      <c r="AF964" s="11"/>
      <c r="AG964" s="11"/>
      <c r="AH964" s="11"/>
      <c r="AI964" s="11"/>
      <c r="AJ964" s="11"/>
      <c r="AK964" s="11"/>
    </row>
    <row r="965" ht="13.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89"/>
      <c r="AB965" s="11"/>
      <c r="AC965" s="264"/>
      <c r="AD965" s="11"/>
      <c r="AE965" s="11"/>
      <c r="AF965" s="11"/>
      <c r="AG965" s="11"/>
      <c r="AH965" s="11"/>
      <c r="AI965" s="11"/>
      <c r="AJ965" s="11"/>
      <c r="AK965" s="11"/>
    </row>
    <row r="966" ht="13.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89"/>
      <c r="AB966" s="11"/>
      <c r="AC966" s="264"/>
      <c r="AD966" s="11"/>
      <c r="AE966" s="11"/>
      <c r="AF966" s="11"/>
      <c r="AG966" s="11"/>
      <c r="AH966" s="11"/>
      <c r="AI966" s="11"/>
      <c r="AJ966" s="11"/>
      <c r="AK966" s="11"/>
    </row>
    <row r="967" ht="13.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89"/>
      <c r="AB967" s="11"/>
      <c r="AC967" s="264"/>
      <c r="AD967" s="11"/>
      <c r="AE967" s="11"/>
      <c r="AF967" s="11"/>
      <c r="AG967" s="11"/>
      <c r="AH967" s="11"/>
      <c r="AI967" s="11"/>
      <c r="AJ967" s="11"/>
      <c r="AK967" s="11"/>
    </row>
    <row r="968" ht="13.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89"/>
      <c r="AB968" s="11"/>
      <c r="AC968" s="264"/>
      <c r="AD968" s="11"/>
      <c r="AE968" s="11"/>
      <c r="AF968" s="11"/>
      <c r="AG968" s="11"/>
      <c r="AH968" s="11"/>
      <c r="AI968" s="11"/>
      <c r="AJ968" s="11"/>
      <c r="AK968" s="11"/>
    </row>
    <row r="969" ht="13.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89"/>
      <c r="AB969" s="11"/>
      <c r="AC969" s="264"/>
      <c r="AD969" s="11"/>
      <c r="AE969" s="11"/>
      <c r="AF969" s="11"/>
      <c r="AG969" s="11"/>
      <c r="AH969" s="11"/>
      <c r="AI969" s="11"/>
      <c r="AJ969" s="11"/>
      <c r="AK969" s="11"/>
    </row>
    <row r="970" ht="13.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89"/>
      <c r="AB970" s="11"/>
      <c r="AC970" s="264"/>
      <c r="AD970" s="11"/>
      <c r="AE970" s="11"/>
      <c r="AF970" s="11"/>
      <c r="AG970" s="11"/>
      <c r="AH970" s="11"/>
      <c r="AI970" s="11"/>
      <c r="AJ970" s="11"/>
      <c r="AK970" s="11"/>
    </row>
    <row r="971" ht="13.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89"/>
      <c r="AB971" s="11"/>
      <c r="AC971" s="264"/>
      <c r="AD971" s="11"/>
      <c r="AE971" s="11"/>
      <c r="AF971" s="11"/>
      <c r="AG971" s="11"/>
      <c r="AH971" s="11"/>
      <c r="AI971" s="11"/>
      <c r="AJ971" s="11"/>
      <c r="AK971" s="11"/>
    </row>
    <row r="972" ht="13.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89"/>
      <c r="AB972" s="11"/>
      <c r="AC972" s="264"/>
      <c r="AD972" s="11"/>
      <c r="AE972" s="11"/>
      <c r="AF972" s="11"/>
      <c r="AG972" s="11"/>
      <c r="AH972" s="11"/>
      <c r="AI972" s="11"/>
      <c r="AJ972" s="11"/>
      <c r="AK972" s="11"/>
    </row>
    <row r="973" ht="13.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89"/>
      <c r="AB973" s="11"/>
      <c r="AC973" s="264"/>
      <c r="AD973" s="11"/>
      <c r="AE973" s="11"/>
      <c r="AF973" s="11"/>
      <c r="AG973" s="11"/>
      <c r="AH973" s="11"/>
      <c r="AI973" s="11"/>
      <c r="AJ973" s="11"/>
      <c r="AK973" s="11"/>
    </row>
    <row r="974" ht="13.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89"/>
      <c r="AB974" s="11"/>
      <c r="AC974" s="264"/>
      <c r="AD974" s="11"/>
      <c r="AE974" s="11"/>
      <c r="AF974" s="11"/>
      <c r="AG974" s="11"/>
      <c r="AH974" s="11"/>
      <c r="AI974" s="11"/>
      <c r="AJ974" s="11"/>
      <c r="AK974" s="11"/>
    </row>
    <row r="975" ht="13.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89"/>
      <c r="AB975" s="11"/>
      <c r="AC975" s="264"/>
      <c r="AD975" s="11"/>
      <c r="AE975" s="11"/>
      <c r="AF975" s="11"/>
      <c r="AG975" s="11"/>
      <c r="AH975" s="11"/>
      <c r="AI975" s="11"/>
      <c r="AJ975" s="11"/>
      <c r="AK975" s="11"/>
    </row>
    <row r="976" ht="13.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89"/>
      <c r="AB976" s="11"/>
      <c r="AC976" s="264"/>
      <c r="AD976" s="11"/>
      <c r="AE976" s="11"/>
      <c r="AF976" s="11"/>
      <c r="AG976" s="11"/>
      <c r="AH976" s="11"/>
      <c r="AI976" s="11"/>
      <c r="AJ976" s="11"/>
      <c r="AK976" s="11"/>
    </row>
    <row r="977" ht="13.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89"/>
      <c r="AB977" s="11"/>
      <c r="AC977" s="264"/>
      <c r="AD977" s="11"/>
      <c r="AE977" s="11"/>
      <c r="AF977" s="11"/>
      <c r="AG977" s="11"/>
      <c r="AH977" s="11"/>
      <c r="AI977" s="11"/>
      <c r="AJ977" s="11"/>
      <c r="AK977" s="11"/>
    </row>
    <row r="978" ht="13.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89"/>
      <c r="AB978" s="11"/>
      <c r="AC978" s="264"/>
      <c r="AD978" s="11"/>
      <c r="AE978" s="11"/>
      <c r="AF978" s="11"/>
      <c r="AG978" s="11"/>
      <c r="AH978" s="11"/>
      <c r="AI978" s="11"/>
      <c r="AJ978" s="11"/>
      <c r="AK978" s="11"/>
    </row>
    <row r="979" ht="13.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89"/>
      <c r="AB979" s="11"/>
      <c r="AC979" s="264"/>
      <c r="AD979" s="11"/>
      <c r="AE979" s="11"/>
      <c r="AF979" s="11"/>
      <c r="AG979" s="11"/>
      <c r="AH979" s="11"/>
      <c r="AI979" s="11"/>
      <c r="AJ979" s="11"/>
      <c r="AK979" s="11"/>
    </row>
    <row r="980" ht="13.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89"/>
      <c r="AB980" s="11"/>
      <c r="AC980" s="264"/>
      <c r="AD980" s="11"/>
      <c r="AE980" s="11"/>
      <c r="AF980" s="11"/>
      <c r="AG980" s="11"/>
      <c r="AH980" s="11"/>
      <c r="AI980" s="11"/>
      <c r="AJ980" s="11"/>
      <c r="AK980" s="11"/>
    </row>
    <row r="981" ht="13.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89"/>
      <c r="AB981" s="11"/>
      <c r="AC981" s="264"/>
      <c r="AD981" s="11"/>
      <c r="AE981" s="11"/>
      <c r="AF981" s="11"/>
      <c r="AG981" s="11"/>
      <c r="AH981" s="11"/>
      <c r="AI981" s="11"/>
      <c r="AJ981" s="11"/>
      <c r="AK981" s="11"/>
    </row>
    <row r="982" ht="13.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89"/>
      <c r="AB982" s="11"/>
      <c r="AC982" s="264"/>
      <c r="AD982" s="11"/>
      <c r="AE982" s="11"/>
      <c r="AF982" s="11"/>
      <c r="AG982" s="11"/>
      <c r="AH982" s="11"/>
      <c r="AI982" s="11"/>
      <c r="AJ982" s="11"/>
      <c r="AK982" s="11"/>
    </row>
    <row r="983" ht="13.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89"/>
      <c r="AB983" s="11"/>
      <c r="AC983" s="264"/>
      <c r="AD983" s="11"/>
      <c r="AE983" s="11"/>
      <c r="AF983" s="11"/>
      <c r="AG983" s="11"/>
      <c r="AH983" s="11"/>
      <c r="AI983" s="11"/>
      <c r="AJ983" s="11"/>
      <c r="AK983" s="11"/>
    </row>
    <row r="984" ht="13.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89"/>
      <c r="AB984" s="11"/>
      <c r="AC984" s="264"/>
      <c r="AD984" s="11"/>
      <c r="AE984" s="11"/>
      <c r="AF984" s="11"/>
      <c r="AG984" s="11"/>
      <c r="AH984" s="11"/>
      <c r="AI984" s="11"/>
      <c r="AJ984" s="11"/>
      <c r="AK984" s="11"/>
    </row>
    <row r="985" ht="13.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89"/>
      <c r="AB985" s="11"/>
      <c r="AC985" s="264"/>
      <c r="AD985" s="11"/>
      <c r="AE985" s="11"/>
      <c r="AF985" s="11"/>
      <c r="AG985" s="11"/>
      <c r="AH985" s="11"/>
      <c r="AI985" s="11"/>
      <c r="AJ985" s="11"/>
      <c r="AK985" s="11"/>
    </row>
    <row r="986" ht="13.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89"/>
      <c r="AB986" s="11"/>
      <c r="AC986" s="264"/>
      <c r="AD986" s="11"/>
      <c r="AE986" s="11"/>
      <c r="AF986" s="11"/>
      <c r="AG986" s="11"/>
      <c r="AH986" s="11"/>
      <c r="AI986" s="11"/>
      <c r="AJ986" s="11"/>
      <c r="AK986" s="11"/>
    </row>
    <row r="987" ht="13.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89"/>
      <c r="AB987" s="11"/>
      <c r="AC987" s="264"/>
      <c r="AD987" s="11"/>
      <c r="AE987" s="11"/>
      <c r="AF987" s="11"/>
      <c r="AG987" s="11"/>
      <c r="AH987" s="11"/>
      <c r="AI987" s="11"/>
      <c r="AJ987" s="11"/>
      <c r="AK987" s="11"/>
    </row>
    <row r="988" ht="13.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89"/>
      <c r="AB988" s="11"/>
      <c r="AC988" s="264"/>
      <c r="AD988" s="11"/>
      <c r="AE988" s="11"/>
      <c r="AF988" s="11"/>
      <c r="AG988" s="11"/>
      <c r="AH988" s="11"/>
      <c r="AI988" s="11"/>
      <c r="AJ988" s="11"/>
      <c r="AK988" s="11"/>
    </row>
    <row r="989" ht="13.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89"/>
      <c r="AB989" s="11"/>
      <c r="AC989" s="264"/>
      <c r="AD989" s="11"/>
      <c r="AE989" s="11"/>
      <c r="AF989" s="11"/>
      <c r="AG989" s="11"/>
      <c r="AH989" s="11"/>
      <c r="AI989" s="11"/>
      <c r="AJ989" s="11"/>
      <c r="AK989" s="11"/>
    </row>
    <row r="990" ht="13.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89"/>
      <c r="AB990" s="11"/>
      <c r="AC990" s="264"/>
      <c r="AD990" s="11"/>
      <c r="AE990" s="11"/>
      <c r="AF990" s="11"/>
      <c r="AG990" s="11"/>
      <c r="AH990" s="11"/>
      <c r="AI990" s="11"/>
      <c r="AJ990" s="11"/>
      <c r="AK990" s="11"/>
    </row>
    <row r="991" ht="13.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89"/>
      <c r="AB991" s="11"/>
      <c r="AC991" s="264"/>
      <c r="AD991" s="11"/>
      <c r="AE991" s="11"/>
      <c r="AF991" s="11"/>
      <c r="AG991" s="11"/>
      <c r="AH991" s="11"/>
      <c r="AI991" s="11"/>
      <c r="AJ991" s="11"/>
      <c r="AK991" s="11"/>
    </row>
    <row r="992" ht="13.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89"/>
      <c r="AB992" s="11"/>
      <c r="AC992" s="264"/>
      <c r="AD992" s="11"/>
      <c r="AE992" s="11"/>
      <c r="AF992" s="11"/>
      <c r="AG992" s="11"/>
      <c r="AH992" s="11"/>
      <c r="AI992" s="11"/>
      <c r="AJ992" s="11"/>
      <c r="AK992" s="11"/>
    </row>
    <row r="993" ht="13.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89"/>
      <c r="AB993" s="11"/>
      <c r="AC993" s="264"/>
      <c r="AD993" s="11"/>
      <c r="AE993" s="11"/>
      <c r="AF993" s="11"/>
      <c r="AG993" s="11"/>
      <c r="AH993" s="11"/>
      <c r="AI993" s="11"/>
      <c r="AJ993" s="11"/>
      <c r="AK993" s="11"/>
    </row>
    <row r="994" ht="13.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89"/>
      <c r="AB994" s="11"/>
      <c r="AC994" s="264"/>
      <c r="AD994" s="11"/>
      <c r="AE994" s="11"/>
      <c r="AF994" s="11"/>
      <c r="AG994" s="11"/>
      <c r="AH994" s="11"/>
      <c r="AI994" s="11"/>
      <c r="AJ994" s="11"/>
      <c r="AK994" s="11"/>
    </row>
    <row r="995" ht="13.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89"/>
      <c r="AB995" s="11"/>
      <c r="AC995" s="264"/>
      <c r="AD995" s="11"/>
      <c r="AE995" s="11"/>
      <c r="AF995" s="11"/>
      <c r="AG995" s="11"/>
      <c r="AH995" s="11"/>
      <c r="AI995" s="11"/>
      <c r="AJ995" s="11"/>
      <c r="AK995" s="11"/>
    </row>
    <row r="996" ht="13.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89"/>
      <c r="AB996" s="11"/>
      <c r="AC996" s="264"/>
      <c r="AD996" s="11"/>
      <c r="AE996" s="11"/>
      <c r="AF996" s="11"/>
      <c r="AG996" s="11"/>
      <c r="AH996" s="11"/>
      <c r="AI996" s="11"/>
      <c r="AJ996" s="11"/>
      <c r="AK996" s="11"/>
    </row>
    <row r="997" ht="13.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89"/>
      <c r="AB997" s="11"/>
      <c r="AC997" s="264"/>
      <c r="AD997" s="11"/>
      <c r="AE997" s="11"/>
      <c r="AF997" s="11"/>
      <c r="AG997" s="11"/>
      <c r="AH997" s="11"/>
      <c r="AI997" s="11"/>
      <c r="AJ997" s="11"/>
      <c r="AK997" s="11"/>
    </row>
    <row r="998" ht="13.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89"/>
      <c r="AB998" s="11"/>
      <c r="AC998" s="264"/>
      <c r="AD998" s="11"/>
      <c r="AE998" s="11"/>
      <c r="AF998" s="11"/>
      <c r="AG998" s="11"/>
      <c r="AH998" s="11"/>
      <c r="AI998" s="11"/>
      <c r="AJ998" s="11"/>
      <c r="AK998" s="11"/>
    </row>
    <row r="999" ht="13.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89"/>
      <c r="AB999" s="11"/>
      <c r="AC999" s="264"/>
      <c r="AD999" s="11"/>
      <c r="AE999" s="11"/>
      <c r="AF999" s="11"/>
      <c r="AG999" s="11"/>
      <c r="AH999" s="11"/>
      <c r="AI999" s="11"/>
      <c r="AJ999" s="11"/>
      <c r="AK999" s="11"/>
    </row>
    <row r="1000" ht="13.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89"/>
      <c r="AB1000" s="11"/>
      <c r="AC1000" s="264"/>
      <c r="AD1000" s="11"/>
      <c r="AE1000" s="11"/>
      <c r="AF1000" s="11"/>
      <c r="AG1000" s="11"/>
      <c r="AH1000" s="11"/>
      <c r="AI1000" s="11"/>
      <c r="AJ1000" s="11"/>
      <c r="AK1000" s="11"/>
    </row>
  </sheetData>
  <mergeCells count="314">
    <mergeCell ref="U95:V95"/>
    <mergeCell ref="W95:X95"/>
    <mergeCell ref="J93:R93"/>
    <mergeCell ref="S93:T93"/>
    <mergeCell ref="U93:V93"/>
    <mergeCell ref="W93:X93"/>
    <mergeCell ref="B94:Y94"/>
    <mergeCell ref="S95:T95"/>
    <mergeCell ref="B96:Y96"/>
    <mergeCell ref="J99:R99"/>
    <mergeCell ref="S99:T99"/>
    <mergeCell ref="J95:R95"/>
    <mergeCell ref="J97:R97"/>
    <mergeCell ref="S97:T97"/>
    <mergeCell ref="U97:V97"/>
    <mergeCell ref="W97:X97"/>
    <mergeCell ref="B98:Y98"/>
    <mergeCell ref="B99:G99"/>
    <mergeCell ref="U99:V99"/>
    <mergeCell ref="W99:X99"/>
    <mergeCell ref="B100:Y100"/>
    <mergeCell ref="B101:G101"/>
    <mergeCell ref="S101:T101"/>
    <mergeCell ref="U101:V101"/>
    <mergeCell ref="W101:X101"/>
    <mergeCell ref="J101:R101"/>
    <mergeCell ref="B102:Y102"/>
    <mergeCell ref="J103:R103"/>
    <mergeCell ref="S103:T103"/>
    <mergeCell ref="U103:V103"/>
    <mergeCell ref="W103:X103"/>
    <mergeCell ref="B104:Y104"/>
    <mergeCell ref="J109:R109"/>
    <mergeCell ref="S109:T109"/>
    <mergeCell ref="J111:R111"/>
    <mergeCell ref="S111:T111"/>
    <mergeCell ref="U111:V111"/>
    <mergeCell ref="W111:X111"/>
    <mergeCell ref="U109:V109"/>
    <mergeCell ref="W109:X109"/>
    <mergeCell ref="B109:G109"/>
    <mergeCell ref="B111:G111"/>
    <mergeCell ref="B113:G113"/>
    <mergeCell ref="B115:G115"/>
    <mergeCell ref="B117:G117"/>
    <mergeCell ref="B119:G119"/>
    <mergeCell ref="B107:G107"/>
    <mergeCell ref="J107:R107"/>
    <mergeCell ref="S107:T107"/>
    <mergeCell ref="U107:V107"/>
    <mergeCell ref="W107:X107"/>
    <mergeCell ref="B108:Y108"/>
    <mergeCell ref="B110:Y110"/>
    <mergeCell ref="S115:T115"/>
    <mergeCell ref="U115:V115"/>
    <mergeCell ref="B112:Y112"/>
    <mergeCell ref="J113:R113"/>
    <mergeCell ref="S113:T113"/>
    <mergeCell ref="U113:V113"/>
    <mergeCell ref="W113:X113"/>
    <mergeCell ref="B114:Y114"/>
    <mergeCell ref="W115:X115"/>
    <mergeCell ref="J119:R119"/>
    <mergeCell ref="S119:T119"/>
    <mergeCell ref="U119:V119"/>
    <mergeCell ref="W119:X119"/>
    <mergeCell ref="B120:Y120"/>
    <mergeCell ref="J124:L124"/>
    <mergeCell ref="J125:L125"/>
    <mergeCell ref="J115:R115"/>
    <mergeCell ref="B116:Y116"/>
    <mergeCell ref="J117:R117"/>
    <mergeCell ref="S117:T117"/>
    <mergeCell ref="U117:V117"/>
    <mergeCell ref="W117:X117"/>
    <mergeCell ref="B118:Y118"/>
    <mergeCell ref="U83:V83"/>
    <mergeCell ref="W83:X83"/>
    <mergeCell ref="J83:R83"/>
    <mergeCell ref="J85:R85"/>
    <mergeCell ref="S85:T85"/>
    <mergeCell ref="U85:V85"/>
    <mergeCell ref="W85:X85"/>
    <mergeCell ref="J81:R81"/>
    <mergeCell ref="S81:T81"/>
    <mergeCell ref="U81:V81"/>
    <mergeCell ref="W81:X81"/>
    <mergeCell ref="B82:Y82"/>
    <mergeCell ref="S83:T83"/>
    <mergeCell ref="B84:Y84"/>
    <mergeCell ref="S89:T89"/>
    <mergeCell ref="U89:V89"/>
    <mergeCell ref="B86:Y86"/>
    <mergeCell ref="J87:R87"/>
    <mergeCell ref="S87:T87"/>
    <mergeCell ref="U87:V87"/>
    <mergeCell ref="W87:X87"/>
    <mergeCell ref="B88:Y88"/>
    <mergeCell ref="W89:X89"/>
    <mergeCell ref="J89:R89"/>
    <mergeCell ref="B90:Y90"/>
    <mergeCell ref="J91:R91"/>
    <mergeCell ref="S91:T91"/>
    <mergeCell ref="U91:V91"/>
    <mergeCell ref="W91:X91"/>
    <mergeCell ref="B92:Y92"/>
    <mergeCell ref="B103:G103"/>
    <mergeCell ref="B105:G105"/>
    <mergeCell ref="J105:R105"/>
    <mergeCell ref="S105:T105"/>
    <mergeCell ref="U105:V105"/>
    <mergeCell ref="W105:X105"/>
    <mergeCell ref="B106:Y106"/>
    <mergeCell ref="S7:T7"/>
    <mergeCell ref="U7:W7"/>
    <mergeCell ref="AA8:AC8"/>
    <mergeCell ref="A1:W1"/>
    <mergeCell ref="A4:Y4"/>
    <mergeCell ref="A5:Y5"/>
    <mergeCell ref="B7:F7"/>
    <mergeCell ref="G7:H7"/>
    <mergeCell ref="I7:K7"/>
    <mergeCell ref="L7:R7"/>
    <mergeCell ref="A9:Y9"/>
    <mergeCell ref="A10:Y10"/>
    <mergeCell ref="D11:E11"/>
    <mergeCell ref="G11:H11"/>
    <mergeCell ref="K11:Q11"/>
    <mergeCell ref="R11:S11"/>
    <mergeCell ref="T11:V11"/>
    <mergeCell ref="Q15:R15"/>
    <mergeCell ref="S15:X15"/>
    <mergeCell ref="I11:J11"/>
    <mergeCell ref="A13:M13"/>
    <mergeCell ref="N13:O13"/>
    <mergeCell ref="P13:X13"/>
    <mergeCell ref="A14:Y14"/>
    <mergeCell ref="A15:H15"/>
    <mergeCell ref="J15:P15"/>
    <mergeCell ref="I17:J17"/>
    <mergeCell ref="I18:J18"/>
    <mergeCell ref="K18:L18"/>
    <mergeCell ref="M18:N18"/>
    <mergeCell ref="R24:W24"/>
    <mergeCell ref="R25:W25"/>
    <mergeCell ref="R18:W18"/>
    <mergeCell ref="X18:Y18"/>
    <mergeCell ref="R19:W19"/>
    <mergeCell ref="R20:W20"/>
    <mergeCell ref="R21:W21"/>
    <mergeCell ref="R22:W22"/>
    <mergeCell ref="R23:W23"/>
    <mergeCell ref="I26:J26"/>
    <mergeCell ref="I27:J27"/>
    <mergeCell ref="K27:L27"/>
    <mergeCell ref="M27:N27"/>
    <mergeCell ref="I28:J28"/>
    <mergeCell ref="K28:L28"/>
    <mergeCell ref="I22:J22"/>
    <mergeCell ref="I23:J23"/>
    <mergeCell ref="K23:L23"/>
    <mergeCell ref="M23:N23"/>
    <mergeCell ref="O25:Q28"/>
    <mergeCell ref="K26:L26"/>
    <mergeCell ref="M26:N26"/>
    <mergeCell ref="M28:N28"/>
    <mergeCell ref="A17:E17"/>
    <mergeCell ref="F17:G17"/>
    <mergeCell ref="K17:L17"/>
    <mergeCell ref="M17:N17"/>
    <mergeCell ref="R17:W17"/>
    <mergeCell ref="A18:E18"/>
    <mergeCell ref="F18:G18"/>
    <mergeCell ref="A19:E19"/>
    <mergeCell ref="F19:G19"/>
    <mergeCell ref="I19:J19"/>
    <mergeCell ref="K19:L19"/>
    <mergeCell ref="M19:N19"/>
    <mergeCell ref="F20:G20"/>
    <mergeCell ref="M20:N20"/>
    <mergeCell ref="I20:J20"/>
    <mergeCell ref="K20:L20"/>
    <mergeCell ref="I21:J21"/>
    <mergeCell ref="K21:L21"/>
    <mergeCell ref="M21:N21"/>
    <mergeCell ref="K22:L22"/>
    <mergeCell ref="M22:N22"/>
    <mergeCell ref="A24:E24"/>
    <mergeCell ref="F24:G24"/>
    <mergeCell ref="I24:J24"/>
    <mergeCell ref="K24:L24"/>
    <mergeCell ref="M24:N24"/>
    <mergeCell ref="AC24:AH24"/>
    <mergeCell ref="A25:E25"/>
    <mergeCell ref="F25:G25"/>
    <mergeCell ref="I25:J25"/>
    <mergeCell ref="K25:L25"/>
    <mergeCell ref="M25:N25"/>
    <mergeCell ref="AC25:AG25"/>
    <mergeCell ref="A20:E20"/>
    <mergeCell ref="A21:E21"/>
    <mergeCell ref="F21:G21"/>
    <mergeCell ref="A22:E22"/>
    <mergeCell ref="F22:G22"/>
    <mergeCell ref="A23:E23"/>
    <mergeCell ref="F23:G23"/>
    <mergeCell ref="I32:O32"/>
    <mergeCell ref="P32:Q32"/>
    <mergeCell ref="A26:E26"/>
    <mergeCell ref="F26:G26"/>
    <mergeCell ref="R26:W26"/>
    <mergeCell ref="A27:E27"/>
    <mergeCell ref="F27:G27"/>
    <mergeCell ref="F28:G28"/>
    <mergeCell ref="R28:W28"/>
    <mergeCell ref="A28:E28"/>
    <mergeCell ref="A29:Q29"/>
    <mergeCell ref="A31:H31"/>
    <mergeCell ref="I31:M31"/>
    <mergeCell ref="N31:Q31"/>
    <mergeCell ref="R31:W31"/>
    <mergeCell ref="R32:W32"/>
    <mergeCell ref="I34:O34"/>
    <mergeCell ref="I35:O35"/>
    <mergeCell ref="H39:H40"/>
    <mergeCell ref="I39:I40"/>
    <mergeCell ref="A32:G32"/>
    <mergeCell ref="A33:G33"/>
    <mergeCell ref="I33:O33"/>
    <mergeCell ref="P33:Q33"/>
    <mergeCell ref="A34:G34"/>
    <mergeCell ref="P34:Q34"/>
    <mergeCell ref="P35:Q35"/>
    <mergeCell ref="A35:G35"/>
    <mergeCell ref="A37:Y37"/>
    <mergeCell ref="A38:G38"/>
    <mergeCell ref="H38:I38"/>
    <mergeCell ref="J38:U38"/>
    <mergeCell ref="V38:Y38"/>
    <mergeCell ref="Y39:Y40"/>
    <mergeCell ref="W40:X40"/>
    <mergeCell ref="B40:G40"/>
    <mergeCell ref="J40:V40"/>
    <mergeCell ref="B41:G41"/>
    <mergeCell ref="B42:G42"/>
    <mergeCell ref="B43:G43"/>
    <mergeCell ref="B44:G44"/>
    <mergeCell ref="B45:G45"/>
    <mergeCell ref="B46:G46"/>
    <mergeCell ref="B47:G47"/>
    <mergeCell ref="B48:G48"/>
    <mergeCell ref="B49:G49"/>
    <mergeCell ref="B50:G50"/>
    <mergeCell ref="B51:G51"/>
    <mergeCell ref="B52:G52"/>
    <mergeCell ref="B66:G66"/>
    <mergeCell ref="A68:G68"/>
    <mergeCell ref="A70:G70"/>
    <mergeCell ref="B71:G71"/>
    <mergeCell ref="B73:G73"/>
    <mergeCell ref="B75:G75"/>
    <mergeCell ref="B77:G77"/>
    <mergeCell ref="B93:G93"/>
    <mergeCell ref="B95:G95"/>
    <mergeCell ref="B97:G97"/>
    <mergeCell ref="B79:G79"/>
    <mergeCell ref="B81:G81"/>
    <mergeCell ref="B83:G83"/>
    <mergeCell ref="B85:G85"/>
    <mergeCell ref="B87:G87"/>
    <mergeCell ref="B89:G89"/>
    <mergeCell ref="B91:G91"/>
    <mergeCell ref="B53:G53"/>
    <mergeCell ref="B54:G54"/>
    <mergeCell ref="B55:G55"/>
    <mergeCell ref="B56:G56"/>
    <mergeCell ref="B57:G57"/>
    <mergeCell ref="B58:G58"/>
    <mergeCell ref="B59:G59"/>
    <mergeCell ref="B60:G60"/>
    <mergeCell ref="B61:G61"/>
    <mergeCell ref="B62:G62"/>
    <mergeCell ref="B63:G63"/>
    <mergeCell ref="B64:G64"/>
    <mergeCell ref="B65:G65"/>
    <mergeCell ref="A67:Y67"/>
    <mergeCell ref="J71:R71"/>
    <mergeCell ref="J73:R73"/>
    <mergeCell ref="S73:T73"/>
    <mergeCell ref="U73:V73"/>
    <mergeCell ref="W73:X73"/>
    <mergeCell ref="H68:Y68"/>
    <mergeCell ref="A69:Y69"/>
    <mergeCell ref="H70:Y70"/>
    <mergeCell ref="S71:T71"/>
    <mergeCell ref="U71:V71"/>
    <mergeCell ref="W71:X71"/>
    <mergeCell ref="B72:Y72"/>
    <mergeCell ref="S77:T77"/>
    <mergeCell ref="U77:V77"/>
    <mergeCell ref="B74:Y74"/>
    <mergeCell ref="J75:R75"/>
    <mergeCell ref="S75:T75"/>
    <mergeCell ref="U75:V75"/>
    <mergeCell ref="W75:X75"/>
    <mergeCell ref="B76:Y76"/>
    <mergeCell ref="W77:X77"/>
    <mergeCell ref="J77:R77"/>
    <mergeCell ref="B78:Y78"/>
    <mergeCell ref="J79:R79"/>
    <mergeCell ref="S79:T79"/>
    <mergeCell ref="U79:V79"/>
    <mergeCell ref="W79:X79"/>
    <mergeCell ref="B80:Y80"/>
  </mergeCells>
  <dataValidations>
    <dataValidation type="list" allowBlank="1" showErrorMessage="1" sqref="L16:M16 Y15:Y16 X19:X22 F20:F23 H20:I23 K20:K23 M20:M23 F28 H28:I28 K28 M28 X24:Y28 P32:P34 H33:H35 W33:W35 Y31:Y35">
      <formula1>$AB$34:$AB$35</formula1>
    </dataValidation>
    <dataValidation type="list" allowBlank="1" showErrorMessage="1" sqref="F18 H18:I18 K18 M18 F25:F27 H25:I27 K25:K27 M25:M27">
      <formula1>$AA$18:$AA$60</formula1>
    </dataValidation>
    <dataValidation type="list" allowBlank="1" showInputMessage="1" showErrorMessage="1" prompt="Select one" sqref="X18">
      <formula1>$AB$40:$AB$57</formula1>
    </dataValidation>
    <dataValidation type="list" allowBlank="1" showErrorMessage="1" sqref="F24 H24:I24 K24 M24">
      <formula1>$AB$22:$AB$29</formula1>
    </dataValidation>
  </dataValidations>
  <printOptions/>
  <pageMargins bottom="0.5" footer="0.0" header="0.0" left="0.5" right="0.5" top="0.5"/>
  <pageSetup fitToHeight="0" orientation="portrait"/>
  <drawing r:id="rId1"/>
</worksheet>
</file>